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8県選予選\エントリーファイル\2018県選手権予選エントリーファイル\"/>
    </mc:Choice>
  </mc:AlternateContent>
  <bookViews>
    <workbookView xWindow="0" yWindow="28845" windowWidth="19200" windowHeight="12195" tabRatio="911"/>
  </bookViews>
  <sheets>
    <sheet name="注意事項" sheetId="4" r:id="rId1"/>
    <sheet name="①団体情報入力" sheetId="7" r:id="rId2"/>
    <sheet name="②選手情報入力" sheetId="3" r:id="rId3"/>
    <sheet name="③リレー情報確認" sheetId="5" r:id="rId4"/>
    <sheet name="④参加人数一覧表" sheetId="17" r:id="rId5"/>
    <sheet name="⑤リレーの選手が反映されない場合の対処" sheetId="24" r:id="rId6"/>
    <sheet name="　　　　　" sheetId="14" r:id="rId7"/>
    <sheet name="種目情報" sheetId="18" r:id="rId8"/>
    <sheet name="data_kyogisha" sheetId="2" r:id="rId9"/>
    <sheet name="data_team" sheetId="19" r:id="rId10"/>
    <sheet name="Sheet1" sheetId="22" r:id="rId11"/>
    <sheet name="Sheet2" sheetId="25" r:id="rId12"/>
  </sheets>
  <externalReferences>
    <externalReference r:id="rId13"/>
    <externalReference r:id="rId14"/>
    <externalReference r:id="rId15"/>
  </externalReferences>
  <definedNames>
    <definedName name="otoko" localSheetId="5">[1]一覧表!#REF!</definedName>
    <definedName name="otoko">[1]一覧表!#REF!</definedName>
    <definedName name="_xlnm.Print_Area" localSheetId="4">④参加人数一覧表!$A$1:$H$16</definedName>
    <definedName name="sin" localSheetId="5">[1]一覧表!#REF!</definedName>
    <definedName name="sin">[1]一覧表!#REF!</definedName>
    <definedName name="X" localSheetId="5">[1]一覧表!#REF!</definedName>
    <definedName name="X">[1]一覧表!#REF!</definedName>
    <definedName name="おもて" localSheetId="5">[1]一覧表!#REF!</definedName>
    <definedName name="おもて">[1]一覧表!#REF!</definedName>
    <definedName name="リレー">[2]一覧表!$R$13</definedName>
    <definedName name="女子種目">[3]一覧表!$U$13:$U$28</definedName>
    <definedName name="小" localSheetId="5">[1]一覧表!#REF!</definedName>
    <definedName name="小">[1]一覧表!#REF!</definedName>
    <definedName name="小リレー" localSheetId="5">[1]一覧表!#REF!</definedName>
    <definedName name="小リレー">[1]一覧表!#REF!</definedName>
    <definedName name="小学校" localSheetId="5">[1]一覧表!#REF!</definedName>
    <definedName name="小学校">[1]一覧表!#REF!</definedName>
    <definedName name="小学生" localSheetId="5">[1]一覧表!#REF!</definedName>
    <definedName name="小学生">[1]一覧表!#REF!</definedName>
    <definedName name="性別">[2]一覧表!$S$13:$S$14</definedName>
    <definedName name="団体カテゴリー" localSheetId="5">[1]一覧表!#REF!</definedName>
    <definedName name="団体カテゴリー">[1]一覧表!#REF!</definedName>
    <definedName name="団体申し込み" localSheetId="5">[1]一覧表!#REF!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C9" i="17" l="1"/>
  <c r="A2" i="25" l="1"/>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1" i="25"/>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
  <c r="B12" i="3" l="1"/>
  <c r="D3" i="2" s="1"/>
  <c r="B13" i="3"/>
  <c r="D4" i="2" s="1"/>
  <c r="B14" i="3"/>
  <c r="D5" i="2" s="1"/>
  <c r="B15" i="3"/>
  <c r="D6" i="2" s="1"/>
  <c r="B16" i="3"/>
  <c r="D7" i="2" s="1"/>
  <c r="B17" i="3"/>
  <c r="D8" i="2" s="1"/>
  <c r="B18" i="3"/>
  <c r="D9" i="2" s="1"/>
  <c r="B19" i="3"/>
  <c r="D10" i="2" s="1"/>
  <c r="B20" i="3"/>
  <c r="D11" i="2" s="1"/>
  <c r="B21" i="3"/>
  <c r="D12" i="2" s="1"/>
  <c r="B22" i="3"/>
  <c r="D13" i="2" s="1"/>
  <c r="B23" i="3"/>
  <c r="D14" i="2" s="1"/>
  <c r="B24" i="3"/>
  <c r="D15" i="2" s="1"/>
  <c r="B25" i="3"/>
  <c r="D16" i="2" s="1"/>
  <c r="B26" i="3"/>
  <c r="D17" i="2" s="1"/>
  <c r="B27" i="3"/>
  <c r="D18" i="2" s="1"/>
  <c r="B28" i="3"/>
  <c r="D19" i="2" s="1"/>
  <c r="B29" i="3"/>
  <c r="D20" i="2" s="1"/>
  <c r="B30" i="3"/>
  <c r="D21" i="2" s="1"/>
  <c r="B31" i="3"/>
  <c r="D22" i="2" s="1"/>
  <c r="B32" i="3"/>
  <c r="D23" i="2" s="1"/>
  <c r="B33" i="3"/>
  <c r="D24" i="2" s="1"/>
  <c r="B34" i="3"/>
  <c r="D25" i="2" s="1"/>
  <c r="B35" i="3"/>
  <c r="D26" i="2" s="1"/>
  <c r="B36" i="3"/>
  <c r="D27" i="2" s="1"/>
  <c r="B37" i="3"/>
  <c r="D28" i="2" s="1"/>
  <c r="B38" i="3"/>
  <c r="D29" i="2" s="1"/>
  <c r="B39" i="3"/>
  <c r="D30" i="2" s="1"/>
  <c r="B40" i="3"/>
  <c r="D31" i="2" s="1"/>
  <c r="B41" i="3"/>
  <c r="D32" i="2" s="1"/>
  <c r="B42" i="3"/>
  <c r="D33" i="2" s="1"/>
  <c r="B43" i="3"/>
  <c r="D34" i="2" s="1"/>
  <c r="B44" i="3"/>
  <c r="D35" i="2" s="1"/>
  <c r="B45" i="3"/>
  <c r="D36" i="2" s="1"/>
  <c r="B46" i="3"/>
  <c r="D37" i="2" s="1"/>
  <c r="B47" i="3"/>
  <c r="D38" i="2" s="1"/>
  <c r="B48" i="3"/>
  <c r="D39" i="2" s="1"/>
  <c r="B49" i="3"/>
  <c r="D40" i="2" s="1"/>
  <c r="B50" i="3"/>
  <c r="D41" i="2" s="1"/>
  <c r="B51" i="3"/>
  <c r="D42" i="2" s="1"/>
  <c r="B52" i="3"/>
  <c r="D43" i="2" s="1"/>
  <c r="B53" i="3"/>
  <c r="D44" i="2" s="1"/>
  <c r="B54" i="3"/>
  <c r="D45" i="2" s="1"/>
  <c r="B55" i="3"/>
  <c r="D46" i="2" s="1"/>
  <c r="B56" i="3"/>
  <c r="D47" i="2" s="1"/>
  <c r="B57" i="3"/>
  <c r="D48" i="2" s="1"/>
  <c r="B58" i="3"/>
  <c r="D49" i="2" s="1"/>
  <c r="B59" i="3"/>
  <c r="D50" i="2" s="1"/>
  <c r="B60" i="3"/>
  <c r="D51" i="2" s="1"/>
  <c r="B61" i="3"/>
  <c r="D52" i="2" s="1"/>
  <c r="B62" i="3"/>
  <c r="D53" i="2" s="1"/>
  <c r="B63" i="3"/>
  <c r="D54" i="2" s="1"/>
  <c r="B64" i="3"/>
  <c r="D55" i="2" s="1"/>
  <c r="B65" i="3"/>
  <c r="D56" i="2" s="1"/>
  <c r="B66" i="3"/>
  <c r="D57" i="2" s="1"/>
  <c r="B67" i="3"/>
  <c r="D58" i="2" s="1"/>
  <c r="B68" i="3"/>
  <c r="D59" i="2" s="1"/>
  <c r="B69" i="3"/>
  <c r="D60" i="2" s="1"/>
  <c r="B70" i="3"/>
  <c r="D61" i="2" s="1"/>
  <c r="B71" i="3"/>
  <c r="D62" i="2" s="1"/>
  <c r="B72" i="3"/>
  <c r="D63" i="2" s="1"/>
  <c r="B73" i="3"/>
  <c r="D64" i="2" s="1"/>
  <c r="B74" i="3"/>
  <c r="D65" i="2" s="1"/>
  <c r="B75" i="3"/>
  <c r="D66" i="2" s="1"/>
  <c r="B76" i="3"/>
  <c r="D67" i="2" s="1"/>
  <c r="B77" i="3"/>
  <c r="D68" i="2" s="1"/>
  <c r="B78" i="3"/>
  <c r="D69" i="2" s="1"/>
  <c r="B79" i="3"/>
  <c r="D70" i="2" s="1"/>
  <c r="B80" i="3"/>
  <c r="D71" i="2" s="1"/>
  <c r="B81" i="3"/>
  <c r="D72" i="2" s="1"/>
  <c r="B82" i="3"/>
  <c r="D73" i="2" s="1"/>
  <c r="B83" i="3"/>
  <c r="D74" i="2" s="1"/>
  <c r="B84" i="3"/>
  <c r="D75" i="2" s="1"/>
  <c r="B85" i="3"/>
  <c r="D76" i="2" s="1"/>
  <c r="B86" i="3"/>
  <c r="D77" i="2" s="1"/>
  <c r="B87" i="3"/>
  <c r="D78" i="2" s="1"/>
  <c r="B88" i="3"/>
  <c r="D79" i="2" s="1"/>
  <c r="B89" i="3"/>
  <c r="D80" i="2" s="1"/>
  <c r="B90" i="3"/>
  <c r="D81" i="2" s="1"/>
  <c r="B91" i="3"/>
  <c r="D82" i="2" s="1"/>
  <c r="B92" i="3"/>
  <c r="D83" i="2" s="1"/>
  <c r="B93" i="3"/>
  <c r="D84" i="2" s="1"/>
  <c r="B94" i="3"/>
  <c r="D85" i="2" s="1"/>
  <c r="B95" i="3"/>
  <c r="D86" i="2" s="1"/>
  <c r="B96" i="3"/>
  <c r="D87" i="2" s="1"/>
  <c r="B97" i="3"/>
  <c r="D88" i="2" s="1"/>
  <c r="B98" i="3"/>
  <c r="D89" i="2" s="1"/>
  <c r="B99" i="3"/>
  <c r="D90" i="2" s="1"/>
  <c r="B100" i="3"/>
  <c r="D91" i="2" s="1"/>
  <c r="B11" i="3"/>
  <c r="D2" i="2" s="1"/>
  <c r="Z13" i="3" l="1"/>
  <c r="Z14" i="3"/>
  <c r="Z15" i="3"/>
  <c r="Z16" i="3"/>
  <c r="Z17" i="3"/>
  <c r="Z18" i="3"/>
  <c r="Z19" i="3"/>
  <c r="Z20" i="3"/>
  <c r="Z21" i="3"/>
  <c r="Z22" i="3"/>
  <c r="C4" i="7"/>
  <c r="B13" i="17" l="1"/>
  <c r="B12" i="17"/>
  <c r="C6" i="7"/>
  <c r="G3" i="17"/>
  <c r="C5" i="7"/>
  <c r="D6" i="17" s="1"/>
  <c r="AU12" i="3" l="1"/>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1" i="3"/>
  <c r="AU10" i="3" l="1"/>
  <c r="AS10" i="3"/>
  <c r="AQ10" i="3"/>
  <c r="AO10" i="3"/>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B86" i="2" l="1"/>
  <c r="G86" i="2"/>
  <c r="B82" i="2"/>
  <c r="G82" i="2"/>
  <c r="B78" i="2"/>
  <c r="G78" i="2"/>
  <c r="B74" i="2"/>
  <c r="G74" i="2"/>
  <c r="B70" i="2"/>
  <c r="G70" i="2"/>
  <c r="B66" i="2"/>
  <c r="G66" i="2"/>
  <c r="B62" i="2"/>
  <c r="G62" i="2"/>
  <c r="B58" i="2"/>
  <c r="G58" i="2"/>
  <c r="B54" i="2"/>
  <c r="G54" i="2"/>
  <c r="B50" i="2"/>
  <c r="G50" i="2"/>
  <c r="B46" i="2"/>
  <c r="G46" i="2"/>
  <c r="B42" i="2"/>
  <c r="B85" i="2"/>
  <c r="G85" i="2"/>
  <c r="B77" i="2"/>
  <c r="G77" i="2"/>
  <c r="B73" i="2"/>
  <c r="G73" i="2"/>
  <c r="B69" i="2"/>
  <c r="G69" i="2"/>
  <c r="B65" i="2"/>
  <c r="G65" i="2"/>
  <c r="B61" i="2"/>
  <c r="G61" i="2"/>
  <c r="B57" i="2"/>
  <c r="G57" i="2"/>
  <c r="B53" i="2"/>
  <c r="G53" i="2"/>
  <c r="B49" i="2"/>
  <c r="G49" i="2"/>
  <c r="B45" i="2"/>
  <c r="G45" i="2"/>
  <c r="B41" i="2"/>
  <c r="B89" i="2"/>
  <c r="G89" i="2"/>
  <c r="B88" i="2"/>
  <c r="G88" i="2"/>
  <c r="B84" i="2"/>
  <c r="G84" i="2"/>
  <c r="B80" i="2"/>
  <c r="G80" i="2"/>
  <c r="B76" i="2"/>
  <c r="G76" i="2"/>
  <c r="B72" i="2"/>
  <c r="G72" i="2"/>
  <c r="B68" i="2"/>
  <c r="G68" i="2"/>
  <c r="B64" i="2"/>
  <c r="G64" i="2"/>
  <c r="B60" i="2"/>
  <c r="G60" i="2"/>
  <c r="B56" i="2"/>
  <c r="G56" i="2"/>
  <c r="B52" i="2"/>
  <c r="G52" i="2"/>
  <c r="B48" i="2"/>
  <c r="G48" i="2"/>
  <c r="B44" i="2"/>
  <c r="B40" i="2"/>
  <c r="B90" i="2"/>
  <c r="G90" i="2"/>
  <c r="B81" i="2"/>
  <c r="G81" i="2"/>
  <c r="B91" i="2"/>
  <c r="G91" i="2"/>
  <c r="B87" i="2"/>
  <c r="G87" i="2"/>
  <c r="B83" i="2"/>
  <c r="G83" i="2"/>
  <c r="B79" i="2"/>
  <c r="G79" i="2"/>
  <c r="B75" i="2"/>
  <c r="G75" i="2"/>
  <c r="B71" i="2"/>
  <c r="G71" i="2"/>
  <c r="B67" i="2"/>
  <c r="G67" i="2"/>
  <c r="B63" i="2"/>
  <c r="G63" i="2"/>
  <c r="B59" i="2"/>
  <c r="G59" i="2"/>
  <c r="B55" i="2"/>
  <c r="G55" i="2"/>
  <c r="B51" i="2"/>
  <c r="G51" i="2"/>
  <c r="B47" i="2"/>
  <c r="G47" i="2"/>
  <c r="B43" i="2"/>
  <c r="B38" i="2"/>
  <c r="B30" i="2"/>
  <c r="B18" i="2"/>
  <c r="B10" i="2"/>
  <c r="B37" i="2"/>
  <c r="B33" i="2"/>
  <c r="B29" i="2"/>
  <c r="B25" i="2"/>
  <c r="B21" i="2"/>
  <c r="B17" i="2"/>
  <c r="B13" i="2"/>
  <c r="B9" i="2"/>
  <c r="B5" i="2"/>
  <c r="B36" i="2"/>
  <c r="B32" i="2"/>
  <c r="B28" i="2"/>
  <c r="B24" i="2"/>
  <c r="B20" i="2"/>
  <c r="B16" i="2"/>
  <c r="B12" i="2"/>
  <c r="B8" i="2"/>
  <c r="B4" i="2"/>
  <c r="B34" i="2"/>
  <c r="B26" i="2"/>
  <c r="B22" i="2"/>
  <c r="B14" i="2"/>
  <c r="B6" i="2"/>
  <c r="B39" i="2"/>
  <c r="B35" i="2"/>
  <c r="B31" i="2"/>
  <c r="B27" i="2"/>
  <c r="B23" i="2"/>
  <c r="B19" i="2"/>
  <c r="B15" i="2"/>
  <c r="B11" i="2"/>
  <c r="B7" i="2"/>
  <c r="B3" i="2"/>
  <c r="B2" i="2"/>
  <c r="G40" i="2"/>
  <c r="G24" i="2"/>
  <c r="G12" i="2"/>
  <c r="G43" i="2"/>
  <c r="G39" i="2"/>
  <c r="G35" i="2"/>
  <c r="G31" i="2"/>
  <c r="G27" i="2"/>
  <c r="G23" i="2"/>
  <c r="G19" i="2"/>
  <c r="G15" i="2"/>
  <c r="G11" i="2"/>
  <c r="G7" i="2"/>
  <c r="G3" i="2"/>
  <c r="G2" i="2"/>
  <c r="G36" i="2"/>
  <c r="G28" i="2"/>
  <c r="G16" i="2"/>
  <c r="G4" i="2"/>
  <c r="G42" i="2"/>
  <c r="G38" i="2"/>
  <c r="G34" i="2"/>
  <c r="G30" i="2"/>
  <c r="G26" i="2"/>
  <c r="G22" i="2"/>
  <c r="G18" i="2"/>
  <c r="G14" i="2"/>
  <c r="G10" i="2"/>
  <c r="G6" i="2"/>
  <c r="G44" i="2"/>
  <c r="G32" i="2"/>
  <c r="G20" i="2"/>
  <c r="G8" i="2"/>
  <c r="G41" i="2"/>
  <c r="G37" i="2"/>
  <c r="G33" i="2"/>
  <c r="G29" i="2"/>
  <c r="G25" i="2"/>
  <c r="G21" i="2"/>
  <c r="G17" i="2"/>
  <c r="G13" i="2"/>
  <c r="G9" i="2"/>
  <c r="G5" i="2"/>
  <c r="F4" i="2"/>
  <c r="O4" i="2"/>
  <c r="T4" i="2"/>
  <c r="W4" i="2"/>
  <c r="F5" i="2"/>
  <c r="Q5" i="2"/>
  <c r="U5" i="2"/>
  <c r="O6" i="2"/>
  <c r="W7" i="2"/>
  <c r="F8" i="2"/>
  <c r="O8" i="2"/>
  <c r="W8" i="2"/>
  <c r="F9" i="2"/>
  <c r="Q9" i="2"/>
  <c r="W9" i="2"/>
  <c r="O10" i="2"/>
  <c r="S10" i="2"/>
  <c r="AA10" i="2"/>
  <c r="F13" i="2"/>
  <c r="I13" i="2"/>
  <c r="L13" i="2"/>
  <c r="P13" i="2"/>
  <c r="Q13" i="2"/>
  <c r="S13" i="2"/>
  <c r="U13" i="2"/>
  <c r="W13" i="2"/>
  <c r="X13" i="2"/>
  <c r="AA13" i="2"/>
  <c r="AB13" i="2"/>
  <c r="AC13" i="2"/>
  <c r="AF13" i="2"/>
  <c r="AG13" i="2"/>
  <c r="L14" i="2"/>
  <c r="O14" i="2"/>
  <c r="R14" i="2"/>
  <c r="U14" i="2"/>
  <c r="W14" i="2"/>
  <c r="Z14" i="2"/>
  <c r="AC14" i="2"/>
  <c r="AE14" i="2"/>
  <c r="AH14" i="2"/>
  <c r="R15" i="2"/>
  <c r="AC15" i="2"/>
  <c r="M16" i="2"/>
  <c r="T16" i="2"/>
  <c r="AB16" i="2"/>
  <c r="F17" i="2"/>
  <c r="I17" i="2"/>
  <c r="J17" i="2"/>
  <c r="P17" i="2"/>
  <c r="Q17" i="2"/>
  <c r="U17" i="2"/>
  <c r="W17" i="2"/>
  <c r="AA17" i="2"/>
  <c r="AB17" i="2"/>
  <c r="AF17" i="2"/>
  <c r="AG17" i="2"/>
  <c r="S19" i="2"/>
  <c r="J20" i="2"/>
  <c r="T20" i="2"/>
  <c r="AB20" i="2"/>
  <c r="P21" i="2"/>
  <c r="U21" i="2"/>
  <c r="F22" i="2"/>
  <c r="J22" i="2"/>
  <c r="O22" i="2"/>
  <c r="P22" i="2"/>
  <c r="T22" i="2"/>
  <c r="W22" i="2"/>
  <c r="X22" i="2"/>
  <c r="AB22" i="2"/>
  <c r="AE22" i="2"/>
  <c r="AF22" i="2"/>
  <c r="W24" i="2"/>
  <c r="F25" i="2"/>
  <c r="J25" i="2"/>
  <c r="Q25" i="2"/>
  <c r="W25" i="2"/>
  <c r="AB25" i="2"/>
  <c r="AG25" i="2"/>
  <c r="F26" i="2"/>
  <c r="I26" i="2"/>
  <c r="J26" i="2"/>
  <c r="L26" i="2"/>
  <c r="P26" i="2"/>
  <c r="Q26" i="2"/>
  <c r="R26" i="2"/>
  <c r="S26" i="2"/>
  <c r="T26" i="2"/>
  <c r="U26" i="2"/>
  <c r="V26" i="2"/>
  <c r="W26" i="2"/>
  <c r="X26" i="2"/>
  <c r="Y26" i="2"/>
  <c r="Z26" i="2"/>
  <c r="AA26" i="2"/>
  <c r="AB26" i="2"/>
  <c r="AC26" i="2"/>
  <c r="AD26" i="2"/>
  <c r="AE26" i="2"/>
  <c r="AF26" i="2"/>
  <c r="AG26" i="2"/>
  <c r="AH26" i="2"/>
  <c r="I27" i="2"/>
  <c r="AA27" i="2"/>
  <c r="I28" i="2"/>
  <c r="J28" i="2"/>
  <c r="S28" i="2"/>
  <c r="W28" i="2"/>
  <c r="AB28" i="2"/>
  <c r="J29" i="2"/>
  <c r="L29" i="2"/>
  <c r="O29" i="2"/>
  <c r="Q29" i="2"/>
  <c r="S29" i="2"/>
  <c r="T29" i="2"/>
  <c r="W29" i="2"/>
  <c r="X29" i="2"/>
  <c r="Y29" i="2"/>
  <c r="AB29" i="2"/>
  <c r="AC29" i="2"/>
  <c r="AE29" i="2"/>
  <c r="AF29" i="2"/>
  <c r="AG29" i="2"/>
  <c r="F30" i="2"/>
  <c r="H30" i="2" s="1"/>
  <c r="I30" i="2"/>
  <c r="J30" i="2"/>
  <c r="L30" i="2"/>
  <c r="M30" i="2"/>
  <c r="O30" i="2"/>
  <c r="P30" i="2"/>
  <c r="Q30" i="2"/>
  <c r="R30" i="2"/>
  <c r="S30" i="2"/>
  <c r="T30" i="2"/>
  <c r="U30" i="2"/>
  <c r="V30" i="2"/>
  <c r="W30" i="2"/>
  <c r="X30" i="2"/>
  <c r="Y30" i="2"/>
  <c r="Z30" i="2"/>
  <c r="AA30" i="2"/>
  <c r="AB30" i="2"/>
  <c r="AC30" i="2"/>
  <c r="AD30" i="2"/>
  <c r="AE30" i="2"/>
  <c r="AF30" i="2"/>
  <c r="AG30" i="2"/>
  <c r="AH30" i="2"/>
  <c r="R31" i="2"/>
  <c r="P32" i="2"/>
  <c r="AA32" i="2"/>
  <c r="I33" i="2"/>
  <c r="L33" i="2"/>
  <c r="Q33" i="2"/>
  <c r="U33" i="2"/>
  <c r="X33" i="2"/>
  <c r="AB33" i="2"/>
  <c r="AE33" i="2"/>
  <c r="AG33" i="2"/>
  <c r="W34" i="2"/>
  <c r="AE35" i="2"/>
  <c r="AH36" i="2"/>
  <c r="I38" i="2"/>
  <c r="L38" i="2"/>
  <c r="O38" i="2"/>
  <c r="Q38" i="2"/>
  <c r="S38" i="2"/>
  <c r="U38" i="2"/>
  <c r="W38" i="2"/>
  <c r="Y38" i="2"/>
  <c r="AA38" i="2"/>
  <c r="AC38" i="2"/>
  <c r="AE38" i="2"/>
  <c r="AG38" i="2"/>
  <c r="L39" i="2"/>
  <c r="S39" i="2"/>
  <c r="U39" i="2"/>
  <c r="Z39" i="2"/>
  <c r="AH39" i="2"/>
  <c r="O40" i="2"/>
  <c r="V40" i="2"/>
  <c r="AB40" i="2"/>
  <c r="I41" i="2"/>
  <c r="J41" i="2"/>
  <c r="P41" i="2"/>
  <c r="Q41" i="2"/>
  <c r="U41" i="2"/>
  <c r="W41" i="2"/>
  <c r="AA41" i="2"/>
  <c r="AB41" i="2"/>
  <c r="AF41" i="2"/>
  <c r="AG41" i="2"/>
  <c r="I42" i="2"/>
  <c r="O42" i="2"/>
  <c r="AE42" i="2"/>
  <c r="O43" i="2"/>
  <c r="W43" i="2"/>
  <c r="AE43" i="2"/>
  <c r="F44" i="2"/>
  <c r="J44" i="2"/>
  <c r="Q44" i="2"/>
  <c r="W44" i="2"/>
  <c r="AB44" i="2"/>
  <c r="AG44" i="2"/>
  <c r="W45" i="2"/>
  <c r="O45" i="2"/>
  <c r="AE45" i="2"/>
  <c r="O47" i="2"/>
  <c r="W47" i="2"/>
  <c r="I49" i="2"/>
  <c r="O49" i="2"/>
  <c r="S49" i="2"/>
  <c r="W49" i="2"/>
  <c r="AA49" i="2"/>
  <c r="AE49" i="2"/>
  <c r="I50" i="2"/>
  <c r="J51" i="2"/>
  <c r="O51" i="2"/>
  <c r="T51" i="2"/>
  <c r="W51" i="2"/>
  <c r="AB51" i="2"/>
  <c r="AE51" i="2"/>
  <c r="I52" i="2"/>
  <c r="J52" i="2"/>
  <c r="O52" i="2"/>
  <c r="P52" i="2"/>
  <c r="T52" i="2"/>
  <c r="U52" i="2"/>
  <c r="W52" i="2"/>
  <c r="X52" i="2"/>
  <c r="Y52" i="2"/>
  <c r="AA52" i="2"/>
  <c r="AB52" i="2"/>
  <c r="AC52" i="2"/>
  <c r="AE52" i="2"/>
  <c r="AF52" i="2"/>
  <c r="AG52" i="2"/>
  <c r="H53" i="2"/>
  <c r="R53" i="2"/>
  <c r="AB53" i="2"/>
  <c r="AH53" i="2"/>
  <c r="S54" i="2"/>
  <c r="O55" i="2"/>
  <c r="J56" i="2"/>
  <c r="Q56" i="2"/>
  <c r="L57" i="2"/>
  <c r="O57" i="2"/>
  <c r="Q57" i="2"/>
  <c r="U57" i="2"/>
  <c r="W57" i="2"/>
  <c r="Y57" i="2"/>
  <c r="AC57" i="2"/>
  <c r="AD57" i="2"/>
  <c r="AE57" i="2"/>
  <c r="AH57" i="2"/>
  <c r="O58" i="2"/>
  <c r="J59" i="2"/>
  <c r="I59" i="2"/>
  <c r="O59" i="2"/>
  <c r="R59" i="2"/>
  <c r="S59" i="2"/>
  <c r="W59" i="2"/>
  <c r="X59" i="2"/>
  <c r="Z59" i="2"/>
  <c r="AD59" i="2"/>
  <c r="AE59" i="2"/>
  <c r="AH59" i="2"/>
  <c r="AG60" i="2"/>
  <c r="I61" i="2"/>
  <c r="L61" i="2"/>
  <c r="O61" i="2"/>
  <c r="Q61" i="2"/>
  <c r="S61" i="2"/>
  <c r="U61" i="2"/>
  <c r="W61" i="2"/>
  <c r="Y61" i="2"/>
  <c r="AA61" i="2"/>
  <c r="AC61" i="2"/>
  <c r="AE61" i="2"/>
  <c r="AG61" i="2"/>
  <c r="AC62" i="2"/>
  <c r="R62" i="2"/>
  <c r="AH62" i="2"/>
  <c r="H63" i="2"/>
  <c r="V63" i="2"/>
  <c r="O64" i="2"/>
  <c r="U64" i="2"/>
  <c r="L65" i="2"/>
  <c r="O65" i="2"/>
  <c r="Q65" i="2"/>
  <c r="U65" i="2"/>
  <c r="W65" i="2"/>
  <c r="Y65" i="2"/>
  <c r="AC65" i="2"/>
  <c r="AE65" i="2"/>
  <c r="AG65" i="2"/>
  <c r="S66" i="2"/>
  <c r="AH66" i="2"/>
  <c r="P67" i="2"/>
  <c r="X67" i="2"/>
  <c r="I68" i="2"/>
  <c r="L68" i="2"/>
  <c r="O68" i="2"/>
  <c r="Q68" i="2"/>
  <c r="S68" i="2"/>
  <c r="U68" i="2"/>
  <c r="W68" i="2"/>
  <c r="Y68" i="2"/>
  <c r="AA68" i="2"/>
  <c r="AC68" i="2"/>
  <c r="AE68" i="2"/>
  <c r="AG68" i="2"/>
  <c r="I69" i="2"/>
  <c r="L69" i="2"/>
  <c r="M69" i="2"/>
  <c r="Q69" i="2"/>
  <c r="R69" i="2"/>
  <c r="S69" i="2"/>
  <c r="V69" i="2"/>
  <c r="W69" i="2"/>
  <c r="Y69" i="2"/>
  <c r="AA69" i="2"/>
  <c r="AC69" i="2"/>
  <c r="AD69" i="2"/>
  <c r="AG69" i="2"/>
  <c r="AH69" i="2"/>
  <c r="I72" i="2"/>
  <c r="AA72" i="2"/>
  <c r="H73" i="2"/>
  <c r="L73" i="2"/>
  <c r="O73" i="2"/>
  <c r="R73" i="2"/>
  <c r="U73" i="2"/>
  <c r="W73" i="2"/>
  <c r="Z73" i="2"/>
  <c r="AC73" i="2"/>
  <c r="AE73" i="2"/>
  <c r="AH73" i="2"/>
  <c r="F75" i="2"/>
  <c r="J75" i="2"/>
  <c r="O75" i="2"/>
  <c r="P75" i="2"/>
  <c r="T75" i="2"/>
  <c r="W75" i="2"/>
  <c r="X75" i="2"/>
  <c r="AA75" i="2"/>
  <c r="AB75" i="2"/>
  <c r="AE75" i="2"/>
  <c r="AF75" i="2"/>
  <c r="F76" i="2"/>
  <c r="H76" i="2"/>
  <c r="I76" i="2"/>
  <c r="J76" i="2"/>
  <c r="M76" i="2"/>
  <c r="O76" i="2"/>
  <c r="P76" i="2"/>
  <c r="R76" i="2"/>
  <c r="S76" i="2"/>
  <c r="T76" i="2"/>
  <c r="V76" i="2"/>
  <c r="W76" i="2"/>
  <c r="X76" i="2"/>
  <c r="Z76" i="2"/>
  <c r="AA76" i="2"/>
  <c r="AB76" i="2"/>
  <c r="AD76" i="2"/>
  <c r="AE76" i="2"/>
  <c r="AF76" i="2"/>
  <c r="AH76" i="2"/>
  <c r="M77" i="2"/>
  <c r="R77" i="2"/>
  <c r="V77" i="2"/>
  <c r="Y77" i="2"/>
  <c r="AC77" i="2"/>
  <c r="AG77" i="2"/>
  <c r="H78" i="2"/>
  <c r="I78" i="2"/>
  <c r="O78" i="2"/>
  <c r="R78" i="2"/>
  <c r="S78" i="2"/>
  <c r="W78" i="2"/>
  <c r="Z78" i="2"/>
  <c r="AA78" i="2"/>
  <c r="AE78" i="2"/>
  <c r="AH78" i="2"/>
  <c r="F79" i="2"/>
  <c r="I79" i="2"/>
  <c r="O79" i="2"/>
  <c r="P79" i="2"/>
  <c r="S79" i="2"/>
  <c r="W79" i="2"/>
  <c r="X79" i="2"/>
  <c r="AA79" i="2"/>
  <c r="AE79" i="2"/>
  <c r="AF79" i="2"/>
  <c r="I80" i="2"/>
  <c r="O80" i="2"/>
  <c r="S80" i="2"/>
  <c r="W80" i="2"/>
  <c r="AA80" i="2"/>
  <c r="AE80" i="2"/>
  <c r="R81" i="2"/>
  <c r="W81" i="2"/>
  <c r="AC81" i="2"/>
  <c r="AH81" i="2"/>
  <c r="P83" i="2"/>
  <c r="X83" i="2"/>
  <c r="I84" i="2"/>
  <c r="O84" i="2"/>
  <c r="S84" i="2"/>
  <c r="U84" i="2"/>
  <c r="W84" i="2"/>
  <c r="Y84" i="2"/>
  <c r="AA84" i="2"/>
  <c r="AC84" i="2"/>
  <c r="AE84" i="2"/>
  <c r="AG84" i="2"/>
  <c r="I85" i="2"/>
  <c r="L85" i="2"/>
  <c r="M85" i="2"/>
  <c r="Q85" i="2"/>
  <c r="R85" i="2"/>
  <c r="S85" i="2"/>
  <c r="V85" i="2"/>
  <c r="W85" i="2"/>
  <c r="Y85" i="2"/>
  <c r="AA85" i="2"/>
  <c r="AC85" i="2"/>
  <c r="AD85" i="2"/>
  <c r="AG85" i="2"/>
  <c r="AH85" i="2"/>
  <c r="O88" i="2"/>
  <c r="W88" i="2"/>
  <c r="AC88" i="2"/>
  <c r="AE88" i="2"/>
  <c r="AH88" i="2"/>
  <c r="L89" i="2"/>
  <c r="R89" i="2"/>
  <c r="W89" i="2"/>
  <c r="AC89" i="2"/>
  <c r="AH89" i="2"/>
  <c r="H90" i="2"/>
  <c r="M90" i="2"/>
  <c r="R90" i="2"/>
  <c r="T90" i="2"/>
  <c r="X90" i="2"/>
  <c r="AB90" i="2"/>
  <c r="AE90" i="2"/>
  <c r="F91" i="2"/>
  <c r="I91" i="2"/>
  <c r="J91" i="2"/>
  <c r="L91" i="2"/>
  <c r="P91" i="2"/>
  <c r="Q91" i="2"/>
  <c r="S91" i="2"/>
  <c r="U91" i="2"/>
  <c r="W91" i="2"/>
  <c r="X91" i="2"/>
  <c r="AA91" i="2"/>
  <c r="AB91" i="2"/>
  <c r="AC91" i="2"/>
  <c r="AF91" i="2"/>
  <c r="AG91" i="2"/>
  <c r="AH90" i="2" l="1"/>
  <c r="Z90" i="2"/>
  <c r="S90" i="2"/>
  <c r="J90" i="2"/>
  <c r="Y89" i="2"/>
  <c r="M89" i="2"/>
  <c r="AD88" i="2"/>
  <c r="Y88" i="2"/>
  <c r="Q88" i="2"/>
  <c r="AF84" i="2"/>
  <c r="AB84" i="2"/>
  <c r="X84" i="2"/>
  <c r="T84" i="2"/>
  <c r="P84" i="2"/>
  <c r="J84" i="2"/>
  <c r="F84" i="2"/>
  <c r="AF83" i="2"/>
  <c r="F83" i="2"/>
  <c r="Z81" i="2"/>
  <c r="O81" i="2"/>
  <c r="AD77" i="2"/>
  <c r="W77" i="2"/>
  <c r="Q77" i="2"/>
  <c r="AG76" i="2"/>
  <c r="AC76" i="2"/>
  <c r="Y76" i="2"/>
  <c r="U76" i="2"/>
  <c r="Q76" i="2"/>
  <c r="L76" i="2"/>
  <c r="S75" i="2"/>
  <c r="I75" i="2"/>
  <c r="W72" i="2"/>
  <c r="AF68" i="2"/>
  <c r="AB68" i="2"/>
  <c r="X68" i="2"/>
  <c r="T68" i="2"/>
  <c r="P68" i="2"/>
  <c r="J68" i="2"/>
  <c r="F68" i="2"/>
  <c r="AF67" i="2"/>
  <c r="F67" i="2"/>
  <c r="AD66" i="2"/>
  <c r="R66" i="2"/>
  <c r="AA65" i="2"/>
  <c r="S65" i="2"/>
  <c r="I65" i="2"/>
  <c r="AF63" i="2"/>
  <c r="R63" i="2"/>
  <c r="L62" i="2"/>
  <c r="AB60" i="2"/>
  <c r="AB59" i="2"/>
  <c r="T59" i="2"/>
  <c r="AG57" i="2"/>
  <c r="AA57" i="2"/>
  <c r="S57" i="2"/>
  <c r="I57" i="2"/>
  <c r="AE53" i="2"/>
  <c r="T53" i="2"/>
  <c r="AC49" i="2"/>
  <c r="U49" i="2"/>
  <c r="L49" i="2"/>
  <c r="AE47" i="2"/>
  <c r="L81" i="2"/>
  <c r="S72" i="2"/>
  <c r="AC66" i="2"/>
  <c r="L66" i="2"/>
  <c r="AB63" i="2"/>
  <c r="O63" i="2"/>
  <c r="Q60" i="2"/>
  <c r="O54" i="2"/>
  <c r="AE54" i="2"/>
  <c r="W54" i="2"/>
  <c r="I53" i="2"/>
  <c r="P53" i="2"/>
  <c r="V53" i="2"/>
  <c r="AA53" i="2"/>
  <c r="AF53" i="2"/>
  <c r="F53" i="2"/>
  <c r="M53" i="2"/>
  <c r="S53" i="2"/>
  <c r="X53" i="2"/>
  <c r="AD53" i="2"/>
  <c r="AD90" i="2"/>
  <c r="W90" i="2"/>
  <c r="O90" i="2"/>
  <c r="F90" i="2"/>
  <c r="AD89" i="2"/>
  <c r="S89" i="2"/>
  <c r="AG88" i="2"/>
  <c r="AA88" i="2"/>
  <c r="U88" i="2"/>
  <c r="L88" i="2"/>
  <c r="AE86" i="2"/>
  <c r="AH84" i="2"/>
  <c r="AD84" i="2"/>
  <c r="Z84" i="2"/>
  <c r="V84" i="2"/>
  <c r="R84" i="2"/>
  <c r="M84" i="2"/>
  <c r="H84" i="2"/>
  <c r="W83" i="2"/>
  <c r="AE81" i="2"/>
  <c r="U81" i="2"/>
  <c r="H81" i="2"/>
  <c r="AH77" i="2"/>
  <c r="AA77" i="2"/>
  <c r="S77" i="2"/>
  <c r="L77" i="2"/>
  <c r="AH68" i="2"/>
  <c r="AD68" i="2"/>
  <c r="Z68" i="2"/>
  <c r="V68" i="2"/>
  <c r="R68" i="2"/>
  <c r="M68" i="2"/>
  <c r="H68" i="2"/>
  <c r="W67" i="2"/>
  <c r="W66" i="2"/>
  <c r="Z63" i="2"/>
  <c r="I63" i="2"/>
  <c r="J60" i="2"/>
  <c r="F59" i="2"/>
  <c r="P59" i="2"/>
  <c r="V59" i="2"/>
  <c r="AA59" i="2"/>
  <c r="AF59" i="2"/>
  <c r="F57" i="2"/>
  <c r="J57" i="2"/>
  <c r="P57" i="2"/>
  <c r="T57" i="2"/>
  <c r="X57" i="2"/>
  <c r="AB57" i="2"/>
  <c r="AF57" i="2"/>
  <c r="H57" i="2"/>
  <c r="M57" i="2"/>
  <c r="R57" i="2"/>
  <c r="V57" i="2"/>
  <c r="Z57" i="2"/>
  <c r="Z53" i="2"/>
  <c r="O53" i="2"/>
  <c r="AG49" i="2"/>
  <c r="Y49" i="2"/>
  <c r="Q49" i="2"/>
  <c r="F45" i="2"/>
  <c r="I45" i="2"/>
  <c r="AA45" i="2"/>
  <c r="S45" i="2"/>
  <c r="Z88" i="2"/>
  <c r="S88" i="2"/>
  <c r="I88" i="2"/>
  <c r="Q84" i="2"/>
  <c r="L84" i="2"/>
  <c r="I77" i="2"/>
  <c r="AA54" i="2"/>
  <c r="W53" i="2"/>
  <c r="J53" i="2"/>
  <c r="H49" i="2"/>
  <c r="M49" i="2"/>
  <c r="R49" i="2"/>
  <c r="V49" i="2"/>
  <c r="Z49" i="2"/>
  <c r="AD49" i="2"/>
  <c r="AH49" i="2"/>
  <c r="F49" i="2"/>
  <c r="J49" i="2"/>
  <c r="P49" i="2"/>
  <c r="T49" i="2"/>
  <c r="X49" i="2"/>
  <c r="AB49" i="2"/>
  <c r="AF49" i="2"/>
  <c r="P47" i="2"/>
  <c r="AF47" i="2"/>
  <c r="F47" i="2"/>
  <c r="X47" i="2"/>
  <c r="AA44" i="2"/>
  <c r="P44" i="2"/>
  <c r="T43" i="2"/>
  <c r="AE40" i="2"/>
  <c r="W40" i="2"/>
  <c r="P40" i="2"/>
  <c r="H40" i="2"/>
  <c r="AC39" i="2"/>
  <c r="M39" i="2"/>
  <c r="AH38" i="2"/>
  <c r="AD38" i="2"/>
  <c r="Z38" i="2"/>
  <c r="V38" i="2"/>
  <c r="R38" i="2"/>
  <c r="M38" i="2"/>
  <c r="H38" i="2"/>
  <c r="AF33" i="2"/>
  <c r="AA33" i="2"/>
  <c r="S33" i="2"/>
  <c r="J33" i="2"/>
  <c r="AA31" i="2"/>
  <c r="AA28" i="2"/>
  <c r="O28" i="2"/>
  <c r="O26" i="2"/>
  <c r="X25" i="2"/>
  <c r="L25" i="2"/>
  <c r="AA21" i="2"/>
  <c r="I21" i="2"/>
  <c r="W20" i="2"/>
  <c r="AD16" i="2"/>
  <c r="W16" i="2"/>
  <c r="O16" i="2"/>
  <c r="F16" i="2"/>
  <c r="AD15" i="2"/>
  <c r="S15" i="2"/>
  <c r="AG14" i="2"/>
  <c r="AA14" i="2"/>
  <c r="V14" i="2"/>
  <c r="Q14" i="2"/>
  <c r="I14" i="2"/>
  <c r="AE13" i="2"/>
  <c r="Y13" i="2"/>
  <c r="T13" i="2"/>
  <c r="O13" i="2"/>
  <c r="I10" i="2"/>
  <c r="U9" i="2"/>
  <c r="I9" i="2"/>
  <c r="AF9" i="2" s="1"/>
  <c r="S7" i="2"/>
  <c r="W6" i="2"/>
  <c r="P5" i="2"/>
  <c r="X4" i="2"/>
  <c r="W3" i="2"/>
  <c r="S6" i="2"/>
  <c r="W5" i="2"/>
  <c r="O3" i="2"/>
  <c r="AB56" i="2"/>
  <c r="W55" i="2"/>
  <c r="AF44" i="2"/>
  <c r="U44" i="2"/>
  <c r="I44" i="2"/>
  <c r="AB43" i="2"/>
  <c r="J43" i="2"/>
  <c r="W42" i="2"/>
  <c r="AH40" i="2"/>
  <c r="AA40" i="2"/>
  <c r="T40" i="2"/>
  <c r="J40" i="2"/>
  <c r="AF38" i="2"/>
  <c r="AB38" i="2"/>
  <c r="X38" i="2"/>
  <c r="T38" i="2"/>
  <c r="P38" i="2"/>
  <c r="J38" i="2"/>
  <c r="F38" i="2"/>
  <c r="AB37" i="2"/>
  <c r="W36" i="2"/>
  <c r="AC33" i="2"/>
  <c r="W33" i="2"/>
  <c r="P33" i="2"/>
  <c r="F33" i="2"/>
  <c r="AE28" i="2"/>
  <c r="T28" i="2"/>
  <c r="AC25" i="2"/>
  <c r="S25" i="2"/>
  <c r="AF21" i="2"/>
  <c r="Q21" i="2"/>
  <c r="AH16" i="2"/>
  <c r="Z16" i="2"/>
  <c r="S16" i="2"/>
  <c r="J16" i="2"/>
  <c r="Y15" i="2"/>
  <c r="M15" i="2"/>
  <c r="AD14" i="2"/>
  <c r="Y14" i="2"/>
  <c r="S14" i="2"/>
  <c r="M14" i="2"/>
  <c r="W10" i="2"/>
  <c r="AA9" i="2"/>
  <c r="P9" i="2"/>
  <c r="T8" i="2"/>
  <c r="I6" i="2"/>
  <c r="I5" i="2"/>
  <c r="AF40" i="2"/>
  <c r="Z40" i="2"/>
  <c r="R40" i="2"/>
  <c r="I40" i="2"/>
  <c r="AB21" i="2"/>
  <c r="AE16" i="2"/>
  <c r="X16" i="2"/>
  <c r="R16" i="2"/>
  <c r="H16" i="2"/>
  <c r="AH15" i="2"/>
  <c r="W15" i="2"/>
  <c r="L15" i="2"/>
  <c r="H82" i="2"/>
  <c r="Z82" i="2"/>
  <c r="O82" i="2"/>
  <c r="AE82" i="2"/>
  <c r="R82" i="2"/>
  <c r="AH82" i="2"/>
  <c r="H74" i="2"/>
  <c r="R74" i="2"/>
  <c r="Z74" i="2"/>
  <c r="AH74" i="2"/>
  <c r="I74" i="2"/>
  <c r="S74" i="2"/>
  <c r="AA74" i="2"/>
  <c r="M74" i="2"/>
  <c r="V74" i="2"/>
  <c r="AD74" i="2"/>
  <c r="H48" i="2"/>
  <c r="O48" i="2"/>
  <c r="T48" i="2"/>
  <c r="Y48" i="2"/>
  <c r="AE48" i="2"/>
  <c r="I48" i="2"/>
  <c r="P48" i="2"/>
  <c r="U48" i="2"/>
  <c r="AA48" i="2"/>
  <c r="AF48" i="2"/>
  <c r="F48" i="2"/>
  <c r="S48" i="2"/>
  <c r="AC48" i="2"/>
  <c r="J48" i="2"/>
  <c r="W48" i="2"/>
  <c r="AG48" i="2"/>
  <c r="L48" i="2"/>
  <c r="X48" i="2"/>
  <c r="L18" i="2"/>
  <c r="Q18" i="2"/>
  <c r="U18" i="2"/>
  <c r="Y18" i="2"/>
  <c r="AC18" i="2"/>
  <c r="AG18" i="2"/>
  <c r="H18" i="2"/>
  <c r="M18" i="2"/>
  <c r="R18" i="2"/>
  <c r="V18" i="2"/>
  <c r="Z18" i="2"/>
  <c r="AD18" i="2"/>
  <c r="AH18" i="2"/>
  <c r="F18" i="2"/>
  <c r="P18" i="2"/>
  <c r="X18" i="2"/>
  <c r="AF18" i="2"/>
  <c r="I18" i="2"/>
  <c r="S18" i="2"/>
  <c r="AA18" i="2"/>
  <c r="J18" i="2"/>
  <c r="T18" i="2"/>
  <c r="AB18" i="2"/>
  <c r="O18" i="2"/>
  <c r="W18" i="2"/>
  <c r="AE18" i="2"/>
  <c r="H91" i="2"/>
  <c r="H88" i="2"/>
  <c r="M88" i="2"/>
  <c r="R88" i="2"/>
  <c r="V88" i="2"/>
  <c r="F88" i="2"/>
  <c r="J88" i="2"/>
  <c r="P88" i="2"/>
  <c r="T88" i="2"/>
  <c r="X88" i="2"/>
  <c r="AB88" i="2"/>
  <c r="AF88" i="2"/>
  <c r="F80" i="2"/>
  <c r="J80" i="2"/>
  <c r="P80" i="2"/>
  <c r="T80" i="2"/>
  <c r="X80" i="2"/>
  <c r="AB80" i="2"/>
  <c r="AF80" i="2"/>
  <c r="L80" i="2"/>
  <c r="Q80" i="2"/>
  <c r="U80" i="2"/>
  <c r="Y80" i="2"/>
  <c r="AC80" i="2"/>
  <c r="AG80" i="2"/>
  <c r="H80" i="2"/>
  <c r="M80" i="2"/>
  <c r="R80" i="2"/>
  <c r="V80" i="2"/>
  <c r="Z80" i="2"/>
  <c r="AD80" i="2"/>
  <c r="AH80" i="2"/>
  <c r="AE74" i="2"/>
  <c r="F72" i="2"/>
  <c r="J72" i="2"/>
  <c r="P72" i="2"/>
  <c r="T72" i="2"/>
  <c r="X72" i="2"/>
  <c r="AB72" i="2"/>
  <c r="AF72" i="2"/>
  <c r="L72" i="2"/>
  <c r="Q72" i="2"/>
  <c r="U72" i="2"/>
  <c r="Y72" i="2"/>
  <c r="AC72" i="2"/>
  <c r="AG72" i="2"/>
  <c r="H72" i="2"/>
  <c r="M72" i="2"/>
  <c r="R72" i="2"/>
  <c r="V72" i="2"/>
  <c r="Z72" i="2"/>
  <c r="AD72" i="2"/>
  <c r="AH72" i="2"/>
  <c r="H58" i="2"/>
  <c r="R58" i="2"/>
  <c r="Z58" i="2"/>
  <c r="AH58" i="2"/>
  <c r="I58" i="2"/>
  <c r="S58" i="2"/>
  <c r="AA58" i="2"/>
  <c r="M58" i="2"/>
  <c r="V58" i="2"/>
  <c r="AD58" i="2"/>
  <c r="AG56" i="2"/>
  <c r="F34" i="2"/>
  <c r="J34" i="2"/>
  <c r="P34" i="2"/>
  <c r="T34" i="2"/>
  <c r="X34" i="2"/>
  <c r="AB34" i="2"/>
  <c r="AF34" i="2"/>
  <c r="L34" i="2"/>
  <c r="Q34" i="2"/>
  <c r="U34" i="2"/>
  <c r="Y34" i="2"/>
  <c r="AC34" i="2"/>
  <c r="AG34" i="2"/>
  <c r="H34" i="2"/>
  <c r="M34" i="2"/>
  <c r="R34" i="2"/>
  <c r="V34" i="2"/>
  <c r="Z34" i="2"/>
  <c r="AD34" i="2"/>
  <c r="AH34" i="2"/>
  <c r="I34" i="2"/>
  <c r="AA34" i="2"/>
  <c r="O34" i="2"/>
  <c r="AE34" i="2"/>
  <c r="S34" i="2"/>
  <c r="W74" i="2"/>
  <c r="P64" i="2"/>
  <c r="W64" i="2"/>
  <c r="AE64" i="2"/>
  <c r="I64" i="2"/>
  <c r="Q64" i="2"/>
  <c r="Y64" i="2"/>
  <c r="AF64" i="2"/>
  <c r="J64" i="2"/>
  <c r="T64" i="2"/>
  <c r="AA64" i="2"/>
  <c r="AG64" i="2"/>
  <c r="M62" i="2"/>
  <c r="S62" i="2"/>
  <c r="Y62" i="2"/>
  <c r="AD62" i="2"/>
  <c r="H62" i="2"/>
  <c r="O62" i="2"/>
  <c r="U62" i="2"/>
  <c r="Z62" i="2"/>
  <c r="AE62" i="2"/>
  <c r="I62" i="2"/>
  <c r="Q62" i="2"/>
  <c r="V62" i="2"/>
  <c r="AA62" i="2"/>
  <c r="AG62" i="2"/>
  <c r="AE58" i="2"/>
  <c r="H56" i="2"/>
  <c r="F56" i="2"/>
  <c r="L56" i="2"/>
  <c r="S56" i="2"/>
  <c r="X56" i="2"/>
  <c r="AC56" i="2"/>
  <c r="O56" i="2"/>
  <c r="T56" i="2"/>
  <c r="Y56" i="2"/>
  <c r="AE56" i="2"/>
  <c r="I56" i="2"/>
  <c r="P56" i="2"/>
  <c r="U56" i="2"/>
  <c r="AA56" i="2"/>
  <c r="AF56" i="2"/>
  <c r="AB48" i="2"/>
  <c r="AE91" i="2"/>
  <c r="Y91" i="2"/>
  <c r="T91" i="2"/>
  <c r="O91" i="2"/>
  <c r="W82" i="2"/>
  <c r="O74" i="2"/>
  <c r="AE72" i="2"/>
  <c r="O72" i="2"/>
  <c r="AB64" i="2"/>
  <c r="W62" i="2"/>
  <c r="W58" i="2"/>
  <c r="W56" i="2"/>
  <c r="Q48" i="2"/>
  <c r="AE87" i="2"/>
  <c r="AE85" i="2"/>
  <c r="Z85" i="2"/>
  <c r="U85" i="2"/>
  <c r="O85" i="2"/>
  <c r="H85" i="2"/>
  <c r="AE83" i="2"/>
  <c r="O83" i="2"/>
  <c r="AD81" i="2"/>
  <c r="Y81" i="2"/>
  <c r="S81" i="2"/>
  <c r="M81" i="2"/>
  <c r="AE77" i="2"/>
  <c r="Z77" i="2"/>
  <c r="U77" i="2"/>
  <c r="O77" i="2"/>
  <c r="H77" i="2"/>
  <c r="AD73" i="2"/>
  <c r="Y73" i="2"/>
  <c r="S73" i="2"/>
  <c r="M73" i="2"/>
  <c r="AE69" i="2"/>
  <c r="Z69" i="2"/>
  <c r="U69" i="2"/>
  <c r="O69" i="2"/>
  <c r="H69" i="2"/>
  <c r="AE67" i="2"/>
  <c r="O67" i="2"/>
  <c r="AF65" i="2"/>
  <c r="AB65" i="2"/>
  <c r="X65" i="2"/>
  <c r="T65" i="2"/>
  <c r="P65" i="2"/>
  <c r="J65" i="2"/>
  <c r="F65" i="2"/>
  <c r="AE63" i="2"/>
  <c r="W63" i="2"/>
  <c r="P63" i="2"/>
  <c r="AF61" i="2"/>
  <c r="AB61" i="2"/>
  <c r="X61" i="2"/>
  <c r="T61" i="2"/>
  <c r="P61" i="2"/>
  <c r="J61" i="2"/>
  <c r="F61" i="2"/>
  <c r="AD54" i="2"/>
  <c r="V54" i="2"/>
  <c r="I54" i="2"/>
  <c r="AG53" i="2"/>
  <c r="AC53" i="2"/>
  <c r="Y53" i="2"/>
  <c r="U53" i="2"/>
  <c r="Q53" i="2"/>
  <c r="L53" i="2"/>
  <c r="Q52" i="2"/>
  <c r="I47" i="2"/>
  <c r="S47" i="2"/>
  <c r="AA47" i="2"/>
  <c r="J47" i="2"/>
  <c r="T47" i="2"/>
  <c r="AB47" i="2"/>
  <c r="AF45" i="2"/>
  <c r="X45" i="2"/>
  <c r="P45" i="2"/>
  <c r="AA42" i="2"/>
  <c r="F63" i="2"/>
  <c r="W50" i="2"/>
  <c r="AA50" i="2"/>
  <c r="L45" i="2"/>
  <c r="Q45" i="2"/>
  <c r="U45" i="2"/>
  <c r="Y45" i="2"/>
  <c r="AC45" i="2"/>
  <c r="AG45" i="2"/>
  <c r="H45" i="2"/>
  <c r="M45" i="2"/>
  <c r="R45" i="2"/>
  <c r="V45" i="2"/>
  <c r="Z45" i="2"/>
  <c r="AD45" i="2"/>
  <c r="AH45" i="2"/>
  <c r="F42" i="2"/>
  <c r="J42" i="2"/>
  <c r="P42" i="2"/>
  <c r="T42" i="2"/>
  <c r="X42" i="2"/>
  <c r="AB42" i="2"/>
  <c r="AF42" i="2"/>
  <c r="L42" i="2"/>
  <c r="Q42" i="2"/>
  <c r="U42" i="2"/>
  <c r="Y42" i="2"/>
  <c r="AC42" i="2"/>
  <c r="AG42" i="2"/>
  <c r="H42" i="2"/>
  <c r="M42" i="2"/>
  <c r="R42" i="2"/>
  <c r="V42" i="2"/>
  <c r="Z42" i="2"/>
  <c r="AD42" i="2"/>
  <c r="AH42" i="2"/>
  <c r="F32" i="2"/>
  <c r="S32" i="2"/>
  <c r="AE32" i="2"/>
  <c r="I32" i="2"/>
  <c r="W32" i="2"/>
  <c r="AF32" i="2"/>
  <c r="O32" i="2"/>
  <c r="X32" i="2"/>
  <c r="S31" i="2"/>
  <c r="AE31" i="2"/>
  <c r="I31" i="2"/>
  <c r="W31" i="2"/>
  <c r="AH31" i="2"/>
  <c r="O31" i="2"/>
  <c r="Z31" i="2"/>
  <c r="AG81" i="2"/>
  <c r="AA81" i="2"/>
  <c r="V81" i="2"/>
  <c r="Q81" i="2"/>
  <c r="I81" i="2"/>
  <c r="AG73" i="2"/>
  <c r="AA73" i="2"/>
  <c r="V73" i="2"/>
  <c r="Q73" i="2"/>
  <c r="I73" i="2"/>
  <c r="J71" i="2"/>
  <c r="AH65" i="2"/>
  <c r="AD65" i="2"/>
  <c r="Z65" i="2"/>
  <c r="V65" i="2"/>
  <c r="R65" i="2"/>
  <c r="M65" i="2"/>
  <c r="H65" i="2"/>
  <c r="AH63" i="2"/>
  <c r="AA63" i="2"/>
  <c r="T63" i="2"/>
  <c r="J63" i="2"/>
  <c r="AH61" i="2"/>
  <c r="AD61" i="2"/>
  <c r="Z61" i="2"/>
  <c r="V61" i="2"/>
  <c r="R61" i="2"/>
  <c r="M61" i="2"/>
  <c r="H61" i="2"/>
  <c r="AH54" i="2"/>
  <c r="Z54" i="2"/>
  <c r="R54" i="2"/>
  <c r="H52" i="2"/>
  <c r="F52" i="2"/>
  <c r="L52" i="2"/>
  <c r="S52" i="2"/>
  <c r="F51" i="2"/>
  <c r="P51" i="2"/>
  <c r="X51" i="2"/>
  <c r="AF51" i="2"/>
  <c r="I51" i="2"/>
  <c r="S51" i="2"/>
  <c r="AA51" i="2"/>
  <c r="W46" i="2"/>
  <c r="AB45" i="2"/>
  <c r="T45" i="2"/>
  <c r="J45" i="2"/>
  <c r="S42" i="2"/>
  <c r="I24" i="2"/>
  <c r="S24" i="2"/>
  <c r="AA24" i="2"/>
  <c r="J24" i="2"/>
  <c r="T24" i="2"/>
  <c r="AB24" i="2"/>
  <c r="F24" i="2"/>
  <c r="H24" i="2" s="1"/>
  <c r="X24" i="2"/>
  <c r="O24" i="2"/>
  <c r="AE24" i="2"/>
  <c r="P24" i="2"/>
  <c r="AF24" i="2"/>
  <c r="AE44" i="2"/>
  <c r="Y44" i="2"/>
  <c r="T44" i="2"/>
  <c r="O44" i="2"/>
  <c r="AA43" i="2"/>
  <c r="S43" i="2"/>
  <c r="I43" i="2"/>
  <c r="AE41" i="2"/>
  <c r="Y41" i="2"/>
  <c r="T41" i="2"/>
  <c r="O41" i="2"/>
  <c r="AD40" i="2"/>
  <c r="X40" i="2"/>
  <c r="S40" i="2"/>
  <c r="M40" i="2"/>
  <c r="F40" i="2"/>
  <c r="AE39" i="2"/>
  <c r="Y39" i="2"/>
  <c r="R39" i="2"/>
  <c r="H39" i="2"/>
  <c r="O36" i="2"/>
  <c r="W35" i="2"/>
  <c r="Y33" i="2"/>
  <c r="T33" i="2"/>
  <c r="O33" i="2"/>
  <c r="AA29" i="2"/>
  <c r="U29" i="2"/>
  <c r="P29" i="2"/>
  <c r="I29" i="2"/>
  <c r="L22" i="2"/>
  <c r="Q22" i="2"/>
  <c r="U22" i="2"/>
  <c r="Y22" i="2"/>
  <c r="AC22" i="2"/>
  <c r="AG22" i="2"/>
  <c r="H22" i="2"/>
  <c r="M22" i="2"/>
  <c r="R22" i="2"/>
  <c r="V22" i="2"/>
  <c r="Z22" i="2"/>
  <c r="AD22" i="2"/>
  <c r="AH22" i="2"/>
  <c r="H21" i="2"/>
  <c r="F21" i="2"/>
  <c r="L21" i="2"/>
  <c r="S21" i="2"/>
  <c r="X21" i="2"/>
  <c r="AC21" i="2"/>
  <c r="O21" i="2"/>
  <c r="T21" i="2"/>
  <c r="Y21" i="2"/>
  <c r="AE21" i="2"/>
  <c r="F20" i="2"/>
  <c r="P20" i="2"/>
  <c r="X20" i="2"/>
  <c r="AF20" i="2"/>
  <c r="I20" i="2"/>
  <c r="S20" i="2"/>
  <c r="AA20" i="2"/>
  <c r="I19" i="2"/>
  <c r="AA19" i="2"/>
  <c r="O19" i="2"/>
  <c r="AE19" i="2"/>
  <c r="AE10" i="2"/>
  <c r="AE6" i="2"/>
  <c r="AC44" i="2"/>
  <c r="X44" i="2"/>
  <c r="S44" i="2"/>
  <c r="L44" i="2"/>
  <c r="AF43" i="2"/>
  <c r="X43" i="2"/>
  <c r="P43" i="2"/>
  <c r="F43" i="2"/>
  <c r="AC41" i="2"/>
  <c r="X41" i="2"/>
  <c r="S41" i="2"/>
  <c r="L41" i="2"/>
  <c r="F41" i="2"/>
  <c r="AD39" i="2"/>
  <c r="W39" i="2"/>
  <c r="O39" i="2"/>
  <c r="O35" i="2"/>
  <c r="W23" i="2"/>
  <c r="H44" i="2"/>
  <c r="H33" i="2"/>
  <c r="F29" i="2"/>
  <c r="H29" i="2" s="1"/>
  <c r="F28" i="2"/>
  <c r="P28" i="2"/>
  <c r="X28" i="2"/>
  <c r="AF28" i="2"/>
  <c r="W27" i="2"/>
  <c r="H25" i="2"/>
  <c r="O25" i="2"/>
  <c r="T25" i="2"/>
  <c r="Y25" i="2"/>
  <c r="AE25" i="2"/>
  <c r="I25" i="2"/>
  <c r="P25" i="2"/>
  <c r="U25" i="2"/>
  <c r="AA25" i="2"/>
  <c r="AF25" i="2"/>
  <c r="AA22" i="2"/>
  <c r="S22" i="2"/>
  <c r="I22" i="2"/>
  <c r="AG21" i="2"/>
  <c r="W21" i="2"/>
  <c r="J21" i="2"/>
  <c r="AE20" i="2"/>
  <c r="O20" i="2"/>
  <c r="W19" i="2"/>
  <c r="F10" i="2"/>
  <c r="H10" i="2" s="1"/>
  <c r="P10" i="2"/>
  <c r="T10" i="2"/>
  <c r="X10" i="2"/>
  <c r="AB10" i="2"/>
  <c r="AF10" i="2"/>
  <c r="L10" i="2"/>
  <c r="Q10" i="2"/>
  <c r="U10" i="2"/>
  <c r="Y10" i="2"/>
  <c r="AC10" i="2"/>
  <c r="AG10" i="2"/>
  <c r="M10" i="2"/>
  <c r="R10" i="2"/>
  <c r="V10" i="2"/>
  <c r="Z10" i="2"/>
  <c r="AD10" i="2"/>
  <c r="AH10" i="2"/>
  <c r="F6" i="2"/>
  <c r="H6" i="2" s="1"/>
  <c r="P6" i="2"/>
  <c r="T6" i="2"/>
  <c r="X6" i="2"/>
  <c r="L6" i="2"/>
  <c r="Q6" i="2"/>
  <c r="U6" i="2"/>
  <c r="Y6" i="2"/>
  <c r="AG6" i="2"/>
  <c r="M6" i="2"/>
  <c r="R6" i="2"/>
  <c r="V6" i="2"/>
  <c r="Z6" i="2"/>
  <c r="AD6" i="2"/>
  <c r="AH6" i="2"/>
  <c r="AE17" i="2"/>
  <c r="Y17" i="2"/>
  <c r="T17" i="2"/>
  <c r="O17" i="2"/>
  <c r="AF14" i="2"/>
  <c r="AB14" i="2"/>
  <c r="X14" i="2"/>
  <c r="T14" i="2"/>
  <c r="P14" i="2"/>
  <c r="J14" i="2"/>
  <c r="F14" i="2"/>
  <c r="H14" i="2" s="1"/>
  <c r="H13" i="2"/>
  <c r="AE9" i="2"/>
  <c r="Y9" i="2"/>
  <c r="T9" i="2"/>
  <c r="O9" i="2"/>
  <c r="AA8" i="2"/>
  <c r="S8" i="2"/>
  <c r="I8" i="2"/>
  <c r="O7" i="2"/>
  <c r="AE5" i="2"/>
  <c r="Y5" i="2"/>
  <c r="T5" i="2"/>
  <c r="O5" i="2"/>
  <c r="S4" i="2"/>
  <c r="I4" i="2"/>
  <c r="AE3" i="2"/>
  <c r="I3" i="2"/>
  <c r="M26" i="2"/>
  <c r="H26" i="2"/>
  <c r="AC17" i="2"/>
  <c r="X17" i="2"/>
  <c r="S17" i="2"/>
  <c r="L17" i="2"/>
  <c r="O11" i="2"/>
  <c r="AC9" i="2"/>
  <c r="X9" i="2"/>
  <c r="S9" i="2"/>
  <c r="L9" i="2"/>
  <c r="AF8" i="2"/>
  <c r="X8" i="2"/>
  <c r="P8" i="2"/>
  <c r="I7" i="2"/>
  <c r="AM16" i="3" s="1"/>
  <c r="AC5" i="2"/>
  <c r="X5" i="2"/>
  <c r="S5" i="2"/>
  <c r="L5" i="2"/>
  <c r="P4" i="2"/>
  <c r="H17" i="2"/>
  <c r="H9" i="2"/>
  <c r="H5" i="2"/>
  <c r="O87" i="2"/>
  <c r="F86" i="2"/>
  <c r="J86" i="2"/>
  <c r="P86" i="2"/>
  <c r="T86" i="2"/>
  <c r="X86" i="2"/>
  <c r="AB86" i="2"/>
  <c r="AF86" i="2"/>
  <c r="L86" i="2"/>
  <c r="Q86" i="2"/>
  <c r="U86" i="2"/>
  <c r="Y86" i="2"/>
  <c r="AC86" i="2"/>
  <c r="AG86" i="2"/>
  <c r="F70" i="2"/>
  <c r="J70" i="2"/>
  <c r="P70" i="2"/>
  <c r="T70" i="2"/>
  <c r="X70" i="2"/>
  <c r="AB70" i="2"/>
  <c r="AF70" i="2"/>
  <c r="L70" i="2"/>
  <c r="Q70" i="2"/>
  <c r="U70" i="2"/>
  <c r="Y70" i="2"/>
  <c r="AC70" i="2"/>
  <c r="AG70" i="2"/>
  <c r="F89" i="2"/>
  <c r="J89" i="2"/>
  <c r="P89" i="2"/>
  <c r="T89" i="2"/>
  <c r="X89" i="2"/>
  <c r="AB89" i="2"/>
  <c r="AF89" i="2"/>
  <c r="AB87" i="2"/>
  <c r="T87" i="2"/>
  <c r="J87" i="2"/>
  <c r="AD86" i="2"/>
  <c r="V86" i="2"/>
  <c r="M86" i="2"/>
  <c r="L83" i="2"/>
  <c r="Q83" i="2"/>
  <c r="U83" i="2"/>
  <c r="Y83" i="2"/>
  <c r="AC83" i="2"/>
  <c r="AG83" i="2"/>
  <c r="H83" i="2"/>
  <c r="M83" i="2"/>
  <c r="R83" i="2"/>
  <c r="V83" i="2"/>
  <c r="Z83" i="2"/>
  <c r="AD83" i="2"/>
  <c r="AH83" i="2"/>
  <c r="F82" i="2"/>
  <c r="J82" i="2"/>
  <c r="P82" i="2"/>
  <c r="T82" i="2"/>
  <c r="X82" i="2"/>
  <c r="AB82" i="2"/>
  <c r="AF82" i="2"/>
  <c r="L82" i="2"/>
  <c r="Q82" i="2"/>
  <c r="U82" i="2"/>
  <c r="Y82" i="2"/>
  <c r="AC82" i="2"/>
  <c r="AG82" i="2"/>
  <c r="AB71" i="2"/>
  <c r="T71" i="2"/>
  <c r="AD70" i="2"/>
  <c r="V70" i="2"/>
  <c r="M70" i="2"/>
  <c r="L67" i="2"/>
  <c r="Q67" i="2"/>
  <c r="U67" i="2"/>
  <c r="Y67" i="2"/>
  <c r="AC67" i="2"/>
  <c r="AG67" i="2"/>
  <c r="H67" i="2"/>
  <c r="M67" i="2"/>
  <c r="R67" i="2"/>
  <c r="V67" i="2"/>
  <c r="Z67" i="2"/>
  <c r="AD67" i="2"/>
  <c r="AH67" i="2"/>
  <c r="F46" i="2"/>
  <c r="J46" i="2"/>
  <c r="P46" i="2"/>
  <c r="T46" i="2"/>
  <c r="X46" i="2"/>
  <c r="AB46" i="2"/>
  <c r="AF46" i="2"/>
  <c r="L46" i="2"/>
  <c r="Q46" i="2"/>
  <c r="U46" i="2"/>
  <c r="Y46" i="2"/>
  <c r="AC46" i="2"/>
  <c r="AG46" i="2"/>
  <c r="H46" i="2"/>
  <c r="M46" i="2"/>
  <c r="R46" i="2"/>
  <c r="V46" i="2"/>
  <c r="Z46" i="2"/>
  <c r="AD46" i="2"/>
  <c r="AH46" i="2"/>
  <c r="I46" i="2"/>
  <c r="AA46" i="2"/>
  <c r="O46" i="2"/>
  <c r="AE46" i="2"/>
  <c r="S46" i="2"/>
  <c r="H37" i="2"/>
  <c r="M37" i="2"/>
  <c r="R37" i="2"/>
  <c r="V37" i="2"/>
  <c r="Z37" i="2"/>
  <c r="AD37" i="2"/>
  <c r="AH37" i="2"/>
  <c r="F37" i="2"/>
  <c r="L37" i="2"/>
  <c r="S37" i="2"/>
  <c r="X37" i="2"/>
  <c r="AC37" i="2"/>
  <c r="O37" i="2"/>
  <c r="T37" i="2"/>
  <c r="Y37" i="2"/>
  <c r="AE37" i="2"/>
  <c r="I37" i="2"/>
  <c r="P37" i="2"/>
  <c r="U37" i="2"/>
  <c r="AA37" i="2"/>
  <c r="AF37" i="2"/>
  <c r="J37" i="2"/>
  <c r="AG37" i="2"/>
  <c r="Q37" i="2"/>
  <c r="W37" i="2"/>
  <c r="W87" i="2"/>
  <c r="O86" i="2"/>
  <c r="L71" i="2"/>
  <c r="Q71" i="2"/>
  <c r="U71" i="2"/>
  <c r="Y71" i="2"/>
  <c r="AC71" i="2"/>
  <c r="AG71" i="2"/>
  <c r="H71" i="2"/>
  <c r="M71" i="2"/>
  <c r="R71" i="2"/>
  <c r="V71" i="2"/>
  <c r="Z71" i="2"/>
  <c r="AD71" i="2"/>
  <c r="AH71" i="2"/>
  <c r="W70" i="2"/>
  <c r="L90" i="2"/>
  <c r="Q90" i="2"/>
  <c r="U90" i="2"/>
  <c r="Y90" i="2"/>
  <c r="AC90" i="2"/>
  <c r="AG90" i="2"/>
  <c r="AG89" i="2"/>
  <c r="AA89" i="2"/>
  <c r="V89" i="2"/>
  <c r="Q89" i="2"/>
  <c r="I89" i="2"/>
  <c r="AA87" i="2"/>
  <c r="S87" i="2"/>
  <c r="I87" i="2"/>
  <c r="AA86" i="2"/>
  <c r="S86" i="2"/>
  <c r="I86" i="2"/>
  <c r="AB83" i="2"/>
  <c r="T83" i="2"/>
  <c r="J83" i="2"/>
  <c r="AD82" i="2"/>
  <c r="V82" i="2"/>
  <c r="M82" i="2"/>
  <c r="L79" i="2"/>
  <c r="Q79" i="2"/>
  <c r="U79" i="2"/>
  <c r="Y79" i="2"/>
  <c r="AC79" i="2"/>
  <c r="AG79" i="2"/>
  <c r="H79" i="2"/>
  <c r="M79" i="2"/>
  <c r="R79" i="2"/>
  <c r="V79" i="2"/>
  <c r="Z79" i="2"/>
  <c r="AD79" i="2"/>
  <c r="AH79" i="2"/>
  <c r="F78" i="2"/>
  <c r="J78" i="2"/>
  <c r="P78" i="2"/>
  <c r="T78" i="2"/>
  <c r="X78" i="2"/>
  <c r="AB78" i="2"/>
  <c r="AF78" i="2"/>
  <c r="L78" i="2"/>
  <c r="Q78" i="2"/>
  <c r="U78" i="2"/>
  <c r="Y78" i="2"/>
  <c r="AC78" i="2"/>
  <c r="AG78" i="2"/>
  <c r="AA71" i="2"/>
  <c r="S71" i="2"/>
  <c r="I71" i="2"/>
  <c r="AA70" i="2"/>
  <c r="S70" i="2"/>
  <c r="I70" i="2"/>
  <c r="AB67" i="2"/>
  <c r="T67" i="2"/>
  <c r="J67" i="2"/>
  <c r="F66" i="2"/>
  <c r="J66" i="2"/>
  <c r="P66" i="2"/>
  <c r="T66" i="2"/>
  <c r="X66" i="2"/>
  <c r="AB66" i="2"/>
  <c r="AF66" i="2"/>
  <c r="H66" i="2"/>
  <c r="O66" i="2"/>
  <c r="U66" i="2"/>
  <c r="Z66" i="2"/>
  <c r="AE66" i="2"/>
  <c r="I66" i="2"/>
  <c r="Q66" i="2"/>
  <c r="V66" i="2"/>
  <c r="AA66" i="2"/>
  <c r="AG66" i="2"/>
  <c r="H60" i="2"/>
  <c r="M60" i="2"/>
  <c r="R60" i="2"/>
  <c r="V60" i="2"/>
  <c r="Z60" i="2"/>
  <c r="AD60" i="2"/>
  <c r="AH60" i="2"/>
  <c r="F60" i="2"/>
  <c r="L60" i="2"/>
  <c r="S60" i="2"/>
  <c r="X60" i="2"/>
  <c r="AC60" i="2"/>
  <c r="O60" i="2"/>
  <c r="T60" i="2"/>
  <c r="Y60" i="2"/>
  <c r="AE60" i="2"/>
  <c r="I60" i="2"/>
  <c r="P60" i="2"/>
  <c r="U60" i="2"/>
  <c r="AA60" i="2"/>
  <c r="AF60" i="2"/>
  <c r="L55" i="2"/>
  <c r="Q55" i="2"/>
  <c r="U55" i="2"/>
  <c r="Y55" i="2"/>
  <c r="AC55" i="2"/>
  <c r="AG55" i="2"/>
  <c r="H55" i="2"/>
  <c r="M55" i="2"/>
  <c r="R55" i="2"/>
  <c r="V55" i="2"/>
  <c r="Z55" i="2"/>
  <c r="AD55" i="2"/>
  <c r="AH55" i="2"/>
  <c r="F55" i="2"/>
  <c r="P55" i="2"/>
  <c r="X55" i="2"/>
  <c r="AF55" i="2"/>
  <c r="I55" i="2"/>
  <c r="S55" i="2"/>
  <c r="AA55" i="2"/>
  <c r="J55" i="2"/>
  <c r="T55" i="2"/>
  <c r="AB55" i="2"/>
  <c r="L87" i="2"/>
  <c r="Q87" i="2"/>
  <c r="U87" i="2"/>
  <c r="Y87" i="2"/>
  <c r="AC87" i="2"/>
  <c r="AG87" i="2"/>
  <c r="H87" i="2"/>
  <c r="M87" i="2"/>
  <c r="R87" i="2"/>
  <c r="V87" i="2"/>
  <c r="Z87" i="2"/>
  <c r="AD87" i="2"/>
  <c r="AH87" i="2"/>
  <c r="W86" i="2"/>
  <c r="AE71" i="2"/>
  <c r="W71" i="2"/>
  <c r="O71" i="2"/>
  <c r="AE70" i="2"/>
  <c r="O70" i="2"/>
  <c r="AH91" i="2"/>
  <c r="AD91" i="2"/>
  <c r="Z91" i="2"/>
  <c r="V91" i="2"/>
  <c r="R91" i="2"/>
  <c r="M91" i="2"/>
  <c r="AF90" i="2"/>
  <c r="AA90" i="2"/>
  <c r="V90" i="2"/>
  <c r="P90" i="2"/>
  <c r="I90" i="2"/>
  <c r="AE89" i="2"/>
  <c r="Z89" i="2"/>
  <c r="U89" i="2"/>
  <c r="O89" i="2"/>
  <c r="H89" i="2"/>
  <c r="AF87" i="2"/>
  <c r="X87" i="2"/>
  <c r="P87" i="2"/>
  <c r="F87" i="2"/>
  <c r="AH86" i="2"/>
  <c r="Z86" i="2"/>
  <c r="R86" i="2"/>
  <c r="H86" i="2"/>
  <c r="AA83" i="2"/>
  <c r="S83" i="2"/>
  <c r="I83" i="2"/>
  <c r="AA82" i="2"/>
  <c r="S82" i="2"/>
  <c r="I82" i="2"/>
  <c r="AB79" i="2"/>
  <c r="T79" i="2"/>
  <c r="J79" i="2"/>
  <c r="AD78" i="2"/>
  <c r="V78" i="2"/>
  <c r="M78" i="2"/>
  <c r="L75" i="2"/>
  <c r="Q75" i="2"/>
  <c r="U75" i="2"/>
  <c r="Y75" i="2"/>
  <c r="AC75" i="2"/>
  <c r="AG75" i="2"/>
  <c r="H75" i="2"/>
  <c r="M75" i="2"/>
  <c r="R75" i="2"/>
  <c r="V75" i="2"/>
  <c r="Z75" i="2"/>
  <c r="AD75" i="2"/>
  <c r="AH75" i="2"/>
  <c r="F74" i="2"/>
  <c r="J74" i="2"/>
  <c r="P74" i="2"/>
  <c r="T74" i="2"/>
  <c r="X74" i="2"/>
  <c r="AB74" i="2"/>
  <c r="AF74" i="2"/>
  <c r="L74" i="2"/>
  <c r="Q74" i="2"/>
  <c r="U74" i="2"/>
  <c r="Y74" i="2"/>
  <c r="AC74" i="2"/>
  <c r="AG74" i="2"/>
  <c r="AF71" i="2"/>
  <c r="X71" i="2"/>
  <c r="P71" i="2"/>
  <c r="F71" i="2"/>
  <c r="AH70" i="2"/>
  <c r="Z70" i="2"/>
  <c r="R70" i="2"/>
  <c r="H70" i="2"/>
  <c r="AA67" i="2"/>
  <c r="S67" i="2"/>
  <c r="I67" i="2"/>
  <c r="Y66" i="2"/>
  <c r="M66" i="2"/>
  <c r="W60" i="2"/>
  <c r="AE55" i="2"/>
  <c r="F50" i="2"/>
  <c r="J50" i="2"/>
  <c r="P50" i="2"/>
  <c r="T50" i="2"/>
  <c r="X50" i="2"/>
  <c r="AB50" i="2"/>
  <c r="AF50" i="2"/>
  <c r="L50" i="2"/>
  <c r="Q50" i="2"/>
  <c r="U50" i="2"/>
  <c r="Y50" i="2"/>
  <c r="AC50" i="2"/>
  <c r="AG50" i="2"/>
  <c r="H50" i="2"/>
  <c r="M50" i="2"/>
  <c r="R50" i="2"/>
  <c r="V50" i="2"/>
  <c r="Z50" i="2"/>
  <c r="AD50" i="2"/>
  <c r="AH50" i="2"/>
  <c r="F23" i="2"/>
  <c r="J23" i="2"/>
  <c r="P23" i="2"/>
  <c r="T23" i="2"/>
  <c r="X23" i="2"/>
  <c r="AB23" i="2"/>
  <c r="AF23" i="2"/>
  <c r="L23" i="2"/>
  <c r="Q23" i="2"/>
  <c r="U23" i="2"/>
  <c r="Y23" i="2"/>
  <c r="AC23" i="2"/>
  <c r="AG23" i="2"/>
  <c r="H23" i="2"/>
  <c r="M23" i="2"/>
  <c r="R23" i="2"/>
  <c r="V23" i="2"/>
  <c r="Z23" i="2"/>
  <c r="AD23" i="2"/>
  <c r="AH23" i="2"/>
  <c r="I23" i="2"/>
  <c r="AA23" i="2"/>
  <c r="O23" i="2"/>
  <c r="AE23" i="2"/>
  <c r="S23" i="2"/>
  <c r="AF85" i="2"/>
  <c r="AB85" i="2"/>
  <c r="X85" i="2"/>
  <c r="T85" i="2"/>
  <c r="P85" i="2"/>
  <c r="J85" i="2"/>
  <c r="F85" i="2"/>
  <c r="AF81" i="2"/>
  <c r="AB81" i="2"/>
  <c r="X81" i="2"/>
  <c r="T81" i="2"/>
  <c r="P81" i="2"/>
  <c r="J81" i="2"/>
  <c r="F81" i="2"/>
  <c r="AF77" i="2"/>
  <c r="AB77" i="2"/>
  <c r="X77" i="2"/>
  <c r="T77" i="2"/>
  <c r="P77" i="2"/>
  <c r="J77" i="2"/>
  <c r="F77" i="2"/>
  <c r="AF73" i="2"/>
  <c r="AB73" i="2"/>
  <c r="X73" i="2"/>
  <c r="T73" i="2"/>
  <c r="P73" i="2"/>
  <c r="J73" i="2"/>
  <c r="F73" i="2"/>
  <c r="AF69" i="2"/>
  <c r="AB69" i="2"/>
  <c r="X69" i="2"/>
  <c r="T69" i="2"/>
  <c r="P69" i="2"/>
  <c r="J69" i="2"/>
  <c r="F69" i="2"/>
  <c r="AC64" i="2"/>
  <c r="X64" i="2"/>
  <c r="S64" i="2"/>
  <c r="L64" i="2"/>
  <c r="F64" i="2"/>
  <c r="AD63" i="2"/>
  <c r="X63" i="2"/>
  <c r="S63" i="2"/>
  <c r="M63" i="2"/>
  <c r="F62" i="2"/>
  <c r="J62" i="2"/>
  <c r="P62" i="2"/>
  <c r="T62" i="2"/>
  <c r="X62" i="2"/>
  <c r="AB62" i="2"/>
  <c r="AF62" i="2"/>
  <c r="L59" i="2"/>
  <c r="Q59" i="2"/>
  <c r="U59" i="2"/>
  <c r="Y59" i="2"/>
  <c r="AC59" i="2"/>
  <c r="AG59" i="2"/>
  <c r="H59" i="2"/>
  <c r="M59" i="2"/>
  <c r="F58" i="2"/>
  <c r="J58" i="2"/>
  <c r="P58" i="2"/>
  <c r="T58" i="2"/>
  <c r="X58" i="2"/>
  <c r="AB58" i="2"/>
  <c r="AF58" i="2"/>
  <c r="L58" i="2"/>
  <c r="Q58" i="2"/>
  <c r="U58" i="2"/>
  <c r="Y58" i="2"/>
  <c r="AC58" i="2"/>
  <c r="AG58" i="2"/>
  <c r="F54" i="2"/>
  <c r="J54" i="2"/>
  <c r="P54" i="2"/>
  <c r="T54" i="2"/>
  <c r="X54" i="2"/>
  <c r="AB54" i="2"/>
  <c r="AF54" i="2"/>
  <c r="L54" i="2"/>
  <c r="Q54" i="2"/>
  <c r="U54" i="2"/>
  <c r="Y54" i="2"/>
  <c r="AC54" i="2"/>
  <c r="AG54" i="2"/>
  <c r="H54" i="2"/>
  <c r="M54" i="2"/>
  <c r="S50" i="2"/>
  <c r="L36" i="2"/>
  <c r="Q36" i="2"/>
  <c r="U36" i="2"/>
  <c r="Y36" i="2"/>
  <c r="AC36" i="2"/>
  <c r="AG36" i="2"/>
  <c r="H36" i="2"/>
  <c r="M36" i="2"/>
  <c r="R36" i="2"/>
  <c r="V36" i="2"/>
  <c r="F36" i="2"/>
  <c r="P36" i="2"/>
  <c r="X36" i="2"/>
  <c r="AD36" i="2"/>
  <c r="I36" i="2"/>
  <c r="S36" i="2"/>
  <c r="Z36" i="2"/>
  <c r="AE36" i="2"/>
  <c r="J36" i="2"/>
  <c r="T36" i="2"/>
  <c r="AA36" i="2"/>
  <c r="AF36" i="2"/>
  <c r="L12" i="2"/>
  <c r="Q12" i="2"/>
  <c r="U12" i="2"/>
  <c r="Y12" i="2"/>
  <c r="AC12" i="2"/>
  <c r="AG12" i="2"/>
  <c r="M12" i="2"/>
  <c r="R12" i="2"/>
  <c r="V12" i="2"/>
  <c r="Z12" i="2"/>
  <c r="AD12" i="2"/>
  <c r="AH12" i="2"/>
  <c r="F12" i="2"/>
  <c r="H12" i="2" s="1"/>
  <c r="P12" i="2"/>
  <c r="X12" i="2"/>
  <c r="AF12" i="2"/>
  <c r="I12" i="2"/>
  <c r="S12" i="2"/>
  <c r="AA12" i="2"/>
  <c r="T12" i="2"/>
  <c r="AB12" i="2"/>
  <c r="O12" i="2"/>
  <c r="W12" i="2"/>
  <c r="AE12" i="2"/>
  <c r="H64" i="2"/>
  <c r="M64" i="2"/>
  <c r="R64" i="2"/>
  <c r="V64" i="2"/>
  <c r="Z64" i="2"/>
  <c r="AD64" i="2"/>
  <c r="AH64" i="2"/>
  <c r="L63" i="2"/>
  <c r="Q63" i="2"/>
  <c r="U63" i="2"/>
  <c r="Y63" i="2"/>
  <c r="AC63" i="2"/>
  <c r="AG63" i="2"/>
  <c r="AE50" i="2"/>
  <c r="O50" i="2"/>
  <c r="AB36" i="2"/>
  <c r="F35" i="2"/>
  <c r="J35" i="2"/>
  <c r="P35" i="2"/>
  <c r="T35" i="2"/>
  <c r="X35" i="2"/>
  <c r="AB35" i="2"/>
  <c r="AF35" i="2"/>
  <c r="L35" i="2"/>
  <c r="Q35" i="2"/>
  <c r="U35" i="2"/>
  <c r="Y35" i="2"/>
  <c r="AC35" i="2"/>
  <c r="AG35" i="2"/>
  <c r="H35" i="2"/>
  <c r="R35" i="2"/>
  <c r="Z35" i="2"/>
  <c r="AH35" i="2"/>
  <c r="I35" i="2"/>
  <c r="S35" i="2"/>
  <c r="AA35" i="2"/>
  <c r="M35" i="2"/>
  <c r="V35" i="2"/>
  <c r="AD35" i="2"/>
  <c r="F27" i="2"/>
  <c r="H27" i="2" s="1"/>
  <c r="J27" i="2"/>
  <c r="P27" i="2"/>
  <c r="T27" i="2"/>
  <c r="X27" i="2"/>
  <c r="AB27" i="2"/>
  <c r="AF27" i="2"/>
  <c r="L27" i="2"/>
  <c r="Q27" i="2"/>
  <c r="U27" i="2"/>
  <c r="Y27" i="2"/>
  <c r="AC27" i="2"/>
  <c r="AG27" i="2"/>
  <c r="M27" i="2"/>
  <c r="R27" i="2"/>
  <c r="V27" i="2"/>
  <c r="Z27" i="2"/>
  <c r="AD27" i="2"/>
  <c r="AH27" i="2"/>
  <c r="F11" i="2"/>
  <c r="H11" i="2" s="1"/>
  <c r="P11" i="2"/>
  <c r="T11" i="2"/>
  <c r="X11" i="2"/>
  <c r="AB11" i="2"/>
  <c r="AF11" i="2"/>
  <c r="L11" i="2"/>
  <c r="Q11" i="2"/>
  <c r="U11" i="2"/>
  <c r="Y11" i="2"/>
  <c r="AC11" i="2"/>
  <c r="AG11" i="2"/>
  <c r="R11" i="2"/>
  <c r="Z11" i="2"/>
  <c r="AH11" i="2"/>
  <c r="I11" i="2"/>
  <c r="S11" i="2"/>
  <c r="AA11" i="2"/>
  <c r="M11" i="2"/>
  <c r="V11" i="2"/>
  <c r="AD11" i="2"/>
  <c r="AH51" i="2"/>
  <c r="AD51" i="2"/>
  <c r="Z51" i="2"/>
  <c r="V51" i="2"/>
  <c r="R51" i="2"/>
  <c r="M51" i="2"/>
  <c r="H51" i="2"/>
  <c r="AH47" i="2"/>
  <c r="AD47" i="2"/>
  <c r="Z47" i="2"/>
  <c r="V47" i="2"/>
  <c r="R47" i="2"/>
  <c r="M47" i="2"/>
  <c r="H47" i="2"/>
  <c r="AH43" i="2"/>
  <c r="AD43" i="2"/>
  <c r="Z43" i="2"/>
  <c r="V43" i="2"/>
  <c r="R43" i="2"/>
  <c r="M43" i="2"/>
  <c r="H43" i="2"/>
  <c r="F39" i="2"/>
  <c r="J39" i="2"/>
  <c r="P39" i="2"/>
  <c r="T39" i="2"/>
  <c r="X39" i="2"/>
  <c r="AB39" i="2"/>
  <c r="AF39" i="2"/>
  <c r="L32" i="2"/>
  <c r="Q32" i="2"/>
  <c r="U32" i="2"/>
  <c r="Y32" i="2"/>
  <c r="AC32" i="2"/>
  <c r="AG32" i="2"/>
  <c r="H32" i="2"/>
  <c r="M32" i="2"/>
  <c r="R32" i="2"/>
  <c r="V32" i="2"/>
  <c r="Z32" i="2"/>
  <c r="AD32" i="2"/>
  <c r="AH32" i="2"/>
  <c r="F31" i="2"/>
  <c r="H31" i="2" s="1"/>
  <c r="J31" i="2"/>
  <c r="P31" i="2"/>
  <c r="T31" i="2"/>
  <c r="X31" i="2"/>
  <c r="AB31" i="2"/>
  <c r="AF31" i="2"/>
  <c r="L31" i="2"/>
  <c r="Q31" i="2"/>
  <c r="U31" i="2"/>
  <c r="Y31" i="2"/>
  <c r="AC31" i="2"/>
  <c r="AG31" i="2"/>
  <c r="S27" i="2"/>
  <c r="AE11" i="2"/>
  <c r="AH56" i="2"/>
  <c r="AD56" i="2"/>
  <c r="Z56" i="2"/>
  <c r="V56" i="2"/>
  <c r="R56" i="2"/>
  <c r="M56" i="2"/>
  <c r="AH52" i="2"/>
  <c r="AD52" i="2"/>
  <c r="Z52" i="2"/>
  <c r="V52" i="2"/>
  <c r="R52" i="2"/>
  <c r="M52" i="2"/>
  <c r="AG51" i="2"/>
  <c r="AC51" i="2"/>
  <c r="Y51" i="2"/>
  <c r="U51" i="2"/>
  <c r="Q51" i="2"/>
  <c r="L51" i="2"/>
  <c r="AH48" i="2"/>
  <c r="AD48" i="2"/>
  <c r="Z48" i="2"/>
  <c r="V48" i="2"/>
  <c r="R48" i="2"/>
  <c r="M48" i="2"/>
  <c r="AG47" i="2"/>
  <c r="AC47" i="2"/>
  <c r="Y47" i="2"/>
  <c r="U47" i="2"/>
  <c r="Q47" i="2"/>
  <c r="L47" i="2"/>
  <c r="AH44" i="2"/>
  <c r="AD44" i="2"/>
  <c r="Z44" i="2"/>
  <c r="V44" i="2"/>
  <c r="R44" i="2"/>
  <c r="M44" i="2"/>
  <c r="AG43" i="2"/>
  <c r="AC43" i="2"/>
  <c r="Y43" i="2"/>
  <c r="U43" i="2"/>
  <c r="Q43" i="2"/>
  <c r="L43" i="2"/>
  <c r="H41" i="2"/>
  <c r="M41" i="2"/>
  <c r="R41" i="2"/>
  <c r="V41" i="2"/>
  <c r="Z41" i="2"/>
  <c r="AD41" i="2"/>
  <c r="AH41" i="2"/>
  <c r="L40" i="2"/>
  <c r="Q40" i="2"/>
  <c r="U40" i="2"/>
  <c r="Y40" i="2"/>
  <c r="AC40" i="2"/>
  <c r="AG40" i="2"/>
  <c r="AG39" i="2"/>
  <c r="AA39" i="2"/>
  <c r="V39" i="2"/>
  <c r="Q39" i="2"/>
  <c r="I39" i="2"/>
  <c r="AB32" i="2"/>
  <c r="T32" i="2"/>
  <c r="J32" i="2"/>
  <c r="AD31" i="2"/>
  <c r="V31" i="2"/>
  <c r="M31" i="2"/>
  <c r="AE27" i="2"/>
  <c r="O27" i="2"/>
  <c r="F19" i="2"/>
  <c r="J19" i="2"/>
  <c r="P19" i="2"/>
  <c r="T19" i="2"/>
  <c r="X19" i="2"/>
  <c r="AB19" i="2"/>
  <c r="AF19" i="2"/>
  <c r="L19" i="2"/>
  <c r="Q19" i="2"/>
  <c r="U19" i="2"/>
  <c r="Y19" i="2"/>
  <c r="AC19" i="2"/>
  <c r="AG19" i="2"/>
  <c r="H19" i="2"/>
  <c r="M19" i="2"/>
  <c r="R19" i="2"/>
  <c r="V19" i="2"/>
  <c r="Z19" i="2"/>
  <c r="AD19" i="2"/>
  <c r="AH19" i="2"/>
  <c r="W11" i="2"/>
  <c r="F15" i="2"/>
  <c r="J15" i="2"/>
  <c r="P15" i="2"/>
  <c r="T15" i="2"/>
  <c r="X15" i="2"/>
  <c r="AB15" i="2"/>
  <c r="AF15" i="2"/>
  <c r="AH28" i="2"/>
  <c r="AD28" i="2"/>
  <c r="Z28" i="2"/>
  <c r="V28" i="2"/>
  <c r="R28" i="2"/>
  <c r="M28" i="2"/>
  <c r="H28" i="2"/>
  <c r="AH24" i="2"/>
  <c r="AD24" i="2"/>
  <c r="Z24" i="2"/>
  <c r="V24" i="2"/>
  <c r="R24" i="2"/>
  <c r="M24" i="2"/>
  <c r="AH20" i="2"/>
  <c r="AD20" i="2"/>
  <c r="Z20" i="2"/>
  <c r="V20" i="2"/>
  <c r="R20" i="2"/>
  <c r="M20" i="2"/>
  <c r="H20" i="2"/>
  <c r="L16" i="2"/>
  <c r="Q16" i="2"/>
  <c r="U16" i="2"/>
  <c r="Y16" i="2"/>
  <c r="AC16" i="2"/>
  <c r="AG16" i="2"/>
  <c r="AG15" i="2"/>
  <c r="AA15" i="2"/>
  <c r="V15" i="2"/>
  <c r="Q15" i="2"/>
  <c r="I15" i="2"/>
  <c r="AG24" i="3" s="1"/>
  <c r="F3" i="2"/>
  <c r="H3" i="2" s="1"/>
  <c r="P3" i="2"/>
  <c r="T3" i="2"/>
  <c r="X3" i="2"/>
  <c r="AB3" i="2"/>
  <c r="AF3" i="2"/>
  <c r="L3" i="2"/>
  <c r="Q3" i="2"/>
  <c r="U3" i="2"/>
  <c r="Y3" i="2"/>
  <c r="AC3" i="2"/>
  <c r="AG3" i="2"/>
  <c r="M3" i="2"/>
  <c r="R3" i="2"/>
  <c r="V3" i="2"/>
  <c r="Z3" i="2"/>
  <c r="AD3" i="2"/>
  <c r="AH3" i="2"/>
  <c r="AH33" i="2"/>
  <c r="AD33" i="2"/>
  <c r="Z33" i="2"/>
  <c r="V33" i="2"/>
  <c r="R33" i="2"/>
  <c r="M33" i="2"/>
  <c r="AH29" i="2"/>
  <c r="AD29" i="2"/>
  <c r="Z29" i="2"/>
  <c r="V29" i="2"/>
  <c r="R29" i="2"/>
  <c r="M29" i="2"/>
  <c r="AG28" i="2"/>
  <c r="AC28" i="2"/>
  <c r="Y28" i="2"/>
  <c r="U28" i="2"/>
  <c r="Q28" i="2"/>
  <c r="L28" i="2"/>
  <c r="AH25" i="2"/>
  <c r="AD25" i="2"/>
  <c r="Z25" i="2"/>
  <c r="V25" i="2"/>
  <c r="R25" i="2"/>
  <c r="M25" i="2"/>
  <c r="AG24" i="2"/>
  <c r="AC24" i="2"/>
  <c r="Y24" i="2"/>
  <c r="U24" i="2"/>
  <c r="Q24" i="2"/>
  <c r="L24" i="2"/>
  <c r="AH21" i="2"/>
  <c r="AD21" i="2"/>
  <c r="Z21" i="2"/>
  <c r="V21" i="2"/>
  <c r="R21" i="2"/>
  <c r="M21" i="2"/>
  <c r="AG20" i="2"/>
  <c r="AC20" i="2"/>
  <c r="Y20" i="2"/>
  <c r="U20" i="2"/>
  <c r="Q20" i="2"/>
  <c r="L20" i="2"/>
  <c r="AH17" i="2"/>
  <c r="AD17" i="2"/>
  <c r="Z17" i="2"/>
  <c r="V17" i="2"/>
  <c r="R17" i="2"/>
  <c r="M17" i="2"/>
  <c r="AF16" i="2"/>
  <c r="AA16" i="2"/>
  <c r="V16" i="2"/>
  <c r="P16" i="2"/>
  <c r="I16" i="2"/>
  <c r="AE15" i="2"/>
  <c r="Z15" i="2"/>
  <c r="U15" i="2"/>
  <c r="O15" i="2"/>
  <c r="H15" i="2"/>
  <c r="F7" i="2"/>
  <c r="H7" i="2" s="1"/>
  <c r="P7" i="2"/>
  <c r="T7" i="2"/>
  <c r="X7" i="2"/>
  <c r="L7" i="2"/>
  <c r="Q7" i="2"/>
  <c r="U7" i="2"/>
  <c r="Y7" i="2"/>
  <c r="AG7" i="2"/>
  <c r="M7" i="2"/>
  <c r="R7" i="2"/>
  <c r="V7" i="2"/>
  <c r="Z7" i="2"/>
  <c r="AD7" i="2"/>
  <c r="AH7" i="2"/>
  <c r="S3" i="2"/>
  <c r="AH8" i="2"/>
  <c r="AD8" i="2"/>
  <c r="Z8" i="2"/>
  <c r="V8" i="2"/>
  <c r="R8" i="2"/>
  <c r="M8" i="2"/>
  <c r="H8" i="2"/>
  <c r="AH4" i="2"/>
  <c r="AD4" i="2"/>
  <c r="Z4" i="2"/>
  <c r="V4" i="2"/>
  <c r="R4" i="2"/>
  <c r="M4" i="2"/>
  <c r="H4" i="2"/>
  <c r="AH13" i="2"/>
  <c r="AD13" i="2"/>
  <c r="Z13" i="2"/>
  <c r="V13" i="2"/>
  <c r="R13" i="2"/>
  <c r="M13" i="2"/>
  <c r="AH9" i="2"/>
  <c r="AD9" i="2"/>
  <c r="Z9" i="2"/>
  <c r="V9" i="2"/>
  <c r="R9" i="2"/>
  <c r="M9" i="2"/>
  <c r="AG8" i="2"/>
  <c r="AC8" i="2"/>
  <c r="Y8" i="2"/>
  <c r="U8" i="2"/>
  <c r="Q8" i="2"/>
  <c r="L8" i="2"/>
  <c r="AH5" i="2"/>
  <c r="AD5" i="2"/>
  <c r="Z5" i="2"/>
  <c r="V5" i="2"/>
  <c r="R5" i="2"/>
  <c r="M5" i="2"/>
  <c r="AG4" i="2"/>
  <c r="AC4" i="2"/>
  <c r="Y4" i="2"/>
  <c r="U4" i="2"/>
  <c r="Q4" i="2"/>
  <c r="L4" i="2"/>
  <c r="J101" i="3"/>
  <c r="M101" i="3"/>
  <c r="P101" i="3"/>
  <c r="AM26" i="3"/>
  <c r="AJ30" i="3"/>
  <c r="AB31" i="3"/>
  <c r="Y13" i="3"/>
  <c r="Y14" i="3"/>
  <c r="Y15" i="3"/>
  <c r="Y16" i="3"/>
  <c r="Y17" i="3"/>
  <c r="Y18" i="3"/>
  <c r="Y19" i="3"/>
  <c r="Y20" i="3"/>
  <c r="Y21" i="3"/>
  <c r="AD13" i="3"/>
  <c r="AI17" i="3"/>
  <c r="AG43" i="3"/>
  <c r="AB47" i="3"/>
  <c r="AD50" i="3"/>
  <c r="AL58" i="3"/>
  <c r="AG59" i="3"/>
  <c r="AH66" i="3"/>
  <c r="AG73" i="3"/>
  <c r="AF74" i="3"/>
  <c r="AM78" i="3"/>
  <c r="AD82" i="3"/>
  <c r="AG83" i="3"/>
  <c r="AF86" i="3"/>
  <c r="AI94" i="3"/>
  <c r="AJ99" i="3"/>
  <c r="AG21" i="3"/>
  <c r="AG25" i="3"/>
  <c r="AG28" i="3"/>
  <c r="AG29" i="3"/>
  <c r="AG34" i="3"/>
  <c r="AG39" i="3"/>
  <c r="AG47" i="3"/>
  <c r="AG63" i="3"/>
  <c r="AG74" i="3"/>
  <c r="AG75" i="3"/>
  <c r="AG79" i="3"/>
  <c r="AG91" i="3"/>
  <c r="AG95" i="3"/>
  <c r="AM37" i="3"/>
  <c r="AM57" i="3"/>
  <c r="AM63" i="3"/>
  <c r="AM65" i="3"/>
  <c r="AM71" i="3"/>
  <c r="AM79" i="3"/>
  <c r="J4" i="2"/>
  <c r="J6" i="2"/>
  <c r="J10" i="2"/>
  <c r="AB12" i="3"/>
  <c r="AB13" i="3"/>
  <c r="AB18" i="3"/>
  <c r="AB21" i="3"/>
  <c r="AB23" i="3"/>
  <c r="AB24" i="3"/>
  <c r="AB25" i="3"/>
  <c r="AB28" i="3"/>
  <c r="AB29" i="3"/>
  <c r="AB33" i="3"/>
  <c r="AB39" i="3"/>
  <c r="AB41" i="3"/>
  <c r="AB53" i="3"/>
  <c r="AB54" i="3"/>
  <c r="AB56" i="3"/>
  <c r="AB59" i="3"/>
  <c r="AB61" i="3"/>
  <c r="AB63" i="3"/>
  <c r="AB67" i="3"/>
  <c r="AB69" i="3"/>
  <c r="AB71" i="3"/>
  <c r="AB72" i="3"/>
  <c r="AB73" i="3"/>
  <c r="AB75" i="3"/>
  <c r="AB79" i="3"/>
  <c r="AB81" i="3"/>
  <c r="AB83" i="3"/>
  <c r="AB87" i="3"/>
  <c r="AB89" i="3"/>
  <c r="AB91" i="3"/>
  <c r="AB95" i="3"/>
  <c r="AB11" i="3"/>
  <c r="AH15" i="3"/>
  <c r="AH16" i="3"/>
  <c r="AH18" i="3"/>
  <c r="AH19" i="3"/>
  <c r="AH20" i="3"/>
  <c r="AH26" i="3"/>
  <c r="AH29" i="3"/>
  <c r="AH33" i="3"/>
  <c r="AH39" i="3"/>
  <c r="AH41" i="3"/>
  <c r="AH42" i="3"/>
  <c r="AH53" i="3"/>
  <c r="AH57" i="3"/>
  <c r="AH59" i="3"/>
  <c r="AH61" i="3"/>
  <c r="AH62" i="3"/>
  <c r="AH63" i="3"/>
  <c r="AH67" i="3"/>
  <c r="AH71" i="3"/>
  <c r="AH73" i="3"/>
  <c r="AH75" i="3"/>
  <c r="AH77" i="3"/>
  <c r="AH78" i="3"/>
  <c r="AH79" i="3"/>
  <c r="AH83" i="3"/>
  <c r="AH87" i="3"/>
  <c r="AH89" i="3"/>
  <c r="AH91" i="3"/>
  <c r="AH95" i="3"/>
  <c r="AH97" i="3"/>
  <c r="P1" i="5"/>
  <c r="K7" i="17"/>
  <c r="K8" i="17"/>
  <c r="A3" i="17"/>
  <c r="AR11" i="3"/>
  <c r="AR12" i="3" s="1"/>
  <c r="AN11" i="3"/>
  <c r="AC71" i="3"/>
  <c r="AC73" i="3"/>
  <c r="C5" i="17"/>
  <c r="G9" i="17"/>
  <c r="C13" i="17"/>
  <c r="C12" i="17"/>
  <c r="B6" i="17"/>
  <c r="X8" i="5"/>
  <c r="R8" i="5"/>
  <c r="L8" i="5"/>
  <c r="F8" i="5"/>
  <c r="F13" i="17"/>
  <c r="Z12" i="3"/>
  <c r="Y12" i="3"/>
  <c r="AJ16" i="3"/>
  <c r="AJ18" i="3"/>
  <c r="AJ22" i="3"/>
  <c r="AJ27" i="3"/>
  <c r="AJ32" i="3"/>
  <c r="AJ33" i="3"/>
  <c r="AJ34" i="3"/>
  <c r="AJ39" i="3"/>
  <c r="AJ41" i="3"/>
  <c r="AJ44" i="3"/>
  <c r="AJ50" i="3"/>
  <c r="AJ53" i="3"/>
  <c r="AJ56" i="3"/>
  <c r="AJ57" i="3"/>
  <c r="AJ59" i="3"/>
  <c r="AJ63" i="3"/>
  <c r="AJ65" i="3"/>
  <c r="AJ67" i="3"/>
  <c r="AJ71" i="3"/>
  <c r="AJ72" i="3"/>
  <c r="AJ73" i="3"/>
  <c r="AJ75" i="3"/>
  <c r="AJ79" i="3"/>
  <c r="AJ81" i="3"/>
  <c r="AJ83" i="3"/>
  <c r="AJ87" i="3"/>
  <c r="AJ88" i="3"/>
  <c r="AJ91" i="3"/>
  <c r="AJ95" i="3"/>
  <c r="AJ97" i="3"/>
  <c r="AJ98" i="3"/>
  <c r="AD14" i="3"/>
  <c r="AD16" i="3"/>
  <c r="AD18" i="3"/>
  <c r="AD26" i="3"/>
  <c r="AD27" i="3"/>
  <c r="AD32" i="3"/>
  <c r="AD33" i="3"/>
  <c r="AD34" i="3"/>
  <c r="AD39" i="3"/>
  <c r="AD41" i="3"/>
  <c r="AD43" i="3"/>
  <c r="AD45" i="3"/>
  <c r="AD47" i="3"/>
  <c r="AD49" i="3"/>
  <c r="AD51" i="3"/>
  <c r="AD54" i="3"/>
  <c r="AD55" i="3"/>
  <c r="AD57" i="3"/>
  <c r="AD59" i="3"/>
  <c r="AD61" i="3"/>
  <c r="AD62" i="3"/>
  <c r="AD63" i="3"/>
  <c r="AD65" i="3"/>
  <c r="AD66" i="3"/>
  <c r="AD67" i="3"/>
  <c r="AD71" i="3"/>
  <c r="AD73" i="3"/>
  <c r="AD75" i="3"/>
  <c r="AD77" i="3"/>
  <c r="AD79" i="3"/>
  <c r="AD81" i="3"/>
  <c r="AD83" i="3"/>
  <c r="AD86" i="3"/>
  <c r="AD87" i="3"/>
  <c r="AD89" i="3"/>
  <c r="AD91" i="3"/>
  <c r="AD95" i="3"/>
  <c r="AD97" i="3"/>
  <c r="AI11" i="3"/>
  <c r="AL14" i="3"/>
  <c r="AL18" i="3"/>
  <c r="AL22" i="3"/>
  <c r="AL25" i="3"/>
  <c r="AL30" i="3"/>
  <c r="AL35" i="3"/>
  <c r="AL37" i="3"/>
  <c r="AL39" i="3"/>
  <c r="AL41" i="3"/>
  <c r="AL42" i="3"/>
  <c r="AL43" i="3"/>
  <c r="AL45" i="3"/>
  <c r="AL47" i="3"/>
  <c r="AL50" i="3"/>
  <c r="AL51" i="3"/>
  <c r="AL53" i="3"/>
  <c r="AL55" i="3"/>
  <c r="AL57" i="3"/>
  <c r="AL59" i="3"/>
  <c r="AL61" i="3"/>
  <c r="AL62" i="3"/>
  <c r="AL63" i="3"/>
  <c r="AL67" i="3"/>
  <c r="AL69" i="3"/>
  <c r="AL71" i="3"/>
  <c r="AL73" i="3"/>
  <c r="AL74" i="3"/>
  <c r="AL75" i="3"/>
  <c r="AL77" i="3"/>
  <c r="AL79" i="3"/>
  <c r="AL82" i="3"/>
  <c r="AL83" i="3"/>
  <c r="AL85" i="3"/>
  <c r="AL87" i="3"/>
  <c r="AL89" i="3"/>
  <c r="AL91" i="3"/>
  <c r="AL94" i="3"/>
  <c r="AL95" i="3"/>
  <c r="AL97" i="3"/>
  <c r="AL99" i="3"/>
  <c r="AF12" i="3"/>
  <c r="AF13" i="3"/>
  <c r="AF14" i="3"/>
  <c r="AF18" i="3"/>
  <c r="AF24" i="3"/>
  <c r="AF27" i="3"/>
  <c r="AF28" i="3"/>
  <c r="AF32" i="3"/>
  <c r="AF33" i="3"/>
  <c r="AF39" i="3"/>
  <c r="AF41" i="3"/>
  <c r="AF43" i="3"/>
  <c r="AF45" i="3"/>
  <c r="AF46" i="3"/>
  <c r="AF47" i="3"/>
  <c r="AF49" i="3"/>
  <c r="AF50" i="3"/>
  <c r="AF51" i="3"/>
  <c r="AF53" i="3"/>
  <c r="AF55" i="3"/>
  <c r="AF57" i="3"/>
  <c r="AF59" i="3"/>
  <c r="AF61" i="3"/>
  <c r="AF62" i="3"/>
  <c r="AF63" i="3"/>
  <c r="AF65" i="3"/>
  <c r="AF66" i="3"/>
  <c r="AF67" i="3"/>
  <c r="AF69" i="3"/>
  <c r="AF71" i="3"/>
  <c r="AF73" i="3"/>
  <c r="AF75" i="3"/>
  <c r="AF77" i="3"/>
  <c r="AF78" i="3"/>
  <c r="AF79" i="3"/>
  <c r="AF81" i="3"/>
  <c r="AF82" i="3"/>
  <c r="AF83" i="3"/>
  <c r="AF85" i="3"/>
  <c r="AF87" i="3"/>
  <c r="AF89" i="3"/>
  <c r="AF91" i="3"/>
  <c r="AF95" i="3"/>
  <c r="AF97" i="3"/>
  <c r="AL11" i="3"/>
  <c r="AK97" i="3"/>
  <c r="AK96" i="3"/>
  <c r="AK95" i="3"/>
  <c r="AK93" i="3"/>
  <c r="AK92" i="3"/>
  <c r="AK91" i="3"/>
  <c r="AK89" i="3"/>
  <c r="AK88" i="3"/>
  <c r="AK87" i="3"/>
  <c r="AK85" i="3"/>
  <c r="AK84" i="3"/>
  <c r="AK83" i="3"/>
  <c r="AK81" i="3"/>
  <c r="AK80" i="3"/>
  <c r="AK79" i="3"/>
  <c r="AK77" i="3"/>
  <c r="AK76" i="3"/>
  <c r="AK75" i="3"/>
  <c r="AK73" i="3"/>
  <c r="AK72" i="3"/>
  <c r="AK71" i="3"/>
  <c r="AK69" i="3"/>
  <c r="AK68" i="3"/>
  <c r="AK67" i="3"/>
  <c r="AK65" i="3"/>
  <c r="AK64" i="3"/>
  <c r="AK63" i="3"/>
  <c r="AK61" i="3"/>
  <c r="AK60" i="3"/>
  <c r="AK59" i="3"/>
  <c r="AK57" i="3"/>
  <c r="AK56" i="3"/>
  <c r="AK55" i="3"/>
  <c r="AK53" i="3"/>
  <c r="AK52" i="3"/>
  <c r="AK51" i="3"/>
  <c r="AK49" i="3"/>
  <c r="AK48" i="3"/>
  <c r="AK47" i="3"/>
  <c r="AK45" i="3"/>
  <c r="AK44" i="3"/>
  <c r="AK43" i="3"/>
  <c r="AK41" i="3"/>
  <c r="AK40" i="3"/>
  <c r="AK39" i="3"/>
  <c r="AK37" i="3"/>
  <c r="AK36" i="3"/>
  <c r="AK33" i="3"/>
  <c r="AK30" i="3"/>
  <c r="AK28" i="3"/>
  <c r="AK26" i="3"/>
  <c r="AK24" i="3"/>
  <c r="AK20" i="3"/>
  <c r="AK19" i="3"/>
  <c r="AK18" i="3"/>
  <c r="AK16" i="3"/>
  <c r="AK15" i="3"/>
  <c r="AK14" i="3"/>
  <c r="AK12" i="3"/>
  <c r="AK11" i="3"/>
  <c r="AI99" i="3"/>
  <c r="AI97" i="3"/>
  <c r="AI95"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0" i="3"/>
  <c r="AI28" i="3"/>
  <c r="AI26" i="3"/>
  <c r="AI24" i="3"/>
  <c r="AI20" i="3"/>
  <c r="AI18" i="3"/>
  <c r="AI14" i="3"/>
  <c r="AI13" i="3"/>
  <c r="AI12" i="3"/>
  <c r="AE12" i="3"/>
  <c r="AC13" i="3"/>
  <c r="AC14" i="3"/>
  <c r="AE14" i="3"/>
  <c r="AE15" i="3"/>
  <c r="AC16" i="3"/>
  <c r="AE17" i="3"/>
  <c r="AC18" i="3"/>
  <c r="AE18" i="3"/>
  <c r="AE19" i="3"/>
  <c r="AC20" i="3"/>
  <c r="AE20" i="3"/>
  <c r="AE21" i="3"/>
  <c r="AC22" i="3"/>
  <c r="AE22" i="3"/>
  <c r="AC24" i="3"/>
  <c r="AE24" i="3"/>
  <c r="AE25" i="3"/>
  <c r="AE26" i="3"/>
  <c r="AC27" i="3"/>
  <c r="AC28" i="3"/>
  <c r="AE28" i="3"/>
  <c r="AE29" i="3"/>
  <c r="AC30" i="3"/>
  <c r="AE31" i="3"/>
  <c r="AC33" i="3"/>
  <c r="AE33" i="3"/>
  <c r="AC34" i="3"/>
  <c r="AE34" i="3"/>
  <c r="AE36" i="3"/>
  <c r="AC37" i="3"/>
  <c r="AE37" i="3"/>
  <c r="AC38" i="3"/>
  <c r="AE38" i="3"/>
  <c r="AC39" i="3"/>
  <c r="AE39" i="3"/>
  <c r="AE40" i="3"/>
  <c r="AC41" i="3"/>
  <c r="AE41" i="3"/>
  <c r="AC42" i="3"/>
  <c r="AE42" i="3"/>
  <c r="AC43" i="3"/>
  <c r="AE43" i="3"/>
  <c r="AE44" i="3"/>
  <c r="AC45" i="3"/>
  <c r="AE45" i="3"/>
  <c r="AE46" i="3"/>
  <c r="AC47" i="3"/>
  <c r="AE47" i="3"/>
  <c r="AE48" i="3"/>
  <c r="AC49" i="3"/>
  <c r="AE49" i="3"/>
  <c r="AC50" i="3"/>
  <c r="AC51" i="3"/>
  <c r="AE51" i="3"/>
  <c r="AE52" i="3"/>
  <c r="AC53" i="3"/>
  <c r="AE53" i="3"/>
  <c r="AC54" i="3"/>
  <c r="AE54" i="3"/>
  <c r="AC55" i="3"/>
  <c r="AE55" i="3"/>
  <c r="AE56" i="3"/>
  <c r="AC57" i="3"/>
  <c r="AE57" i="3"/>
  <c r="AC58" i="3"/>
  <c r="AE58" i="3"/>
  <c r="AC59" i="3"/>
  <c r="AE59" i="3"/>
  <c r="AE60" i="3"/>
  <c r="AC61" i="3"/>
  <c r="AE61" i="3"/>
  <c r="AE62" i="3"/>
  <c r="AC63" i="3"/>
  <c r="AE63" i="3"/>
  <c r="AE64" i="3"/>
  <c r="AC65" i="3"/>
  <c r="AE65" i="3"/>
  <c r="AC66" i="3"/>
  <c r="AC67" i="3"/>
  <c r="AE67" i="3"/>
  <c r="AE68" i="3"/>
  <c r="AE69" i="3"/>
  <c r="AE70" i="3"/>
  <c r="AE71" i="3"/>
  <c r="AE72" i="3"/>
  <c r="AE73" i="3"/>
  <c r="AC74" i="3"/>
  <c r="AE74" i="3"/>
  <c r="AC75" i="3"/>
  <c r="AE75" i="3"/>
  <c r="AC77" i="3"/>
  <c r="AE77" i="3"/>
  <c r="AC78" i="3"/>
  <c r="AC79" i="3"/>
  <c r="AE79" i="3"/>
  <c r="AC81" i="3"/>
  <c r="AE81" i="3"/>
  <c r="AC82" i="3"/>
  <c r="AE82" i="3"/>
  <c r="AC83" i="3"/>
  <c r="AE83" i="3"/>
  <c r="AC85" i="3"/>
  <c r="AE85" i="3"/>
  <c r="AC86" i="3"/>
  <c r="AC87" i="3"/>
  <c r="AE87" i="3"/>
  <c r="AC89" i="3"/>
  <c r="AE89" i="3"/>
  <c r="AC90" i="3"/>
  <c r="AE90" i="3"/>
  <c r="AC91" i="3"/>
  <c r="AE91" i="3"/>
  <c r="AC94" i="3"/>
  <c r="AE94" i="3"/>
  <c r="AC95" i="3"/>
  <c r="AE95" i="3"/>
  <c r="AC96" i="3"/>
  <c r="AC97" i="3"/>
  <c r="AE97" i="3"/>
  <c r="AE98" i="3"/>
  <c r="AE11" i="3"/>
  <c r="AN12" i="3" l="1"/>
  <c r="C8" i="5"/>
  <c r="A2" i="19" s="1"/>
  <c r="B2" i="19" s="1"/>
  <c r="AC7" i="2"/>
  <c r="AA7" i="2"/>
  <c r="AE7" i="2"/>
  <c r="AF7" i="2"/>
  <c r="AE8" i="2"/>
  <c r="AB8" i="2"/>
  <c r="AB7" i="2"/>
  <c r="AG9" i="2"/>
  <c r="AB9" i="2"/>
  <c r="AG15" i="3"/>
  <c r="AA6" i="2"/>
  <c r="AC6" i="2"/>
  <c r="AF6" i="2"/>
  <c r="AB6" i="2"/>
  <c r="AG5" i="2"/>
  <c r="AB5" i="2"/>
  <c r="AF5" i="2"/>
  <c r="AA5" i="2"/>
  <c r="AE4" i="2"/>
  <c r="AF4" i="2"/>
  <c r="AB4" i="2"/>
  <c r="AA4" i="2"/>
  <c r="AA3" i="2"/>
  <c r="G101" i="3"/>
  <c r="C7" i="17" s="1"/>
  <c r="G7" i="17" s="1"/>
  <c r="J8" i="2"/>
  <c r="J9" i="2"/>
  <c r="J3" i="2"/>
  <c r="J11" i="2"/>
  <c r="J13" i="2"/>
  <c r="J12" i="2"/>
  <c r="J5" i="2"/>
  <c r="J7" i="2"/>
  <c r="AG68" i="3"/>
  <c r="AM95" i="3"/>
  <c r="AM47" i="3"/>
  <c r="AG87" i="3"/>
  <c r="AM87" i="3"/>
  <c r="AM64" i="3"/>
  <c r="AM39" i="3"/>
  <c r="AM14" i="3"/>
  <c r="AG71" i="3"/>
  <c r="AG55" i="3"/>
  <c r="AI31" i="3"/>
  <c r="AL27" i="3"/>
  <c r="AR13" i="3"/>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B27" i="3"/>
  <c r="AL98" i="3"/>
  <c r="AD90" i="3"/>
  <c r="AH70" i="3"/>
  <c r="AL70" i="3"/>
  <c r="AH54" i="3"/>
  <c r="AJ54" i="3"/>
  <c r="AL54" i="3"/>
  <c r="AD42" i="3"/>
  <c r="AG38" i="3"/>
  <c r="AB38" i="3"/>
  <c r="AL38" i="3"/>
  <c r="AL20" i="3"/>
  <c r="AF20" i="3"/>
  <c r="AB16" i="3"/>
  <c r="AG16" i="3"/>
  <c r="AH12" i="3"/>
  <c r="AJ12" i="3"/>
  <c r="AD12" i="3"/>
  <c r="AC98" i="3"/>
  <c r="AE86" i="3"/>
  <c r="AE78" i="3"/>
  <c r="AE66" i="3"/>
  <c r="AC62" i="3"/>
  <c r="AE50" i="3"/>
  <c r="AC46" i="3"/>
  <c r="AE30" i="3"/>
  <c r="AC26" i="3"/>
  <c r="AE23" i="3"/>
  <c r="AE16" i="3"/>
  <c r="AC12" i="3"/>
  <c r="AI16" i="3"/>
  <c r="AI22" i="3"/>
  <c r="AI27" i="3"/>
  <c r="AI98" i="3"/>
  <c r="AK13" i="3"/>
  <c r="AK17" i="3"/>
  <c r="AK22" i="3"/>
  <c r="AK27" i="3"/>
  <c r="AK38" i="3"/>
  <c r="AK42" i="3"/>
  <c r="AK46" i="3"/>
  <c r="AK50" i="3"/>
  <c r="AK54" i="3"/>
  <c r="AK58" i="3"/>
  <c r="AK62" i="3"/>
  <c r="AK66" i="3"/>
  <c r="AK70" i="3"/>
  <c r="AK74" i="3"/>
  <c r="AK78" i="3"/>
  <c r="AK82" i="3"/>
  <c r="AK86" i="3"/>
  <c r="AK90" i="3"/>
  <c r="AK94" i="3"/>
  <c r="AK98" i="3"/>
  <c r="AF70" i="3"/>
  <c r="AF54" i="3"/>
  <c r="AF38" i="3"/>
  <c r="AF30" i="3"/>
  <c r="AF23" i="3"/>
  <c r="AF16" i="3"/>
  <c r="AL78" i="3"/>
  <c r="AL66" i="3"/>
  <c r="AL46" i="3"/>
  <c r="AL34" i="3"/>
  <c r="AL17" i="3"/>
  <c r="AL12" i="3"/>
  <c r="AD78" i="3"/>
  <c r="AD46" i="3"/>
  <c r="AD22" i="3"/>
  <c r="AJ20" i="3"/>
  <c r="AH82" i="3"/>
  <c r="AB20" i="3"/>
  <c r="AM50" i="3"/>
  <c r="AM27" i="3"/>
  <c r="AM11"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J11" i="3"/>
  <c r="AG97" i="3"/>
  <c r="AM97" i="3"/>
  <c r="AB97" i="3"/>
  <c r="AB93" i="3"/>
  <c r="AG89" i="3"/>
  <c r="AJ89" i="3"/>
  <c r="AB85" i="3"/>
  <c r="AH85" i="3"/>
  <c r="AJ85" i="3"/>
  <c r="AD85" i="3"/>
  <c r="AG81" i="3"/>
  <c r="AH81" i="3"/>
  <c r="AL81" i="3"/>
  <c r="AB77" i="3"/>
  <c r="AJ77" i="3"/>
  <c r="AH69" i="3"/>
  <c r="AC69" i="3"/>
  <c r="AJ69" i="3"/>
  <c r="AD69" i="3"/>
  <c r="AG65" i="3"/>
  <c r="AB65" i="3"/>
  <c r="AH65" i="3"/>
  <c r="AL65" i="3"/>
  <c r="AJ61" i="3"/>
  <c r="AG57" i="3"/>
  <c r="AB57" i="3"/>
  <c r="AD53" i="3"/>
  <c r="AG49" i="3"/>
  <c r="AB49" i="3"/>
  <c r="AH49" i="3"/>
  <c r="AJ49" i="3"/>
  <c r="AL49" i="3"/>
  <c r="AM45" i="3"/>
  <c r="AB45" i="3"/>
  <c r="AH45" i="3"/>
  <c r="AJ45" i="3"/>
  <c r="AG41" i="3"/>
  <c r="AB37" i="3"/>
  <c r="AH37" i="3"/>
  <c r="AJ37" i="3"/>
  <c r="AD37" i="3"/>
  <c r="AF37" i="3"/>
  <c r="AG33" i="3"/>
  <c r="AL33" i="3"/>
  <c r="AJ31" i="3"/>
  <c r="AG31" i="3"/>
  <c r="AM31" i="3"/>
  <c r="AD31" i="3"/>
  <c r="AF31" i="3"/>
  <c r="AJ23" i="3"/>
  <c r="AG23" i="3"/>
  <c r="AM23" i="3"/>
  <c r="AH23" i="3"/>
  <c r="AD23" i="3"/>
  <c r="AK31" i="3"/>
  <c r="AF17" i="3"/>
  <c r="AJ13" i="3"/>
  <c r="AE27" i="3"/>
  <c r="AC23" i="3"/>
  <c r="AE13" i="3"/>
  <c r="AI23" i="3"/>
  <c r="AK23" i="3"/>
  <c r="AK34" i="3"/>
  <c r="AF90" i="3"/>
  <c r="AF58" i="3"/>
  <c r="AF42" i="3"/>
  <c r="AF34" i="3"/>
  <c r="AF22" i="3"/>
  <c r="AL90" i="3"/>
  <c r="AL31" i="3"/>
  <c r="AL23" i="3"/>
  <c r="AL16" i="3"/>
  <c r="AD70" i="3"/>
  <c r="AD38" i="3"/>
  <c r="AD30" i="3"/>
  <c r="AD20" i="3"/>
  <c r="AH27" i="3"/>
  <c r="AM85" i="3"/>
  <c r="AH17" i="3"/>
  <c r="AJ17" i="3"/>
  <c r="AB17" i="3"/>
  <c r="AD17" i="3"/>
  <c r="AG27" i="3"/>
  <c r="AH13" i="3"/>
  <c r="AC31" i="3"/>
  <c r="AC17" i="3"/>
  <c r="AL13" i="3"/>
  <c r="AH31" i="3"/>
  <c r="AH94" i="3"/>
  <c r="AL86" i="3"/>
  <c r="AM82" i="3"/>
  <c r="AH74" i="3"/>
  <c r="AD74" i="3"/>
  <c r="AH58" i="3"/>
  <c r="AD58" i="3"/>
  <c r="AG30" i="3"/>
  <c r="AM30" i="3"/>
  <c r="AB30" i="3"/>
  <c r="AH30" i="3"/>
  <c r="AG26" i="3"/>
  <c r="AB26" i="3"/>
  <c r="AJ26" i="3"/>
  <c r="AL26" i="3"/>
  <c r="AF26" i="3"/>
  <c r="AG22" i="3"/>
  <c r="AM22" i="3"/>
  <c r="AH22" i="3"/>
  <c r="AB22" i="3"/>
  <c r="AC100" i="3"/>
  <c r="AC92" i="3"/>
  <c r="AC88" i="3"/>
  <c r="AC84" i="3"/>
  <c r="AC80" i="3"/>
  <c r="AC76" i="3"/>
  <c r="AE32" i="3"/>
  <c r="AK21" i="3"/>
  <c r="AK25" i="3"/>
  <c r="AK29" i="3"/>
  <c r="AL92" i="3"/>
  <c r="AL88" i="3"/>
  <c r="AL84" i="3"/>
  <c r="AL80" i="3"/>
  <c r="AL76" i="3"/>
  <c r="AL72" i="3"/>
  <c r="AL68" i="3"/>
  <c r="AL64" i="3"/>
  <c r="AL60" i="3"/>
  <c r="AL56" i="3"/>
  <c r="AL52" i="3"/>
  <c r="AL48" i="3"/>
  <c r="AL44" i="3"/>
  <c r="AL40" i="3"/>
  <c r="AL36" i="3"/>
  <c r="AL32" i="3"/>
  <c r="AD25" i="3"/>
  <c r="AJ80" i="3"/>
  <c r="AJ64" i="3"/>
  <c r="AJ48" i="3"/>
  <c r="AJ40" i="3"/>
  <c r="AJ25" i="3"/>
  <c r="AH100" i="3"/>
  <c r="AH21" i="3"/>
  <c r="AB80" i="3"/>
  <c r="AB64" i="3"/>
  <c r="AM61" i="3"/>
  <c r="AM53" i="3"/>
  <c r="AM48" i="3"/>
  <c r="AM41" i="3"/>
  <c r="AM25" i="3"/>
  <c r="AM20" i="3"/>
  <c r="AM12" i="3"/>
  <c r="AG88" i="3"/>
  <c r="AG72" i="3"/>
  <c r="AG60" i="3"/>
  <c r="AE96" i="3"/>
  <c r="AC32" i="3"/>
  <c r="AI15" i="3"/>
  <c r="AI19" i="3"/>
  <c r="AI96" i="3"/>
  <c r="AI100" i="3"/>
  <c r="AK100" i="3"/>
  <c r="AF96" i="3"/>
  <c r="AF29" i="3"/>
  <c r="AF25" i="3"/>
  <c r="AF21" i="3"/>
  <c r="AL100" i="3"/>
  <c r="AL96" i="3"/>
  <c r="AL21" i="3"/>
  <c r="AD96" i="3"/>
  <c r="AD29" i="3"/>
  <c r="AJ84" i="3"/>
  <c r="AJ68" i="3"/>
  <c r="AJ52" i="3"/>
  <c r="AJ29" i="3"/>
  <c r="AJ19" i="3"/>
  <c r="AJ15" i="3"/>
  <c r="G103" i="3"/>
  <c r="AH52" i="3"/>
  <c r="AH44" i="3"/>
  <c r="AH25" i="3"/>
  <c r="AB68" i="3"/>
  <c r="AB52" i="3"/>
  <c r="AB44" i="3"/>
  <c r="AM60" i="3"/>
  <c r="AM52" i="3"/>
  <c r="AM29" i="3"/>
  <c r="AG100" i="3"/>
  <c r="AG76" i="3"/>
  <c r="AG44" i="3"/>
  <c r="AE100" i="3"/>
  <c r="AE92" i="3"/>
  <c r="AE88" i="3"/>
  <c r="AE84" i="3"/>
  <c r="AE80" i="3"/>
  <c r="AE76" i="3"/>
  <c r="AC68" i="3"/>
  <c r="AC64" i="3"/>
  <c r="AC60" i="3"/>
  <c r="AC56" i="3"/>
  <c r="AC52" i="3"/>
  <c r="AC48" i="3"/>
  <c r="AC44" i="3"/>
  <c r="AC40" i="3"/>
  <c r="AC36" i="3"/>
  <c r="AC29" i="3"/>
  <c r="AC25" i="3"/>
  <c r="AC21" i="3"/>
  <c r="AC19" i="3"/>
  <c r="AC15" i="3"/>
  <c r="AI21" i="3"/>
  <c r="AI25" i="3"/>
  <c r="AI29" i="3"/>
  <c r="AK32" i="3"/>
  <c r="AF100" i="3"/>
  <c r="AF92" i="3"/>
  <c r="AF88" i="3"/>
  <c r="AF84" i="3"/>
  <c r="AF80" i="3"/>
  <c r="AF76" i="3"/>
  <c r="AF72" i="3"/>
  <c r="AF68" i="3"/>
  <c r="AF64" i="3"/>
  <c r="AF60" i="3"/>
  <c r="AF56" i="3"/>
  <c r="AF52" i="3"/>
  <c r="AF48" i="3"/>
  <c r="AF44" i="3"/>
  <c r="AF40" i="3"/>
  <c r="AF36" i="3"/>
  <c r="AL29" i="3"/>
  <c r="AD100" i="3"/>
  <c r="AD92" i="3"/>
  <c r="AD88" i="3"/>
  <c r="AD84" i="3"/>
  <c r="AD80" i="3"/>
  <c r="AD76" i="3"/>
  <c r="AD72" i="3"/>
  <c r="AD68" i="3"/>
  <c r="AD64" i="3"/>
  <c r="AD60" i="3"/>
  <c r="AD56" i="3"/>
  <c r="AD52" i="3"/>
  <c r="AD48" i="3"/>
  <c r="AD44" i="3"/>
  <c r="AD40" i="3"/>
  <c r="AD36" i="3"/>
  <c r="AD21" i="3"/>
  <c r="AJ100" i="3"/>
  <c r="AJ92" i="3"/>
  <c r="AJ76" i="3"/>
  <c r="AJ60" i="3"/>
  <c r="AJ36" i="3"/>
  <c r="AJ21" i="3"/>
  <c r="AC72" i="3"/>
  <c r="AH80" i="3"/>
  <c r="AH76" i="3"/>
  <c r="AH72" i="3"/>
  <c r="AH68" i="3"/>
  <c r="AH64" i="3"/>
  <c r="AH60" i="3"/>
  <c r="AH56" i="3"/>
  <c r="AH48" i="3"/>
  <c r="AH32" i="3"/>
  <c r="AB100" i="3"/>
  <c r="AB76" i="3"/>
  <c r="AB60" i="3"/>
  <c r="AB48" i="3"/>
  <c r="AB32" i="3"/>
  <c r="AM89" i="3"/>
  <c r="AM56" i="3"/>
  <c r="AM49" i="3"/>
  <c r="AM44" i="3"/>
  <c r="AM21" i="3"/>
  <c r="AG80" i="3"/>
  <c r="AG52" i="3"/>
  <c r="AG20" i="3"/>
  <c r="AG12" i="3"/>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H11" i="3"/>
  <c r="AD11" i="3"/>
  <c r="AF98" i="3"/>
  <c r="AF94" i="3"/>
  <c r="AL28" i="3"/>
  <c r="AL24" i="3"/>
  <c r="AD98" i="3"/>
  <c r="AD94" i="3"/>
  <c r="AD28" i="3"/>
  <c r="AD24" i="3"/>
  <c r="AJ90" i="3"/>
  <c r="AJ86" i="3"/>
  <c r="AJ82" i="3"/>
  <c r="AJ78" i="3"/>
  <c r="AJ74" i="3"/>
  <c r="AJ70" i="3"/>
  <c r="AJ66" i="3"/>
  <c r="AJ62" i="3"/>
  <c r="AJ58" i="3"/>
  <c r="AJ42" i="3"/>
  <c r="AJ38" i="3"/>
  <c r="AC70" i="3"/>
  <c r="AH98" i="3"/>
  <c r="AH86" i="3"/>
  <c r="AH46" i="3"/>
  <c r="AH34" i="3"/>
  <c r="AB94" i="3"/>
  <c r="AB82" i="3"/>
  <c r="AB78" i="3"/>
  <c r="AB74" i="3"/>
  <c r="AB70" i="3"/>
  <c r="AB66" i="3"/>
  <c r="AB62" i="3"/>
  <c r="AB58" i="3"/>
  <c r="AB42" i="3"/>
  <c r="AB19" i="3"/>
  <c r="AB15" i="3"/>
  <c r="AM70" i="3"/>
  <c r="AM42" i="3"/>
  <c r="AM34" i="3"/>
  <c r="AM19" i="3"/>
  <c r="AM15" i="3"/>
  <c r="AG50" i="3"/>
  <c r="AG42" i="3"/>
  <c r="AG19" i="3"/>
  <c r="AF11" i="3"/>
  <c r="AF19" i="3"/>
  <c r="AF15" i="3"/>
  <c r="AL19" i="3"/>
  <c r="AL15" i="3"/>
  <c r="AD19" i="3"/>
  <c r="AD15" i="3"/>
  <c r="AJ94" i="3"/>
  <c r="AJ46" i="3"/>
  <c r="AJ28" i="3"/>
  <c r="AJ24" i="3"/>
  <c r="AH90" i="3"/>
  <c r="AH50" i="3"/>
  <c r="AB98" i="3"/>
  <c r="AB86" i="3"/>
  <c r="AB46" i="3"/>
  <c r="AB34" i="3"/>
  <c r="AM94" i="3"/>
  <c r="AM86" i="3"/>
  <c r="AG98" i="3"/>
  <c r="AG90" i="3"/>
  <c r="AG58" i="3"/>
  <c r="AH38" i="3"/>
  <c r="AH28" i="3"/>
  <c r="AH24" i="3"/>
  <c r="AB90" i="3"/>
  <c r="AB50" i="3"/>
  <c r="AM98" i="3"/>
  <c r="AM90" i="3"/>
  <c r="AM74" i="3"/>
  <c r="AM58" i="3"/>
  <c r="AM28" i="3"/>
  <c r="AM24" i="3"/>
  <c r="AG82" i="3"/>
  <c r="AG62" i="3"/>
  <c r="AG46" i="3"/>
  <c r="AC11" i="3"/>
  <c r="AJ96" i="3"/>
  <c r="AJ55" i="3"/>
  <c r="AJ51" i="3"/>
  <c r="AJ47" i="3"/>
  <c r="AJ43" i="3"/>
  <c r="AJ14" i="3"/>
  <c r="AH92" i="3"/>
  <c r="AH88" i="3"/>
  <c r="AH84" i="3"/>
  <c r="AH40" i="3"/>
  <c r="AH36" i="3"/>
  <c r="AB92" i="3"/>
  <c r="AB88" i="3"/>
  <c r="AB84" i="3"/>
  <c r="AB40" i="3"/>
  <c r="AB36" i="3"/>
  <c r="AM69" i="3"/>
  <c r="AG92" i="3"/>
  <c r="AG14" i="3"/>
  <c r="AH96" i="3"/>
  <c r="AH55" i="3"/>
  <c r="AH51" i="3"/>
  <c r="AH47" i="3"/>
  <c r="AH43" i="3"/>
  <c r="AH14" i="3"/>
  <c r="AB96" i="3"/>
  <c r="AB55" i="3"/>
  <c r="AB51" i="3"/>
  <c r="AB43" i="3"/>
  <c r="AB14" i="3"/>
  <c r="AM81" i="3"/>
  <c r="AM73" i="3"/>
  <c r="AM55" i="3"/>
  <c r="AM36" i="3"/>
  <c r="AG96" i="3"/>
  <c r="AG84" i="3"/>
  <c r="AG66" i="3"/>
  <c r="AG51" i="3"/>
  <c r="AM66" i="3"/>
  <c r="AM40" i="3"/>
  <c r="AM33" i="3"/>
  <c r="AG36" i="3"/>
  <c r="E1" i="3"/>
  <c r="J1" i="5"/>
  <c r="P2" i="2"/>
  <c r="T2" i="2"/>
  <c r="AM35" i="3"/>
  <c r="AG35" i="3"/>
  <c r="AB35" i="3"/>
  <c r="AH35" i="3"/>
  <c r="AE35" i="3"/>
  <c r="AD99" i="3"/>
  <c r="AD35" i="3"/>
  <c r="AJ35" i="3"/>
  <c r="AH2" i="2"/>
  <c r="AD2" i="2"/>
  <c r="AA2" i="2"/>
  <c r="W2" i="2"/>
  <c r="S2" i="2"/>
  <c r="O2" i="2"/>
  <c r="I2" i="2"/>
  <c r="Z2" i="2"/>
  <c r="V2" i="2"/>
  <c r="R2" i="2"/>
  <c r="AF2" i="2"/>
  <c r="AC2" i="2"/>
  <c r="Y2" i="2"/>
  <c r="U2" i="2"/>
  <c r="Q2" i="2"/>
  <c r="J2" i="2"/>
  <c r="F2" i="2"/>
  <c r="H2" i="2" s="1"/>
  <c r="M2" i="2"/>
  <c r="AG93" i="3"/>
  <c r="AM93" i="3"/>
  <c r="AJ93" i="3"/>
  <c r="AF93" i="3"/>
  <c r="AE99" i="3"/>
  <c r="AE93" i="3"/>
  <c r="AC35" i="3"/>
  <c r="AI93" i="3"/>
  <c r="AK35" i="3"/>
  <c r="AK99" i="3"/>
  <c r="AL93" i="3"/>
  <c r="X2" i="2"/>
  <c r="AM99" i="3"/>
  <c r="AG99" i="3"/>
  <c r="AB99" i="3"/>
  <c r="AH99" i="3"/>
  <c r="AC99" i="3"/>
  <c r="AC93" i="3"/>
  <c r="AF99" i="3"/>
  <c r="AF35" i="3"/>
  <c r="AD93" i="3"/>
  <c r="G104" i="3"/>
  <c r="AH93" i="3"/>
  <c r="L2" i="2"/>
  <c r="AB2" i="2"/>
  <c r="AM51" i="3"/>
  <c r="AG45" i="3"/>
  <c r="AM67" i="3"/>
  <c r="AG67" i="3"/>
  <c r="AG61" i="3"/>
  <c r="AM83" i="3"/>
  <c r="AG77" i="3"/>
  <c r="AM77" i="3"/>
  <c r="AM96" i="3"/>
  <c r="AG86" i="3"/>
  <c r="AM80" i="3"/>
  <c r="AG70" i="3"/>
  <c r="AG64" i="3"/>
  <c r="AM54" i="3"/>
  <c r="AG48" i="3"/>
  <c r="AM38" i="3"/>
  <c r="AG32" i="3"/>
  <c r="AM32" i="3"/>
  <c r="AM17" i="3"/>
  <c r="AG17" i="3"/>
  <c r="AM13" i="3"/>
  <c r="AG13" i="3"/>
  <c r="AG54" i="3"/>
  <c r="AM91" i="3"/>
  <c r="AG85" i="3"/>
  <c r="AM75" i="3"/>
  <c r="AG69" i="3"/>
  <c r="AM59" i="3"/>
  <c r="AG53" i="3"/>
  <c r="AM43" i="3"/>
  <c r="AG37" i="3"/>
  <c r="AG94" i="3"/>
  <c r="AM88" i="3"/>
  <c r="AG78" i="3"/>
  <c r="AM72" i="3"/>
  <c r="AM62" i="3"/>
  <c r="AG56" i="3"/>
  <c r="AM46" i="3"/>
  <c r="AG40" i="3"/>
  <c r="AM100" i="3"/>
  <c r="AM92" i="3"/>
  <c r="AM84" i="3"/>
  <c r="AM76" i="3"/>
  <c r="AM68" i="3"/>
  <c r="AN13" i="3" l="1"/>
  <c r="AN14" i="3" s="1"/>
  <c r="AN15" i="3" s="1"/>
  <c r="AN16" i="3" s="1"/>
  <c r="AN17" i="3" s="1"/>
  <c r="AN18" i="3" s="1"/>
  <c r="AN19" i="3" s="1"/>
  <c r="C9" i="5"/>
  <c r="A3" i="19" s="1"/>
  <c r="B3" i="19" s="1"/>
  <c r="C12" i="5"/>
  <c r="A6" i="19" s="1"/>
  <c r="B6" i="19" s="1"/>
  <c r="C11" i="5"/>
  <c r="A5" i="19" s="1"/>
  <c r="B5" i="19" s="1"/>
  <c r="C10" i="5"/>
  <c r="A4" i="19" s="1"/>
  <c r="B4" i="19" s="1"/>
  <c r="AM18" i="3"/>
  <c r="AG18" i="3"/>
  <c r="AN20" i="3"/>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AG11" i="3"/>
  <c r="AE2" i="2"/>
  <c r="AG2" i="2"/>
  <c r="I13" i="5"/>
  <c r="A13" i="19" s="1"/>
  <c r="B13" i="19" s="1"/>
  <c r="G105" i="3"/>
  <c r="G11" i="17" s="1"/>
  <c r="C13" i="5" l="1"/>
  <c r="A7" i="19" s="1"/>
  <c r="B7" i="19" s="1"/>
  <c r="F14" i="5"/>
  <c r="I9" i="5"/>
  <c r="A9" i="19" s="1"/>
  <c r="B9" i="19" s="1"/>
  <c r="I10" i="5"/>
  <c r="A10" i="19" s="1"/>
  <c r="B10" i="19" s="1"/>
  <c r="D9" i="5"/>
  <c r="D11" i="5"/>
  <c r="I12" i="5"/>
  <c r="I11" i="5"/>
  <c r="A11" i="19" s="1"/>
  <c r="B11" i="19" s="1"/>
  <c r="L14" i="5"/>
  <c r="I8" i="5"/>
  <c r="U13" i="5"/>
  <c r="A25" i="19" s="1"/>
  <c r="B25" i="19" s="1"/>
  <c r="U12" i="5"/>
  <c r="A24" i="19" s="1"/>
  <c r="B24" i="19" s="1"/>
  <c r="U11" i="5"/>
  <c r="A23" i="19" s="1"/>
  <c r="B23" i="19" s="1"/>
  <c r="X14" i="5"/>
  <c r="U10" i="5"/>
  <c r="A22" i="19" s="1"/>
  <c r="B22" i="19" s="1"/>
  <c r="U8" i="5"/>
  <c r="A20" i="19" s="1"/>
  <c r="B20" i="19" s="1"/>
  <c r="U9" i="5"/>
  <c r="A21" i="19" s="1"/>
  <c r="B21" i="19" s="1"/>
  <c r="O12" i="5"/>
  <c r="A18" i="19" s="1"/>
  <c r="B18" i="19" s="1"/>
  <c r="O13" i="5"/>
  <c r="A19" i="19" s="1"/>
  <c r="B19" i="19" s="1"/>
  <c r="O9" i="5"/>
  <c r="A15" i="19" s="1"/>
  <c r="B15" i="19" s="1"/>
  <c r="R14" i="5"/>
  <c r="O11" i="5"/>
  <c r="A17" i="19" s="1"/>
  <c r="B17" i="19" s="1"/>
  <c r="O10" i="5"/>
  <c r="A16" i="19" s="1"/>
  <c r="B16" i="19" s="1"/>
  <c r="O8" i="5"/>
  <c r="A14" i="19" s="1"/>
  <c r="B14" i="19" s="1"/>
  <c r="D8" i="5"/>
  <c r="E8" i="5"/>
  <c r="K13" i="5"/>
  <c r="J13" i="5"/>
  <c r="J8" i="5" l="1"/>
  <c r="A8" i="19"/>
  <c r="B8" i="19" s="1"/>
  <c r="K12" i="5"/>
  <c r="A12" i="19"/>
  <c r="B12" i="19" s="1"/>
  <c r="K9" i="5"/>
  <c r="D12" i="5"/>
  <c r="I6" i="19" s="1"/>
  <c r="E12" i="5"/>
  <c r="H6" i="19" s="1"/>
  <c r="E13" i="5"/>
  <c r="D13" i="5"/>
  <c r="J12" i="5"/>
  <c r="J9" i="5"/>
  <c r="J5" i="19"/>
  <c r="I7" i="19"/>
  <c r="E11" i="5"/>
  <c r="J10" i="5"/>
  <c r="I10" i="19" s="1"/>
  <c r="K11" i="5"/>
  <c r="H11" i="19" s="1"/>
  <c r="I3" i="19"/>
  <c r="K8" i="5"/>
  <c r="D10" i="5"/>
  <c r="I4" i="19" s="1"/>
  <c r="L8" i="19"/>
  <c r="E10" i="5"/>
  <c r="H4" i="19" s="1"/>
  <c r="J11" i="5"/>
  <c r="I11" i="19" s="1"/>
  <c r="E9" i="5"/>
  <c r="K10" i="5"/>
  <c r="H10" i="19" s="1"/>
  <c r="M2" i="19"/>
  <c r="H2" i="19"/>
  <c r="L2" i="19"/>
  <c r="K2" i="19"/>
  <c r="I2" i="19"/>
  <c r="D2" i="19"/>
  <c r="C2" i="19"/>
  <c r="J2" i="19"/>
  <c r="P8" i="5"/>
  <c r="Q8" i="5"/>
  <c r="Q9" i="5"/>
  <c r="P9" i="5"/>
  <c r="K9" i="19"/>
  <c r="L9" i="19"/>
  <c r="D9" i="19"/>
  <c r="I9" i="19"/>
  <c r="H9" i="19"/>
  <c r="M9" i="19"/>
  <c r="J9" i="19"/>
  <c r="C9" i="19"/>
  <c r="D6" i="19"/>
  <c r="C6" i="19"/>
  <c r="L6" i="19"/>
  <c r="J6" i="19"/>
  <c r="K6" i="19"/>
  <c r="M6" i="19"/>
  <c r="V9" i="5"/>
  <c r="W9" i="5"/>
  <c r="V11" i="5"/>
  <c r="W11" i="5"/>
  <c r="M13" i="19"/>
  <c r="K13" i="19"/>
  <c r="L13" i="19"/>
  <c r="I13" i="19"/>
  <c r="H13" i="19"/>
  <c r="C13" i="19"/>
  <c r="D13" i="19"/>
  <c r="J13" i="19"/>
  <c r="P10" i="5"/>
  <c r="Q10" i="5"/>
  <c r="P13" i="5"/>
  <c r="Q13" i="5"/>
  <c r="K4" i="19"/>
  <c r="C4" i="19"/>
  <c r="D4" i="19"/>
  <c r="L4" i="19"/>
  <c r="J4" i="19"/>
  <c r="M4" i="19"/>
  <c r="M11" i="19"/>
  <c r="J11" i="19"/>
  <c r="C11" i="19"/>
  <c r="D11" i="19"/>
  <c r="K11" i="19"/>
  <c r="L11" i="19"/>
  <c r="K10" i="19"/>
  <c r="M10" i="19"/>
  <c r="J10" i="19"/>
  <c r="D10" i="19"/>
  <c r="L10" i="19"/>
  <c r="C10" i="19"/>
  <c r="G102" i="3"/>
  <c r="C8" i="17" s="1"/>
  <c r="G8" i="17" s="1"/>
  <c r="G10" i="17" s="1"/>
  <c r="P11" i="5"/>
  <c r="Q11" i="5"/>
  <c r="P12" i="5"/>
  <c r="Q12" i="5"/>
  <c r="V8" i="5"/>
  <c r="W8" i="5"/>
  <c r="V12" i="5"/>
  <c r="W12" i="5"/>
  <c r="W10" i="5"/>
  <c r="V10" i="5"/>
  <c r="W13" i="5"/>
  <c r="V13" i="5"/>
  <c r="D12" i="19" l="1"/>
  <c r="H12" i="19"/>
  <c r="I12" i="19"/>
  <c r="K12" i="19"/>
  <c r="C12" i="19"/>
  <c r="J12" i="19"/>
  <c r="M12" i="19"/>
  <c r="C5" i="19"/>
  <c r="K5" i="19"/>
  <c r="I5" i="19"/>
  <c r="D5" i="19"/>
  <c r="M5" i="19"/>
  <c r="L5" i="19"/>
  <c r="H5" i="19"/>
  <c r="L7" i="19"/>
  <c r="H7" i="19"/>
  <c r="D7" i="19"/>
  <c r="K7" i="19"/>
  <c r="C7" i="19"/>
  <c r="J7" i="19"/>
  <c r="M7" i="19"/>
  <c r="L12" i="19"/>
  <c r="M3" i="19"/>
  <c r="C3" i="19"/>
  <c r="L3" i="19"/>
  <c r="K3" i="19"/>
  <c r="J3" i="19"/>
  <c r="H3" i="19"/>
  <c r="D3" i="19"/>
  <c r="M8" i="19"/>
  <c r="I8" i="19"/>
  <c r="H8" i="19"/>
  <c r="D8" i="19"/>
  <c r="K8" i="19"/>
  <c r="J8" i="19"/>
  <c r="C8" i="19"/>
  <c r="K22" i="19"/>
  <c r="J22" i="19"/>
  <c r="C22" i="19"/>
  <c r="L22" i="19"/>
  <c r="M22" i="19"/>
  <c r="H22" i="19"/>
  <c r="D22" i="19"/>
  <c r="I22" i="19"/>
  <c r="J24" i="19"/>
  <c r="L24" i="19"/>
  <c r="C24" i="19"/>
  <c r="K24" i="19"/>
  <c r="I24" i="19"/>
  <c r="M24" i="19"/>
  <c r="D24" i="19"/>
  <c r="H24" i="19"/>
  <c r="J19" i="19"/>
  <c r="M19" i="19"/>
  <c r="H19" i="19"/>
  <c r="D19" i="19"/>
  <c r="K19" i="19"/>
  <c r="I19" i="19"/>
  <c r="L19" i="19"/>
  <c r="C19" i="19"/>
  <c r="K14" i="19"/>
  <c r="L14" i="19"/>
  <c r="C14" i="19"/>
  <c r="D14" i="19"/>
  <c r="H14" i="19"/>
  <c r="J14" i="19"/>
  <c r="I14" i="19"/>
  <c r="M14" i="19"/>
  <c r="L25" i="19"/>
  <c r="M25" i="19"/>
  <c r="H25" i="19"/>
  <c r="C25" i="19"/>
  <c r="D25" i="19"/>
  <c r="I25" i="19"/>
  <c r="K25" i="19"/>
  <c r="J25" i="19"/>
  <c r="M18" i="19"/>
  <c r="K18" i="19"/>
  <c r="H18" i="19"/>
  <c r="C18" i="19"/>
  <c r="I18" i="19"/>
  <c r="L18" i="19"/>
  <c r="J18" i="19"/>
  <c r="D18" i="19"/>
  <c r="J20" i="19"/>
  <c r="C20" i="19"/>
  <c r="D20" i="19"/>
  <c r="H20" i="19"/>
  <c r="L20" i="19"/>
  <c r="I20" i="19"/>
  <c r="K20" i="19"/>
  <c r="M20" i="19"/>
  <c r="K17" i="19"/>
  <c r="J17" i="19"/>
  <c r="H17" i="19"/>
  <c r="M17" i="19"/>
  <c r="C17" i="19"/>
  <c r="I17" i="19"/>
  <c r="L17" i="19"/>
  <c r="D17" i="19"/>
  <c r="L21" i="19"/>
  <c r="J21" i="19"/>
  <c r="D21" i="19"/>
  <c r="M21" i="19"/>
  <c r="C21" i="19"/>
  <c r="K21" i="19"/>
  <c r="H21" i="19"/>
  <c r="I21" i="19"/>
  <c r="M15" i="19"/>
  <c r="J15" i="19"/>
  <c r="D15" i="19"/>
  <c r="I15" i="19"/>
  <c r="H15" i="19"/>
  <c r="K15" i="19"/>
  <c r="C15" i="19"/>
  <c r="L15" i="19"/>
  <c r="J16" i="19"/>
  <c r="L16" i="19"/>
  <c r="H16" i="19"/>
  <c r="I16" i="19"/>
  <c r="D16" i="19"/>
  <c r="C16" i="19"/>
  <c r="M16" i="19"/>
  <c r="K16" i="19"/>
  <c r="M23" i="19"/>
  <c r="H23" i="19"/>
  <c r="L23" i="19"/>
  <c r="D23" i="19"/>
  <c r="J23" i="19"/>
  <c r="C23" i="19"/>
  <c r="I23" i="19"/>
  <c r="K23" i="19"/>
</calcChain>
</file>

<file path=xl/comments1.xml><?xml version="1.0" encoding="utf-8"?>
<comments xmlns="http://schemas.openxmlformats.org/spreadsheetml/2006/main">
  <authors>
    <author>nagoya area</author>
    <author>KATSUMI</author>
  </authors>
  <commentList>
    <comment ref="C9" authorId="0" shapeId="0">
      <text>
        <r>
          <rPr>
            <b/>
            <sz val="14"/>
            <color indexed="81"/>
            <rFont val="ＭＳ Ｐゴシック"/>
            <family val="3"/>
            <charset val="128"/>
          </rPr>
          <t>半角大文字以外はエラーになります。</t>
        </r>
      </text>
    </comment>
    <comment ref="C10"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Q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Q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Q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Q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Q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Q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Q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Q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Q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Q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Q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Q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Q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Q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Q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Q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Q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Q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Q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Q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Q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Q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Q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Q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Q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Q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Q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Q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Q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Q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Q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Q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Q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Q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Q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Q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Q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Q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Q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Q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Q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Q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Q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Q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Q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Q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Q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Q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Q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Q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Q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Q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Q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Q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Q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Q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Q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Q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Q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Q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Q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Q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Q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Q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Q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Q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Q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Q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Q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Q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Q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Q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Q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Q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Q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Q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Q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Q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Q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Q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Q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Q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Q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Q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Q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Q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Q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Q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Q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 ref="Q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<sst xmlns="http://schemas.openxmlformats.org/spreadsheetml/2006/main" count="1039" uniqueCount="730">
  <si>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</si>
  <si>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</si>
  <si>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</si>
  <si>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</si>
  <si>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</si>
  <si>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</si>
  <si>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</si>
  <si>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</si>
  <si>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</si>
  <si>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</si>
  <si>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</si>
  <si>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</si>
  <si>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</si>
  <si>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</si>
  <si>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</si>
  <si>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</si>
  <si>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</si>
  <si>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</si>
  <si>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</si>
  <si>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</si>
  <si>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</si>
  <si>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</si>
  <si>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</si>
  <si>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</si>
  <si>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</si>
  <si>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</si>
  <si>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</si>
  <si>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</si>
  <si>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</si>
  <si>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</si>
  <si>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</si>
  <si>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</si>
  <si>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</si>
  <si>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</si>
  <si>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</si>
  <si>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</si>
  <si>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</si>
  <si>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</si>
  <si>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</si>
  <si>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</si>
  <si>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</si>
  <si>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</si>
  <si>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</si>
  <si>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種目２</t>
    <rPh sb="0" eb="2">
      <t>シュモク</t>
    </rPh>
    <phoneticPr fontId="4"/>
  </si>
  <si>
    <t>記録２</t>
    <rPh sb="0" eb="2">
      <t>キロク</t>
    </rPh>
    <phoneticPr fontId="4"/>
  </si>
  <si>
    <t>種目３</t>
    <rPh sb="0" eb="2">
      <t>シュモク</t>
    </rPh>
    <phoneticPr fontId="4"/>
  </si>
  <si>
    <t>記録３</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</si>
  <si>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</si>
  <si>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</si>
  <si>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</si>
  <si>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</si>
  <si>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</si>
  <si>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</si>
  <si>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</si>
  <si>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</si>
  <si>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</si>
  <si>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</si>
  <si>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</si>
  <si>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</si>
  <si>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</si>
  <si>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</si>
  <si>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</si>
  <si>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</si>
  <si>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</si>
  <si>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</si>
  <si>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</si>
  <si>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</si>
  <si>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</si>
  <si>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</si>
  <si>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</si>
  <si>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</si>
  <si>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 xml:space="preserve">チーム名 </t>
    <rPh sb="3" eb="4">
      <t>メイ</t>
    </rPh>
    <phoneticPr fontId="4"/>
  </si>
  <si>
    <t>12m00</t>
    <phoneticPr fontId="4"/>
  </si>
  <si>
    <t>54秒23</t>
    <rPh sb="2" eb="3">
      <t>ビョウ</t>
    </rPh>
    <phoneticPr fontId="4"/>
  </si>
  <si>
    <t>↓</t>
    <phoneticPr fontId="4"/>
  </si>
  <si>
    <t>期　日</t>
    <rPh sb="0" eb="1">
      <t>キ</t>
    </rPh>
    <rPh sb="2" eb="3">
      <t>ヒ</t>
    </rPh>
    <phoneticPr fontId="4"/>
  </si>
  <si>
    <t>会　場</t>
    <rPh sb="0" eb="1">
      <t>カイ</t>
    </rPh>
    <rPh sb="2" eb="3">
      <t>バ</t>
    </rPh>
    <phoneticPr fontId="4"/>
  </si>
  <si>
    <t>　★作業の流れは次のとおりです。</t>
    <rPh sb="2" eb="4">
      <t>サギョウ</t>
    </rPh>
    <rPh sb="5" eb="6">
      <t>ナガ</t>
    </rPh>
    <rPh sb="8" eb="9">
      <t>ツギ</t>
    </rPh>
    <phoneticPr fontId="4"/>
  </si>
  <si>
    <t>送付先</t>
    <rPh sb="0" eb="2">
      <t>ソウフ</t>
    </rPh>
    <rPh sb="2" eb="3">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</si>
  <si>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</si>
  <si>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</si>
  <si>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</si>
  <si>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</si>
  <si>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</si>
  <si>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</si>
  <si>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男100m</t>
    <rPh sb="0" eb="1">
      <t>ダン</t>
    </rPh>
    <phoneticPr fontId="4"/>
  </si>
  <si>
    <t>男砲丸投</t>
    <rPh sb="0" eb="1">
      <t>オトコ</t>
    </rPh>
    <rPh sb="1" eb="4">
      <t>ホウガンナ</t>
    </rPh>
    <phoneticPr fontId="8"/>
  </si>
  <si>
    <t>男1500m</t>
    <phoneticPr fontId="4"/>
  </si>
  <si>
    <t>★記録がない場合は空欄にしてください。</t>
    <rPh sb="1" eb="3">
      <t>キロク</t>
    </rPh>
    <rPh sb="6" eb="8">
      <t>バアイ</t>
    </rPh>
    <rPh sb="9" eb="11">
      <t>クウラン</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</si>
  <si>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</si>
  <si>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</si>
  <si>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</si>
  <si>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</si>
  <si>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</si>
  <si>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</si>
  <si>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</si>
  <si>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</si>
  <si>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</si>
  <si>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</si>
  <si>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</si>
  <si>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</si>
  <si>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</si>
  <si>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</si>
  <si>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0"/>
  </si>
  <si>
    <t>男4X100mR</t>
    <rPh sb="0" eb="1">
      <t>オトコ</t>
    </rPh>
    <phoneticPr fontId="4"/>
  </si>
  <si>
    <t>男4X400mR</t>
    <rPh sb="0" eb="1">
      <t>オトコ</t>
    </rPh>
    <phoneticPr fontId="4"/>
  </si>
  <si>
    <t>女4X100mR</t>
    <phoneticPr fontId="4"/>
  </si>
  <si>
    <t>女4X400mR</t>
    <phoneticPr fontId="4"/>
  </si>
  <si>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</si>
  <si>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</si>
  <si>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</si>
  <si>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</si>
  <si>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</si>
  <si>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</si>
  <si>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</si>
  <si>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</si>
  <si>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</si>
  <si>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</si>
  <si>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</si>
  <si>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</si>
  <si>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</si>
  <si>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</si>
  <si>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</si>
  <si>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</si>
  <si>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</si>
  <si>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</si>
  <si>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</si>
  <si>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</si>
  <si>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</si>
  <si>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</si>
  <si>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</si>
  <si>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</si>
  <si>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</si>
  <si>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</si>
  <si>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</si>
  <si>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</si>
  <si>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　・リレーにエントリーをする選手のナンバーと、チームの記録を確認してください。</t>
    <rPh sb="14" eb="16">
      <t>センシュ</t>
    </rPh>
    <rPh sb="27" eb="29">
      <t>キロク</t>
    </rPh>
    <rPh sb="30" eb="32">
      <t>カクニン</t>
    </rPh>
    <phoneticPr fontId="4"/>
  </si>
  <si>
    <t>パロマ瑞穂スタジアム・パロマ瑞穂北陸上競技場</t>
    <rPh sb="3" eb="5">
      <t>ミズホ</t>
    </rPh>
    <rPh sb="14" eb="16">
      <t>ミズホ</t>
    </rPh>
    <rPh sb="16" eb="17">
      <t>キタ</t>
    </rPh>
    <rPh sb="17" eb="22">
      <t>リクジョウキョウギジョウ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</si>
  <si>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</si>
  <si>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</si>
  <si>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男子4X100mR</t>
  </si>
  <si>
    <t>男子4X400mR</t>
  </si>
  <si>
    <t>女子4X100mR</t>
  </si>
  <si>
    <t>女子4X400mR</t>
  </si>
  <si>
    <t>種目計</t>
    <rPh sb="0" eb="2">
      <t>シュモク</t>
    </rPh>
    <rPh sb="2" eb="3">
      <t>ケイ</t>
    </rPh>
    <phoneticPr fontId="4"/>
  </si>
  <si>
    <t>種目数</t>
    <rPh sb="0" eb="3">
      <t>シュモクスウ</t>
    </rPh>
    <phoneticPr fontId="8"/>
  </si>
  <si>
    <t>リレー</t>
    <phoneticPr fontId="8"/>
  </si>
  <si>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4"/>
  </si>
  <si>
    <t>リレー計</t>
    <rPh sb="3" eb="4">
      <t>ケイ</t>
    </rPh>
    <phoneticPr fontId="4"/>
  </si>
  <si>
    <t>プログラム購入部数</t>
    <phoneticPr fontId="8"/>
  </si>
  <si>
    <t>リレー参加数✕1000円</t>
    <rPh sb="3" eb="6">
      <t>サンカスウ</t>
    </rPh>
    <rPh sb="11" eb="12">
      <t>エン</t>
    </rPh>
    <phoneticPr fontId="8"/>
  </si>
  <si>
    <t>支払金額</t>
    <rPh sb="0" eb="4">
      <t>シハライキンガク</t>
    </rPh>
    <phoneticPr fontId="8"/>
  </si>
  <si>
    <t>部</t>
    <rPh sb="0" eb="1">
      <t>ブ</t>
    </rPh>
    <phoneticPr fontId="8"/>
  </si>
  <si>
    <t>役員のできる方のお名前を入力してください</t>
    <rPh sb="0" eb="2">
      <t>ヤクイン</t>
    </rPh>
    <rPh sb="6" eb="7">
      <t>カタ</t>
    </rPh>
    <rPh sb="9" eb="11">
      <t>ナマ</t>
    </rPh>
    <rPh sb="12" eb="14">
      <t>ニュウリョク</t>
    </rPh>
    <phoneticPr fontId="4"/>
  </si>
  <si>
    <t>男</t>
    <rPh sb="0" eb="1">
      <t>オトコ</t>
    </rPh>
    <phoneticPr fontId="4"/>
  </si>
  <si>
    <t>女</t>
    <rPh sb="0" eb="1">
      <t>オンナ</t>
    </rPh>
    <phoneticPr fontId="4"/>
  </si>
  <si>
    <t>申込責任者</t>
    <rPh sb="0" eb="2">
      <t>モウシコミ</t>
    </rPh>
    <rPh sb="2" eb="5">
      <t>セキニンシャ</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</si>
  <si>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</si>
  <si>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r>
      <t>　・入力したファイルを送信してください。</t>
    </r>
    <r>
      <rPr>
        <b/>
        <sz val="12"/>
        <color theme="1"/>
        <rFont val="ＭＳ 明朝"/>
        <family val="1"/>
        <charset val="128"/>
      </rPr>
      <t/>
    </r>
    <rPh sb="2" eb="4">
      <t>ニュウリョク</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</si>
  <si>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4"/>
  </si>
  <si>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</si>
  <si>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</si>
  <si>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</si>
  <si>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</si>
  <si>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</si>
  <si>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</si>
  <si>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</si>
  <si>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</si>
  <si>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</si>
  <si>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</si>
  <si>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</si>
  <si>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</si>
  <si>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</si>
  <si>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</si>
  <si>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</si>
  <si>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</si>
  <si>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</si>
  <si>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</si>
  <si>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58"/>
  </si>
  <si>
    <t>男走高跳</t>
  </si>
  <si>
    <t>女走幅跳</t>
  </si>
  <si>
    <t>男棒高跳</t>
    <rPh sb="1" eb="2">
      <t>ボウ</t>
    </rPh>
    <phoneticPr fontId="58"/>
  </si>
  <si>
    <t>女三段跳</t>
    <rPh sb="1" eb="3">
      <t>サンダ</t>
    </rPh>
    <phoneticPr fontId="57"/>
  </si>
  <si>
    <t>男走幅跳</t>
  </si>
  <si>
    <t>女砲丸投</t>
  </si>
  <si>
    <t>男三段跳</t>
    <rPh sb="1" eb="3">
      <t>サンダン</t>
    </rPh>
    <phoneticPr fontId="57"/>
  </si>
  <si>
    <t>女中学砲丸投</t>
  </si>
  <si>
    <t>男砲丸投</t>
    <rPh sb="1" eb="4">
      <t>ホウガンナゲ</t>
    </rPh>
    <phoneticPr fontId="57"/>
  </si>
  <si>
    <t>女円盤投</t>
    <rPh sb="1" eb="3">
      <t>エンバン</t>
    </rPh>
    <phoneticPr fontId="57"/>
  </si>
  <si>
    <t>男円盤投</t>
    <rPh sb="1" eb="4">
      <t>エンバンナゲ</t>
    </rPh>
    <phoneticPr fontId="57"/>
  </si>
  <si>
    <t>女ﾊﾝﾏｰ投</t>
    <rPh sb="5" eb="6">
      <t>ナ</t>
    </rPh>
    <phoneticPr fontId="57"/>
  </si>
  <si>
    <t>男ﾊﾝﾏｰ投</t>
  </si>
  <si>
    <t>女やり投</t>
    <rPh sb="3" eb="4">
      <t>ナ</t>
    </rPh>
    <phoneticPr fontId="57"/>
  </si>
  <si>
    <t>男やり投</t>
    <rPh sb="3" eb="4">
      <t>ナ</t>
    </rPh>
    <phoneticPr fontId="57"/>
  </si>
  <si>
    <t>男高校砲丸投</t>
  </si>
  <si>
    <t>男高校円盤投</t>
  </si>
  <si>
    <t>男中学砲丸投</t>
  </si>
  <si>
    <t>男中学円盤投</t>
  </si>
  <si>
    <t>メール送信期限</t>
    <rPh sb="3" eb="5">
      <t>ソウシン</t>
    </rPh>
    <rPh sb="5" eb="7">
      <t>キゲン</t>
    </rPh>
    <phoneticPr fontId="4"/>
  </si>
  <si>
    <t>部</t>
    <rPh sb="0" eb="1">
      <t>ブ</t>
    </rPh>
    <phoneticPr fontId="4"/>
  </si>
  <si>
    <t>ﾅﾝﾊﾞｰ1</t>
    <phoneticPr fontId="4"/>
  </si>
  <si>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</si>
  <si>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4"/>
  </si>
  <si>
    <t>役員のできる方のお名前</t>
    <rPh sb="0" eb="2">
      <t>ヤクイン</t>
    </rPh>
    <rPh sb="6" eb="7">
      <t>カタ</t>
    </rPh>
    <rPh sb="9" eb="11">
      <t>ナマ</t>
    </rPh>
    <phoneticPr fontId="4"/>
  </si>
  <si>
    <t>女5000m</t>
    <rPh sb="0" eb="1">
      <t>オンナ</t>
    </rPh>
    <phoneticPr fontId="5"/>
  </si>
  <si>
    <t>男10000m</t>
  </si>
  <si>
    <t>OP</t>
    <phoneticPr fontId="4"/>
  </si>
  <si>
    <t>OP1</t>
    <phoneticPr fontId="4"/>
  </si>
  <si>
    <t>OP2</t>
    <phoneticPr fontId="4"/>
  </si>
  <si>
    <t>OP3</t>
    <phoneticPr fontId="4"/>
  </si>
  <si>
    <t>記録</t>
    <rPh sb="0" eb="2">
      <t>キロク</t>
    </rPh>
    <phoneticPr fontId="4"/>
  </si>
  <si>
    <t>男女計</t>
    <rPh sb="0" eb="3">
      <t>ダンジョケイ</t>
    </rPh>
    <phoneticPr fontId="4"/>
  </si>
  <si>
    <t>参加人数</t>
    <rPh sb="0" eb="4">
      <t>サンカニンズウ</t>
    </rPh>
    <phoneticPr fontId="4"/>
  </si>
  <si>
    <t>　・プログラム購入部数、合計金額を確認してください。</t>
    <rPh sb="7" eb="9">
      <t>コウニュウ</t>
    </rPh>
    <rPh sb="9" eb="11">
      <t>ブスウ</t>
    </rPh>
    <rPh sb="12" eb="16">
      <t>ゴウケイキンガク</t>
    </rPh>
    <rPh sb="17" eb="19">
      <t>カクニン</t>
    </rPh>
    <phoneticPr fontId="4"/>
  </si>
  <si>
    <t>リレー</t>
    <phoneticPr fontId="40"/>
  </si>
  <si>
    <t>No</t>
    <phoneticPr fontId="40"/>
  </si>
  <si>
    <t>FLAG</t>
    <phoneticPr fontId="40"/>
  </si>
  <si>
    <t>女50000mW</t>
  </si>
  <si>
    <t>種目数×500円</t>
    <rPh sb="0" eb="2">
      <t>シュモク</t>
    </rPh>
    <rPh sb="2" eb="3">
      <t>スウ</t>
    </rPh>
    <rPh sb="7" eb="8">
      <t>エン</t>
    </rPh>
    <phoneticPr fontId="8"/>
  </si>
  <si>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</si>
  <si>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</si>
  <si>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</si>
  <si>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※データを修正する場合は、必ず「Delete」キーを使用してください。</t>
    <rPh sb="5" eb="7">
      <t>シュウセイ</t>
    </rPh>
    <rPh sb="9" eb="11">
      <t>バアイ</t>
    </rPh>
    <rPh sb="13" eb="14">
      <t>カナラ</t>
    </rPh>
    <rPh sb="26" eb="28">
      <t>シヨウ</t>
    </rPh>
    <phoneticPr fontId="4"/>
  </si>
  <si>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4"/>
  </si>
  <si>
    <t>　　③リレー情報の確認</t>
    <rPh sb="6" eb="8">
      <t>ジョウホウ</t>
    </rPh>
    <rPh sb="9" eb="11">
      <t>カクニン</t>
    </rPh>
    <phoneticPr fontId="4"/>
  </si>
  <si>
    <t>　　④種目別人数の確認</t>
    <rPh sb="3" eb="6">
      <t>シュモクベツ</t>
    </rPh>
    <rPh sb="6" eb="8">
      <t>ニンズウ</t>
    </rPh>
    <rPh sb="9" eb="11">
      <t>カクニン</t>
    </rPh>
    <phoneticPr fontId="4"/>
  </si>
  <si>
    <t>　★問い合わせ先</t>
    <rPh sb="2" eb="3">
      <t>ト</t>
    </rPh>
    <rPh sb="4" eb="5">
      <t>ア</t>
    </rPh>
    <rPh sb="7" eb="8">
      <t>サキ</t>
    </rPh>
    <phoneticPr fontId="4"/>
  </si>
  <si>
    <t>A</t>
    <phoneticPr fontId="4"/>
  </si>
  <si>
    <t>プログラム部数✕800円</t>
    <rPh sb="5" eb="7">
      <t>ブスウ</t>
    </rPh>
    <rPh sb="11" eb="12">
      <t>エン</t>
    </rPh>
    <phoneticPr fontId="8"/>
  </si>
  <si>
    <t>１</t>
    <phoneticPr fontId="4"/>
  </si>
  <si>
    <t>２</t>
  </si>
  <si>
    <t>３</t>
  </si>
  <si>
    <t>４</t>
  </si>
  <si>
    <t>５</t>
  </si>
  <si>
    <t>６</t>
  </si>
  <si>
    <t>７</t>
  </si>
  <si>
    <t>①選手情報、②団体情報の各シートに上書きをすると式が消えますのでご注意ください。</t>
    <rPh sb="33" eb="35">
      <t>チュウイ</t>
    </rPh>
    <phoneticPr fontId="4"/>
  </si>
  <si>
    <t>↓</t>
    <phoneticPr fontId="4"/>
  </si>
  <si>
    <t>↓</t>
  </si>
  <si>
    <t>⇒</t>
  </si>
  <si>
    <t>4.07.00 ○</t>
  </si>
  <si>
    <t>4.7 X</t>
  </si>
  <si>
    <t>長距離の記録入力に注意してください。</t>
    <rPh sb="0" eb="3">
      <t>チョウ</t>
    </rPh>
    <rPh sb="4" eb="6">
      <t>キロク</t>
    </rPh>
    <rPh sb="6" eb="8">
      <t>ニュウリョク</t>
    </rPh>
    <rPh sb="9" eb="11">
      <t>チュウイ</t>
    </rPh>
    <phoneticPr fontId="4"/>
  </si>
  <si>
    <t>↓</t>
    <phoneticPr fontId="4"/>
  </si>
  <si>
    <t>E-mail：</t>
    <phoneticPr fontId="4"/>
  </si>
  <si>
    <t xml:space="preserve">nagoya.yosen@gmail.com </t>
    <phoneticPr fontId="4"/>
  </si>
  <si>
    <t>　・この大会から、申し込みメールへの返信は行いません。</t>
    <rPh sb="4" eb="6">
      <t>タイカイ</t>
    </rPh>
    <rPh sb="9" eb="10">
      <t>モウ</t>
    </rPh>
    <rPh sb="11" eb="12">
      <t>コ</t>
    </rPh>
    <rPh sb="18" eb="20">
      <t>ヘンシン</t>
    </rPh>
    <rPh sb="21" eb="22">
      <t>オコナ</t>
    </rPh>
    <phoneticPr fontId="4"/>
  </si>
  <si>
    <t>↓</t>
    <phoneticPr fontId="50"/>
  </si>
  <si>
    <t>mail：</t>
    <phoneticPr fontId="4"/>
  </si>
  <si>
    <t>toiawase.nagoya@gmail.com</t>
    <phoneticPr fontId="4"/>
  </si>
  <si>
    <t>絶対に、行を空けて入力しないでください。</t>
    <rPh sb="0" eb="2">
      <t>ゼッタイ</t>
    </rPh>
    <rPh sb="4" eb="5">
      <t>ギョウ</t>
    </rPh>
    <rPh sb="6" eb="7">
      <t>ア</t>
    </rPh>
    <rPh sb="9" eb="11">
      <t>ニュウリョク</t>
    </rPh>
    <phoneticPr fontId="4"/>
  </si>
  <si>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4"/>
  </si>
  <si>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4"/>
  </si>
  <si>
    <t>No</t>
    <phoneticPr fontId="40"/>
  </si>
  <si>
    <t>団体名略称</t>
  </si>
  <si>
    <t>団体コード</t>
    <phoneticPr fontId="58"/>
  </si>
  <si>
    <t>団体名カナ</t>
  </si>
  <si>
    <r>
      <t>N</t>
    </r>
    <r>
      <rPr>
        <sz val="11"/>
        <color theme="1"/>
        <rFont val="ＭＳ ゴシック"/>
        <family val="2"/>
        <charset val="128"/>
      </rPr>
      <t>o</t>
    </r>
    <phoneticPr fontId="40"/>
  </si>
  <si>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</si>
  <si>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</si>
  <si>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</si>
  <si>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</si>
  <si>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</si>
  <si>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</si>
  <si>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</si>
  <si>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</si>
  <si>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</si>
  <si>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</si>
  <si>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</si>
  <si>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</si>
  <si>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</si>
  <si>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</si>
  <si>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</si>
  <si>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</si>
  <si>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</si>
  <si>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</si>
  <si>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</si>
  <si>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</si>
  <si>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</si>
  <si>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</si>
  <si>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</si>
  <si>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</si>
  <si>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</si>
  <si>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</si>
  <si>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</si>
  <si>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</si>
  <si>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</si>
  <si>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</si>
  <si>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</si>
  <si>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</si>
  <si>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</si>
  <si>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</si>
  <si>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</si>
  <si>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</si>
  <si>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</si>
  <si>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</si>
  <si>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</si>
  <si>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</si>
  <si>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</si>
  <si>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</si>
  <si>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</si>
  <si>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</si>
  <si>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</si>
  <si>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</si>
  <si>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</si>
  <si>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</si>
  <si>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</si>
  <si>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</si>
  <si>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</si>
  <si>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</si>
  <si>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</si>
  <si>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</si>
  <si>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</si>
  <si>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</si>
  <si>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</si>
  <si>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</si>
  <si>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</si>
  <si>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</si>
  <si>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</si>
  <si>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</si>
  <si>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</si>
  <si>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</si>
  <si>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</si>
  <si>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</si>
  <si>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</si>
  <si>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</si>
  <si>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</si>
  <si>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</si>
  <si>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</si>
  <si>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</si>
  <si>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</si>
  <si>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</si>
  <si>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</si>
  <si>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</si>
  <si>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</si>
  <si>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</si>
  <si>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</si>
  <si>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</si>
  <si>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</si>
  <si>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</si>
  <si>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</si>
  <si>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</si>
  <si>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</si>
  <si>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</si>
  <si>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</si>
  <si>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</si>
  <si>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</si>
  <si>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</si>
  <si>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</si>
  <si>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</si>
  <si>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</si>
  <si>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</si>
  <si>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</si>
  <si>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</si>
  <si>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</si>
  <si>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</si>
  <si>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</si>
  <si>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</si>
  <si>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</si>
  <si>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</si>
  <si>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</si>
  <si>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</si>
  <si>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</si>
  <si>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</si>
  <si>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</si>
  <si>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</si>
  <si>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</si>
  <si>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</si>
  <si>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</si>
  <si>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</si>
  <si>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</si>
  <si>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</si>
  <si>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</si>
  <si>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</si>
  <si>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</si>
  <si>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</si>
  <si>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</si>
  <si>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</si>
  <si>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</si>
  <si>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</si>
  <si>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</si>
  <si>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</si>
  <si>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</si>
  <si>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</si>
  <si>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</si>
  <si>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</si>
  <si>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</si>
  <si>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</si>
  <si>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</si>
  <si>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</si>
  <si>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</si>
  <si>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</si>
  <si>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</si>
  <si>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</si>
  <si>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</si>
  <si>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</si>
  <si>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</si>
  <si>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</si>
  <si>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</si>
  <si>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</si>
  <si>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</si>
  <si>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</si>
  <si>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</si>
  <si>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</si>
  <si>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</si>
  <si>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</si>
  <si>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</si>
  <si>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HIDESONZ</t>
    <phoneticPr fontId="40"/>
  </si>
  <si>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</si>
  <si>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</si>
  <si>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</si>
  <si>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</si>
  <si>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</si>
  <si>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</si>
  <si>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</si>
  <si>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</si>
  <si>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</si>
  <si>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</si>
  <si>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</si>
  <si>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</si>
  <si>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</si>
  <si>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</si>
  <si>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</si>
  <si>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</si>
  <si>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</si>
  <si>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</si>
  <si>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</si>
  <si>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</si>
  <si>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</si>
  <si>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</si>
  <si>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</si>
  <si>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</si>
  <si>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</si>
  <si>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</si>
  <si>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</si>
  <si>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</si>
  <si>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</si>
  <si>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</si>
  <si>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</si>
  <si>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</si>
  <si>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</si>
  <si>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</si>
  <si>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</si>
  <si>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</si>
  <si>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</si>
  <si>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</si>
  <si>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</si>
  <si>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</si>
  <si>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</si>
  <si>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</si>
  <si>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</si>
  <si>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日進中</t>
  </si>
  <si>
    <t>ニッシンチュウ</t>
    <phoneticPr fontId="40"/>
  </si>
  <si>
    <t>田光中</t>
  </si>
  <si>
    <t>タコウチュウ</t>
    <phoneticPr fontId="40"/>
  </si>
  <si>
    <t>城山中</t>
  </si>
  <si>
    <t>シロヤマチュウ</t>
  </si>
  <si>
    <t>千種台中</t>
  </si>
  <si>
    <t>チクサダイ</t>
  </si>
  <si>
    <t>振甫中</t>
  </si>
  <si>
    <t>シンポ</t>
    <phoneticPr fontId="40"/>
  </si>
  <si>
    <t>若水中</t>
  </si>
  <si>
    <t>ワカミズチュウ</t>
    <phoneticPr fontId="40"/>
  </si>
  <si>
    <t>千種中</t>
  </si>
  <si>
    <t>チクサチュウ</t>
  </si>
  <si>
    <t>冨士中</t>
  </si>
  <si>
    <t>フジチュウ</t>
  </si>
  <si>
    <t>北陵中</t>
  </si>
  <si>
    <t>ホクリョウチュウ</t>
  </si>
  <si>
    <t>大曽根中</t>
  </si>
  <si>
    <t>オオゾネチュウ</t>
  </si>
  <si>
    <t>名古屋北中</t>
  </si>
  <si>
    <t>ナゴヤキタ</t>
  </si>
  <si>
    <t>名塚中</t>
    <phoneticPr fontId="40"/>
  </si>
  <si>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</si>
  <si>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</si>
  <si>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</si>
  <si>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</si>
  <si>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</si>
  <si>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</si>
  <si>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</si>
  <si>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</si>
  <si>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</si>
  <si>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</si>
  <si>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</si>
  <si>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</si>
  <si>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</si>
  <si>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</si>
  <si>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</si>
  <si>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</si>
  <si>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</si>
  <si>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</si>
  <si>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</si>
  <si>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</si>
  <si>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</si>
  <si>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</si>
  <si>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</si>
  <si>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</si>
  <si>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</si>
  <si>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</si>
  <si>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phoneticPr fontId="40"/>
  </si>
  <si>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</si>
  <si>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</si>
  <si>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</si>
  <si>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</si>
  <si>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</si>
  <si>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</si>
  <si>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</si>
  <si>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</si>
  <si>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</si>
  <si>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</si>
  <si>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</si>
  <si>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</si>
  <si>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</si>
  <si>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</si>
  <si>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</si>
  <si>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</si>
  <si>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phoneticPr fontId="40"/>
  </si>
  <si>
    <t>守山中</t>
  </si>
  <si>
    <t>モリヤマ</t>
  </si>
  <si>
    <t>守山東中</t>
  </si>
  <si>
    <t>モリヤマヒガシ</t>
  </si>
  <si>
    <t>守山西中</t>
    <phoneticPr fontId="40"/>
  </si>
  <si>
    <t>守山西中</t>
  </si>
  <si>
    <t>モリヤマニシチュウ</t>
  </si>
  <si>
    <t>鳴海中</t>
  </si>
  <si>
    <t>ナルミチュウ</t>
  </si>
  <si>
    <t>鳴子台中</t>
  </si>
  <si>
    <t>ナルコダイチュウ</t>
  </si>
  <si>
    <t>大高中</t>
  </si>
  <si>
    <t>オオダカチュウ</t>
  </si>
  <si>
    <t>有松中</t>
    <phoneticPr fontId="40"/>
  </si>
  <si>
    <t>有松中</t>
  </si>
  <si>
    <t>アリマツ</t>
  </si>
  <si>
    <t>千鳥丘中</t>
  </si>
  <si>
    <t>チドリガオカチュウ</t>
  </si>
  <si>
    <t>扇台中</t>
    <phoneticPr fontId="40"/>
  </si>
  <si>
    <t>扇台中</t>
  </si>
  <si>
    <t>オウギダイチュウ</t>
  </si>
  <si>
    <t>鎌倉台中</t>
  </si>
  <si>
    <t>カマクラダイチュウ</t>
  </si>
  <si>
    <t>神の倉中</t>
  </si>
  <si>
    <t>カミノクラ</t>
  </si>
  <si>
    <t>猪高中</t>
  </si>
  <si>
    <t>イタカチュウ</t>
  </si>
  <si>
    <t>神丘中</t>
  </si>
  <si>
    <t>カミオカチュウ</t>
  </si>
  <si>
    <t>高針台中</t>
    <phoneticPr fontId="40"/>
  </si>
  <si>
    <t>高針台中</t>
  </si>
  <si>
    <t>タカバリダイ</t>
  </si>
  <si>
    <t>藤森中</t>
  </si>
  <si>
    <t>フジモリチュウ</t>
  </si>
  <si>
    <t>牧の池中</t>
  </si>
  <si>
    <t>マキノイケチュウ</t>
  </si>
  <si>
    <t>御幸山中</t>
    <phoneticPr fontId="40"/>
  </si>
  <si>
    <t>御幸山中</t>
  </si>
  <si>
    <t>ミユキヤマ</t>
  </si>
  <si>
    <t>平針中</t>
  </si>
  <si>
    <t>ヒラバリ</t>
  </si>
  <si>
    <t>水無瀬中</t>
  </si>
  <si>
    <t>セトシリツミナセチュウ</t>
  </si>
  <si>
    <t>瀬戸南山中</t>
    <phoneticPr fontId="40"/>
  </si>
  <si>
    <t>瀬戸南山中</t>
  </si>
  <si>
    <t>セトミナミヤマ</t>
  </si>
  <si>
    <t>トウブチュウ</t>
  </si>
  <si>
    <t>チュウブチュウ</t>
  </si>
  <si>
    <t>高蔵寺中</t>
  </si>
  <si>
    <t>コウゾウジチュウ</t>
  </si>
  <si>
    <t>高森台中</t>
  </si>
  <si>
    <t>タカモリダイチュウ</t>
  </si>
  <si>
    <t>味美中</t>
  </si>
  <si>
    <t>アジヨシチュウ</t>
  </si>
  <si>
    <t>味岡中</t>
  </si>
  <si>
    <t>アジオカチュウ</t>
    <phoneticPr fontId="40"/>
  </si>
  <si>
    <t>尾張旭東中</t>
    <phoneticPr fontId="40"/>
  </si>
  <si>
    <t>尾張旭東中</t>
  </si>
  <si>
    <t>オワリアサヒシリツヒガシチュウ</t>
  </si>
  <si>
    <t>尾張旭西中</t>
    <phoneticPr fontId="40"/>
  </si>
  <si>
    <t>尾張旭西中</t>
  </si>
  <si>
    <t>オワリアサヒシリツニシチュウ</t>
  </si>
  <si>
    <t>豊明中</t>
    <phoneticPr fontId="40"/>
  </si>
  <si>
    <t>豊明中</t>
  </si>
  <si>
    <t>トヨアケ</t>
  </si>
  <si>
    <t>栄中</t>
  </si>
  <si>
    <t>サカエチュウ</t>
    <phoneticPr fontId="40"/>
  </si>
  <si>
    <t>沓掛中</t>
  </si>
  <si>
    <t>クツカケチュウ</t>
  </si>
  <si>
    <t>日進西中</t>
  </si>
  <si>
    <t>ニッシンニシチュウ</t>
  </si>
  <si>
    <t>日進東中</t>
  </si>
  <si>
    <t>ニッシンヒガシチュウ</t>
  </si>
  <si>
    <t>春木中</t>
  </si>
  <si>
    <t>ハルキチュウ</t>
    <phoneticPr fontId="40"/>
  </si>
  <si>
    <t>長久手中</t>
    <phoneticPr fontId="40"/>
  </si>
  <si>
    <t>長久手中</t>
  </si>
  <si>
    <t>ナガクテ</t>
  </si>
  <si>
    <t>亀崎中</t>
  </si>
  <si>
    <t>カメザキチュウ</t>
  </si>
  <si>
    <t>横須賀中</t>
  </si>
  <si>
    <t>ヨコスカチュウ</t>
    <phoneticPr fontId="40"/>
  </si>
  <si>
    <t>大府中</t>
  </si>
  <si>
    <t>オオブチュウ</t>
    <phoneticPr fontId="40"/>
  </si>
  <si>
    <t>大府西中</t>
    <phoneticPr fontId="40"/>
  </si>
  <si>
    <t>大府西中</t>
  </si>
  <si>
    <t>オオブニシ</t>
  </si>
  <si>
    <t>大府北中</t>
  </si>
  <si>
    <t>オオブキタチュウ</t>
    <phoneticPr fontId="40"/>
  </si>
  <si>
    <t>知多中</t>
  </si>
  <si>
    <t>チタシツリチタチュウ</t>
  </si>
  <si>
    <t>知多東部中</t>
  </si>
  <si>
    <t>チタトウブチュウ</t>
    <phoneticPr fontId="40"/>
  </si>
  <si>
    <t>知多中部中</t>
    <phoneticPr fontId="40"/>
  </si>
  <si>
    <t>知多中部中</t>
  </si>
  <si>
    <t>チタチュウブ</t>
  </si>
  <si>
    <t>東浦北部中</t>
  </si>
  <si>
    <t>ヒガシウラホクブチュウ</t>
    <phoneticPr fontId="40"/>
  </si>
  <si>
    <t>東浦西部中</t>
  </si>
  <si>
    <t>ヒガシウラセイブチュウ</t>
  </si>
  <si>
    <t>野間中</t>
  </si>
  <si>
    <t>ノマチュウ</t>
    <phoneticPr fontId="40"/>
  </si>
  <si>
    <t>河和中</t>
  </si>
  <si>
    <t>コウワチュウ</t>
  </si>
  <si>
    <t>武豊中</t>
    <phoneticPr fontId="40"/>
  </si>
  <si>
    <t>武豊中</t>
  </si>
  <si>
    <t>タケトヨ</t>
  </si>
  <si>
    <t>富貴中</t>
    <phoneticPr fontId="40"/>
  </si>
  <si>
    <t>富貴中</t>
  </si>
  <si>
    <t>フキ</t>
  </si>
  <si>
    <t>愛知中</t>
    <phoneticPr fontId="40"/>
  </si>
  <si>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</si>
  <si>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</si>
  <si>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</si>
  <si>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</si>
  <si>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</si>
  <si>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</si>
  <si>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</si>
  <si>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</si>
  <si>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</si>
  <si>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</si>
  <si>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0"/>
  </si>
  <si>
    <t>南山中男子部</t>
  </si>
  <si>
    <t>ナンザンチュウ　ダンシブ</t>
  </si>
  <si>
    <t>名古屋女子大学中</t>
  </si>
  <si>
    <t>ナゴヤジョシダイガクチュウ</t>
  </si>
  <si>
    <t>名経大高蔵中</t>
    <phoneticPr fontId="40"/>
  </si>
  <si>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</si>
  <si>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</si>
  <si>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</si>
  <si>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</si>
  <si>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</si>
  <si>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</si>
  <si>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</si>
  <si>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</si>
  <si>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</si>
  <si>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phoneticPr fontId="40"/>
  </si>
  <si>
    <t>乙川中</t>
  </si>
  <si>
    <t>ｵｯｶﾜﾁｭｳ</t>
    <phoneticPr fontId="40"/>
  </si>
  <si>
    <t>東浦中</t>
  </si>
  <si>
    <t>ﾋｶﾞｼｳﾗﾁｭｳ</t>
    <phoneticPr fontId="40"/>
  </si>
  <si>
    <t>北山中</t>
  </si>
  <si>
    <t>ｷﾀﾔﾏﾁｭｳ</t>
    <phoneticPr fontId="40"/>
  </si>
  <si>
    <t>前津中</t>
  </si>
  <si>
    <t>ﾏｴﾂﾞﾁｭｳ</t>
    <phoneticPr fontId="40"/>
  </si>
  <si>
    <t>①団体情報入力</t>
    <rPh sb="1" eb="3">
      <t>ダン</t>
    </rPh>
    <rPh sb="3" eb="5">
      <t>ジョウホウ</t>
    </rPh>
    <rPh sb="5" eb="7">
      <t>ニュウリョク</t>
    </rPh>
    <phoneticPr fontId="4"/>
  </si>
  <si>
    <t>団体名</t>
    <rPh sb="0" eb="2">
      <t>ダンタイ</t>
    </rPh>
    <rPh sb="2" eb="3">
      <t>メイ</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</si>
  <si>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</si>
  <si>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</si>
  <si>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</si>
  <si>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←入力</t>
    <rPh sb="1" eb="3">
      <t>ニュウリョク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</si>
  <si>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</si>
  <si>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ナンバーのアルファベット</t>
    <phoneticPr fontId="4"/>
  </si>
  <si>
    <t>←入力　ナンバーのアルファベットを入力してください。</t>
    <rPh sb="1" eb="3">
      <t>ニュウリョク</t>
    </rPh>
    <rPh sb="17" eb="19">
      <t>ニュウ</t>
    </rPh>
    <phoneticPr fontId="4"/>
  </si>
  <si>
    <t>プログラム購入部数</t>
    <phoneticPr fontId="4"/>
  </si>
  <si>
    <t>振込明細書のコピーを以下に添付してください</t>
    <rPh sb="0" eb="2">
      <t>フリコミ</t>
    </rPh>
    <rPh sb="2" eb="5">
      <t>メイサイショ</t>
    </rPh>
    <rPh sb="10" eb="12">
      <t>イカ</t>
    </rPh>
    <rPh sb="13" eb="15">
      <t>テンプ</t>
    </rPh>
    <phoneticPr fontId="4"/>
  </si>
  <si>
    <t>申込責任者/電話番号</t>
    <rPh sb="0" eb="2">
      <t>モウシコミ</t>
    </rPh>
    <rPh sb="2" eb="5">
      <t>セキニ</t>
    </rPh>
    <rPh sb="6" eb="10">
      <t>デンワバンゴウ</t>
    </rPh>
    <phoneticPr fontId="4"/>
  </si>
  <si>
    <t>④参加人数一覧表</t>
    <rPh sb="1" eb="3">
      <t>サンカ</t>
    </rPh>
    <rPh sb="3" eb="5">
      <t>ニンズウ</t>
    </rPh>
    <rPh sb="5" eb="7">
      <t>イチラン</t>
    </rPh>
    <rPh sb="7" eb="8">
      <t>ヒョウ</t>
    </rPh>
    <phoneticPr fontId="4"/>
  </si>
  <si>
    <t>申込人数一覧表</t>
    <rPh sb="0" eb="1">
      <t>サル</t>
    </rPh>
    <rPh sb="1" eb="2">
      <t>コミ</t>
    </rPh>
    <rPh sb="2" eb="3">
      <t>ジン</t>
    </rPh>
    <rPh sb="3" eb="4">
      <t>カズ</t>
    </rPh>
    <rPh sb="4" eb="5">
      <t>イチ</t>
    </rPh>
    <rPh sb="5" eb="6">
      <t>ラン</t>
    </rPh>
    <rPh sb="6" eb="7">
      <t>ヒョウ</t>
    </rPh>
    <phoneticPr fontId="8"/>
  </si>
  <si>
    <t>※このファイルをメールに添付して送信してください！</t>
    <rPh sb="12" eb="14">
      <t>テンプ</t>
    </rPh>
    <rPh sb="16" eb="18">
      <t>ソウシン</t>
    </rPh>
    <phoneticPr fontId="4"/>
  </si>
  <si>
    <t>８</t>
    <phoneticPr fontId="4"/>
  </si>
  <si>
    <t>９</t>
    <phoneticPr fontId="4"/>
  </si>
  <si>
    <t>団体名検索</t>
    <rPh sb="0" eb="2">
      <t>ダンタイ</t>
    </rPh>
    <rPh sb="2" eb="3">
      <t>メイ</t>
    </rPh>
    <rPh sb="3" eb="5">
      <t>ケンサク</t>
    </rPh>
    <phoneticPr fontId="4"/>
  </si>
  <si>
    <t>春日井東部中</t>
    <rPh sb="0" eb="3">
      <t>カス</t>
    </rPh>
    <phoneticPr fontId="40"/>
  </si>
  <si>
    <t>春日井中部中</t>
    <rPh sb="0" eb="3">
      <t>カ</t>
    </rPh>
    <phoneticPr fontId="40"/>
  </si>
  <si>
    <r>
      <t>◎トラック種目・・・・</t>
    </r>
    <r>
      <rPr>
        <b/>
        <sz val="18"/>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4"/>
  </si>
  <si>
    <r>
      <t>　　※</t>
    </r>
    <r>
      <rPr>
        <b/>
        <u/>
        <sz val="11"/>
        <color rgb="FF00B050"/>
        <rFont val="ＭＳ 明朝"/>
        <family val="1"/>
        <charset val="128"/>
      </rPr>
      <t>入力は、男子を先に入力し、続けて女子を入力してください。</t>
    </r>
    <r>
      <rPr>
        <b/>
        <u/>
        <sz val="14"/>
        <color rgb="FF00B050"/>
        <rFont val="ＭＳ ゴシック"/>
        <family val="3"/>
        <charset val="128"/>
      </rPr>
      <t>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4"/>
  </si>
  <si>
    <t>　　※ナンバーは、アルファベットと数字を分けて入力してください。アルファベットは、団体情報入力シートで入力して下さい。</t>
    <rPh sb="17" eb="19">
      <t>スウジ</t>
    </rPh>
    <rPh sb="20" eb="21">
      <t>ワ</t>
    </rPh>
    <rPh sb="23" eb="25">
      <t>ニュウリョク</t>
    </rPh>
    <rPh sb="41" eb="43">
      <t>ダンタイ</t>
    </rPh>
    <rPh sb="43" eb="45">
      <t>ジョウホウ</t>
    </rPh>
    <rPh sb="45" eb="47">
      <t>ニュウリョク</t>
    </rPh>
    <rPh sb="51" eb="53">
      <t>ニュウリョク</t>
    </rPh>
    <rPh sb="55" eb="56">
      <t>クダ</t>
    </rPh>
    <phoneticPr fontId="4"/>
  </si>
  <si>
    <t xml:space="preserve">      大学生は、地域学連コード番号をハイフンを除いて、アルファベットと同様に入力してください。</t>
    <rPh sb="26" eb="27">
      <t>ノゾ</t>
    </rPh>
    <rPh sb="38" eb="40">
      <t>ドウヨウ</t>
    </rPh>
    <phoneticPr fontId="4"/>
  </si>
  <si>
    <r>
      <t>◎フィールド種目・・・</t>
    </r>
    <r>
      <rPr>
        <sz val="18"/>
        <color theme="1"/>
        <rFont val="ＭＳ ゴシック"/>
        <family val="3"/>
        <charset val="128"/>
      </rPr>
      <t>メートルを「m」で区切り</t>
    </r>
    <r>
      <rPr>
        <sz val="18"/>
        <color theme="1"/>
        <rFont val="ＭＳ 明朝"/>
        <family val="1"/>
        <charset val="128"/>
      </rPr>
      <t>、</t>
    </r>
    <r>
      <rPr>
        <u/>
        <sz val="18"/>
        <color rgb="FFFF0000"/>
        <rFont val="ＭＳ ゴシック"/>
        <family val="3"/>
        <charset val="128"/>
      </rPr>
      <t>cm単位まで入力</t>
    </r>
    <r>
      <rPr>
        <b/>
        <u/>
        <sz val="18"/>
        <color rgb="FFFF0000"/>
        <rFont val="ＭＳ ゴシック"/>
        <family val="3"/>
        <charset val="128"/>
      </rPr>
      <t>（「cm」の文字は入れないでください</t>
    </r>
    <r>
      <rPr>
        <b/>
        <u/>
        <sz val="11"/>
        <color rgb="FFFF0000"/>
        <rFont val="ＭＳ ゴシック"/>
        <family val="3"/>
        <charset val="128"/>
      </rPr>
      <t>）</t>
    </r>
    <rPh sb="6" eb="8">
      <t>シュモク</t>
    </rPh>
    <phoneticPr fontId="4"/>
  </si>
  <si>
    <t>郵送の際は、速達や書留はお断りします。</t>
    <rPh sb="0" eb="2">
      <t>ユウソウ</t>
    </rPh>
    <rPh sb="3" eb="4">
      <t>サイ</t>
    </rPh>
    <rPh sb="6" eb="8">
      <t>ソクタツ</t>
    </rPh>
    <rPh sb="9" eb="11">
      <t>カキトメ</t>
    </rPh>
    <rPh sb="13" eb="14">
      <t>コトワ</t>
    </rPh>
    <phoneticPr fontId="4"/>
  </si>
  <si>
    <r>
      <t>　・「④参加人数一覧表」にある、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6">
      <t>サンカ</t>
    </rPh>
    <rPh sb="6" eb="8">
      <t>ニンズウ</t>
    </rPh>
    <rPh sb="8" eb="10">
      <t>イチラン</t>
    </rPh>
    <rPh sb="10" eb="11">
      <t>ヒョウ</t>
    </rPh>
    <rPh sb="16" eb="20">
      <t>チョウ</t>
    </rPh>
    <rPh sb="30" eb="33">
      <t>イン</t>
    </rPh>
    <rPh sb="33" eb="36">
      <t>オコ</t>
    </rPh>
    <phoneticPr fontId="4"/>
  </si>
  <si>
    <t>　①ファイルの送信がないと受付けしたことにはなりません。</t>
    <rPh sb="7" eb="9">
      <t>ソウシン</t>
    </rPh>
    <rPh sb="13" eb="15">
      <t>ウケツ</t>
    </rPh>
    <phoneticPr fontId="4"/>
  </si>
  <si>
    <t>振り込み･郵送期限</t>
    <rPh sb="0" eb="1">
      <t>フ</t>
    </rPh>
    <rPh sb="2" eb="3">
      <t>コ</t>
    </rPh>
    <rPh sb="5" eb="7">
      <t>ユウソウ</t>
    </rPh>
    <rPh sb="7" eb="9">
      <t>キゲン</t>
    </rPh>
    <phoneticPr fontId="4"/>
  </si>
  <si>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</si>
  <si>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</si>
  <si>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</si>
  <si>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</si>
  <si>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⑤リレー情報確認で、メンバーが反映されていることを必ず確認してください。</t>
    <rPh sb="5" eb="7">
      <t>ジョウホウ</t>
    </rPh>
    <rPh sb="7" eb="9">
      <t>カクニン</t>
    </rPh>
    <rPh sb="28" eb="30">
      <t>カクニン</t>
    </rPh>
    <phoneticPr fontId="4"/>
  </si>
  <si>
    <t>第７８回愛知陸上競技選手権 名古屋地区予選会</t>
    <rPh sb="0" eb="1">
      <t>ダイ</t>
    </rPh>
    <rPh sb="3" eb="4">
      <t>カイ</t>
    </rPh>
    <rPh sb="4" eb="6">
      <t>アイチ</t>
    </rPh>
    <rPh sb="6" eb="10">
      <t>リクジョウキョウギ</t>
    </rPh>
    <rPh sb="10" eb="13">
      <t>センシュケン</t>
    </rPh>
    <rPh sb="14" eb="17">
      <t>ナゴヤ</t>
    </rPh>
    <rPh sb="17" eb="22">
      <t>チクヨセンカイ</t>
    </rPh>
    <phoneticPr fontId="4"/>
  </si>
  <si>
    <t>団体名</t>
    <rPh sb="0" eb="2">
      <t>ダンタイ</t>
    </rPh>
    <rPh sb="2" eb="3">
      <t>メイ</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</si>
  <si>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4"/>
  </si>
  <si>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4"/>
  </si>
  <si>
    <t>　　⑤参加人数一覧表の印刷</t>
    <rPh sb="3" eb="7">
      <t>サンカニン</t>
    </rPh>
    <rPh sb="7" eb="9">
      <t>イチラン</t>
    </rPh>
    <rPh sb="9" eb="10">
      <t>ヒョウ</t>
    </rPh>
    <rPh sb="11" eb="13">
      <t>インサツ</t>
    </rPh>
    <phoneticPr fontId="4"/>
  </si>
  <si>
    <t>　　⑥ファイルの保存</t>
    <rPh sb="8" eb="10">
      <t>ホゾン</t>
    </rPh>
    <phoneticPr fontId="4"/>
  </si>
  <si>
    <r>
      <t>　・</t>
    </r>
    <r>
      <rPr>
        <b/>
        <u/>
        <sz val="11"/>
        <color indexed="10"/>
        <rFont val="ＭＳ ゴシック"/>
        <family val="3"/>
        <charset val="128"/>
      </rPr>
      <t>ファイル名を団体名（例：○○中）に変更し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6" eb="17">
      <t>チュウ</t>
    </rPh>
    <rPh sb="19" eb="21">
      <t>ヘンコウ</t>
    </rPh>
    <rPh sb="22" eb="24">
      <t>ホゾン</t>
    </rPh>
    <rPh sb="35" eb="37">
      <t>テンプ</t>
    </rPh>
    <rPh sb="47" eb="48">
      <t>メイ</t>
    </rPh>
    <rPh sb="49" eb="51">
      <t>ダンタイ</t>
    </rPh>
    <rPh sb="51" eb="52">
      <t>メイ</t>
    </rPh>
    <phoneticPr fontId="4"/>
  </si>
  <si>
    <t>　　⑦メール送信</t>
    <rPh sb="6" eb="8">
      <t>ソウシン</t>
    </rPh>
    <phoneticPr fontId="4"/>
  </si>
  <si>
    <t>　　⑧参加料の振込</t>
    <rPh sb="3" eb="6">
      <t>サンカリョウ</t>
    </rPh>
    <rPh sb="7" eb="9">
      <t>フリコミ</t>
    </rPh>
    <phoneticPr fontId="50"/>
  </si>
  <si>
    <r>
      <t>　・振込明細書のコピーを添付した</t>
    </r>
    <r>
      <rPr>
        <b/>
        <sz val="11"/>
        <color rgb="FFFF0000"/>
        <rFont val="ＭＳ 明朝"/>
        <family val="1"/>
        <charset val="128"/>
      </rPr>
      <t>「④参加人数一覧表」</t>
    </r>
    <r>
      <rPr>
        <b/>
        <sz val="11"/>
        <color theme="1"/>
        <rFont val="ＭＳ 明朝"/>
        <family val="1"/>
        <charset val="128"/>
      </rPr>
      <t>を郵送してください。</t>
    </r>
    <rPh sb="18" eb="20">
      <t>サンカ</t>
    </rPh>
    <rPh sb="20" eb="22">
      <t>ニンズウ</t>
    </rPh>
    <rPh sb="22" eb="25">
      <t>イチランヒョウ</t>
    </rPh>
    <rPh sb="27" eb="29">
      <t>ユウソウ</t>
    </rPh>
    <phoneticPr fontId="4"/>
  </si>
  <si>
    <t>　　⑨郵送</t>
    <rPh sb="3" eb="5">
      <t>ユウソウ</t>
    </rPh>
    <phoneticPr fontId="4"/>
  </si>
  <si>
    <t>　　⑩申込完了</t>
    <rPh sb="3" eb="5">
      <t>モウシコミ</t>
    </rPh>
    <rPh sb="5" eb="7">
      <t>カンリョウ</t>
    </rPh>
    <phoneticPr fontId="4"/>
  </si>
  <si>
    <t>このアドレスには、絶対にデータを送信しないで下さい。</t>
    <phoneticPr fontId="4"/>
  </si>
  <si>
    <r>
      <t>　・参加料を振り込み、</t>
    </r>
    <r>
      <rPr>
        <b/>
        <sz val="11"/>
        <color rgb="FFFF0000"/>
        <rFont val="ＭＳ ゴシック"/>
        <family val="3"/>
        <charset val="128"/>
      </rPr>
      <t>明細書のコピーを「④参加人数一覧表」に添付</t>
    </r>
    <r>
      <rPr>
        <sz val="11"/>
        <color theme="1"/>
        <rFont val="ＭＳ 明朝"/>
        <family val="1"/>
        <charset val="128"/>
      </rPr>
      <t>してください。</t>
    </r>
    <rPh sb="2" eb="5">
      <t>サンカリョウ</t>
    </rPh>
    <rPh sb="6" eb="7">
      <t>フ</t>
    </rPh>
    <rPh sb="8" eb="9">
      <t>コ</t>
    </rPh>
    <rPh sb="11" eb="14">
      <t>メイサイショ</t>
    </rPh>
    <rPh sb="21" eb="23">
      <t>サンカ</t>
    </rPh>
    <rPh sb="23" eb="25">
      <t>ニンズウ</t>
    </rPh>
    <rPh sb="25" eb="27">
      <t>イチラン</t>
    </rPh>
    <rPh sb="27" eb="28">
      <t>ヒョウ</t>
    </rPh>
    <rPh sb="30" eb="32">
      <t>テンプ</t>
    </rPh>
    <phoneticPr fontId="40"/>
  </si>
  <si>
    <t>　  郵送の際には、書留や速達はやめて下さい。</t>
    <rPh sb="3" eb="5">
      <t>ユウソウ</t>
    </rPh>
    <rPh sb="6" eb="7">
      <t>サイ</t>
    </rPh>
    <rPh sb="10" eb="12">
      <t>カキトメ</t>
    </rPh>
    <rPh sb="13" eb="15">
      <t>ソクタツ</t>
    </rPh>
    <rPh sb="19" eb="20">
      <t>クダ</t>
    </rPh>
    <phoneticPr fontId="4"/>
  </si>
  <si>
    <t>中学生個人用</t>
    <rPh sb="0" eb="2">
      <t>チュウガク</t>
    </rPh>
    <rPh sb="2" eb="3">
      <t>ナマ</t>
    </rPh>
    <rPh sb="3" eb="5">
      <t>コジ</t>
    </rPh>
    <rPh sb="5" eb="6">
      <t>ヨウ</t>
    </rPh>
    <phoneticPr fontId="4"/>
  </si>
  <si>
    <t>愛</t>
    <rPh sb="0" eb="1">
      <t>アイ</t>
    </rPh>
    <phoneticPr fontId="4"/>
  </si>
  <si>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4"/>
  </si>
  <si>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4"/>
  </si>
  <si>
    <t>　　フィールド種目では、１番記録の近い組の一番最後に追加します。</t>
    <rPh sb="21" eb="25">
      <t>イチバンサイゴ</t>
    </rPh>
    <phoneticPr fontId="4"/>
  </si>
  <si>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4"/>
  </si>
  <si>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4"/>
  </si>
  <si>
    <t>中学生個人登録用</t>
    <rPh sb="0" eb="2">
      <t>チュウガク</t>
    </rPh>
    <rPh sb="2" eb="3">
      <t>ナマ</t>
    </rPh>
    <rPh sb="3" eb="5">
      <t>コジン</t>
    </rPh>
    <rPh sb="5" eb="7">
      <t>トウロク</t>
    </rPh>
    <rPh sb="7" eb="8">
      <t>ヨウ</t>
    </rPh>
    <phoneticPr fontId="4"/>
  </si>
  <si>
    <t>中学生で、学校の部活動に入部していない場合の登録は個人登録です。</t>
    <rPh sb="0" eb="3">
      <t>チュウガクセイ</t>
    </rPh>
    <rPh sb="5" eb="7">
      <t>ガッコウ</t>
    </rPh>
    <rPh sb="8" eb="11">
      <t>ブカツドウ</t>
    </rPh>
    <rPh sb="12" eb="14">
      <t>ニュウブ</t>
    </rPh>
    <rPh sb="19" eb="21">
      <t>バアイ</t>
    </rPh>
    <rPh sb="22" eb="24">
      <t>トウロク</t>
    </rPh>
    <rPh sb="25" eb="27">
      <t>コジン</t>
    </rPh>
    <rPh sb="27" eb="29">
      <t>トウロク</t>
    </rPh>
    <phoneticPr fontId="4"/>
  </si>
  <si>
    <t>　　①団体情報の入力</t>
    <rPh sb="3" eb="5">
      <t>ダ</t>
    </rPh>
    <rPh sb="5" eb="7">
      <t>ジョウホウ</t>
    </rPh>
    <rPh sb="8" eb="10">
      <t>ニュウリョク</t>
    </rPh>
    <phoneticPr fontId="4"/>
  </si>
  <si>
    <t>↓</t>
    <phoneticPr fontId="4"/>
  </si>
  <si>
    <t>　　②選手情報の入力</t>
    <rPh sb="3" eb="5">
      <t>センシュ</t>
    </rPh>
    <rPh sb="5" eb="7">
      <t>ジョウホウ</t>
    </rPh>
    <rPh sb="8" eb="10">
      <t>ニュウリョク</t>
    </rPh>
    <phoneticPr fontId="4"/>
  </si>
  <si>
    <t>↓</t>
    <phoneticPr fontId="4"/>
  </si>
  <si>
    <t>⇒</t>
    <phoneticPr fontId="4"/>
  </si>
  <si>
    <t>12.00</t>
    <phoneticPr fontId="4"/>
  </si>
  <si>
    <t>20m</t>
    <phoneticPr fontId="4"/>
  </si>
  <si>
    <t>20m00</t>
    <phoneticPr fontId="4"/>
  </si>
  <si>
    <t>Ver3</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</si>
</sst>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s>
  <fonts count="85">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b/>
      <sz val="12"/>
      <color indexed="81"/>
      <name val="ＭＳ Ｐゴシック"/>
      <family val="3"/>
      <charset val="128"/>
    </font>
    <font>
      <sz val="11"/>
      <name val="ＤＦ平成明朝体W7"/>
      <family val="1"/>
      <charset val="128"/>
    </font>
    <font>
      <b/>
      <sz val="16"/>
      <name val="ＭＳ Ｐゴシック"/>
      <family val="3"/>
      <charset val="128"/>
    </font>
    <font>
      <b/>
      <sz val="9"/>
      <color indexed="81"/>
      <name val="ＭＳ Ｐゴシック"/>
      <family val="3"/>
      <charset val="128"/>
    </font>
    <font>
      <b/>
      <sz val="18"/>
      <color theme="1"/>
      <name val="ＭＳ ゴシック"/>
      <family val="3"/>
      <charset val="128"/>
    </font>
    <font>
      <b/>
      <u/>
      <sz val="14"/>
      <color rgb="FF00B050"/>
      <name val="ＭＳ ゴシック"/>
      <family val="3"/>
      <charset val="128"/>
    </font>
    <font>
      <sz val="18"/>
      <color theme="1"/>
      <name val="ＭＳ ゴシック"/>
      <family val="3"/>
      <charset val="128"/>
    </font>
    <font>
      <sz val="18"/>
      <color theme="1"/>
      <name val="ＭＳ 明朝"/>
      <family val="1"/>
      <charset val="128"/>
    </font>
    <font>
      <u/>
      <sz val="18"/>
      <color rgb="FFFF0000"/>
      <name val="ＭＳ ゴシック"/>
      <family val="3"/>
      <charset val="128"/>
    </font>
    <font>
      <b/>
      <sz val="18"/>
      <color rgb="FFFF0000"/>
      <name val="ＭＳ ゴシック"/>
      <family val="3"/>
      <charset val="128"/>
    </font>
    <font>
      <b/>
      <sz val="16"/>
      <color rgb="FF0886E0"/>
      <name val="メイリオ"/>
      <family val="3"/>
      <charset val="128"/>
    </font>
    <font>
      <sz val="11"/>
      <color rgb="FF000000"/>
      <name val="メイリオ"/>
      <family val="3"/>
      <charset val="128"/>
    </font>
    <font>
      <b/>
      <sz val="18"/>
      <name val="ＭＳ ゴシック"/>
      <family val="3"/>
      <charset val="128"/>
    </font>
    <font>
      <sz val="14"/>
      <color rgb="FFFF0000"/>
      <name val="HG創英角ﾎﾟｯﾌﾟ体"/>
      <family val="3"/>
      <charset val="128"/>
    </font>
    <font>
      <sz val="14"/>
      <color rgb="FFFF0000"/>
      <name val="ＭＳ 明朝"/>
      <family val="1"/>
      <charset val="128"/>
    </font>
    <font>
      <i/>
      <sz val="28"/>
      <color theme="1"/>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9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3" fillId="0" borderId="0"/>
    <xf numFmtId="0" fontId="12" fillId="0" borderId="0">
      <alignment vertical="center"/>
    </xf>
    <xf numFmtId="0" fontId="3" fillId="0" borderId="0">
      <alignment vertical="center"/>
    </xf>
    <xf numFmtId="0" fontId="2" fillId="0" borderId="0">
      <alignment vertical="center"/>
    </xf>
  </cellStyleXfs>
  <cellXfs count="353">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9" fillId="0" borderId="0" xfId="0" applyFont="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49" fontId="24" fillId="0" borderId="0" xfId="0" applyNumberFormat="1"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34" fillId="5" borderId="0" xfId="0" applyFont="1" applyFill="1">
      <alignment vertical="center"/>
    </xf>
    <xf numFmtId="0" fontId="24" fillId="0" borderId="26" xfId="0" applyFont="1" applyBorder="1" applyAlignment="1">
      <alignment horizontal="center" vertical="center"/>
    </xf>
    <xf numFmtId="0" fontId="24" fillId="0" borderId="19" xfId="0" applyFont="1" applyBorder="1" applyAlignment="1">
      <alignment horizontal="center" vertical="center"/>
    </xf>
    <xf numFmtId="0" fontId="0" fillId="0" borderId="29" xfId="0" applyBorder="1">
      <alignment vertical="center"/>
    </xf>
    <xf numFmtId="0" fontId="24" fillId="0" borderId="23"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2" borderId="23" xfId="0" applyFont="1" applyFill="1" applyBorder="1" applyAlignment="1">
      <alignment horizontal="center" vertical="center"/>
    </xf>
    <xf numFmtId="0" fontId="24" fillId="0" borderId="19" xfId="0" applyFont="1" applyBorder="1" applyAlignment="1">
      <alignment horizontal="center" vertical="center" wrapText="1"/>
    </xf>
    <xf numFmtId="0" fontId="35"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40" xfId="0" applyFont="1" applyFill="1" applyBorder="1">
      <alignment vertical="center"/>
    </xf>
    <xf numFmtId="0" fontId="24" fillId="5" borderId="41" xfId="0" applyFont="1" applyFill="1" applyBorder="1">
      <alignment vertical="center"/>
    </xf>
    <xf numFmtId="0" fontId="24" fillId="5" borderId="42" xfId="0" applyFont="1" applyFill="1" applyBorder="1">
      <alignment vertical="center"/>
    </xf>
    <xf numFmtId="0" fontId="24" fillId="5" borderId="0" xfId="0" applyFont="1" applyFill="1" applyBorder="1" applyAlignment="1">
      <alignment horizontal="right" vertical="center"/>
    </xf>
    <xf numFmtId="0" fontId="24" fillId="5" borderId="43" xfId="0" applyFont="1" applyFill="1" applyBorder="1">
      <alignment vertical="center"/>
    </xf>
    <xf numFmtId="0" fontId="24" fillId="5" borderId="0" xfId="0" applyFont="1" applyFill="1" applyBorder="1">
      <alignment vertical="center"/>
    </xf>
    <xf numFmtId="0" fontId="24" fillId="5" borderId="44" xfId="0" applyFont="1" applyFill="1" applyBorder="1">
      <alignment vertical="center"/>
    </xf>
    <xf numFmtId="0" fontId="24" fillId="5" borderId="45" xfId="0" applyFont="1" applyFill="1" applyBorder="1" applyAlignment="1">
      <alignment horizontal="right" vertical="center"/>
    </xf>
    <xf numFmtId="0" fontId="24" fillId="5" borderId="46" xfId="0" applyFont="1" applyFill="1" applyBorder="1" applyAlignment="1">
      <alignment horizontal="left" vertical="center"/>
    </xf>
    <xf numFmtId="0" fontId="24" fillId="5" borderId="47" xfId="0" applyFont="1" applyFill="1" applyBorder="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0" xfId="0" applyFont="1" applyFill="1" applyBorder="1" applyAlignment="1" applyProtection="1">
      <alignment horizontal="right" vertical="center"/>
    </xf>
    <xf numFmtId="0" fontId="24" fillId="0" borderId="48" xfId="0" applyFont="1" applyBorder="1" applyAlignment="1">
      <alignment vertical="center"/>
    </xf>
    <xf numFmtId="0" fontId="24" fillId="0" borderId="51" xfId="0" applyFont="1" applyBorder="1" applyAlignment="1">
      <alignment horizontal="center" vertical="center"/>
    </xf>
    <xf numFmtId="0" fontId="24" fillId="0" borderId="53" xfId="0" applyFont="1" applyBorder="1" applyAlignment="1">
      <alignment vertical="center"/>
    </xf>
    <xf numFmtId="0" fontId="24" fillId="0" borderId="56"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51" xfId="0" applyBorder="1">
      <alignment vertical="center"/>
    </xf>
    <xf numFmtId="0" fontId="0" fillId="0" borderId="56" xfId="0" applyBorder="1">
      <alignment vertical="center"/>
    </xf>
    <xf numFmtId="0" fontId="0" fillId="0" borderId="52" xfId="0" applyBorder="1">
      <alignment vertical="center"/>
    </xf>
    <xf numFmtId="0" fontId="43" fillId="5" borderId="0" xfId="0" applyFont="1" applyFill="1" applyAlignment="1">
      <alignment vertical="center"/>
    </xf>
    <xf numFmtId="0" fontId="24" fillId="0" borderId="48" xfId="0" applyFont="1" applyBorder="1">
      <alignment vertical="center"/>
    </xf>
    <xf numFmtId="0" fontId="24" fillId="0" borderId="50" xfId="0" applyFont="1" applyBorder="1">
      <alignment vertical="center"/>
    </xf>
    <xf numFmtId="0" fontId="28" fillId="0" borderId="50" xfId="0" applyFont="1" applyBorder="1">
      <alignment vertical="center"/>
    </xf>
    <xf numFmtId="0" fontId="24" fillId="0" borderId="51" xfId="0" applyFont="1" applyBorder="1">
      <alignment vertical="center"/>
    </xf>
    <xf numFmtId="0" fontId="24" fillId="0" borderId="53" xfId="0" applyFont="1" applyBorder="1">
      <alignment vertical="center"/>
    </xf>
    <xf numFmtId="0" fontId="24" fillId="0" borderId="0" xfId="0" applyFont="1" applyBorder="1">
      <alignment vertical="center"/>
    </xf>
    <xf numFmtId="0" fontId="24" fillId="0" borderId="56" xfId="0" applyFont="1" applyBorder="1">
      <alignment vertical="center"/>
    </xf>
    <xf numFmtId="0" fontId="24" fillId="0" borderId="12" xfId="0" applyFont="1" applyBorder="1">
      <alignment vertical="center"/>
    </xf>
    <xf numFmtId="0" fontId="24" fillId="0" borderId="39" xfId="0" applyFont="1" applyBorder="1">
      <alignment vertical="center"/>
    </xf>
    <xf numFmtId="0" fontId="24" fillId="0" borderId="52"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24" fillId="0" borderId="0" xfId="0" applyFont="1" applyFill="1" applyAlignment="1">
      <alignment horizontal="center" vertical="center"/>
    </xf>
    <xf numFmtId="0" fontId="0" fillId="0" borderId="50" xfId="0" applyBorder="1">
      <alignment vertical="center"/>
    </xf>
    <xf numFmtId="0" fontId="0" fillId="0" borderId="39" xfId="0" applyBorder="1">
      <alignment vertical="center"/>
    </xf>
    <xf numFmtId="0" fontId="0" fillId="5" borderId="6" xfId="0" applyFill="1" applyBorder="1" applyAlignment="1">
      <alignment vertical="center" textRotation="255"/>
    </xf>
    <xf numFmtId="0" fontId="0" fillId="5" borderId="18" xfId="0" applyFill="1" applyBorder="1">
      <alignment vertical="center"/>
    </xf>
    <xf numFmtId="0" fontId="0" fillId="5" borderId="32" xfId="0" applyFill="1" applyBorder="1">
      <alignment vertical="center"/>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27" fillId="0" borderId="0" xfId="0" applyFont="1" applyFill="1" applyBorder="1" applyAlignment="1" applyProtection="1">
      <alignment horizontal="center" vertical="center"/>
    </xf>
    <xf numFmtId="0" fontId="24" fillId="0" borderId="31" xfId="0" applyFont="1" applyBorder="1" applyAlignment="1">
      <alignment horizontal="center" vertical="center"/>
    </xf>
    <xf numFmtId="0" fontId="25" fillId="0" borderId="0" xfId="0" applyFont="1" applyAlignment="1" applyProtection="1">
      <alignment vertical="center"/>
    </xf>
    <xf numFmtId="0" fontId="7"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36" fillId="0" borderId="29" xfId="0" applyFont="1" applyFill="1" applyBorder="1" applyAlignment="1" applyProtection="1">
      <alignment vertical="center"/>
    </xf>
    <xf numFmtId="0" fontId="36" fillId="0" borderId="29"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6" xfId="0" applyFont="1" applyFill="1" applyBorder="1" applyProtection="1">
      <alignment vertical="center"/>
    </xf>
    <xf numFmtId="0" fontId="0" fillId="0" borderId="36"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30" fillId="0" borderId="0" xfId="1" applyFont="1" applyFill="1" applyBorder="1" applyAlignment="1" applyProtection="1">
      <alignment horizontal="right" vertical="center"/>
    </xf>
    <xf numFmtId="0" fontId="32" fillId="0" borderId="0" xfId="1" applyFont="1" applyFill="1" applyBorder="1" applyAlignment="1" applyProtection="1">
      <alignment horizontal="center" vertical="center"/>
    </xf>
    <xf numFmtId="0" fontId="27" fillId="0" borderId="0" xfId="1" applyFont="1" applyFill="1" applyBorder="1" applyAlignment="1" applyProtection="1"/>
    <xf numFmtId="0" fontId="0" fillId="0" borderId="0" xfId="0" applyProtection="1">
      <alignment vertical="center"/>
    </xf>
    <xf numFmtId="0" fontId="42" fillId="0" borderId="0" xfId="0" applyFont="1" applyBorder="1" applyAlignment="1" applyProtection="1">
      <alignment vertical="center"/>
    </xf>
    <xf numFmtId="0" fontId="23"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12" fillId="0" borderId="0" xfId="1" applyFont="1" applyAlignment="1" applyProtection="1">
      <alignment horizontal="left" vertical="center"/>
    </xf>
    <xf numFmtId="0" fontId="15" fillId="0" borderId="0" xfId="1" applyFont="1" applyBorder="1" applyAlignment="1" applyProtection="1">
      <alignment horizontal="left" vertical="center"/>
    </xf>
    <xf numFmtId="0" fontId="13" fillId="0" borderId="10" xfId="1" applyFont="1" applyBorder="1" applyAlignment="1" applyProtection="1">
      <alignment horizontal="distributed" vertical="center" indent="2"/>
    </xf>
    <xf numFmtId="0" fontId="13" fillId="0" borderId="37" xfId="1" applyFont="1" applyBorder="1" applyAlignment="1" applyProtection="1">
      <alignment horizontal="distributed" vertical="center" indent="1"/>
    </xf>
    <xf numFmtId="5" fontId="20" fillId="0" borderId="20" xfId="1" applyNumberFormat="1" applyFont="1" applyBorder="1" applyAlignment="1" applyProtection="1">
      <alignment vertical="center"/>
    </xf>
    <xf numFmtId="0" fontId="13" fillId="0" borderId="73" xfId="1" applyFont="1" applyBorder="1" applyAlignment="1" applyProtection="1">
      <alignment horizontal="distributed" vertical="center" indent="2"/>
    </xf>
    <xf numFmtId="0" fontId="23" fillId="0" borderId="0" xfId="1" applyBorder="1" applyAlignment="1" applyProtection="1">
      <alignment vertical="center"/>
    </xf>
    <xf numFmtId="0" fontId="32"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54"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2" fontId="24" fillId="2" borderId="7" xfId="0" applyNumberFormat="1" applyFont="1" applyFill="1" applyBorder="1" applyAlignment="1" applyProtection="1">
      <alignment horizontal="center" vertical="center" shrinkToFit="1"/>
      <protection locked="0"/>
    </xf>
    <xf numFmtId="0" fontId="0" fillId="0" borderId="0" xfId="0" applyFill="1" applyBorder="1">
      <alignment vertical="center"/>
    </xf>
    <xf numFmtId="0" fontId="51" fillId="0" borderId="0" xfId="0" applyFont="1" applyFill="1">
      <alignment vertical="center"/>
    </xf>
    <xf numFmtId="0" fontId="27" fillId="0" borderId="0" xfId="0" applyFont="1" applyAlignment="1">
      <alignment vertical="center" shrinkToFit="1"/>
    </xf>
    <xf numFmtId="0" fontId="45" fillId="0" borderId="3" xfId="0" applyFont="1" applyBorder="1" applyAlignment="1" applyProtection="1">
      <alignment horizontal="center" vertical="center" shrinkToFit="1"/>
    </xf>
    <xf numFmtId="0" fontId="13" fillId="0" borderId="12" xfId="1" applyFont="1" applyBorder="1" applyAlignment="1" applyProtection="1">
      <alignment horizontal="distributed" vertical="center" indent="1"/>
    </xf>
    <xf numFmtId="5" fontId="20" fillId="0" borderId="28" xfId="1" applyNumberFormat="1" applyFont="1" applyBorder="1" applyAlignment="1" applyProtection="1">
      <alignment vertical="center"/>
    </xf>
    <xf numFmtId="5" fontId="20" fillId="0" borderId="80" xfId="1" applyNumberFormat="1" applyFont="1" applyBorder="1" applyAlignment="1" applyProtection="1">
      <alignment vertical="center"/>
    </xf>
    <xf numFmtId="0" fontId="13" fillId="0" borderId="52" xfId="1" applyFont="1" applyBorder="1" applyAlignment="1" applyProtection="1">
      <alignment horizontal="center" vertical="center"/>
    </xf>
    <xf numFmtId="0" fontId="24" fillId="0" borderId="82" xfId="0" applyFont="1" applyBorder="1" applyAlignment="1">
      <alignment horizontal="center" vertical="center" wrapText="1"/>
    </xf>
    <xf numFmtId="0" fontId="28" fillId="3" borderId="83" xfId="0" applyNumberFormat="1" applyFont="1" applyFill="1" applyBorder="1" applyAlignment="1">
      <alignment horizontal="center" vertical="center"/>
    </xf>
    <xf numFmtId="0" fontId="13" fillId="7" borderId="12" xfId="1" applyFont="1" applyFill="1" applyBorder="1" applyAlignment="1" applyProtection="1">
      <alignment horizontal="distributed" vertical="center" indent="2"/>
    </xf>
    <xf numFmtId="0" fontId="52" fillId="0" borderId="0" xfId="0" applyFont="1" applyFill="1" applyAlignment="1">
      <alignment horizontal="right" vertical="center"/>
    </xf>
    <xf numFmtId="0" fontId="29" fillId="0" borderId="0" xfId="1" applyFont="1" applyAlignment="1" applyProtection="1">
      <alignment horizontal="center" vertical="center"/>
    </xf>
    <xf numFmtId="176" fontId="24" fillId="0" borderId="0" xfId="0" applyNumberFormat="1" applyFont="1" applyAlignment="1">
      <alignment vertical="center"/>
    </xf>
    <xf numFmtId="0" fontId="24" fillId="0" borderId="3" xfId="0" applyFont="1" applyBorder="1" applyAlignment="1">
      <alignment horizontal="center" vertical="center" shrinkToFit="1"/>
    </xf>
    <xf numFmtId="0" fontId="20" fillId="0" borderId="85" xfId="1" applyNumberFormat="1" applyFont="1" applyBorder="1" applyAlignment="1" applyProtection="1">
      <alignment horizontal="center" vertical="center"/>
      <protection locked="0"/>
    </xf>
    <xf numFmtId="0" fontId="20" fillId="0" borderId="38" xfId="1" applyNumberFormat="1" applyFont="1" applyBorder="1" applyAlignment="1" applyProtection="1">
      <alignment vertical="center"/>
    </xf>
    <xf numFmtId="0" fontId="27" fillId="0" borderId="0" xfId="0" applyFont="1" applyAlignment="1">
      <alignment vertical="center"/>
    </xf>
    <xf numFmtId="0" fontId="20" fillId="0" borderId="81"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5" fillId="0" borderId="0" xfId="1" applyFont="1" applyAlignment="1" applyProtection="1">
      <alignment vertical="center"/>
    </xf>
    <xf numFmtId="0" fontId="26" fillId="0" borderId="0" xfId="0" applyFont="1">
      <alignment vertical="center"/>
    </xf>
    <xf numFmtId="0" fontId="11" fillId="0" borderId="72" xfId="1" applyFont="1" applyBorder="1" applyAlignment="1" applyProtection="1">
      <alignment horizontal="center" vertical="center" shrinkToFit="1"/>
    </xf>
    <xf numFmtId="0" fontId="11" fillId="0" borderId="76" xfId="1" applyFont="1" applyBorder="1" applyAlignment="1" applyProtection="1">
      <alignment horizontal="center" vertical="center" shrinkToFit="1"/>
    </xf>
    <xf numFmtId="0" fontId="24" fillId="0" borderId="34" xfId="0" applyFont="1" applyBorder="1" applyAlignment="1">
      <alignment horizontal="center" vertical="center"/>
    </xf>
    <xf numFmtId="0" fontId="35" fillId="3" borderId="35" xfId="0" applyFont="1" applyFill="1" applyBorder="1" applyAlignment="1">
      <alignment horizontal="center" vertical="center"/>
    </xf>
    <xf numFmtId="0" fontId="63" fillId="0" borderId="37" xfId="1" applyFont="1" applyBorder="1" applyAlignment="1" applyProtection="1">
      <alignment horizontal="distributed" vertical="center" indent="1"/>
    </xf>
    <xf numFmtId="0" fontId="63" fillId="0" borderId="79" xfId="1" applyFont="1" applyBorder="1" applyAlignment="1" applyProtection="1">
      <alignment horizontal="distributed" vertical="center" indent="1"/>
    </xf>
    <xf numFmtId="0" fontId="24" fillId="0" borderId="83" xfId="0" applyNumberFormat="1" applyFont="1" applyBorder="1" applyAlignment="1" applyProtection="1">
      <alignment horizontal="center" vertical="center" shrinkToFit="1"/>
    </xf>
    <xf numFmtId="0" fontId="28" fillId="3" borderId="35" xfId="0" applyFont="1" applyFill="1" applyBorder="1" applyAlignment="1">
      <alignment horizontal="center" vertical="center"/>
    </xf>
    <xf numFmtId="0" fontId="24" fillId="0" borderId="35" xfId="0" applyFont="1" applyBorder="1" applyAlignment="1" applyProtection="1">
      <alignment horizontal="center" vertical="center" shrinkToFit="1"/>
      <protection locked="0"/>
    </xf>
    <xf numFmtId="0" fontId="24" fillId="2" borderId="34" xfId="0" applyFont="1" applyFill="1" applyBorder="1" applyAlignment="1">
      <alignment horizontal="center" vertical="center"/>
    </xf>
    <xf numFmtId="2" fontId="24" fillId="0" borderId="57" xfId="0" applyNumberFormat="1" applyFont="1" applyBorder="1" applyAlignment="1" applyProtection="1">
      <alignment horizontal="center" vertical="center"/>
      <protection locked="0"/>
    </xf>
    <xf numFmtId="0" fontId="24" fillId="0" borderId="30" xfId="0" applyFont="1" applyBorder="1" applyAlignment="1">
      <alignment horizontal="center" vertical="center"/>
    </xf>
    <xf numFmtId="2" fontId="24" fillId="0" borderId="35" xfId="0" applyNumberFormat="1" applyFont="1" applyBorder="1" applyAlignment="1" applyProtection="1">
      <alignment horizontal="center" vertical="center"/>
      <protection locked="0"/>
    </xf>
    <xf numFmtId="2" fontId="24" fillId="0" borderId="18"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4" fillId="0" borderId="35" xfId="0" applyFont="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0" fillId="0" borderId="20" xfId="1" applyNumberFormat="1" applyFont="1" applyBorder="1" applyAlignment="1" applyProtection="1">
      <alignment vertical="center"/>
    </xf>
    <xf numFmtId="0" fontId="0" fillId="0" borderId="0" xfId="0" applyAlignment="1">
      <alignment horizontal="center" vertical="center"/>
    </xf>
    <xf numFmtId="0" fontId="24" fillId="0" borderId="1" xfId="0" applyFont="1" applyBorder="1" applyAlignment="1">
      <alignment horizontal="right" vertical="center"/>
    </xf>
    <xf numFmtId="0" fontId="38" fillId="0" borderId="0" xfId="0" applyFont="1" applyBorder="1" applyAlignment="1">
      <alignment vertical="center"/>
    </xf>
    <xf numFmtId="0" fontId="24" fillId="0" borderId="18" xfId="0" applyFont="1" applyBorder="1" applyAlignment="1">
      <alignment horizontal="right" vertical="center"/>
    </xf>
    <xf numFmtId="0" fontId="27" fillId="5" borderId="0" xfId="0" applyFont="1" applyFill="1">
      <alignment vertical="center"/>
    </xf>
    <xf numFmtId="0" fontId="14" fillId="5" borderId="0" xfId="0" applyFont="1" applyFill="1">
      <alignment vertical="center"/>
    </xf>
    <xf numFmtId="0" fontId="24" fillId="0" borderId="8" xfId="0" applyFont="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89" xfId="0" applyNumberFormat="1" applyFont="1" applyBorder="1" applyAlignment="1" applyProtection="1">
      <alignment horizontal="center" vertical="center" shrinkToFit="1"/>
    </xf>
    <xf numFmtId="0" fontId="24" fillId="0" borderId="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88" xfId="0" applyFont="1" applyBorder="1" applyAlignment="1" applyProtection="1">
      <alignment horizontal="center" vertical="center" shrinkToFit="1"/>
      <protection locked="0"/>
    </xf>
    <xf numFmtId="2" fontId="24" fillId="0" borderId="9" xfId="0" applyNumberFormat="1" applyFont="1" applyBorder="1" applyAlignment="1" applyProtection="1">
      <alignment horizontal="center" vertical="center" shrinkToFit="1"/>
      <protection locked="0"/>
    </xf>
    <xf numFmtId="2" fontId="24" fillId="2" borderId="9" xfId="0" applyNumberFormat="1" applyFont="1" applyFill="1" applyBorder="1" applyAlignment="1" applyProtection="1">
      <alignment horizontal="center" vertical="center" shrinkToFit="1"/>
      <protection locked="0"/>
    </xf>
    <xf numFmtId="0" fontId="24" fillId="0" borderId="50" xfId="0" applyFont="1" applyBorder="1" applyAlignment="1">
      <alignment horizontal="center" vertical="center"/>
    </xf>
    <xf numFmtId="0" fontId="24" fillId="0" borderId="50" xfId="0" applyFont="1" applyBorder="1" applyAlignment="1">
      <alignment horizontal="right" vertical="center"/>
    </xf>
    <xf numFmtId="0" fontId="25" fillId="0" borderId="50" xfId="0" applyFont="1" applyBorder="1" applyAlignment="1">
      <alignment horizontal="center" vertical="center"/>
    </xf>
    <xf numFmtId="0" fontId="24" fillId="0" borderId="50" xfId="0" applyFont="1" applyBorder="1" applyAlignment="1">
      <alignment vertical="center"/>
    </xf>
    <xf numFmtId="0" fontId="24" fillId="0" borderId="53" xfId="0" applyFont="1" applyBorder="1" applyAlignment="1">
      <alignment horizontal="center" vertical="center"/>
    </xf>
    <xf numFmtId="0" fontId="65" fillId="5" borderId="0" xfId="0" applyFont="1" applyFill="1" applyAlignment="1">
      <alignment vertical="center"/>
    </xf>
    <xf numFmtId="0" fontId="7" fillId="5" borderId="0" xfId="0" applyFont="1" applyFill="1" applyAlignment="1">
      <alignment vertical="center"/>
    </xf>
    <xf numFmtId="0" fontId="26" fillId="5" borderId="0" xfId="0" applyFont="1" applyFill="1" applyAlignment="1">
      <alignment vertical="center"/>
    </xf>
    <xf numFmtId="0" fontId="66" fillId="0" borderId="0" xfId="0" applyFont="1">
      <alignment vertical="center"/>
    </xf>
    <xf numFmtId="0" fontId="61" fillId="0" borderId="0" xfId="0" applyFont="1" applyAlignment="1">
      <alignment vertical="center"/>
    </xf>
    <xf numFmtId="0" fontId="24" fillId="5" borderId="0" xfId="0" applyFont="1" applyFill="1" applyBorder="1" applyAlignment="1">
      <alignment horizontal="left" vertical="center"/>
    </xf>
    <xf numFmtId="0" fontId="24" fillId="5" borderId="46" xfId="0" applyFont="1" applyFill="1" applyBorder="1" applyAlignment="1">
      <alignment horizontal="center" vertical="center"/>
    </xf>
    <xf numFmtId="0" fontId="24" fillId="5" borderId="0" xfId="0" applyFont="1" applyFill="1" applyAlignment="1">
      <alignment horizontal="center" vertical="center"/>
    </xf>
    <xf numFmtId="49" fontId="24" fillId="5" borderId="46" xfId="0" applyNumberFormat="1" applyFont="1" applyFill="1" applyBorder="1" applyAlignment="1">
      <alignment horizontal="right" vertical="center"/>
    </xf>
    <xf numFmtId="0" fontId="24" fillId="5" borderId="0" xfId="0" applyFont="1" applyFill="1" applyBorder="1" applyAlignment="1" applyProtection="1">
      <alignment horizontal="center" vertical="center"/>
    </xf>
    <xf numFmtId="0" fontId="0" fillId="5" borderId="0" xfId="0" applyFill="1" applyProtection="1">
      <alignment vertical="center"/>
    </xf>
    <xf numFmtId="0" fontId="25" fillId="5" borderId="0" xfId="0" applyFont="1" applyFill="1" applyBorder="1" applyAlignment="1" applyProtection="1">
      <alignment vertical="center"/>
    </xf>
    <xf numFmtId="0" fontId="36" fillId="0" borderId="0" xfId="0" applyFont="1" applyFill="1" applyBorder="1" applyAlignment="1" applyProtection="1">
      <alignment vertical="center"/>
    </xf>
    <xf numFmtId="0" fontId="2" fillId="0" borderId="0" xfId="4" applyAlignment="1"/>
    <xf numFmtId="0" fontId="2" fillId="0" borderId="0" xfId="4" applyFont="1" applyAlignment="1"/>
    <xf numFmtId="0" fontId="2" fillId="0" borderId="0" xfId="4">
      <alignment vertical="center"/>
    </xf>
    <xf numFmtId="0" fontId="2" fillId="0" borderId="0" xfId="4" applyFont="1">
      <alignment vertical="center"/>
    </xf>
    <xf numFmtId="0" fontId="24" fillId="0" borderId="94" xfId="0" applyFont="1" applyBorder="1" applyAlignment="1" applyProtection="1">
      <alignment horizontal="center" vertical="center"/>
    </xf>
    <xf numFmtId="0" fontId="24" fillId="0" borderId="93" xfId="0" applyFont="1" applyBorder="1" applyAlignment="1" applyProtection="1">
      <alignment horizontal="center" vertical="center"/>
    </xf>
    <xf numFmtId="0" fontId="78" fillId="0" borderId="0" xfId="0" applyFont="1" applyBorder="1" applyAlignment="1">
      <alignment horizontal="center" vertical="center"/>
    </xf>
    <xf numFmtId="0" fontId="78" fillId="0" borderId="0" xfId="0" applyFont="1" applyBorder="1" applyAlignment="1">
      <alignment horizontal="left" vertical="center"/>
    </xf>
    <xf numFmtId="176" fontId="73" fillId="0" borderId="0" xfId="0" applyNumberFormat="1" applyFont="1" applyAlignment="1">
      <alignment vertical="center"/>
    </xf>
    <xf numFmtId="0" fontId="78" fillId="0" borderId="0" xfId="0" applyFont="1" applyBorder="1" applyAlignment="1">
      <alignment horizontal="center" vertical="center"/>
    </xf>
    <xf numFmtId="0" fontId="78" fillId="0" borderId="0" xfId="0" applyFont="1" applyBorder="1" applyAlignment="1">
      <alignment vertical="center"/>
    </xf>
    <xf numFmtId="0" fontId="79" fillId="0" borderId="0" xfId="0" applyFont="1" applyAlignment="1">
      <alignment horizontal="left" vertical="center" wrapText="1" indent="1"/>
    </xf>
    <xf numFmtId="0" fontId="80" fillId="0" borderId="0" xfId="0" applyFont="1" applyAlignment="1">
      <alignment horizontal="left" vertical="center" wrapText="1" indent="1"/>
    </xf>
    <xf numFmtId="0" fontId="80" fillId="0" borderId="0" xfId="0" applyFont="1">
      <alignment vertical="center"/>
    </xf>
    <xf numFmtId="0" fontId="78" fillId="0" borderId="0" xfId="0" applyFont="1" applyBorder="1" applyAlignment="1">
      <alignment horizontal="center" vertical="center"/>
    </xf>
    <xf numFmtId="0" fontId="10" fillId="0" borderId="84" xfId="1" applyFont="1" applyBorder="1" applyAlignment="1" applyProtection="1">
      <alignment horizontal="center" vertical="center" shrinkToFit="1"/>
    </xf>
    <xf numFmtId="0" fontId="24" fillId="0" borderId="35" xfId="0" applyFont="1" applyBorder="1" applyAlignment="1" applyProtection="1">
      <alignment vertical="center"/>
      <protection locked="0"/>
    </xf>
    <xf numFmtId="0" fontId="24" fillId="0" borderId="88" xfId="0" applyFont="1" applyBorder="1" applyAlignment="1" applyProtection="1">
      <alignment vertical="center"/>
      <protection locked="0"/>
    </xf>
    <xf numFmtId="0" fontId="31" fillId="5" borderId="0" xfId="0" applyFont="1" applyFill="1">
      <alignment vertical="center"/>
    </xf>
    <xf numFmtId="0" fontId="82" fillId="5" borderId="0" xfId="0" applyFont="1" applyFill="1">
      <alignment vertical="center"/>
    </xf>
    <xf numFmtId="0" fontId="76" fillId="5" borderId="0" xfId="0" applyFont="1" applyFill="1">
      <alignment vertical="center"/>
    </xf>
    <xf numFmtId="0" fontId="62" fillId="0" borderId="0" xfId="0" applyFont="1">
      <alignment vertical="center"/>
    </xf>
    <xf numFmtId="0" fontId="33" fillId="5" borderId="0" xfId="0" applyFont="1" applyFill="1" applyAlignment="1">
      <alignment horizontal="center" vertical="center"/>
    </xf>
    <xf numFmtId="0" fontId="49" fillId="3" borderId="68" xfId="0" applyFont="1" applyFill="1" applyBorder="1" applyAlignment="1">
      <alignment horizontal="center" vertical="center" shrinkToFit="1"/>
    </xf>
    <xf numFmtId="0" fontId="49" fillId="3" borderId="70" xfId="0" applyFont="1" applyFill="1" applyBorder="1" applyAlignment="1">
      <alignment horizontal="center" vertical="center" shrinkToFit="1"/>
    </xf>
    <xf numFmtId="179" fontId="71" fillId="3" borderId="69" xfId="0" applyNumberFormat="1" applyFont="1" applyFill="1" applyBorder="1" applyAlignment="1">
      <alignment horizontal="center" vertical="center"/>
    </xf>
    <xf numFmtId="179" fontId="71" fillId="3" borderId="70" xfId="0" applyNumberFormat="1" applyFont="1" applyFill="1" applyBorder="1" applyAlignment="1">
      <alignment horizontal="center" vertical="center"/>
    </xf>
    <xf numFmtId="0" fontId="24" fillId="8" borderId="37" xfId="0" applyFont="1" applyFill="1" applyBorder="1" applyAlignment="1">
      <alignment horizontal="left" vertical="center"/>
    </xf>
    <xf numFmtId="0" fontId="24" fillId="8" borderId="49" xfId="0" applyFont="1" applyFill="1" applyBorder="1" applyAlignment="1">
      <alignment horizontal="left" vertical="center"/>
    </xf>
    <xf numFmtId="177" fontId="59" fillId="8" borderId="49" xfId="0" applyNumberFormat="1" applyFont="1" applyFill="1" applyBorder="1" applyAlignment="1">
      <alignment horizontal="center" vertical="center"/>
    </xf>
    <xf numFmtId="177" fontId="59" fillId="8" borderId="38" xfId="0" applyNumberFormat="1" applyFont="1" applyFill="1" applyBorder="1" applyAlignment="1">
      <alignment horizontal="center" vertical="center"/>
    </xf>
    <xf numFmtId="0" fontId="38" fillId="0" borderId="1" xfId="0" applyFont="1" applyBorder="1" applyAlignment="1">
      <alignment horizontal="center" vertical="center" shrinkToFit="1"/>
    </xf>
    <xf numFmtId="0" fontId="65" fillId="5" borderId="58" xfId="0" applyFont="1" applyFill="1" applyBorder="1" applyAlignment="1">
      <alignment horizontal="center" vertical="center" shrinkToFit="1"/>
    </xf>
    <xf numFmtId="0" fontId="65" fillId="5" borderId="59" xfId="0" applyFont="1" applyFill="1" applyBorder="1" applyAlignment="1">
      <alignment horizontal="center" vertical="center" shrinkToFit="1"/>
    </xf>
    <xf numFmtId="0" fontId="65" fillId="5" borderId="60" xfId="0" applyFont="1" applyFill="1" applyBorder="1" applyAlignment="1">
      <alignment horizontal="center" vertical="center" shrinkToFit="1"/>
    </xf>
    <xf numFmtId="0" fontId="65" fillId="5" borderId="61" xfId="0" applyFont="1" applyFill="1" applyBorder="1" applyAlignment="1">
      <alignment horizontal="center" vertical="center" shrinkToFit="1"/>
    </xf>
    <xf numFmtId="0" fontId="65" fillId="5" borderId="0" xfId="0" applyFont="1" applyFill="1" applyBorder="1" applyAlignment="1">
      <alignment horizontal="center" vertical="center" shrinkToFit="1"/>
    </xf>
    <xf numFmtId="0" fontId="65" fillId="5" borderId="62" xfId="0" applyFont="1" applyFill="1" applyBorder="1" applyAlignment="1">
      <alignment horizontal="center" vertical="center" shrinkToFit="1"/>
    </xf>
    <xf numFmtId="0" fontId="65" fillId="5" borderId="63" xfId="0" applyFont="1" applyFill="1" applyBorder="1" applyAlignment="1">
      <alignment horizontal="center" vertical="center" shrinkToFit="1"/>
    </xf>
    <xf numFmtId="0" fontId="65" fillId="5" borderId="64" xfId="0" applyFont="1" applyFill="1" applyBorder="1" applyAlignment="1">
      <alignment horizontal="center" vertical="center" shrinkToFit="1"/>
    </xf>
    <xf numFmtId="0" fontId="65" fillId="5" borderId="65" xfId="0" applyFont="1" applyFill="1" applyBorder="1" applyAlignment="1">
      <alignment horizontal="center" vertical="center" shrinkToFit="1"/>
    </xf>
    <xf numFmtId="0" fontId="38" fillId="0" borderId="18" xfId="0" applyFont="1" applyBorder="1" applyAlignment="1">
      <alignment horizontal="center" vertical="center" shrinkToFit="1"/>
    </xf>
    <xf numFmtId="178" fontId="54" fillId="0" borderId="18" xfId="0" applyNumberFormat="1" applyFont="1" applyBorder="1" applyAlignment="1">
      <alignment horizontal="center" vertical="center"/>
    </xf>
    <xf numFmtId="177" fontId="54" fillId="0" borderId="0" xfId="0" applyNumberFormat="1" applyFont="1" applyAlignment="1">
      <alignment horizontal="center" vertical="center"/>
    </xf>
    <xf numFmtId="0" fontId="78" fillId="0" borderId="0" xfId="0" applyFont="1" applyBorder="1" applyAlignment="1">
      <alignment horizontal="center" vertical="center"/>
    </xf>
    <xf numFmtId="0" fontId="78" fillId="0" borderId="0" xfId="0" applyFont="1" applyBorder="1" applyAlignment="1">
      <alignment horizontal="left" vertical="top" wrapText="1"/>
    </xf>
    <xf numFmtId="0" fontId="24" fillId="0" borderId="22" xfId="0" applyFont="1" applyBorder="1" applyAlignment="1">
      <alignment horizontal="distributed" vertical="center" indent="1"/>
    </xf>
    <xf numFmtId="0" fontId="24" fillId="0" borderId="92" xfId="0" applyFont="1" applyBorder="1" applyAlignment="1">
      <alignment horizontal="distributed" vertical="center" indent="1"/>
    </xf>
    <xf numFmtId="0" fontId="24" fillId="0" borderId="3" xfId="0" applyFont="1" applyBorder="1" applyAlignment="1">
      <alignment horizontal="distributed" vertical="center" indent="1"/>
    </xf>
    <xf numFmtId="0" fontId="24" fillId="0" borderId="13" xfId="0" applyFont="1" applyBorder="1" applyAlignment="1">
      <alignment horizontal="distributed" vertical="center" indent="1"/>
    </xf>
    <xf numFmtId="0" fontId="27" fillId="8" borderId="6" xfId="0" applyFont="1" applyFill="1" applyBorder="1" applyAlignment="1" applyProtection="1">
      <alignment horizontal="center" vertical="center"/>
    </xf>
    <xf numFmtId="0" fontId="27" fillId="8" borderId="3" xfId="0" applyFont="1" applyFill="1" applyBorder="1" applyAlignment="1" applyProtection="1">
      <alignment horizontal="center" vertical="center"/>
    </xf>
    <xf numFmtId="0" fontId="27" fillId="8" borderId="7" xfId="0" applyFont="1" applyFill="1" applyBorder="1" applyAlignment="1" applyProtection="1">
      <alignment horizontal="center" vertical="center"/>
    </xf>
    <xf numFmtId="0" fontId="27" fillId="0" borderId="6"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5" borderId="26" xfId="0" applyFont="1" applyFill="1" applyBorder="1" applyAlignment="1" applyProtection="1">
      <alignment horizontal="center" vertical="center"/>
    </xf>
    <xf numFmtId="0" fontId="27" fillId="5" borderId="19" xfId="0" applyFont="1" applyFill="1" applyBorder="1" applyAlignment="1" applyProtection="1">
      <alignment horizontal="center" vertical="center"/>
    </xf>
    <xf numFmtId="0" fontId="27" fillId="5" borderId="23" xfId="0" applyFont="1" applyFill="1" applyBorder="1" applyAlignment="1" applyProtection="1">
      <alignment horizontal="center" vertical="center"/>
    </xf>
    <xf numFmtId="0" fontId="83" fillId="0" borderId="53" xfId="0" applyFont="1" applyBorder="1" applyAlignment="1">
      <alignment horizontal="center" vertical="center"/>
    </xf>
    <xf numFmtId="0" fontId="83" fillId="0" borderId="0" xfId="0" applyFont="1" applyBorder="1" applyAlignment="1">
      <alignment horizontal="center" vertical="center"/>
    </xf>
    <xf numFmtId="0" fontId="24" fillId="0" borderId="37"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70" fillId="9" borderId="37" xfId="1" applyFont="1" applyFill="1" applyBorder="1" applyAlignment="1" applyProtection="1">
      <alignment horizontal="center" vertical="center"/>
    </xf>
    <xf numFmtId="0" fontId="70" fillId="9" borderId="77" xfId="1" applyFont="1" applyFill="1" applyBorder="1" applyAlignment="1" applyProtection="1">
      <alignment horizontal="center" vertical="center"/>
    </xf>
    <xf numFmtId="0" fontId="55" fillId="7" borderId="37" xfId="0" applyFont="1" applyFill="1" applyBorder="1" applyAlignment="1" applyProtection="1">
      <alignment horizontal="center" vertical="center"/>
    </xf>
    <xf numFmtId="0" fontId="55" fillId="7" borderId="49" xfId="0" applyFont="1" applyFill="1" applyBorder="1" applyAlignment="1" applyProtection="1">
      <alignment horizontal="center" vertical="center"/>
    </xf>
    <xf numFmtId="0" fontId="55" fillId="7" borderId="38" xfId="0" applyFont="1" applyFill="1" applyBorder="1" applyAlignment="1" applyProtection="1">
      <alignment horizontal="center" vertical="center"/>
    </xf>
    <xf numFmtId="0" fontId="27" fillId="8" borderId="11" xfId="0" applyFont="1" applyFill="1" applyBorder="1" applyAlignment="1" applyProtection="1">
      <alignment horizontal="center" vertical="center" shrinkToFit="1"/>
    </xf>
    <xf numFmtId="0" fontId="27" fillId="8" borderId="18" xfId="0" applyFont="1" applyFill="1" applyBorder="1" applyAlignment="1" applyProtection="1">
      <alignment horizontal="center" vertical="center" shrinkToFit="1"/>
    </xf>
    <xf numFmtId="0" fontId="27" fillId="8" borderId="32" xfId="0" applyFont="1" applyFill="1" applyBorder="1" applyAlignment="1" applyProtection="1">
      <alignment horizontal="center" vertical="center" shrinkToFit="1"/>
    </xf>
    <xf numFmtId="0" fontId="24" fillId="0" borderId="84" xfId="0" applyFont="1" applyBorder="1" applyAlignment="1">
      <alignment horizontal="distributed" vertical="center" indent="1"/>
    </xf>
    <xf numFmtId="0" fontId="24" fillId="0" borderId="85" xfId="0" applyFont="1" applyBorder="1" applyAlignment="1">
      <alignment horizontal="distributed" vertical="center" indent="1"/>
    </xf>
    <xf numFmtId="0" fontId="24" fillId="0" borderId="37" xfId="0" applyFont="1" applyBorder="1" applyAlignment="1" applyProtection="1">
      <alignment horizontal="center" vertical="center"/>
    </xf>
    <xf numFmtId="0" fontId="24" fillId="0" borderId="49"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3" xfId="0" applyFont="1" applyBorder="1" applyAlignment="1">
      <alignment vertical="center" shrinkToFit="1"/>
    </xf>
    <xf numFmtId="0" fontId="24" fillId="0" borderId="13" xfId="0" applyFont="1" applyBorder="1" applyAlignment="1">
      <alignment vertical="center" shrinkToFit="1"/>
    </xf>
    <xf numFmtId="49" fontId="27" fillId="0" borderId="27" xfId="0" applyNumberFormat="1" applyFont="1" applyFill="1" applyBorder="1" applyAlignment="1" applyProtection="1">
      <alignment horizontal="center" vertical="center"/>
      <protection locked="0"/>
    </xf>
    <xf numFmtId="49" fontId="27" fillId="0" borderId="21" xfId="0" applyNumberFormat="1" applyFont="1" applyFill="1" applyBorder="1" applyAlignment="1" applyProtection="1">
      <alignment horizontal="center" vertical="center"/>
      <protection locked="0"/>
    </xf>
    <xf numFmtId="49" fontId="27" fillId="0" borderId="24" xfId="0" applyNumberFormat="1"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xf>
    <xf numFmtId="0" fontId="27" fillId="8" borderId="22"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5" fillId="6" borderId="0" xfId="0" applyFont="1" applyFill="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8" fillId="3" borderId="11" xfId="0" applyFont="1" applyFill="1" applyBorder="1" applyAlignment="1">
      <alignment horizontal="center" vertical="center"/>
    </xf>
    <xf numFmtId="0" fontId="28" fillId="3" borderId="32" xfId="0" applyFont="1" applyFill="1" applyBorder="1" applyAlignment="1">
      <alignment horizontal="center" vertical="center"/>
    </xf>
    <xf numFmtId="2" fontId="24" fillId="2" borderId="11" xfId="0" applyNumberFormat="1" applyFont="1" applyFill="1" applyBorder="1" applyAlignment="1" applyProtection="1">
      <alignment horizontal="center" vertical="center" shrinkToFit="1"/>
      <protection locked="0"/>
    </xf>
    <xf numFmtId="2" fontId="24" fillId="2" borderId="32" xfId="0" applyNumberFormat="1" applyFont="1" applyFill="1" applyBorder="1" applyAlignment="1" applyProtection="1">
      <alignment horizontal="center" vertical="center" shrinkToFit="1"/>
      <protection locked="0"/>
    </xf>
    <xf numFmtId="0" fontId="24" fillId="0" borderId="33" xfId="0" applyFont="1" applyBorder="1" applyAlignment="1">
      <alignment horizontal="center" vertical="center"/>
    </xf>
    <xf numFmtId="0" fontId="24" fillId="0" borderId="71" xfId="0" applyFont="1" applyBorder="1" applyAlignment="1">
      <alignment horizontal="center" vertical="center"/>
    </xf>
    <xf numFmtId="0" fontId="24" fillId="0" borderId="78" xfId="0" applyFont="1" applyBorder="1" applyAlignment="1">
      <alignment horizontal="center" vertical="center"/>
    </xf>
    <xf numFmtId="0" fontId="24" fillId="0" borderId="11"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2" fontId="24" fillId="2" borderId="90" xfId="0" applyNumberFormat="1" applyFont="1" applyFill="1" applyBorder="1" applyAlignment="1" applyProtection="1">
      <alignment horizontal="center" vertical="center" shrinkToFit="1"/>
      <protection locked="0"/>
    </xf>
    <xf numFmtId="2" fontId="24" fillId="2" borderId="91" xfId="0" applyNumberFormat="1" applyFont="1" applyFill="1" applyBorder="1" applyAlignment="1" applyProtection="1">
      <alignment horizontal="center" vertical="center" shrinkToFit="1"/>
      <protection locked="0"/>
    </xf>
    <xf numFmtId="0" fontId="24" fillId="0" borderId="34" xfId="0" applyFont="1" applyBorder="1" applyAlignment="1">
      <alignment horizontal="center" vertical="center"/>
    </xf>
    <xf numFmtId="0" fontId="24" fillId="0" borderId="90" xfId="0" applyFont="1" applyBorder="1" applyAlignment="1" applyProtection="1">
      <alignment horizontal="center" vertical="center" shrinkToFit="1"/>
      <protection locked="0"/>
    </xf>
    <xf numFmtId="0" fontId="24" fillId="0" borderId="91" xfId="0" applyFont="1" applyBorder="1" applyAlignment="1" applyProtection="1">
      <alignment horizontal="center" vertical="center" shrinkToFit="1"/>
      <protection locked="0"/>
    </xf>
    <xf numFmtId="0" fontId="27" fillId="0" borderId="37"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4" borderId="13" xfId="0" applyFont="1" applyFill="1" applyBorder="1" applyAlignment="1" applyProtection="1">
      <alignment horizontal="center" vertical="center"/>
    </xf>
    <xf numFmtId="0" fontId="27" fillId="4" borderId="18" xfId="0" applyFont="1" applyFill="1" applyBorder="1" applyAlignment="1" applyProtection="1">
      <alignment horizontal="center" vertical="center"/>
    </xf>
    <xf numFmtId="0" fontId="27" fillId="4" borderId="35"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39" fillId="5" borderId="0" xfId="1" applyFont="1" applyFill="1" applyAlignment="1" applyProtection="1">
      <alignment horizontal="left" vertical="center"/>
    </xf>
    <xf numFmtId="0" fontId="54" fillId="0" borderId="0" xfId="1" applyFont="1" applyAlignment="1" applyProtection="1">
      <alignment horizontal="distributed" vertical="center" indent="8" shrinkToFit="1"/>
    </xf>
    <xf numFmtId="0" fontId="42" fillId="0" borderId="13" xfId="0" applyFont="1" applyBorder="1" applyAlignment="1" applyProtection="1">
      <alignment horizontal="center" vertical="center" shrinkToFit="1"/>
    </xf>
    <xf numFmtId="0" fontId="42" fillId="0" borderId="18" xfId="0" applyFont="1" applyBorder="1" applyAlignment="1" applyProtection="1">
      <alignment horizontal="center" vertical="center" shrinkToFit="1"/>
    </xf>
    <xf numFmtId="0" fontId="42" fillId="0" borderId="35" xfId="0" applyFont="1" applyBorder="1" applyAlignment="1" applyProtection="1">
      <alignment horizontal="center" vertical="center" shrinkToFit="1"/>
    </xf>
    <xf numFmtId="0" fontId="10" fillId="0" borderId="85" xfId="1" applyFont="1" applyBorder="1" applyAlignment="1" applyProtection="1">
      <alignment horizontal="center" vertical="center" shrinkToFit="1"/>
    </xf>
    <xf numFmtId="0" fontId="10" fillId="0" borderId="49" xfId="1" applyFont="1" applyBorder="1" applyAlignment="1" applyProtection="1">
      <alignment horizontal="center" vertical="center" shrinkToFit="1"/>
    </xf>
    <xf numFmtId="0" fontId="10" fillId="0" borderId="38" xfId="1" applyFont="1" applyBorder="1" applyAlignment="1" applyProtection="1">
      <alignment horizontal="center" vertical="center" shrinkToFit="1"/>
    </xf>
    <xf numFmtId="0" fontId="18" fillId="0" borderId="37" xfId="1" applyFont="1" applyBorder="1" applyAlignment="1" applyProtection="1">
      <alignment horizontal="center" shrinkToFit="1"/>
    </xf>
    <xf numFmtId="0" fontId="18" fillId="0" borderId="49" xfId="1" applyFont="1" applyBorder="1" applyAlignment="1" applyProtection="1">
      <alignment horizontal="center" shrinkToFit="1"/>
    </xf>
    <xf numFmtId="0" fontId="18" fillId="0" borderId="38" xfId="1" applyFont="1" applyBorder="1" applyAlignment="1" applyProtection="1">
      <alignment horizontal="center" shrinkToFit="1"/>
    </xf>
    <xf numFmtId="0" fontId="20" fillId="0" borderId="86" xfId="1" applyNumberFormat="1" applyFont="1" applyBorder="1" applyAlignment="1" applyProtection="1">
      <alignment horizontal="center" vertical="center"/>
    </xf>
    <xf numFmtId="0" fontId="20" fillId="0" borderId="87" xfId="1" applyNumberFormat="1" applyFont="1" applyBorder="1" applyAlignment="1" applyProtection="1">
      <alignment horizontal="center" vertical="center"/>
    </xf>
    <xf numFmtId="176" fontId="41" fillId="0" borderId="0" xfId="1" applyNumberFormat="1" applyFont="1" applyAlignment="1" applyProtection="1">
      <alignment horizontal="distributed" vertical="center" indent="4"/>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66" xfId="0"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0" fillId="0" borderId="74" xfId="0" applyBorder="1" applyAlignment="1">
      <alignment horizontal="center" vertical="center" textRotation="255"/>
    </xf>
    <xf numFmtId="0" fontId="0" fillId="0" borderId="75" xfId="0" applyBorder="1" applyAlignment="1">
      <alignment horizontal="center" vertical="center" textRotation="255"/>
    </xf>
    <xf numFmtId="0" fontId="0" fillId="0" borderId="67" xfId="0" applyBorder="1" applyAlignment="1">
      <alignment horizontal="center" vertical="center" textRotation="255"/>
    </xf>
    <xf numFmtId="0" fontId="0" fillId="0" borderId="0" xfId="0" applyAlignment="1">
      <alignment horizontal="center" vertical="center"/>
    </xf>
    <xf numFmtId="0" fontId="24" fillId="5" borderId="0" xfId="0" applyFont="1" applyFill="1" applyProtection="1">
      <alignment vertical="center"/>
    </xf>
    <xf numFmtId="0" fontId="84" fillId="5" borderId="61" xfId="0" applyFont="1" applyFill="1" applyBorder="1" applyAlignment="1">
      <alignment horizontal="center" vertical="center"/>
    </xf>
    <xf numFmtId="0" fontId="84" fillId="5" borderId="0" xfId="0" applyFont="1" applyFill="1" applyAlignment="1">
      <alignment horizontal="center" vertical="center"/>
    </xf>
  </cellXfs>
  <cellStyles count="5">
    <cellStyle name="標準" xfId="0" builtinId="0"/>
    <cellStyle name="標準 2" xfId="1"/>
    <cellStyle name="標準 3" xfId="2"/>
    <cellStyle name="標準 4" xfId="3"/>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81"/>
  <sheetViews>
    <sheetView showGridLines="0" tabSelected="1" workbookViewId="0">
      <selection activeCell="L10" sqref="L10"/>
    </sheetView>
  </sheetViews>
  <sheetFormatPr defaultColWidth="9" defaultRowHeight="13.5"/>
  <cols>
    <col min="1" max="3" width="9" style="11"/>
    <col min="4" max="4" width="9" style="11" customWidth="1"/>
    <col min="5" max="6" width="9" style="11"/>
    <col min="7" max="7" width="11.75" style="11" customWidth="1"/>
    <col min="8" max="16384" width="9" style="11"/>
  </cols>
  <sheetData>
    <row r="1" spans="1:20" ht="16.5" customHeight="1">
      <c r="A1" s="230" t="s">
        <v>79</v>
      </c>
      <c r="B1" s="230"/>
      <c r="C1" s="230"/>
      <c r="D1" s="230"/>
      <c r="E1" s="230"/>
      <c r="F1" s="230"/>
      <c r="G1" s="230"/>
      <c r="H1" s="230"/>
      <c r="I1" s="230"/>
      <c r="J1" s="230"/>
      <c r="K1" s="230"/>
      <c r="L1" s="230"/>
      <c r="M1" s="230"/>
      <c r="N1" s="230"/>
    </row>
    <row r="2" spans="1:20" customFormat="1" ht="7.5" customHeight="1" thickBot="1">
      <c r="A2" s="36"/>
    </row>
    <row r="3" spans="1:20" ht="19.5" customHeight="1" thickTop="1">
      <c r="A3" s="350"/>
      <c r="B3" s="177" t="s">
        <v>56</v>
      </c>
      <c r="C3" s="239" t="s">
        <v>697</v>
      </c>
      <c r="D3" s="239"/>
      <c r="E3" s="239"/>
      <c r="F3" s="239"/>
      <c r="G3" s="239"/>
      <c r="H3" s="239"/>
      <c r="I3" s="178"/>
      <c r="J3" s="240" t="s">
        <v>712</v>
      </c>
      <c r="K3" s="241"/>
      <c r="L3" s="242"/>
    </row>
    <row r="4" spans="1:20" ht="18.75" customHeight="1">
      <c r="B4" s="179" t="s">
        <v>75</v>
      </c>
      <c r="C4" s="250">
        <v>43260</v>
      </c>
      <c r="D4" s="250"/>
      <c r="E4" s="250"/>
      <c r="F4" s="250"/>
      <c r="G4" s="251">
        <v>43261</v>
      </c>
      <c r="H4" s="251"/>
      <c r="I4" s="178"/>
      <c r="J4" s="243"/>
      <c r="K4" s="244"/>
      <c r="L4" s="245"/>
    </row>
    <row r="5" spans="1:20" ht="33" thickBot="1">
      <c r="B5" s="179" t="s">
        <v>76</v>
      </c>
      <c r="C5" s="249" t="s">
        <v>137</v>
      </c>
      <c r="D5" s="249"/>
      <c r="E5" s="249"/>
      <c r="F5" s="249"/>
      <c r="G5" s="249"/>
      <c r="H5" s="249"/>
      <c r="I5" s="178"/>
      <c r="J5" s="246"/>
      <c r="K5" s="247"/>
      <c r="L5" s="248"/>
      <c r="M5" s="351" t="s">
        <v>729</v>
      </c>
      <c r="N5" s="352"/>
    </row>
    <row r="6" spans="1:20" customFormat="1" ht="7.5" customHeight="1" thickTop="1" thickBot="1"/>
    <row r="7" spans="1:20" ht="19.5" customHeight="1" thickBot="1">
      <c r="B7" s="231" t="s">
        <v>198</v>
      </c>
      <c r="C7" s="232"/>
      <c r="D7" s="233">
        <v>43238</v>
      </c>
      <c r="E7" s="233"/>
      <c r="F7" s="233"/>
      <c r="G7" s="233"/>
      <c r="H7" s="234"/>
      <c r="J7" s="84"/>
      <c r="K7" s="84"/>
      <c r="L7" s="84"/>
      <c r="M7" s="84"/>
      <c r="N7" s="3"/>
    </row>
    <row r="8" spans="1:20" ht="35.25" customHeight="1">
      <c r="B8" s="252" t="s">
        <v>677</v>
      </c>
      <c r="C8" s="252"/>
      <c r="D8" s="252"/>
      <c r="E8" s="252"/>
      <c r="F8" s="252"/>
      <c r="G8" s="252"/>
      <c r="H8" s="252"/>
      <c r="I8" s="252"/>
      <c r="J8" s="252"/>
    </row>
    <row r="9" spans="1:20" ht="35.25" customHeight="1">
      <c r="B9" s="218" t="s">
        <v>690</v>
      </c>
      <c r="C9" s="218"/>
      <c r="D9" s="218"/>
      <c r="E9" s="218"/>
      <c r="F9" s="218"/>
      <c r="G9" s="218"/>
      <c r="H9" s="218"/>
      <c r="I9" s="218"/>
      <c r="J9" s="218"/>
    </row>
    <row r="10" spans="1:20" ht="35.25" customHeight="1">
      <c r="B10" s="215" t="s">
        <v>714</v>
      </c>
      <c r="C10" s="214"/>
      <c r="D10" s="214"/>
      <c r="E10" s="214"/>
      <c r="F10" s="214"/>
      <c r="G10" s="214"/>
      <c r="H10" s="214"/>
      <c r="I10" s="214"/>
      <c r="J10" s="214"/>
    </row>
    <row r="11" spans="1:20" ht="35.25" customHeight="1">
      <c r="B11" s="215" t="s">
        <v>715</v>
      </c>
      <c r="C11" s="214"/>
      <c r="D11" s="214"/>
      <c r="E11" s="214"/>
      <c r="F11" s="214"/>
      <c r="G11" s="214"/>
      <c r="H11" s="214"/>
      <c r="I11" s="214"/>
      <c r="J11" s="214"/>
    </row>
    <row r="12" spans="1:20" ht="35.25" customHeight="1">
      <c r="B12" s="215" t="s">
        <v>718</v>
      </c>
      <c r="C12" s="214"/>
      <c r="D12" s="214"/>
      <c r="E12" s="214"/>
      <c r="F12" s="214"/>
      <c r="G12" s="214"/>
      <c r="H12" s="214"/>
      <c r="I12" s="214"/>
      <c r="J12" s="214"/>
    </row>
    <row r="13" spans="1:20" ht="35.25" customHeight="1">
      <c r="B13" s="215" t="s">
        <v>717</v>
      </c>
      <c r="C13" s="214"/>
      <c r="D13" s="214"/>
      <c r="E13" s="214"/>
      <c r="F13" s="214"/>
      <c r="G13" s="214"/>
      <c r="H13" s="214"/>
      <c r="I13" s="214"/>
      <c r="J13" s="214"/>
    </row>
    <row r="14" spans="1:20" ht="35.25" customHeight="1">
      <c r="B14" s="215" t="s">
        <v>716</v>
      </c>
      <c r="C14" s="222"/>
      <c r="D14" s="222"/>
      <c r="E14" s="222"/>
      <c r="F14" s="222"/>
      <c r="G14" s="222"/>
      <c r="H14" s="222"/>
      <c r="I14" s="222"/>
      <c r="J14" s="222"/>
    </row>
    <row r="15" spans="1:20" ht="35.25" customHeight="1">
      <c r="B15" s="215" t="s">
        <v>696</v>
      </c>
      <c r="C15" s="217"/>
      <c r="D15" s="217"/>
      <c r="E15" s="217"/>
      <c r="F15" s="217"/>
      <c r="G15" s="217"/>
      <c r="H15" s="217"/>
      <c r="I15" s="217"/>
      <c r="J15" s="217"/>
    </row>
    <row r="16" spans="1:20" ht="81" customHeight="1" thickBot="1">
      <c r="B16" s="253" t="s">
        <v>699</v>
      </c>
      <c r="C16" s="253"/>
      <c r="D16" s="253"/>
      <c r="E16" s="253"/>
      <c r="F16" s="253"/>
      <c r="G16" s="253"/>
      <c r="H16" s="253"/>
      <c r="I16" s="253"/>
      <c r="J16" s="253"/>
      <c r="K16" s="253"/>
      <c r="L16" s="253"/>
      <c r="M16" s="253"/>
      <c r="N16" s="253"/>
      <c r="O16" s="253"/>
      <c r="P16" s="253"/>
      <c r="Q16" s="253"/>
      <c r="R16" s="253"/>
      <c r="S16" s="253"/>
      <c r="T16" s="253"/>
    </row>
    <row r="17" spans="1:15" customFormat="1" ht="24.75" customHeight="1" thickBot="1">
      <c r="B17" s="235" t="s">
        <v>691</v>
      </c>
      <c r="C17" s="236"/>
      <c r="D17" s="237">
        <v>43241</v>
      </c>
      <c r="E17" s="237"/>
      <c r="F17" s="238"/>
      <c r="G17" s="216" t="s">
        <v>688</v>
      </c>
      <c r="H17" s="147"/>
    </row>
    <row r="18" spans="1:15" ht="16.5" customHeight="1">
      <c r="A18" s="14" t="s">
        <v>95</v>
      </c>
    </row>
    <row r="19" spans="1:15" ht="16.5" customHeight="1">
      <c r="A19" s="12" t="s">
        <v>229</v>
      </c>
      <c r="B19" s="11" t="s">
        <v>114</v>
      </c>
    </row>
    <row r="20" spans="1:15" ht="16.5" customHeight="1">
      <c r="A20" s="12" t="s">
        <v>230</v>
      </c>
      <c r="B20" s="11" t="s">
        <v>81</v>
      </c>
    </row>
    <row r="21" spans="1:15" ht="16.5" customHeight="1">
      <c r="A21" s="12" t="s">
        <v>231</v>
      </c>
      <c r="B21" s="11" t="s">
        <v>100</v>
      </c>
    </row>
    <row r="22" spans="1:15" ht="16.5" customHeight="1">
      <c r="A22" s="12" t="s">
        <v>232</v>
      </c>
      <c r="B22" s="180" t="s">
        <v>116</v>
      </c>
      <c r="C22" s="16"/>
      <c r="D22" s="16"/>
      <c r="E22" s="16"/>
      <c r="F22" s="16"/>
      <c r="G22" s="16"/>
      <c r="H22" s="16"/>
      <c r="I22" s="16"/>
      <c r="J22" s="16"/>
      <c r="K22" s="16"/>
      <c r="L22" s="16"/>
      <c r="M22" s="16"/>
      <c r="N22" s="16"/>
      <c r="O22" s="16"/>
    </row>
    <row r="23" spans="1:15" ht="16.5" customHeight="1">
      <c r="A23" s="12" t="s">
        <v>233</v>
      </c>
      <c r="B23" s="181" t="s">
        <v>157</v>
      </c>
      <c r="C23" s="16"/>
      <c r="D23" s="16"/>
      <c r="E23" s="16"/>
      <c r="F23" s="16"/>
      <c r="G23" s="16"/>
      <c r="H23" s="16"/>
      <c r="I23" s="16"/>
      <c r="J23" s="16"/>
      <c r="K23" s="16"/>
      <c r="L23" s="16"/>
      <c r="M23" s="16"/>
      <c r="N23" s="16"/>
      <c r="O23" s="16"/>
    </row>
    <row r="24" spans="1:15" ht="16.5" customHeight="1">
      <c r="A24" s="12" t="s">
        <v>234</v>
      </c>
      <c r="B24" s="11" t="s">
        <v>120</v>
      </c>
    </row>
    <row r="25" spans="1:15" ht="16.5" customHeight="1">
      <c r="A25" s="12" t="s">
        <v>235</v>
      </c>
      <c r="B25" s="11" t="s">
        <v>94</v>
      </c>
    </row>
    <row r="26" spans="1:15" ht="16.5" customHeight="1">
      <c r="A26" s="12" t="s">
        <v>678</v>
      </c>
      <c r="B26" s="11" t="s">
        <v>236</v>
      </c>
    </row>
    <row r="27" spans="1:15" ht="16.5" customHeight="1">
      <c r="A27" s="12" t="s">
        <v>679</v>
      </c>
      <c r="B27" s="11" t="s">
        <v>223</v>
      </c>
    </row>
    <row r="28" spans="1:15" ht="16.5" customHeight="1">
      <c r="A28" s="12"/>
      <c r="B28" s="14"/>
    </row>
    <row r="29" spans="1:15" ht="16.5" customHeight="1">
      <c r="A29" s="11" t="s">
        <v>77</v>
      </c>
    </row>
    <row r="30" spans="1:15" ht="16.5" customHeight="1">
      <c r="A30" s="14"/>
    </row>
    <row r="31" spans="1:15" ht="16.5" customHeight="1">
      <c r="A31" s="14" t="s">
        <v>721</v>
      </c>
    </row>
    <row r="32" spans="1:15" ht="16.5" customHeight="1">
      <c r="A32" s="13" t="s">
        <v>722</v>
      </c>
      <c r="B32" s="11" t="s">
        <v>115</v>
      </c>
    </row>
    <row r="33" spans="1:18" ht="16.5" customHeight="1">
      <c r="A33" s="14" t="s">
        <v>723</v>
      </c>
    </row>
    <row r="34" spans="1:18" ht="16.5" customHeight="1">
      <c r="A34" s="13" t="s">
        <v>74</v>
      </c>
      <c r="B34" s="11" t="s">
        <v>685</v>
      </c>
    </row>
    <row r="35" spans="1:18" ht="16.5" customHeight="1">
      <c r="A35" s="13"/>
      <c r="B35" s="11" t="s">
        <v>686</v>
      </c>
    </row>
    <row r="36" spans="1:18" ht="16.5" customHeight="1">
      <c r="A36" s="13" t="s">
        <v>74</v>
      </c>
      <c r="B36" s="198" t="s">
        <v>684</v>
      </c>
    </row>
    <row r="37" spans="1:18" ht="16.5" customHeight="1">
      <c r="A37" s="13" t="s">
        <v>724</v>
      </c>
      <c r="B37" s="11" t="s">
        <v>121</v>
      </c>
    </row>
    <row r="38" spans="1:18" ht="16.5" customHeight="1">
      <c r="A38" s="13" t="s">
        <v>724</v>
      </c>
      <c r="B38" s="11" t="s">
        <v>122</v>
      </c>
    </row>
    <row r="39" spans="1:18" ht="16.5" customHeight="1">
      <c r="A39" s="13" t="s">
        <v>724</v>
      </c>
      <c r="B39" s="17" t="s">
        <v>90</v>
      </c>
      <c r="C39" s="17"/>
      <c r="D39" s="17"/>
      <c r="E39" s="17"/>
      <c r="F39" s="17"/>
      <c r="G39" s="16"/>
      <c r="H39" s="16"/>
      <c r="I39" s="16"/>
      <c r="J39" s="16"/>
      <c r="K39" s="16"/>
      <c r="L39" s="16"/>
      <c r="M39" s="16"/>
      <c r="N39" s="16"/>
      <c r="O39" s="16"/>
      <c r="P39" s="16"/>
      <c r="Q39" s="16"/>
      <c r="R39" s="16"/>
    </row>
    <row r="40" spans="1:18" ht="27.6" customHeight="1">
      <c r="A40" s="13" t="s">
        <v>724</v>
      </c>
      <c r="B40" s="16"/>
      <c r="C40" s="16" t="s">
        <v>683</v>
      </c>
      <c r="D40" s="16"/>
      <c r="E40" s="16"/>
      <c r="F40" s="16"/>
      <c r="G40" s="16"/>
      <c r="H40" s="16"/>
      <c r="I40" s="16"/>
      <c r="J40" s="16"/>
      <c r="K40" s="16"/>
      <c r="L40" s="16"/>
      <c r="M40" s="16"/>
      <c r="N40" s="16"/>
      <c r="O40" s="16"/>
      <c r="P40" s="16"/>
      <c r="Q40" s="16"/>
      <c r="R40" s="16"/>
    </row>
    <row r="41" spans="1:18" ht="16.5" customHeight="1">
      <c r="A41" s="13" t="s">
        <v>722</v>
      </c>
      <c r="B41" s="16"/>
      <c r="C41" s="37" t="s">
        <v>97</v>
      </c>
      <c r="D41" s="16"/>
      <c r="E41" s="202" t="s">
        <v>73</v>
      </c>
      <c r="F41" s="202" t="s">
        <v>725</v>
      </c>
      <c r="G41" s="202">
        <v>54.23</v>
      </c>
      <c r="H41" s="16"/>
      <c r="I41" s="16"/>
      <c r="J41" s="16"/>
      <c r="K41" s="16"/>
      <c r="L41" s="16"/>
      <c r="M41" s="16"/>
      <c r="N41" s="16"/>
      <c r="O41" s="16"/>
      <c r="P41" s="16"/>
      <c r="Q41" s="16"/>
      <c r="R41" s="16"/>
    </row>
    <row r="42" spans="1:18" ht="21.75" thickBot="1">
      <c r="A42" s="13" t="s">
        <v>238</v>
      </c>
      <c r="B42" s="16"/>
      <c r="C42" s="37" t="s">
        <v>98</v>
      </c>
      <c r="D42" s="16"/>
      <c r="E42" s="202" t="s">
        <v>91</v>
      </c>
      <c r="F42" s="202" t="s">
        <v>239</v>
      </c>
      <c r="G42" s="202" t="s">
        <v>240</v>
      </c>
      <c r="H42" s="16"/>
      <c r="I42" s="16" t="s">
        <v>241</v>
      </c>
      <c r="J42" s="228" t="s">
        <v>242</v>
      </c>
      <c r="K42" s="16"/>
      <c r="L42" s="16"/>
      <c r="M42" s="16"/>
      <c r="N42" s="16"/>
      <c r="O42" s="16"/>
      <c r="P42" s="16"/>
      <c r="Q42" s="16"/>
      <c r="R42" s="16"/>
    </row>
    <row r="43" spans="1:18" ht="16.5" customHeight="1">
      <c r="A43" s="13" t="s">
        <v>724</v>
      </c>
      <c r="B43" s="16"/>
      <c r="C43" s="37"/>
      <c r="D43" s="38" t="s">
        <v>96</v>
      </c>
      <c r="E43" s="39"/>
      <c r="F43" s="39"/>
      <c r="G43" s="39"/>
      <c r="H43" s="40"/>
      <c r="I43" s="16"/>
      <c r="J43" s="41"/>
      <c r="K43" s="41"/>
      <c r="L43" s="35"/>
      <c r="M43" s="200"/>
      <c r="N43" s="43"/>
      <c r="O43" s="16"/>
      <c r="P43" s="16"/>
      <c r="Q43" s="16"/>
      <c r="R43" s="16"/>
    </row>
    <row r="44" spans="1:18" ht="16.5" customHeight="1">
      <c r="A44" s="13" t="s">
        <v>74</v>
      </c>
      <c r="B44" s="16"/>
      <c r="C44" s="37"/>
      <c r="D44" s="42" t="s">
        <v>80</v>
      </c>
      <c r="E44" s="43"/>
      <c r="F44" s="43"/>
      <c r="G44" s="43"/>
      <c r="H44" s="44"/>
      <c r="I44" s="16"/>
      <c r="J44" s="41"/>
      <c r="K44" s="41"/>
      <c r="L44" s="35"/>
      <c r="M44" s="200"/>
      <c r="N44" s="43"/>
      <c r="O44" s="16"/>
      <c r="P44" s="16"/>
      <c r="Q44" s="16"/>
      <c r="R44" s="16"/>
    </row>
    <row r="45" spans="1:18" ht="16.5" customHeight="1" thickBot="1">
      <c r="A45" s="13" t="s">
        <v>74</v>
      </c>
      <c r="B45" s="16"/>
      <c r="C45" s="37"/>
      <c r="D45" s="45" t="s">
        <v>47</v>
      </c>
      <c r="E45" s="203" t="s">
        <v>726</v>
      </c>
      <c r="F45" s="201" t="s">
        <v>725</v>
      </c>
      <c r="G45" s="46">
        <v>12</v>
      </c>
      <c r="H45" s="47"/>
      <c r="I45" s="16"/>
      <c r="J45" s="41"/>
      <c r="K45" s="41"/>
      <c r="L45" s="35"/>
      <c r="M45" s="200"/>
      <c r="N45" s="43"/>
      <c r="O45" s="16"/>
      <c r="P45" s="16"/>
      <c r="Q45" s="16"/>
      <c r="R45" s="16"/>
    </row>
    <row r="46" spans="1:18" ht="24.6" customHeight="1">
      <c r="A46" s="13" t="s">
        <v>74</v>
      </c>
      <c r="B46" s="16"/>
      <c r="C46" s="16" t="s">
        <v>687</v>
      </c>
      <c r="D46" s="16"/>
      <c r="E46" s="16"/>
      <c r="F46" s="16"/>
      <c r="G46" s="16"/>
      <c r="H46" s="16"/>
      <c r="I46" s="16"/>
      <c r="J46" s="16"/>
      <c r="K46" s="16"/>
      <c r="L46" s="16"/>
      <c r="M46" s="16"/>
      <c r="N46" s="16"/>
      <c r="O46" s="16"/>
      <c r="P46" s="16"/>
      <c r="Q46" s="16"/>
      <c r="R46" s="16"/>
    </row>
    <row r="47" spans="1:18" ht="16.5" customHeight="1">
      <c r="A47" s="13" t="s">
        <v>74</v>
      </c>
      <c r="B47" s="16"/>
      <c r="C47" s="37" t="s">
        <v>99</v>
      </c>
      <c r="D47" s="16"/>
      <c r="E47" s="202" t="s">
        <v>727</v>
      </c>
      <c r="F47" s="202" t="s">
        <v>725</v>
      </c>
      <c r="G47" s="202" t="s">
        <v>728</v>
      </c>
      <c r="H47" s="16"/>
      <c r="I47" s="16"/>
      <c r="J47" s="16"/>
      <c r="K47" s="16"/>
      <c r="L47" s="16"/>
      <c r="M47" s="16"/>
      <c r="N47" s="16"/>
      <c r="O47" s="16"/>
      <c r="P47" s="16"/>
      <c r="Q47" s="16"/>
      <c r="R47" s="16"/>
    </row>
    <row r="48" spans="1:18" ht="16.5" customHeight="1">
      <c r="A48" s="13" t="s">
        <v>74</v>
      </c>
      <c r="B48" s="16"/>
      <c r="C48" s="61" t="s">
        <v>88</v>
      </c>
      <c r="D48" s="16"/>
      <c r="E48" s="202"/>
      <c r="F48" s="202"/>
      <c r="G48" s="202"/>
      <c r="H48" s="16"/>
      <c r="I48" s="16"/>
      <c r="J48" s="16"/>
      <c r="K48" s="16"/>
      <c r="L48" s="16"/>
      <c r="M48" s="16"/>
      <c r="N48" s="16"/>
      <c r="O48" s="16"/>
      <c r="P48" s="16"/>
      <c r="Q48" s="16"/>
      <c r="R48" s="16"/>
    </row>
    <row r="49" spans="1:8" ht="16.5" customHeight="1">
      <c r="A49" s="13" t="s">
        <v>74</v>
      </c>
      <c r="B49" s="11" t="s">
        <v>83</v>
      </c>
    </row>
    <row r="50" spans="1:8" ht="16.5" customHeight="1">
      <c r="A50" s="14" t="s">
        <v>224</v>
      </c>
    </row>
    <row r="51" spans="1:8" ht="16.5" customHeight="1">
      <c r="A51" s="13" t="s">
        <v>243</v>
      </c>
      <c r="B51" s="11" t="s">
        <v>136</v>
      </c>
    </row>
    <row r="52" spans="1:8" ht="16.5" customHeight="1">
      <c r="A52" s="13" t="s">
        <v>237</v>
      </c>
      <c r="B52" s="11" t="s">
        <v>700</v>
      </c>
    </row>
    <row r="53" spans="1:8" ht="16.5" customHeight="1">
      <c r="A53" s="14" t="s">
        <v>225</v>
      </c>
    </row>
    <row r="54" spans="1:8" ht="16.5" customHeight="1">
      <c r="A54" s="13" t="s">
        <v>74</v>
      </c>
      <c r="B54" s="11" t="s">
        <v>147</v>
      </c>
    </row>
    <row r="55" spans="1:8" ht="16.5" customHeight="1">
      <c r="A55" s="13" t="s">
        <v>74</v>
      </c>
      <c r="B55" s="11" t="s">
        <v>213</v>
      </c>
    </row>
    <row r="56" spans="1:8" ht="16.5" customHeight="1">
      <c r="A56" s="156" t="s">
        <v>701</v>
      </c>
    </row>
    <row r="57" spans="1:8" ht="16.5" customHeight="1">
      <c r="A57" s="13" t="s">
        <v>74</v>
      </c>
      <c r="B57" s="11" t="s">
        <v>689</v>
      </c>
    </row>
    <row r="58" spans="1:8" ht="16.5" customHeight="1">
      <c r="A58" s="14" t="s">
        <v>702</v>
      </c>
    </row>
    <row r="59" spans="1:8" ht="16.5" customHeight="1">
      <c r="A59" s="13" t="s">
        <v>243</v>
      </c>
      <c r="B59" s="11" t="s">
        <v>703</v>
      </c>
    </row>
    <row r="60" spans="1:8" ht="16.5" customHeight="1">
      <c r="A60" s="13" t="s">
        <v>74</v>
      </c>
      <c r="B60" s="11" t="s">
        <v>82</v>
      </c>
    </row>
    <row r="61" spans="1:8" ht="16.5" customHeight="1">
      <c r="A61" s="13" t="s">
        <v>74</v>
      </c>
    </row>
    <row r="62" spans="1:8" ht="27.6" customHeight="1">
      <c r="A62" s="14" t="s">
        <v>704</v>
      </c>
      <c r="D62" s="11" t="s">
        <v>244</v>
      </c>
      <c r="E62" s="229" t="s">
        <v>245</v>
      </c>
      <c r="F62" s="229"/>
      <c r="G62" s="229"/>
      <c r="H62" s="229"/>
    </row>
    <row r="63" spans="1:8" ht="16.5" customHeight="1">
      <c r="A63" s="13" t="s">
        <v>243</v>
      </c>
      <c r="B63" s="11" t="s">
        <v>158</v>
      </c>
    </row>
    <row r="64" spans="1:8" ht="16.5" customHeight="1">
      <c r="A64" s="13" t="s">
        <v>74</v>
      </c>
      <c r="B64" s="11" t="s">
        <v>159</v>
      </c>
    </row>
    <row r="65" spans="1:10" ht="16.5" customHeight="1">
      <c r="A65" s="13" t="s">
        <v>74</v>
      </c>
      <c r="B65" s="14" t="s">
        <v>246</v>
      </c>
    </row>
    <row r="66" spans="1:10" s="86" customFormat="1" ht="16.5" customHeight="1">
      <c r="A66" s="85" t="s">
        <v>705</v>
      </c>
    </row>
    <row r="67" spans="1:10" s="86" customFormat="1" ht="16.5" customHeight="1">
      <c r="A67" s="87" t="s">
        <v>247</v>
      </c>
      <c r="B67" s="86" t="s">
        <v>710</v>
      </c>
    </row>
    <row r="68" spans="1:10" ht="16.5" customHeight="1">
      <c r="A68" s="14" t="s">
        <v>707</v>
      </c>
    </row>
    <row r="69" spans="1:10" ht="16.5" customHeight="1">
      <c r="A69" s="13" t="s">
        <v>74</v>
      </c>
      <c r="B69" s="72" t="s">
        <v>706</v>
      </c>
    </row>
    <row r="70" spans="1:10" ht="33.75" customHeight="1">
      <c r="A70" s="13" t="s">
        <v>74</v>
      </c>
      <c r="B70" s="227" t="s">
        <v>711</v>
      </c>
      <c r="C70" s="226"/>
      <c r="D70" s="226"/>
      <c r="E70" s="226"/>
      <c r="F70" s="226"/>
      <c r="G70" s="16"/>
    </row>
    <row r="71" spans="1:10" ht="16.5" customHeight="1">
      <c r="A71" s="13" t="s">
        <v>74</v>
      </c>
      <c r="C71" s="73" t="s">
        <v>78</v>
      </c>
    </row>
    <row r="72" spans="1:10" ht="16.5" customHeight="1">
      <c r="A72" s="13" t="s">
        <v>243</v>
      </c>
      <c r="C72" s="72" t="s">
        <v>138</v>
      </c>
      <c r="D72" s="72"/>
      <c r="E72" s="72"/>
      <c r="F72" s="72"/>
      <c r="G72" s="72"/>
      <c r="H72" s="72"/>
    </row>
    <row r="73" spans="1:10" ht="16.5" customHeight="1">
      <c r="A73" s="14" t="s">
        <v>708</v>
      </c>
    </row>
    <row r="74" spans="1:10" ht="16.5" customHeight="1" thickBot="1"/>
    <row r="75" spans="1:10" ht="16.5" customHeight="1">
      <c r="B75" s="62" t="s">
        <v>226</v>
      </c>
      <c r="C75" s="63"/>
      <c r="D75" s="64"/>
      <c r="E75" s="63"/>
      <c r="F75" s="63"/>
      <c r="G75" s="63"/>
      <c r="H75" s="63"/>
      <c r="I75" s="63"/>
      <c r="J75" s="65"/>
    </row>
    <row r="76" spans="1:10" ht="16.5" customHeight="1">
      <c r="B76" s="66"/>
      <c r="D76" s="67"/>
      <c r="E76" s="67"/>
      <c r="F76" s="67"/>
      <c r="G76" s="67"/>
      <c r="H76" s="67"/>
      <c r="I76" s="67"/>
      <c r="J76" s="68"/>
    </row>
    <row r="77" spans="1:10" ht="25.15" customHeight="1">
      <c r="B77" s="66"/>
      <c r="C77" s="145" t="s">
        <v>248</v>
      </c>
      <c r="D77" s="229" t="s">
        <v>249</v>
      </c>
      <c r="E77" s="229"/>
      <c r="F77" s="229"/>
      <c r="G77" s="229"/>
      <c r="H77" s="229"/>
      <c r="I77" s="67"/>
      <c r="J77" s="68"/>
    </row>
    <row r="78" spans="1:10" ht="16.5" customHeight="1">
      <c r="B78" s="66"/>
      <c r="C78" s="135" t="s">
        <v>139</v>
      </c>
      <c r="D78" s="67"/>
      <c r="E78" s="67" t="s">
        <v>709</v>
      </c>
      <c r="F78" s="67"/>
      <c r="G78" s="67"/>
      <c r="H78" s="67"/>
      <c r="I78" s="67"/>
      <c r="J78" s="68"/>
    </row>
    <row r="79" spans="1:10" ht="16.5" customHeight="1" thickBot="1">
      <c r="B79" s="69"/>
      <c r="C79" s="70"/>
      <c r="D79" s="70"/>
      <c r="E79" s="70"/>
      <c r="F79" s="70"/>
      <c r="G79" s="70"/>
      <c r="H79" s="70"/>
      <c r="I79" s="70"/>
      <c r="J79" s="71"/>
    </row>
    <row r="80" spans="1:10" ht="16.5" customHeight="1"/>
    <row r="81" ht="16.5" customHeight="1"/>
  </sheetData>
  <sheetProtection sheet="1" objects="1" scenarios="1" selectLockedCells="1" selectUnlockedCells="1"/>
  <mergeCells count="15">
    <mergeCell ref="E62:H62"/>
    <mergeCell ref="D77:H77"/>
    <mergeCell ref="A1:N1"/>
    <mergeCell ref="B7:C7"/>
    <mergeCell ref="D7:H7"/>
    <mergeCell ref="B17:C17"/>
    <mergeCell ref="D17:F17"/>
    <mergeCell ref="C3:H3"/>
    <mergeCell ref="J3:L5"/>
    <mergeCell ref="C5:H5"/>
    <mergeCell ref="C4:F4"/>
    <mergeCell ref="G4:H4"/>
    <mergeCell ref="B8:J8"/>
    <mergeCell ref="B16:T16"/>
    <mergeCell ref="M5:N5"/>
  </mergeCells>
  <phoneticPr fontId="4"/>
  <pageMargins left="0.7" right="0.7" top="0.75" bottom="0.75" header="0.3" footer="0.3"/>
  <pageSetup paperSize="9" scale="4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activeCell="F23" sqref="F23"/>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57</v>
      </c>
      <c r="B1" t="s">
        <v>58</v>
      </c>
      <c r="C1" t="s">
        <v>59</v>
      </c>
      <c r="D1" t="s">
        <v>60</v>
      </c>
      <c r="E1" t="s">
        <v>61</v>
      </c>
      <c r="F1" t="s">
        <v>62</v>
      </c>
      <c r="G1" t="s">
        <v>63</v>
      </c>
      <c r="H1" t="s">
        <v>3</v>
      </c>
      <c r="I1" t="s">
        <v>8</v>
      </c>
      <c r="J1" t="s">
        <v>64</v>
      </c>
      <c r="K1" t="s">
        <v>65</v>
      </c>
      <c r="L1" t="s">
        <v>66</v>
      </c>
      <c r="M1" t="s">
        <v>67</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IF(③リレー情報確認!I8="","",1610000+①団体情報入力!$C$4*10)</f>
        <v/>
      </c>
      <c r="B8" s="10" t="str">
        <f>IF(A8="","",①団体情報入力!$C$4)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IF(A8="","",0)</f>
        <v/>
      </c>
      <c r="M8" s="10" t="str">
        <f>IF(A8="","",種目情報!$K$5)</f>
        <v/>
      </c>
    </row>
    <row r="9" spans="1:13">
      <c r="A9" s="10" t="str">
        <f>IF(③リレー情報確認!I9="","",1610000+①団体情報入力!$C$4*10)</f>
        <v/>
      </c>
      <c r="B9" s="10" t="str">
        <f>IF(A9="","",①団体情報入力!$C$4)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 t="shared" ref="L9:L13" si="0">IF(A9="","",0)</f>
        <v/>
      </c>
      <c r="M9" s="10" t="str">
        <f>IF(A9="","",種目情報!$K$5)</f>
        <v/>
      </c>
    </row>
    <row r="10" spans="1:13">
      <c r="A10" s="10" t="str">
        <f>IF(③リレー情報確認!I10="","",1610000+①団体情報入力!$C$4*10)</f>
        <v/>
      </c>
      <c r="B10" s="10" t="str">
        <f>IF(A10="","",①団体情報入力!$C$4)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 t="shared" si="0"/>
        <v/>
      </c>
      <c r="M10" s="10" t="str">
        <f>IF(A10="","",種目情報!$K$5)</f>
        <v/>
      </c>
    </row>
    <row r="11" spans="1:13">
      <c r="A11" s="10" t="str">
        <f>IF(③リレー情報確認!I11="","",1610000+①団体情報入力!$C$4*10)</f>
        <v/>
      </c>
      <c r="B11" s="10" t="str">
        <f>IF(A11="","",①団体情報入力!$C$4)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 t="shared" si="0"/>
        <v/>
      </c>
      <c r="M11" s="10" t="str">
        <f>IF(A11="","",種目情報!$K$5)</f>
        <v/>
      </c>
    </row>
    <row r="12" spans="1:13">
      <c r="A12" s="10" t="str">
        <f>IF(③リレー情報確認!I12="","",1610000+①団体情報入力!$C$4*10)</f>
        <v/>
      </c>
      <c r="B12" s="10" t="str">
        <f>IF(A12="","",①団体情報入力!$C$4)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 t="shared" si="0"/>
        <v/>
      </c>
      <c r="M12" s="10" t="str">
        <f>IF(A12="","",種目情報!$K$5)</f>
        <v/>
      </c>
    </row>
    <row r="13" spans="1:13">
      <c r="A13" s="10" t="str">
        <f>IF(③リレー情報確認!I13="","",1610000+①団体情報入力!$C$4*10)</f>
        <v/>
      </c>
      <c r="B13" s="10" t="str">
        <f>IF(A13="","",①団体情報入力!$C$4)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 t="shared" si="0"/>
        <v/>
      </c>
      <c r="M13" s="10"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1">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1"/>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1"/>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1"/>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1"/>
        <v/>
      </c>
      <c r="M19" t="str">
        <f>IF(A19="","",種目情報!$K$6)</f>
        <v/>
      </c>
    </row>
    <row r="20" spans="1:13">
      <c r="A20" s="9" t="str">
        <f>IF(③リレー情報確認!U8="","",1620000+①団体情報入力!$C$4*10)</f>
        <v/>
      </c>
      <c r="B20" s="9" t="str">
        <f>IF(A20="","",①団体情報入力!$C$4)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 t="shared" ref="L20" si="2">IF(A20="","",0)</f>
        <v/>
      </c>
      <c r="M20" s="9" t="str">
        <f>IF(A20="","",種目情報!$K$7)</f>
        <v/>
      </c>
    </row>
    <row r="21" spans="1:13">
      <c r="A21" s="9" t="str">
        <f>IF(③リレー情報確認!U9="","",1620000+①団体情報入力!$C$4*10)</f>
        <v/>
      </c>
      <c r="B21" s="9" t="str">
        <f>IF(A21="","",①団体情報入力!$C$4)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 t="shared" ref="L21:L25" si="3">IF(A21="","",0)</f>
        <v/>
      </c>
      <c r="M21" s="9" t="str">
        <f>IF(A21="","",種目情報!$K$7)</f>
        <v/>
      </c>
    </row>
    <row r="22" spans="1:13">
      <c r="A22" s="9" t="str">
        <f>IF(③リレー情報確認!U10="","",1620000+①団体情報入力!$C$4*10)</f>
        <v/>
      </c>
      <c r="B22" s="9" t="str">
        <f>IF(A22="","",①団体情報入力!$C$4)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 t="shared" si="3"/>
        <v/>
      </c>
      <c r="M22" s="9" t="str">
        <f>IF(A22="","",種目情報!$K$7)</f>
        <v/>
      </c>
    </row>
    <row r="23" spans="1:13">
      <c r="A23" s="9" t="str">
        <f>IF(③リレー情報確認!U11="","",1620000+①団体情報入力!$C$4*10)</f>
        <v/>
      </c>
      <c r="B23" s="9" t="str">
        <f>IF(A23="","",①団体情報入力!$C$4)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 t="shared" si="3"/>
        <v/>
      </c>
      <c r="M23" s="9" t="str">
        <f>IF(A23="","",種目情報!$K$7)</f>
        <v/>
      </c>
    </row>
    <row r="24" spans="1:13">
      <c r="A24" s="9" t="str">
        <f>IF(③リレー情報確認!U12="","",1620000+①団体情報入力!$C$4*10)</f>
        <v/>
      </c>
      <c r="B24" s="9" t="str">
        <f>IF(A24="","",①団体情報入力!$C$4)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 t="shared" si="3"/>
        <v/>
      </c>
      <c r="M24" s="9" t="str">
        <f>IF(A24="","",種目情報!$K$7)</f>
        <v/>
      </c>
    </row>
    <row r="25" spans="1:13">
      <c r="A25" s="9" t="str">
        <f>IF(③リレー情報確認!U13="","",1620000+①団体情報入力!$C$4*10)</f>
        <v/>
      </c>
      <c r="B25" s="9" t="str">
        <f>IF(A25="","",①団体情報入力!$C$4)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 t="shared" si="3"/>
        <v/>
      </c>
      <c r="M25" s="9" t="str">
        <f>IF(A25="","",種目情報!$K$7)</f>
        <v/>
      </c>
    </row>
  </sheetData>
  <phoneticPr fontId="40"/>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96"/>
  <sheetViews>
    <sheetView workbookViewId="0">
      <selection activeCell="D154" sqref="D154"/>
    </sheetView>
  </sheetViews>
  <sheetFormatPr defaultRowHeight="13.5"/>
  <sheetData>
    <row r="1" spans="1:6">
      <c r="A1" s="208" t="s">
        <v>253</v>
      </c>
      <c r="B1" s="208" t="s">
        <v>254</v>
      </c>
      <c r="C1" s="208" t="s">
        <v>255</v>
      </c>
      <c r="D1" s="208" t="s">
        <v>254</v>
      </c>
      <c r="E1" s="208" t="s">
        <v>256</v>
      </c>
      <c r="F1" s="209" t="s">
        <v>257</v>
      </c>
    </row>
    <row r="2" spans="1:6">
      <c r="A2" s="210">
        <v>1</v>
      </c>
      <c r="B2" s="210" t="s">
        <v>258</v>
      </c>
      <c r="C2" s="210">
        <v>230431</v>
      </c>
      <c r="D2" s="210" t="s">
        <v>258</v>
      </c>
      <c r="E2" s="210" t="s">
        <v>259</v>
      </c>
      <c r="F2" s="210">
        <v>1</v>
      </c>
    </row>
    <row r="3" spans="1:6">
      <c r="A3" s="210">
        <v>2</v>
      </c>
      <c r="B3" s="211" t="s">
        <v>260</v>
      </c>
      <c r="C3" s="210">
        <v>230165</v>
      </c>
      <c r="D3" s="211" t="s">
        <v>260</v>
      </c>
      <c r="E3" s="210" t="s">
        <v>261</v>
      </c>
      <c r="F3" s="210">
        <v>2</v>
      </c>
    </row>
    <row r="4" spans="1:6">
      <c r="A4" s="210">
        <v>3</v>
      </c>
      <c r="B4" s="210" t="s">
        <v>262</v>
      </c>
      <c r="C4" s="210">
        <v>230090</v>
      </c>
      <c r="D4" s="210" t="s">
        <v>262</v>
      </c>
      <c r="E4" s="210" t="s">
        <v>263</v>
      </c>
      <c r="F4" s="210">
        <v>3</v>
      </c>
    </row>
    <row r="5" spans="1:6">
      <c r="A5" s="210">
        <v>4</v>
      </c>
      <c r="B5" s="210" t="s">
        <v>264</v>
      </c>
      <c r="C5" s="210">
        <v>230091</v>
      </c>
      <c r="D5" s="210" t="s">
        <v>264</v>
      </c>
      <c r="E5" s="210" t="s">
        <v>265</v>
      </c>
      <c r="F5" s="210">
        <v>4</v>
      </c>
    </row>
    <row r="6" spans="1:6">
      <c r="A6" s="210">
        <v>5</v>
      </c>
      <c r="B6" s="210" t="s">
        <v>266</v>
      </c>
      <c r="C6" s="210">
        <v>230366</v>
      </c>
      <c r="D6" s="210" t="s">
        <v>266</v>
      </c>
      <c r="E6" s="210" t="s">
        <v>267</v>
      </c>
      <c r="F6" s="210">
        <v>5</v>
      </c>
    </row>
    <row r="7" spans="1:6">
      <c r="A7" s="210">
        <v>6</v>
      </c>
      <c r="B7" s="210" t="s">
        <v>268</v>
      </c>
      <c r="C7" s="210">
        <v>230124</v>
      </c>
      <c r="D7" s="210" t="s">
        <v>268</v>
      </c>
      <c r="E7" s="210" t="s">
        <v>269</v>
      </c>
      <c r="F7" s="210">
        <v>6</v>
      </c>
    </row>
    <row r="8" spans="1:6">
      <c r="A8" s="210">
        <v>7</v>
      </c>
      <c r="B8" s="210" t="s">
        <v>270</v>
      </c>
      <c r="C8" s="210">
        <v>230026</v>
      </c>
      <c r="D8" s="210" t="s">
        <v>270</v>
      </c>
      <c r="E8" s="210" t="s">
        <v>271</v>
      </c>
      <c r="F8" s="210">
        <v>7</v>
      </c>
    </row>
    <row r="9" spans="1:6">
      <c r="A9" s="210">
        <v>8</v>
      </c>
      <c r="B9" s="210" t="s">
        <v>272</v>
      </c>
      <c r="C9" s="210">
        <v>230036</v>
      </c>
      <c r="D9" s="210" t="s">
        <v>272</v>
      </c>
      <c r="E9" s="210" t="s">
        <v>273</v>
      </c>
      <c r="F9" s="210">
        <v>8</v>
      </c>
    </row>
    <row r="10" spans="1:6">
      <c r="A10" s="210">
        <v>9</v>
      </c>
      <c r="B10" s="210" t="s">
        <v>274</v>
      </c>
      <c r="C10" s="210">
        <v>230403</v>
      </c>
      <c r="D10" s="210" t="s">
        <v>274</v>
      </c>
      <c r="E10" s="210" t="s">
        <v>275</v>
      </c>
      <c r="F10" s="210">
        <v>9</v>
      </c>
    </row>
    <row r="11" spans="1:6">
      <c r="A11" s="210">
        <v>10</v>
      </c>
      <c r="B11" s="210" t="s">
        <v>276</v>
      </c>
      <c r="C11" s="210">
        <v>230095</v>
      </c>
      <c r="D11" s="210" t="s">
        <v>276</v>
      </c>
      <c r="E11" s="210" t="s">
        <v>277</v>
      </c>
      <c r="F11" s="210">
        <v>10</v>
      </c>
    </row>
    <row r="12" spans="1:6">
      <c r="A12" s="210">
        <v>11</v>
      </c>
      <c r="B12" s="210" t="s">
        <v>278</v>
      </c>
      <c r="C12" s="210">
        <v>230268</v>
      </c>
      <c r="D12" s="210" t="s">
        <v>278</v>
      </c>
      <c r="E12" s="210" t="s">
        <v>279</v>
      </c>
      <c r="F12" s="210">
        <v>11</v>
      </c>
    </row>
    <row r="13" spans="1:6">
      <c r="A13" s="210">
        <v>12</v>
      </c>
      <c r="B13" s="210" t="s">
        <v>280</v>
      </c>
      <c r="C13" s="210">
        <v>230238</v>
      </c>
      <c r="D13" s="210" t="s">
        <v>280</v>
      </c>
      <c r="E13" s="210" t="s">
        <v>281</v>
      </c>
      <c r="F13" s="210">
        <v>12</v>
      </c>
    </row>
    <row r="14" spans="1:6">
      <c r="A14" s="210">
        <v>13</v>
      </c>
      <c r="B14" s="210" t="s">
        <v>282</v>
      </c>
      <c r="C14" s="210">
        <v>230019</v>
      </c>
      <c r="D14" s="210" t="s">
        <v>282</v>
      </c>
      <c r="E14" s="210" t="s">
        <v>283</v>
      </c>
      <c r="F14" s="210">
        <v>13</v>
      </c>
    </row>
    <row r="15" spans="1:6">
      <c r="A15" s="210">
        <v>14</v>
      </c>
      <c r="B15" s="210" t="s">
        <v>284</v>
      </c>
      <c r="C15" s="210">
        <v>230029</v>
      </c>
      <c r="D15" s="210" t="s">
        <v>284</v>
      </c>
      <c r="E15" s="210" t="s">
        <v>285</v>
      </c>
      <c r="F15" s="210">
        <v>14</v>
      </c>
    </row>
    <row r="16" spans="1:6">
      <c r="A16" s="210">
        <v>15</v>
      </c>
      <c r="B16" s="210" t="s">
        <v>286</v>
      </c>
      <c r="C16" s="210">
        <v>230000</v>
      </c>
      <c r="D16" s="210" t="s">
        <v>286</v>
      </c>
      <c r="E16" s="210" t="s">
        <v>287</v>
      </c>
      <c r="F16" s="210">
        <v>15</v>
      </c>
    </row>
    <row r="17" spans="1:6">
      <c r="A17" s="210">
        <v>16</v>
      </c>
      <c r="B17" s="210" t="s">
        <v>288</v>
      </c>
      <c r="C17" s="210">
        <v>230442</v>
      </c>
      <c r="D17" s="210" t="s">
        <v>288</v>
      </c>
      <c r="E17" s="210" t="s">
        <v>289</v>
      </c>
      <c r="F17" s="210">
        <v>16</v>
      </c>
    </row>
    <row r="18" spans="1:6">
      <c r="A18" s="210">
        <v>17</v>
      </c>
      <c r="B18" s="210" t="s">
        <v>290</v>
      </c>
      <c r="C18" s="210">
        <v>230226</v>
      </c>
      <c r="D18" s="210" t="s">
        <v>290</v>
      </c>
      <c r="E18" s="210" t="s">
        <v>291</v>
      </c>
      <c r="F18" s="210">
        <v>17</v>
      </c>
    </row>
    <row r="19" spans="1:6">
      <c r="A19" s="210">
        <v>18</v>
      </c>
      <c r="B19" s="210" t="s">
        <v>292</v>
      </c>
      <c r="C19" s="210">
        <v>230355</v>
      </c>
      <c r="D19" s="210" t="s">
        <v>292</v>
      </c>
      <c r="E19" s="210" t="s">
        <v>293</v>
      </c>
      <c r="F19" s="210">
        <v>18</v>
      </c>
    </row>
    <row r="20" spans="1:6">
      <c r="A20" s="210">
        <v>19</v>
      </c>
      <c r="B20" s="210" t="s">
        <v>294</v>
      </c>
      <c r="C20" s="210">
        <v>230372</v>
      </c>
      <c r="D20" s="210" t="s">
        <v>294</v>
      </c>
      <c r="E20" s="210" t="s">
        <v>295</v>
      </c>
      <c r="F20" s="210">
        <v>19</v>
      </c>
    </row>
    <row r="21" spans="1:6">
      <c r="A21" s="210">
        <v>20</v>
      </c>
      <c r="B21" s="210" t="s">
        <v>296</v>
      </c>
      <c r="C21" s="210">
        <v>230424</v>
      </c>
      <c r="D21" s="210" t="s">
        <v>296</v>
      </c>
      <c r="E21" s="210" t="s">
        <v>297</v>
      </c>
      <c r="F21" s="210">
        <v>20</v>
      </c>
    </row>
    <row r="22" spans="1:6">
      <c r="A22" s="210">
        <v>21</v>
      </c>
      <c r="B22" s="210" t="s">
        <v>298</v>
      </c>
      <c r="C22" s="210">
        <v>230075</v>
      </c>
      <c r="D22" s="210" t="s">
        <v>298</v>
      </c>
      <c r="E22" s="210" t="s">
        <v>299</v>
      </c>
      <c r="F22" s="210">
        <v>21</v>
      </c>
    </row>
    <row r="23" spans="1:6">
      <c r="A23" s="210">
        <v>22</v>
      </c>
      <c r="B23" s="210" t="s">
        <v>300</v>
      </c>
      <c r="C23" s="210">
        <v>230394</v>
      </c>
      <c r="D23" s="210" t="s">
        <v>300</v>
      </c>
      <c r="E23" s="210" t="s">
        <v>301</v>
      </c>
      <c r="F23" s="210">
        <v>22</v>
      </c>
    </row>
    <row r="24" spans="1:6">
      <c r="A24" s="210">
        <v>23</v>
      </c>
      <c r="B24" s="210" t="s">
        <v>302</v>
      </c>
      <c r="C24" s="210">
        <v>230060</v>
      </c>
      <c r="D24" s="210" t="s">
        <v>302</v>
      </c>
      <c r="E24" s="210" t="s">
        <v>303</v>
      </c>
      <c r="F24" s="210">
        <v>23</v>
      </c>
    </row>
    <row r="25" spans="1:6">
      <c r="A25" s="210">
        <v>24</v>
      </c>
      <c r="B25" s="210" t="s">
        <v>304</v>
      </c>
      <c r="C25" s="210">
        <v>230440</v>
      </c>
      <c r="D25" s="210" t="s">
        <v>304</v>
      </c>
      <c r="E25" s="210" t="s">
        <v>305</v>
      </c>
      <c r="F25" s="210">
        <v>24</v>
      </c>
    </row>
    <row r="26" spans="1:6">
      <c r="A26" s="210">
        <v>25</v>
      </c>
      <c r="B26" s="210" t="s">
        <v>306</v>
      </c>
      <c r="C26" s="210">
        <v>230384</v>
      </c>
      <c r="D26" s="210" t="s">
        <v>306</v>
      </c>
      <c r="E26" s="210" t="s">
        <v>307</v>
      </c>
      <c r="F26" s="210">
        <v>25</v>
      </c>
    </row>
    <row r="27" spans="1:6">
      <c r="A27" s="210">
        <v>26</v>
      </c>
      <c r="B27" s="210" t="s">
        <v>308</v>
      </c>
      <c r="C27" s="210">
        <v>230093</v>
      </c>
      <c r="D27" s="210" t="s">
        <v>308</v>
      </c>
      <c r="E27" s="210" t="s">
        <v>309</v>
      </c>
      <c r="F27" s="210">
        <v>26</v>
      </c>
    </row>
    <row r="28" spans="1:6">
      <c r="A28" s="210">
        <v>27</v>
      </c>
      <c r="B28" s="210" t="s">
        <v>310</v>
      </c>
      <c r="C28" s="210">
        <v>230338</v>
      </c>
      <c r="D28" s="210" t="s">
        <v>310</v>
      </c>
      <c r="E28" s="210" t="s">
        <v>311</v>
      </c>
      <c r="F28" s="210">
        <v>27</v>
      </c>
    </row>
    <row r="29" spans="1:6">
      <c r="A29" s="210">
        <v>28</v>
      </c>
      <c r="B29" s="210" t="s">
        <v>312</v>
      </c>
      <c r="C29" s="210">
        <v>230414</v>
      </c>
      <c r="D29" s="210" t="s">
        <v>312</v>
      </c>
      <c r="E29" s="210" t="s">
        <v>313</v>
      </c>
      <c r="F29" s="210">
        <v>28</v>
      </c>
    </row>
    <row r="30" spans="1:6">
      <c r="A30" s="210">
        <v>29</v>
      </c>
      <c r="B30" s="210" t="s">
        <v>314</v>
      </c>
      <c r="C30" s="210">
        <v>230435</v>
      </c>
      <c r="D30" s="210" t="s">
        <v>314</v>
      </c>
      <c r="E30" s="210" t="s">
        <v>314</v>
      </c>
      <c r="F30" s="210">
        <v>29</v>
      </c>
    </row>
    <row r="31" spans="1:6">
      <c r="A31" s="210">
        <v>30</v>
      </c>
      <c r="B31" s="210" t="s">
        <v>315</v>
      </c>
      <c r="C31" s="210">
        <v>230198</v>
      </c>
      <c r="D31" s="210" t="s">
        <v>315</v>
      </c>
      <c r="E31" s="210" t="s">
        <v>316</v>
      </c>
      <c r="F31" s="210">
        <v>30</v>
      </c>
    </row>
    <row r="32" spans="1:6">
      <c r="A32" s="210">
        <v>31</v>
      </c>
      <c r="B32" s="210" t="s">
        <v>317</v>
      </c>
      <c r="C32" s="210">
        <v>230139</v>
      </c>
      <c r="D32" s="210" t="s">
        <v>317</v>
      </c>
      <c r="E32" s="210" t="s">
        <v>318</v>
      </c>
      <c r="F32" s="210">
        <v>31</v>
      </c>
    </row>
    <row r="33" spans="1:6">
      <c r="A33" s="210">
        <v>32</v>
      </c>
      <c r="B33" s="210" t="s">
        <v>319</v>
      </c>
      <c r="C33" s="210">
        <v>230437</v>
      </c>
      <c r="D33" s="210" t="s">
        <v>319</v>
      </c>
      <c r="E33" s="210" t="s">
        <v>320</v>
      </c>
      <c r="F33" s="210">
        <v>32</v>
      </c>
    </row>
    <row r="34" spans="1:6">
      <c r="A34" s="210">
        <v>33</v>
      </c>
      <c r="B34" s="210" t="s">
        <v>321</v>
      </c>
      <c r="C34" s="210">
        <v>230340</v>
      </c>
      <c r="D34" s="210" t="s">
        <v>321</v>
      </c>
      <c r="E34" s="210" t="s">
        <v>322</v>
      </c>
      <c r="F34" s="210">
        <v>33</v>
      </c>
    </row>
    <row r="35" spans="1:6">
      <c r="A35" s="210">
        <v>34</v>
      </c>
      <c r="B35" s="210" t="s">
        <v>323</v>
      </c>
      <c r="C35" s="210">
        <v>230169</v>
      </c>
      <c r="D35" s="210" t="s">
        <v>323</v>
      </c>
      <c r="E35" s="210" t="s">
        <v>324</v>
      </c>
      <c r="F35" s="210">
        <v>34</v>
      </c>
    </row>
    <row r="36" spans="1:6">
      <c r="A36" s="210">
        <v>35</v>
      </c>
      <c r="B36" s="210" t="s">
        <v>325</v>
      </c>
      <c r="C36" s="210">
        <v>230154</v>
      </c>
      <c r="D36" s="210" t="s">
        <v>325</v>
      </c>
      <c r="E36" s="210" t="s">
        <v>326</v>
      </c>
      <c r="F36" s="210">
        <v>35</v>
      </c>
    </row>
    <row r="37" spans="1:6">
      <c r="A37" s="210">
        <v>36</v>
      </c>
      <c r="B37" s="210" t="s">
        <v>327</v>
      </c>
      <c r="C37" s="210">
        <v>230416</v>
      </c>
      <c r="D37" s="210" t="s">
        <v>327</v>
      </c>
      <c r="E37" s="210" t="s">
        <v>328</v>
      </c>
      <c r="F37" s="210">
        <v>36</v>
      </c>
    </row>
    <row r="38" spans="1:6">
      <c r="A38" s="210">
        <v>37</v>
      </c>
      <c r="B38" s="210" t="s">
        <v>329</v>
      </c>
      <c r="C38" s="210">
        <v>230449</v>
      </c>
      <c r="D38" s="210" t="s">
        <v>329</v>
      </c>
      <c r="E38" s="210" t="s">
        <v>330</v>
      </c>
      <c r="F38" s="210">
        <v>37</v>
      </c>
    </row>
    <row r="39" spans="1:6">
      <c r="A39" s="210">
        <v>38</v>
      </c>
      <c r="B39" s="210" t="s">
        <v>331</v>
      </c>
      <c r="C39" s="210">
        <v>230099</v>
      </c>
      <c r="D39" s="210" t="s">
        <v>331</v>
      </c>
      <c r="E39" s="210" t="s">
        <v>332</v>
      </c>
      <c r="F39" s="210">
        <v>38</v>
      </c>
    </row>
    <row r="40" spans="1:6">
      <c r="A40" s="210">
        <v>39</v>
      </c>
      <c r="B40" s="210" t="s">
        <v>333</v>
      </c>
      <c r="C40" s="210">
        <v>230123</v>
      </c>
      <c r="D40" s="210" t="s">
        <v>333</v>
      </c>
      <c r="E40" s="210" t="s">
        <v>334</v>
      </c>
      <c r="F40" s="210">
        <v>39</v>
      </c>
    </row>
    <row r="41" spans="1:6">
      <c r="A41" s="210">
        <v>40</v>
      </c>
      <c r="B41" s="210" t="s">
        <v>335</v>
      </c>
      <c r="C41" s="210">
        <v>230438</v>
      </c>
      <c r="D41" s="210" t="s">
        <v>335</v>
      </c>
      <c r="E41" s="210" t="s">
        <v>336</v>
      </c>
      <c r="F41" s="210">
        <v>40</v>
      </c>
    </row>
    <row r="42" spans="1:6">
      <c r="A42" s="210">
        <v>41</v>
      </c>
      <c r="B42" s="210" t="s">
        <v>337</v>
      </c>
      <c r="C42" s="210">
        <v>230368</v>
      </c>
      <c r="D42" s="210" t="s">
        <v>337</v>
      </c>
      <c r="E42" s="210" t="s">
        <v>338</v>
      </c>
      <c r="F42" s="210">
        <v>41</v>
      </c>
    </row>
    <row r="43" spans="1:6">
      <c r="A43" s="210">
        <v>42</v>
      </c>
      <c r="B43" s="210" t="s">
        <v>339</v>
      </c>
      <c r="C43" s="210">
        <v>230083</v>
      </c>
      <c r="D43" s="210" t="s">
        <v>339</v>
      </c>
      <c r="E43" s="210" t="s">
        <v>340</v>
      </c>
      <c r="F43" s="210">
        <v>42</v>
      </c>
    </row>
    <row r="44" spans="1:6">
      <c r="A44" s="210">
        <v>43</v>
      </c>
      <c r="B44" s="210" t="s">
        <v>341</v>
      </c>
      <c r="C44" s="210">
        <v>230326</v>
      </c>
      <c r="D44" s="210" t="s">
        <v>341</v>
      </c>
      <c r="E44" s="210" t="s">
        <v>342</v>
      </c>
      <c r="F44" s="210">
        <v>43</v>
      </c>
    </row>
    <row r="45" spans="1:6">
      <c r="A45" s="210">
        <v>44</v>
      </c>
      <c r="B45" s="210" t="s">
        <v>343</v>
      </c>
      <c r="C45" s="210">
        <v>230035</v>
      </c>
      <c r="D45" s="210" t="s">
        <v>343</v>
      </c>
      <c r="E45" s="210" t="s">
        <v>344</v>
      </c>
      <c r="F45" s="210">
        <v>44</v>
      </c>
    </row>
    <row r="46" spans="1:6">
      <c r="A46" s="210">
        <v>45</v>
      </c>
      <c r="B46" s="210" t="s">
        <v>345</v>
      </c>
      <c r="C46" s="210">
        <v>230086</v>
      </c>
      <c r="D46" s="210" t="s">
        <v>345</v>
      </c>
      <c r="E46" s="210" t="s">
        <v>346</v>
      </c>
      <c r="F46" s="210">
        <v>45</v>
      </c>
    </row>
    <row r="47" spans="1:6">
      <c r="A47" s="210">
        <v>46</v>
      </c>
      <c r="B47" s="210" t="s">
        <v>347</v>
      </c>
      <c r="C47" s="210">
        <v>230354</v>
      </c>
      <c r="D47" s="210" t="s">
        <v>347</v>
      </c>
      <c r="E47" s="210" t="s">
        <v>348</v>
      </c>
      <c r="F47" s="210">
        <v>46</v>
      </c>
    </row>
    <row r="48" spans="1:6">
      <c r="A48" s="210">
        <v>47</v>
      </c>
      <c r="B48" s="210" t="s">
        <v>349</v>
      </c>
      <c r="C48" s="210">
        <v>230024</v>
      </c>
      <c r="D48" s="210" t="s">
        <v>349</v>
      </c>
      <c r="E48" s="210" t="s">
        <v>350</v>
      </c>
      <c r="F48" s="210">
        <v>47</v>
      </c>
    </row>
    <row r="49" spans="1:6">
      <c r="A49" s="210">
        <v>48</v>
      </c>
      <c r="B49" s="210" t="s">
        <v>351</v>
      </c>
      <c r="C49" s="210">
        <v>230329</v>
      </c>
      <c r="D49" s="210" t="s">
        <v>351</v>
      </c>
      <c r="E49" s="210" t="s">
        <v>352</v>
      </c>
      <c r="F49" s="210">
        <v>48</v>
      </c>
    </row>
    <row r="50" spans="1:6">
      <c r="A50" s="210">
        <v>49</v>
      </c>
      <c r="B50" s="210" t="s">
        <v>353</v>
      </c>
      <c r="C50" s="210">
        <v>230030</v>
      </c>
      <c r="D50" s="210" t="s">
        <v>353</v>
      </c>
      <c r="E50" s="210" t="s">
        <v>354</v>
      </c>
      <c r="F50" s="210">
        <v>49</v>
      </c>
    </row>
    <row r="51" spans="1:6">
      <c r="A51" s="210">
        <v>50</v>
      </c>
      <c r="B51" s="210" t="s">
        <v>355</v>
      </c>
      <c r="C51" s="210">
        <v>230455</v>
      </c>
      <c r="D51" s="210" t="s">
        <v>355</v>
      </c>
      <c r="E51" s="210" t="s">
        <v>356</v>
      </c>
      <c r="F51" s="210">
        <v>50</v>
      </c>
    </row>
    <row r="52" spans="1:6">
      <c r="A52" s="210">
        <v>51</v>
      </c>
      <c r="B52" s="210" t="s">
        <v>357</v>
      </c>
      <c r="C52" s="210">
        <v>230041</v>
      </c>
      <c r="D52" s="210" t="s">
        <v>357</v>
      </c>
      <c r="E52" s="210" t="s">
        <v>358</v>
      </c>
      <c r="F52" s="210">
        <v>51</v>
      </c>
    </row>
    <row r="53" spans="1:6">
      <c r="A53" s="210">
        <v>52</v>
      </c>
      <c r="B53" s="210" t="s">
        <v>359</v>
      </c>
      <c r="C53" s="210">
        <v>230067</v>
      </c>
      <c r="D53" s="210" t="s">
        <v>359</v>
      </c>
      <c r="E53" s="210" t="s">
        <v>360</v>
      </c>
      <c r="F53" s="210">
        <v>52</v>
      </c>
    </row>
    <row r="54" spans="1:6">
      <c r="A54" s="210">
        <v>53</v>
      </c>
      <c r="B54" s="210" t="s">
        <v>361</v>
      </c>
      <c r="C54" s="210">
        <v>230017</v>
      </c>
      <c r="D54" s="210" t="s">
        <v>361</v>
      </c>
      <c r="E54" s="210" t="s">
        <v>362</v>
      </c>
      <c r="F54" s="210">
        <v>53</v>
      </c>
    </row>
    <row r="55" spans="1:6">
      <c r="A55" s="210">
        <v>54</v>
      </c>
      <c r="B55" s="210" t="s">
        <v>363</v>
      </c>
      <c r="C55" s="210">
        <v>230272</v>
      </c>
      <c r="D55" s="210" t="s">
        <v>363</v>
      </c>
      <c r="E55" s="210" t="s">
        <v>364</v>
      </c>
      <c r="F55" s="210">
        <v>54</v>
      </c>
    </row>
    <row r="56" spans="1:6">
      <c r="A56" s="210">
        <v>55</v>
      </c>
      <c r="B56" s="210" t="s">
        <v>365</v>
      </c>
      <c r="C56" s="210">
        <v>230467</v>
      </c>
      <c r="D56" s="210" t="s">
        <v>365</v>
      </c>
      <c r="E56" s="210" t="s">
        <v>366</v>
      </c>
      <c r="F56" s="210">
        <v>55</v>
      </c>
    </row>
    <row r="57" spans="1:6">
      <c r="A57" s="210">
        <v>56</v>
      </c>
      <c r="B57" s="210" t="s">
        <v>367</v>
      </c>
      <c r="C57" s="210">
        <v>230346</v>
      </c>
      <c r="D57" s="210" t="s">
        <v>367</v>
      </c>
      <c r="E57" s="210" t="s">
        <v>368</v>
      </c>
      <c r="F57" s="210">
        <v>56</v>
      </c>
    </row>
    <row r="58" spans="1:6">
      <c r="A58" s="210">
        <v>57</v>
      </c>
      <c r="B58" s="210" t="s">
        <v>369</v>
      </c>
      <c r="C58" s="210">
        <v>230251</v>
      </c>
      <c r="D58" s="210" t="s">
        <v>369</v>
      </c>
      <c r="E58" s="210" t="s">
        <v>370</v>
      </c>
      <c r="F58" s="210">
        <v>57</v>
      </c>
    </row>
    <row r="59" spans="1:6">
      <c r="A59" s="210">
        <v>58</v>
      </c>
      <c r="B59" s="210" t="s">
        <v>371</v>
      </c>
      <c r="C59" s="210">
        <v>230180</v>
      </c>
      <c r="D59" s="210" t="s">
        <v>371</v>
      </c>
      <c r="E59" s="210" t="s">
        <v>372</v>
      </c>
      <c r="F59" s="210">
        <v>58</v>
      </c>
    </row>
    <row r="60" spans="1:6">
      <c r="A60" s="210">
        <v>59</v>
      </c>
      <c r="B60" s="210" t="s">
        <v>373</v>
      </c>
      <c r="C60" s="210">
        <v>230252</v>
      </c>
      <c r="D60" s="210" t="s">
        <v>373</v>
      </c>
      <c r="E60" s="210" t="s">
        <v>374</v>
      </c>
      <c r="F60" s="210">
        <v>59</v>
      </c>
    </row>
    <row r="61" spans="1:6">
      <c r="A61" s="210">
        <v>60</v>
      </c>
      <c r="B61" s="210" t="s">
        <v>375</v>
      </c>
      <c r="C61" s="210">
        <v>230077</v>
      </c>
      <c r="D61" s="210" t="s">
        <v>375</v>
      </c>
      <c r="E61" s="210" t="s">
        <v>376</v>
      </c>
      <c r="F61" s="210">
        <v>60</v>
      </c>
    </row>
    <row r="62" spans="1:6">
      <c r="A62" s="210">
        <v>61</v>
      </c>
      <c r="B62" s="210" t="s">
        <v>377</v>
      </c>
      <c r="C62" s="210">
        <v>230374</v>
      </c>
      <c r="D62" s="210" t="s">
        <v>377</v>
      </c>
      <c r="E62" s="210" t="s">
        <v>378</v>
      </c>
      <c r="F62" s="210">
        <v>61</v>
      </c>
    </row>
    <row r="63" spans="1:6">
      <c r="A63" s="210">
        <v>62</v>
      </c>
      <c r="B63" s="210" t="s">
        <v>379</v>
      </c>
      <c r="C63" s="210">
        <v>230406</v>
      </c>
      <c r="D63" s="210" t="s">
        <v>379</v>
      </c>
      <c r="E63" s="210" t="s">
        <v>380</v>
      </c>
      <c r="F63" s="210">
        <v>62</v>
      </c>
    </row>
    <row r="64" spans="1:6">
      <c r="A64" s="210">
        <v>63</v>
      </c>
      <c r="B64" s="210" t="s">
        <v>381</v>
      </c>
      <c r="C64" s="210">
        <v>230388</v>
      </c>
      <c r="D64" s="210" t="s">
        <v>381</v>
      </c>
      <c r="E64" s="210" t="s">
        <v>382</v>
      </c>
      <c r="F64" s="210">
        <v>63</v>
      </c>
    </row>
    <row r="65" spans="1:6">
      <c r="A65" s="210">
        <v>64</v>
      </c>
      <c r="B65" s="210" t="s">
        <v>383</v>
      </c>
      <c r="C65" s="210">
        <v>230044</v>
      </c>
      <c r="D65" s="210" t="s">
        <v>383</v>
      </c>
      <c r="E65" s="210" t="s">
        <v>384</v>
      </c>
      <c r="F65" s="210">
        <v>64</v>
      </c>
    </row>
    <row r="66" spans="1:6">
      <c r="A66" s="210">
        <v>65</v>
      </c>
      <c r="B66" s="210" t="s">
        <v>385</v>
      </c>
      <c r="C66" s="210">
        <v>230108</v>
      </c>
      <c r="D66" s="210" t="s">
        <v>385</v>
      </c>
      <c r="E66" s="210" t="s">
        <v>386</v>
      </c>
      <c r="F66" s="210">
        <v>65</v>
      </c>
    </row>
    <row r="67" spans="1:6">
      <c r="A67" s="210">
        <v>66</v>
      </c>
      <c r="B67" s="210" t="s">
        <v>387</v>
      </c>
      <c r="C67" s="210">
        <v>230142</v>
      </c>
      <c r="D67" s="210" t="s">
        <v>387</v>
      </c>
      <c r="E67" s="210" t="s">
        <v>388</v>
      </c>
      <c r="F67" s="210">
        <v>66</v>
      </c>
    </row>
    <row r="68" spans="1:6">
      <c r="A68" s="210">
        <v>67</v>
      </c>
      <c r="B68" s="210" t="s">
        <v>389</v>
      </c>
      <c r="C68" s="210">
        <v>230385</v>
      </c>
      <c r="D68" s="210" t="s">
        <v>389</v>
      </c>
      <c r="E68" s="210" t="s">
        <v>390</v>
      </c>
      <c r="F68" s="210">
        <v>67</v>
      </c>
    </row>
    <row r="69" spans="1:6">
      <c r="A69" s="210">
        <v>68</v>
      </c>
      <c r="B69" s="210" t="s">
        <v>391</v>
      </c>
      <c r="C69" s="210">
        <v>230045</v>
      </c>
      <c r="D69" s="210" t="s">
        <v>391</v>
      </c>
      <c r="E69" s="210" t="s">
        <v>392</v>
      </c>
      <c r="F69" s="210">
        <v>68</v>
      </c>
    </row>
    <row r="70" spans="1:6">
      <c r="A70" s="210">
        <v>69</v>
      </c>
      <c r="B70" s="210" t="s">
        <v>393</v>
      </c>
      <c r="C70" s="210">
        <v>230413</v>
      </c>
      <c r="D70" s="210" t="s">
        <v>393</v>
      </c>
      <c r="E70" s="210" t="s">
        <v>394</v>
      </c>
      <c r="F70" s="210">
        <v>69</v>
      </c>
    </row>
    <row r="71" spans="1:6">
      <c r="A71" s="210">
        <v>70</v>
      </c>
      <c r="B71" s="210" t="s">
        <v>395</v>
      </c>
      <c r="C71" s="210">
        <v>230054</v>
      </c>
      <c r="D71" s="210" t="s">
        <v>395</v>
      </c>
      <c r="E71" s="210" t="s">
        <v>396</v>
      </c>
      <c r="F71" s="210">
        <v>70</v>
      </c>
    </row>
    <row r="72" spans="1:6">
      <c r="A72" s="210">
        <v>71</v>
      </c>
      <c r="B72" s="210" t="s">
        <v>397</v>
      </c>
      <c r="C72" s="210">
        <v>230411</v>
      </c>
      <c r="D72" s="210" t="s">
        <v>397</v>
      </c>
      <c r="E72" s="210" t="s">
        <v>398</v>
      </c>
      <c r="F72" s="210">
        <v>71</v>
      </c>
    </row>
    <row r="73" spans="1:6">
      <c r="A73" s="210">
        <v>72</v>
      </c>
      <c r="B73" s="210" t="s">
        <v>399</v>
      </c>
      <c r="C73" s="210">
        <v>230278</v>
      </c>
      <c r="D73" s="210" t="s">
        <v>399</v>
      </c>
      <c r="E73" s="210" t="s">
        <v>400</v>
      </c>
      <c r="F73" s="210">
        <v>72</v>
      </c>
    </row>
    <row r="74" spans="1:6">
      <c r="A74" s="210">
        <v>73</v>
      </c>
      <c r="B74" s="210" t="s">
        <v>401</v>
      </c>
      <c r="C74" s="210">
        <v>230289</v>
      </c>
      <c r="D74" s="210" t="s">
        <v>401</v>
      </c>
      <c r="E74" s="210" t="s">
        <v>402</v>
      </c>
      <c r="F74" s="210">
        <v>73</v>
      </c>
    </row>
    <row r="75" spans="1:6">
      <c r="A75" s="210">
        <v>74</v>
      </c>
      <c r="B75" s="210" t="s">
        <v>403</v>
      </c>
      <c r="C75" s="210">
        <v>230466</v>
      </c>
      <c r="D75" s="210" t="s">
        <v>403</v>
      </c>
      <c r="E75" s="210" t="s">
        <v>404</v>
      </c>
      <c r="F75" s="210">
        <v>74</v>
      </c>
    </row>
    <row r="76" spans="1:6">
      <c r="A76" s="210">
        <v>75</v>
      </c>
      <c r="B76" s="210" t="s">
        <v>405</v>
      </c>
      <c r="C76" s="210">
        <v>230407</v>
      </c>
      <c r="D76" s="210" t="s">
        <v>405</v>
      </c>
      <c r="E76" s="210" t="s">
        <v>406</v>
      </c>
      <c r="F76" s="210">
        <v>75</v>
      </c>
    </row>
    <row r="77" spans="1:6">
      <c r="A77" s="210">
        <v>76</v>
      </c>
      <c r="B77" s="211" t="s">
        <v>407</v>
      </c>
      <c r="C77" s="210">
        <v>230010</v>
      </c>
      <c r="D77" s="211" t="s">
        <v>407</v>
      </c>
      <c r="E77" s="210" t="s">
        <v>408</v>
      </c>
      <c r="F77" s="210">
        <v>76</v>
      </c>
    </row>
    <row r="78" spans="1:6">
      <c r="A78" s="210">
        <v>77</v>
      </c>
      <c r="B78" s="210" t="s">
        <v>409</v>
      </c>
      <c r="C78" s="210">
        <v>230393</v>
      </c>
      <c r="D78" s="210" t="s">
        <v>409</v>
      </c>
      <c r="E78" s="210" t="s">
        <v>410</v>
      </c>
      <c r="F78" s="210">
        <v>77</v>
      </c>
    </row>
    <row r="79" spans="1:6">
      <c r="A79" s="210">
        <v>78</v>
      </c>
      <c r="B79" s="210" t="s">
        <v>411</v>
      </c>
      <c r="C79" s="210">
        <v>230398</v>
      </c>
      <c r="D79" s="210" t="s">
        <v>411</v>
      </c>
      <c r="E79" s="210" t="s">
        <v>412</v>
      </c>
      <c r="F79" s="210">
        <v>78</v>
      </c>
    </row>
    <row r="80" spans="1:6">
      <c r="A80" s="210">
        <v>79</v>
      </c>
      <c r="B80" s="210" t="s">
        <v>413</v>
      </c>
      <c r="C80" s="210">
        <v>230315</v>
      </c>
      <c r="D80" s="210" t="s">
        <v>413</v>
      </c>
      <c r="E80" s="210" t="s">
        <v>414</v>
      </c>
      <c r="F80" s="210">
        <v>79</v>
      </c>
    </row>
    <row r="81" spans="1:6">
      <c r="A81" s="210">
        <v>80</v>
      </c>
      <c r="B81" s="210" t="s">
        <v>415</v>
      </c>
      <c r="C81" s="210">
        <v>230200</v>
      </c>
      <c r="D81" s="210" t="s">
        <v>415</v>
      </c>
      <c r="E81" s="210" t="s">
        <v>416</v>
      </c>
      <c r="F81" s="210">
        <v>80</v>
      </c>
    </row>
    <row r="82" spans="1:6">
      <c r="A82" s="210">
        <v>81</v>
      </c>
      <c r="B82" s="210" t="s">
        <v>417</v>
      </c>
      <c r="C82" s="210">
        <v>230353</v>
      </c>
      <c r="D82" s="210" t="s">
        <v>417</v>
      </c>
      <c r="E82" s="210" t="s">
        <v>418</v>
      </c>
      <c r="F82" s="210">
        <v>81</v>
      </c>
    </row>
    <row r="83" spans="1:6">
      <c r="A83" s="210">
        <v>82</v>
      </c>
      <c r="B83" s="210" t="s">
        <v>419</v>
      </c>
      <c r="C83" s="210">
        <v>230033</v>
      </c>
      <c r="D83" s="210" t="s">
        <v>419</v>
      </c>
      <c r="E83" s="210" t="s">
        <v>420</v>
      </c>
      <c r="F83" s="210">
        <v>82</v>
      </c>
    </row>
    <row r="84" spans="1:6">
      <c r="A84" s="210">
        <v>83</v>
      </c>
      <c r="B84" s="210" t="s">
        <v>421</v>
      </c>
      <c r="C84" s="210">
        <v>230097</v>
      </c>
      <c r="D84" s="210" t="s">
        <v>421</v>
      </c>
      <c r="E84" s="210" t="s">
        <v>422</v>
      </c>
      <c r="F84" s="210">
        <v>83</v>
      </c>
    </row>
    <row r="85" spans="1:6">
      <c r="A85" s="210">
        <v>84</v>
      </c>
      <c r="B85" s="210" t="s">
        <v>423</v>
      </c>
      <c r="C85" s="210">
        <v>230397</v>
      </c>
      <c r="D85" s="210" t="s">
        <v>423</v>
      </c>
      <c r="E85" s="210" t="s">
        <v>424</v>
      </c>
      <c r="F85" s="210">
        <v>84</v>
      </c>
    </row>
    <row r="86" spans="1:6">
      <c r="A86" s="210">
        <v>85</v>
      </c>
      <c r="B86" s="210" t="s">
        <v>425</v>
      </c>
      <c r="C86" s="210">
        <v>230094</v>
      </c>
      <c r="D86" s="210" t="s">
        <v>425</v>
      </c>
      <c r="E86" s="210" t="s">
        <v>426</v>
      </c>
      <c r="F86" s="210">
        <v>85</v>
      </c>
    </row>
    <row r="87" spans="1:6">
      <c r="A87" s="210">
        <v>86</v>
      </c>
      <c r="B87" s="210" t="s">
        <v>427</v>
      </c>
      <c r="C87" s="210">
        <v>230453</v>
      </c>
      <c r="D87" s="210" t="s">
        <v>427</v>
      </c>
      <c r="E87" s="210" t="s">
        <v>428</v>
      </c>
      <c r="F87" s="210">
        <v>86</v>
      </c>
    </row>
    <row r="88" spans="1:6">
      <c r="A88" s="210">
        <v>87</v>
      </c>
      <c r="B88" s="210" t="s">
        <v>429</v>
      </c>
      <c r="C88" s="210">
        <v>230039</v>
      </c>
      <c r="D88" s="210" t="s">
        <v>429</v>
      </c>
      <c r="E88" s="210" t="s">
        <v>430</v>
      </c>
      <c r="F88" s="210">
        <v>87</v>
      </c>
    </row>
    <row r="89" spans="1:6">
      <c r="A89" s="210">
        <v>88</v>
      </c>
      <c r="B89" s="210" t="s">
        <v>431</v>
      </c>
      <c r="C89" s="210">
        <v>230365</v>
      </c>
      <c r="D89" s="210" t="s">
        <v>431</v>
      </c>
      <c r="E89" s="210" t="s">
        <v>432</v>
      </c>
      <c r="F89" s="210">
        <v>88</v>
      </c>
    </row>
    <row r="90" spans="1:6">
      <c r="A90" s="210">
        <v>89</v>
      </c>
      <c r="B90" s="210" t="s">
        <v>433</v>
      </c>
      <c r="C90" s="210">
        <v>230175</v>
      </c>
      <c r="D90" s="210" t="s">
        <v>433</v>
      </c>
      <c r="E90" s="210" t="s">
        <v>434</v>
      </c>
      <c r="F90" s="210">
        <v>89</v>
      </c>
    </row>
    <row r="91" spans="1:6">
      <c r="A91" s="210">
        <v>90</v>
      </c>
      <c r="B91" s="210" t="s">
        <v>435</v>
      </c>
      <c r="C91" s="210">
        <v>230356</v>
      </c>
      <c r="D91" s="210" t="s">
        <v>435</v>
      </c>
      <c r="E91" s="210" t="s">
        <v>436</v>
      </c>
      <c r="F91" s="210">
        <v>90</v>
      </c>
    </row>
    <row r="92" spans="1:6">
      <c r="A92" s="210">
        <v>91</v>
      </c>
      <c r="B92" s="210" t="s">
        <v>437</v>
      </c>
      <c r="C92" s="210">
        <v>230450</v>
      </c>
      <c r="D92" s="210" t="s">
        <v>437</v>
      </c>
      <c r="E92" s="210" t="s">
        <v>438</v>
      </c>
      <c r="F92" s="210">
        <v>91</v>
      </c>
    </row>
    <row r="93" spans="1:6">
      <c r="A93" s="210">
        <v>92</v>
      </c>
      <c r="B93" s="210" t="s">
        <v>439</v>
      </c>
      <c r="C93" s="210">
        <v>230399</v>
      </c>
      <c r="D93" s="210" t="s">
        <v>439</v>
      </c>
      <c r="E93" s="210" t="s">
        <v>440</v>
      </c>
      <c r="F93" s="210">
        <v>92</v>
      </c>
    </row>
    <row r="94" spans="1:6">
      <c r="A94" s="210">
        <v>93</v>
      </c>
      <c r="B94" s="210" t="s">
        <v>441</v>
      </c>
      <c r="C94" s="210">
        <v>230390</v>
      </c>
      <c r="D94" s="210" t="s">
        <v>441</v>
      </c>
      <c r="E94" s="210" t="s">
        <v>442</v>
      </c>
      <c r="F94" s="210">
        <v>93</v>
      </c>
    </row>
    <row r="95" spans="1:6">
      <c r="A95" s="210">
        <v>94</v>
      </c>
      <c r="B95" s="210" t="s">
        <v>443</v>
      </c>
      <c r="C95" s="210">
        <v>230448</v>
      </c>
      <c r="D95" s="210" t="s">
        <v>443</v>
      </c>
      <c r="E95" s="210" t="s">
        <v>444</v>
      </c>
      <c r="F95" s="210">
        <v>94</v>
      </c>
    </row>
    <row r="96" spans="1:6">
      <c r="A96" s="210">
        <v>95</v>
      </c>
      <c r="B96" s="210" t="s">
        <v>445</v>
      </c>
      <c r="C96" s="210">
        <v>230426</v>
      </c>
      <c r="D96" s="210" t="s">
        <v>445</v>
      </c>
      <c r="E96" s="210" t="s">
        <v>446</v>
      </c>
      <c r="F96" s="210">
        <v>95</v>
      </c>
    </row>
    <row r="97" spans="1:6">
      <c r="A97" s="210">
        <v>96</v>
      </c>
      <c r="B97" s="210" t="s">
        <v>447</v>
      </c>
      <c r="C97" s="210">
        <v>230463</v>
      </c>
      <c r="D97" s="210" t="s">
        <v>447</v>
      </c>
      <c r="E97" s="210" t="s">
        <v>447</v>
      </c>
      <c r="F97" s="210">
        <v>96</v>
      </c>
    </row>
    <row r="98" spans="1:6">
      <c r="A98" s="210">
        <v>97</v>
      </c>
      <c r="B98" s="210" t="s">
        <v>448</v>
      </c>
      <c r="C98" s="210">
        <v>230436</v>
      </c>
      <c r="D98" s="210" t="s">
        <v>448</v>
      </c>
      <c r="E98" s="210" t="s">
        <v>449</v>
      </c>
      <c r="F98" s="210">
        <v>97</v>
      </c>
    </row>
    <row r="99" spans="1:6">
      <c r="A99" s="210">
        <v>98</v>
      </c>
      <c r="B99" s="210" t="s">
        <v>450</v>
      </c>
      <c r="C99" s="210">
        <v>230464</v>
      </c>
      <c r="D99" s="210" t="s">
        <v>450</v>
      </c>
      <c r="E99" s="210" t="s">
        <v>450</v>
      </c>
      <c r="F99" s="210">
        <v>98</v>
      </c>
    </row>
    <row r="100" spans="1:6">
      <c r="A100" s="210">
        <v>99</v>
      </c>
      <c r="B100" t="s">
        <v>451</v>
      </c>
      <c r="C100">
        <v>235999</v>
      </c>
      <c r="D100" t="s">
        <v>451</v>
      </c>
      <c r="E100" t="s">
        <v>452</v>
      </c>
      <c r="F100" s="210">
        <v>99</v>
      </c>
    </row>
    <row r="101" spans="1:6">
      <c r="A101" s="210">
        <v>100</v>
      </c>
      <c r="B101" t="s">
        <v>453</v>
      </c>
      <c r="C101">
        <v>235998</v>
      </c>
      <c r="D101" t="s">
        <v>453</v>
      </c>
      <c r="E101" t="s">
        <v>454</v>
      </c>
      <c r="F101" s="210">
        <v>100</v>
      </c>
    </row>
    <row r="102" spans="1:6">
      <c r="A102" s="210">
        <v>101</v>
      </c>
      <c r="B102" t="s">
        <v>455</v>
      </c>
      <c r="C102">
        <v>235002</v>
      </c>
      <c r="D102" t="s">
        <v>455</v>
      </c>
      <c r="E102" t="s">
        <v>456</v>
      </c>
      <c r="F102" s="210">
        <v>101</v>
      </c>
    </row>
    <row r="103" spans="1:6">
      <c r="A103" s="210">
        <v>102</v>
      </c>
      <c r="B103" t="s">
        <v>457</v>
      </c>
      <c r="C103">
        <v>235003</v>
      </c>
      <c r="D103" t="s">
        <v>457</v>
      </c>
      <c r="E103" t="s">
        <v>458</v>
      </c>
      <c r="F103" s="210">
        <v>102</v>
      </c>
    </row>
    <row r="104" spans="1:6">
      <c r="A104" s="210">
        <v>103</v>
      </c>
      <c r="B104" t="s">
        <v>459</v>
      </c>
      <c r="C104">
        <v>235004</v>
      </c>
      <c r="D104" t="s">
        <v>459</v>
      </c>
      <c r="E104" t="s">
        <v>460</v>
      </c>
      <c r="F104" s="210">
        <v>103</v>
      </c>
    </row>
    <row r="105" spans="1:6">
      <c r="A105" s="210">
        <v>104</v>
      </c>
      <c r="B105" t="s">
        <v>461</v>
      </c>
      <c r="C105">
        <v>235005</v>
      </c>
      <c r="D105" t="s">
        <v>461</v>
      </c>
      <c r="E105" t="s">
        <v>462</v>
      </c>
      <c r="F105" s="210">
        <v>104</v>
      </c>
    </row>
    <row r="106" spans="1:6">
      <c r="A106" s="210">
        <v>105</v>
      </c>
      <c r="B106" t="s">
        <v>463</v>
      </c>
      <c r="C106">
        <v>235006</v>
      </c>
      <c r="D106" t="s">
        <v>463</v>
      </c>
      <c r="E106" t="s">
        <v>464</v>
      </c>
      <c r="F106" s="210">
        <v>105</v>
      </c>
    </row>
    <row r="107" spans="1:6">
      <c r="A107" s="210">
        <v>106</v>
      </c>
      <c r="B107" t="s">
        <v>465</v>
      </c>
      <c r="C107">
        <v>235009</v>
      </c>
      <c r="D107" t="s">
        <v>465</v>
      </c>
      <c r="E107" t="s">
        <v>466</v>
      </c>
      <c r="F107" s="210">
        <v>106</v>
      </c>
    </row>
    <row r="108" spans="1:6">
      <c r="A108" s="210">
        <v>107</v>
      </c>
      <c r="B108" t="s">
        <v>467</v>
      </c>
      <c r="C108">
        <v>235014</v>
      </c>
      <c r="D108" t="s">
        <v>467</v>
      </c>
      <c r="E108" t="s">
        <v>468</v>
      </c>
      <c r="F108" s="210">
        <v>107</v>
      </c>
    </row>
    <row r="109" spans="1:6">
      <c r="A109" s="210">
        <v>108</v>
      </c>
      <c r="B109" t="s">
        <v>469</v>
      </c>
      <c r="C109">
        <v>235015</v>
      </c>
      <c r="D109" t="s">
        <v>469</v>
      </c>
      <c r="E109" t="s">
        <v>470</v>
      </c>
      <c r="F109" s="210">
        <v>108</v>
      </c>
    </row>
    <row r="110" spans="1:6">
      <c r="A110" s="210">
        <v>109</v>
      </c>
      <c r="B110" t="s">
        <v>471</v>
      </c>
      <c r="C110">
        <v>235018</v>
      </c>
      <c r="D110" t="s">
        <v>471</v>
      </c>
      <c r="E110" t="s">
        <v>472</v>
      </c>
      <c r="F110" s="210">
        <v>109</v>
      </c>
    </row>
    <row r="111" spans="1:6">
      <c r="A111" s="210">
        <v>110</v>
      </c>
      <c r="B111" t="s">
        <v>473</v>
      </c>
      <c r="C111">
        <v>235021</v>
      </c>
      <c r="D111" t="s">
        <v>474</v>
      </c>
      <c r="E111" t="s">
        <v>475</v>
      </c>
      <c r="F111" s="210">
        <v>110</v>
      </c>
    </row>
    <row r="112" spans="1:6">
      <c r="A112" s="210">
        <v>111</v>
      </c>
      <c r="B112" t="s">
        <v>476</v>
      </c>
      <c r="C112">
        <v>235022</v>
      </c>
      <c r="D112" t="s">
        <v>476</v>
      </c>
      <c r="E112" t="s">
        <v>477</v>
      </c>
      <c r="F112" s="210">
        <v>111</v>
      </c>
    </row>
    <row r="113" spans="1:6">
      <c r="A113" s="210">
        <v>112</v>
      </c>
      <c r="B113" t="s">
        <v>478</v>
      </c>
      <c r="C113">
        <v>235026</v>
      </c>
      <c r="D113" t="s">
        <v>478</v>
      </c>
      <c r="E113" t="s">
        <v>479</v>
      </c>
      <c r="F113" s="210">
        <v>112</v>
      </c>
    </row>
    <row r="114" spans="1:6">
      <c r="A114" s="210">
        <v>113</v>
      </c>
      <c r="B114" t="s">
        <v>480</v>
      </c>
      <c r="C114">
        <v>235030</v>
      </c>
      <c r="D114" t="s">
        <v>480</v>
      </c>
      <c r="E114" t="s">
        <v>481</v>
      </c>
      <c r="F114" s="210">
        <v>113</v>
      </c>
    </row>
    <row r="115" spans="1:6">
      <c r="A115" s="210">
        <v>114</v>
      </c>
      <c r="B115" t="s">
        <v>482</v>
      </c>
      <c r="C115">
        <v>235035</v>
      </c>
      <c r="D115" t="s">
        <v>482</v>
      </c>
      <c r="E115" t="s">
        <v>483</v>
      </c>
      <c r="F115" s="210">
        <v>114</v>
      </c>
    </row>
    <row r="116" spans="1:6">
      <c r="A116" s="210">
        <v>115</v>
      </c>
      <c r="B116" t="s">
        <v>484</v>
      </c>
      <c r="C116">
        <v>235043</v>
      </c>
      <c r="D116" t="s">
        <v>484</v>
      </c>
      <c r="E116" t="s">
        <v>485</v>
      </c>
      <c r="F116" s="210">
        <v>115</v>
      </c>
    </row>
    <row r="117" spans="1:6">
      <c r="A117" s="210">
        <v>116</v>
      </c>
      <c r="B117" t="s">
        <v>486</v>
      </c>
      <c r="C117">
        <v>235044</v>
      </c>
      <c r="D117" t="s">
        <v>486</v>
      </c>
      <c r="E117" t="s">
        <v>487</v>
      </c>
      <c r="F117" s="210">
        <v>116</v>
      </c>
    </row>
    <row r="118" spans="1:6">
      <c r="A118" s="210">
        <v>117</v>
      </c>
      <c r="B118" t="s">
        <v>488</v>
      </c>
      <c r="C118">
        <v>235045</v>
      </c>
      <c r="D118" t="s">
        <v>488</v>
      </c>
      <c r="E118" t="s">
        <v>489</v>
      </c>
      <c r="F118" s="210">
        <v>117</v>
      </c>
    </row>
    <row r="119" spans="1:6">
      <c r="A119" s="210">
        <v>118</v>
      </c>
      <c r="B119" t="s">
        <v>490</v>
      </c>
      <c r="C119">
        <v>235047</v>
      </c>
      <c r="D119" t="s">
        <v>490</v>
      </c>
      <c r="E119" t="s">
        <v>491</v>
      </c>
      <c r="F119" s="210">
        <v>118</v>
      </c>
    </row>
    <row r="120" spans="1:6">
      <c r="A120" s="210">
        <v>119</v>
      </c>
      <c r="B120" t="s">
        <v>492</v>
      </c>
      <c r="C120">
        <v>235049</v>
      </c>
      <c r="D120" t="s">
        <v>492</v>
      </c>
      <c r="E120" t="s">
        <v>493</v>
      </c>
      <c r="F120" s="210">
        <v>119</v>
      </c>
    </row>
    <row r="121" spans="1:6">
      <c r="A121" s="210">
        <v>120</v>
      </c>
      <c r="B121" t="s">
        <v>494</v>
      </c>
      <c r="C121">
        <v>235051</v>
      </c>
      <c r="D121" t="s">
        <v>494</v>
      </c>
      <c r="E121" t="s">
        <v>495</v>
      </c>
      <c r="F121" s="210">
        <v>120</v>
      </c>
    </row>
    <row r="122" spans="1:6">
      <c r="A122" s="210">
        <v>121</v>
      </c>
      <c r="B122" t="s">
        <v>496</v>
      </c>
      <c r="C122">
        <v>235053</v>
      </c>
      <c r="D122" t="s">
        <v>496</v>
      </c>
      <c r="E122" t="s">
        <v>497</v>
      </c>
      <c r="F122" s="210">
        <v>121</v>
      </c>
    </row>
    <row r="123" spans="1:6">
      <c r="A123" s="210">
        <v>122</v>
      </c>
      <c r="B123" t="s">
        <v>498</v>
      </c>
      <c r="C123">
        <v>235056</v>
      </c>
      <c r="D123" t="s">
        <v>498</v>
      </c>
      <c r="E123" t="s">
        <v>499</v>
      </c>
      <c r="F123" s="210">
        <v>122</v>
      </c>
    </row>
    <row r="124" spans="1:6">
      <c r="A124" s="210">
        <v>123</v>
      </c>
      <c r="B124" t="s">
        <v>500</v>
      </c>
      <c r="C124">
        <v>235057</v>
      </c>
      <c r="D124" t="s">
        <v>501</v>
      </c>
      <c r="E124" t="s">
        <v>502</v>
      </c>
      <c r="F124" s="210">
        <v>123</v>
      </c>
    </row>
    <row r="125" spans="1:6">
      <c r="A125" s="210">
        <v>124</v>
      </c>
      <c r="B125" t="s">
        <v>503</v>
      </c>
      <c r="C125">
        <v>235061</v>
      </c>
      <c r="D125" t="s">
        <v>503</v>
      </c>
      <c r="E125" t="s">
        <v>504</v>
      </c>
      <c r="F125" s="210">
        <v>124</v>
      </c>
    </row>
    <row r="126" spans="1:6">
      <c r="A126" s="210">
        <v>125</v>
      </c>
      <c r="B126" t="s">
        <v>505</v>
      </c>
      <c r="C126">
        <v>235063</v>
      </c>
      <c r="D126" t="s">
        <v>505</v>
      </c>
      <c r="E126" t="s">
        <v>506</v>
      </c>
      <c r="F126" s="210">
        <v>125</v>
      </c>
    </row>
    <row r="127" spans="1:6">
      <c r="A127" s="210">
        <v>126</v>
      </c>
      <c r="B127" t="s">
        <v>507</v>
      </c>
      <c r="C127">
        <v>235064</v>
      </c>
      <c r="D127" t="s">
        <v>507</v>
      </c>
      <c r="E127" t="s">
        <v>508</v>
      </c>
      <c r="F127" s="210">
        <v>126</v>
      </c>
    </row>
    <row r="128" spans="1:6">
      <c r="A128" s="210">
        <v>127</v>
      </c>
      <c r="B128" t="s">
        <v>509</v>
      </c>
      <c r="C128">
        <v>235065</v>
      </c>
      <c r="D128" t="s">
        <v>509</v>
      </c>
      <c r="E128" t="s">
        <v>510</v>
      </c>
      <c r="F128" s="210">
        <v>127</v>
      </c>
    </row>
    <row r="129" spans="1:6">
      <c r="A129" s="210">
        <v>128</v>
      </c>
      <c r="B129" t="s">
        <v>511</v>
      </c>
      <c r="C129">
        <v>235066</v>
      </c>
      <c r="D129" t="s">
        <v>511</v>
      </c>
      <c r="E129" t="s">
        <v>512</v>
      </c>
      <c r="F129" s="210">
        <v>128</v>
      </c>
    </row>
    <row r="130" spans="1:6">
      <c r="A130" s="210">
        <v>129</v>
      </c>
      <c r="B130" t="s">
        <v>513</v>
      </c>
      <c r="C130">
        <v>235071</v>
      </c>
      <c r="D130" t="s">
        <v>513</v>
      </c>
      <c r="E130" t="s">
        <v>514</v>
      </c>
      <c r="F130" s="210">
        <v>129</v>
      </c>
    </row>
    <row r="131" spans="1:6">
      <c r="A131" s="210">
        <v>130</v>
      </c>
      <c r="B131" t="s">
        <v>515</v>
      </c>
      <c r="C131">
        <v>235075</v>
      </c>
      <c r="D131" t="s">
        <v>515</v>
      </c>
      <c r="E131" t="s">
        <v>516</v>
      </c>
      <c r="F131" s="210">
        <v>130</v>
      </c>
    </row>
    <row r="132" spans="1:6">
      <c r="A132" s="210">
        <v>131</v>
      </c>
      <c r="B132" t="s">
        <v>517</v>
      </c>
      <c r="C132">
        <v>235076</v>
      </c>
      <c r="D132" t="s">
        <v>518</v>
      </c>
      <c r="E132" t="s">
        <v>519</v>
      </c>
      <c r="F132" s="210">
        <v>131</v>
      </c>
    </row>
    <row r="133" spans="1:6">
      <c r="A133" s="210">
        <v>132</v>
      </c>
      <c r="B133" t="s">
        <v>520</v>
      </c>
      <c r="C133">
        <v>235077</v>
      </c>
      <c r="D133" t="s">
        <v>520</v>
      </c>
      <c r="E133" t="s">
        <v>521</v>
      </c>
      <c r="F133" s="210">
        <v>132</v>
      </c>
    </row>
    <row r="134" spans="1:6">
      <c r="A134" s="210">
        <v>133</v>
      </c>
      <c r="B134" t="s">
        <v>522</v>
      </c>
      <c r="C134">
        <v>235078</v>
      </c>
      <c r="D134" t="s">
        <v>523</v>
      </c>
      <c r="E134" t="s">
        <v>524</v>
      </c>
      <c r="F134" s="210">
        <v>133</v>
      </c>
    </row>
    <row r="135" spans="1:6">
      <c r="A135" s="210">
        <v>134</v>
      </c>
      <c r="B135" t="s">
        <v>525</v>
      </c>
      <c r="C135">
        <v>235083</v>
      </c>
      <c r="D135" t="s">
        <v>525</v>
      </c>
      <c r="E135" t="s">
        <v>526</v>
      </c>
      <c r="F135" s="210">
        <v>134</v>
      </c>
    </row>
    <row r="136" spans="1:6">
      <c r="A136" s="210">
        <v>135</v>
      </c>
      <c r="B136" t="s">
        <v>527</v>
      </c>
      <c r="C136">
        <v>235084</v>
      </c>
      <c r="D136" t="s">
        <v>527</v>
      </c>
      <c r="E136" t="s">
        <v>528</v>
      </c>
      <c r="F136" s="210">
        <v>135</v>
      </c>
    </row>
    <row r="137" spans="1:6">
      <c r="A137" s="210">
        <v>136</v>
      </c>
      <c r="B137" t="s">
        <v>529</v>
      </c>
      <c r="C137">
        <v>235085</v>
      </c>
      <c r="D137" t="s">
        <v>529</v>
      </c>
      <c r="E137" t="s">
        <v>530</v>
      </c>
      <c r="F137" s="210">
        <v>136</v>
      </c>
    </row>
    <row r="138" spans="1:6">
      <c r="A138" s="210">
        <v>137</v>
      </c>
      <c r="B138" t="s">
        <v>531</v>
      </c>
      <c r="C138">
        <v>235086</v>
      </c>
      <c r="D138" t="s">
        <v>532</v>
      </c>
      <c r="E138" t="s">
        <v>533</v>
      </c>
      <c r="F138" s="210">
        <v>137</v>
      </c>
    </row>
    <row r="139" spans="1:6">
      <c r="A139" s="210">
        <v>138</v>
      </c>
      <c r="B139" t="s">
        <v>534</v>
      </c>
      <c r="C139">
        <v>235088</v>
      </c>
      <c r="D139" t="s">
        <v>534</v>
      </c>
      <c r="E139" t="s">
        <v>535</v>
      </c>
      <c r="F139" s="210">
        <v>138</v>
      </c>
    </row>
    <row r="140" spans="1:6">
      <c r="A140" s="210">
        <v>139</v>
      </c>
      <c r="B140" t="s">
        <v>536</v>
      </c>
      <c r="C140">
        <v>235090</v>
      </c>
      <c r="D140" t="s">
        <v>537</v>
      </c>
      <c r="E140" t="s">
        <v>538</v>
      </c>
      <c r="F140" s="210">
        <v>139</v>
      </c>
    </row>
    <row r="141" spans="1:6">
      <c r="A141" s="210">
        <v>140</v>
      </c>
      <c r="B141" t="s">
        <v>539</v>
      </c>
      <c r="C141">
        <v>235093</v>
      </c>
      <c r="D141" t="s">
        <v>539</v>
      </c>
      <c r="E141" t="s">
        <v>540</v>
      </c>
      <c r="F141" s="210">
        <v>140</v>
      </c>
    </row>
    <row r="142" spans="1:6">
      <c r="A142" s="210">
        <v>141</v>
      </c>
      <c r="B142" t="s">
        <v>541</v>
      </c>
      <c r="C142">
        <v>235094</v>
      </c>
      <c r="D142" t="s">
        <v>541</v>
      </c>
      <c r="E142" t="s">
        <v>542</v>
      </c>
      <c r="F142" s="210">
        <v>141</v>
      </c>
    </row>
    <row r="143" spans="1:6">
      <c r="A143" s="210">
        <v>142</v>
      </c>
      <c r="B143" t="s">
        <v>543</v>
      </c>
      <c r="C143">
        <v>235095</v>
      </c>
      <c r="D143" t="s">
        <v>543</v>
      </c>
      <c r="E143" t="s">
        <v>544</v>
      </c>
      <c r="F143" s="210">
        <v>142</v>
      </c>
    </row>
    <row r="144" spans="1:6">
      <c r="A144" s="210">
        <v>143</v>
      </c>
      <c r="B144" t="s">
        <v>545</v>
      </c>
      <c r="C144">
        <v>235096</v>
      </c>
      <c r="D144" t="s">
        <v>545</v>
      </c>
      <c r="E144" t="s">
        <v>546</v>
      </c>
      <c r="F144" s="210">
        <v>143</v>
      </c>
    </row>
    <row r="145" spans="1:6">
      <c r="A145" s="210">
        <v>144</v>
      </c>
      <c r="B145" t="s">
        <v>547</v>
      </c>
      <c r="C145">
        <v>235097</v>
      </c>
      <c r="D145" t="s">
        <v>548</v>
      </c>
      <c r="E145" t="s">
        <v>549</v>
      </c>
      <c r="F145" s="210">
        <v>144</v>
      </c>
    </row>
    <row r="146" spans="1:6">
      <c r="A146" s="210">
        <v>145</v>
      </c>
      <c r="B146" t="s">
        <v>550</v>
      </c>
      <c r="C146">
        <v>235099</v>
      </c>
      <c r="D146" t="s">
        <v>550</v>
      </c>
      <c r="E146" t="s">
        <v>551</v>
      </c>
      <c r="F146" s="210">
        <v>145</v>
      </c>
    </row>
    <row r="147" spans="1:6">
      <c r="A147" s="210">
        <v>146</v>
      </c>
      <c r="B147" t="s">
        <v>552</v>
      </c>
      <c r="C147">
        <v>235100</v>
      </c>
      <c r="D147" t="s">
        <v>552</v>
      </c>
      <c r="E147" t="s">
        <v>553</v>
      </c>
      <c r="F147" s="210">
        <v>146</v>
      </c>
    </row>
    <row r="148" spans="1:6">
      <c r="A148" s="210">
        <v>147</v>
      </c>
      <c r="B148" t="s">
        <v>554</v>
      </c>
      <c r="C148">
        <v>235104</v>
      </c>
      <c r="D148" t="s">
        <v>555</v>
      </c>
      <c r="E148" t="s">
        <v>556</v>
      </c>
      <c r="F148" s="210">
        <v>147</v>
      </c>
    </row>
    <row r="149" spans="1:6">
      <c r="A149" s="210">
        <v>148</v>
      </c>
      <c r="B149" t="s">
        <v>557</v>
      </c>
      <c r="C149">
        <v>235106</v>
      </c>
      <c r="D149" t="s">
        <v>557</v>
      </c>
      <c r="E149" t="s">
        <v>558</v>
      </c>
      <c r="F149" s="210">
        <v>148</v>
      </c>
    </row>
    <row r="150" spans="1:6">
      <c r="A150" s="210">
        <v>149</v>
      </c>
      <c r="B150" t="s">
        <v>559</v>
      </c>
      <c r="C150">
        <v>235129</v>
      </c>
      <c r="D150" t="s">
        <v>559</v>
      </c>
      <c r="E150" t="s">
        <v>560</v>
      </c>
      <c r="F150" s="210">
        <v>149</v>
      </c>
    </row>
    <row r="151" spans="1:6">
      <c r="A151" s="210">
        <v>150</v>
      </c>
      <c r="B151" t="s">
        <v>561</v>
      </c>
      <c r="C151">
        <v>235131</v>
      </c>
      <c r="D151" t="s">
        <v>562</v>
      </c>
      <c r="E151" t="s">
        <v>563</v>
      </c>
      <c r="F151" s="210">
        <v>150</v>
      </c>
    </row>
    <row r="152" spans="1:6">
      <c r="A152" s="210">
        <v>151</v>
      </c>
      <c r="B152" t="s">
        <v>681</v>
      </c>
      <c r="C152">
        <v>235137</v>
      </c>
      <c r="D152" t="s">
        <v>681</v>
      </c>
      <c r="E152" t="s">
        <v>564</v>
      </c>
      <c r="F152" s="210">
        <v>151</v>
      </c>
    </row>
    <row r="153" spans="1:6">
      <c r="A153" s="210">
        <v>152</v>
      </c>
      <c r="B153" t="s">
        <v>682</v>
      </c>
      <c r="C153">
        <v>235138</v>
      </c>
      <c r="D153" t="s">
        <v>682</v>
      </c>
      <c r="E153" t="s">
        <v>565</v>
      </c>
      <c r="F153" s="210">
        <v>152</v>
      </c>
    </row>
    <row r="154" spans="1:6">
      <c r="A154" s="210">
        <v>153</v>
      </c>
      <c r="B154" t="s">
        <v>566</v>
      </c>
      <c r="C154">
        <v>235141</v>
      </c>
      <c r="D154" t="s">
        <v>566</v>
      </c>
      <c r="E154" t="s">
        <v>567</v>
      </c>
      <c r="F154" s="210">
        <v>153</v>
      </c>
    </row>
    <row r="155" spans="1:6">
      <c r="A155" s="210">
        <v>154</v>
      </c>
      <c r="B155" t="s">
        <v>568</v>
      </c>
      <c r="C155">
        <v>235146</v>
      </c>
      <c r="D155" t="s">
        <v>568</v>
      </c>
      <c r="E155" t="s">
        <v>569</v>
      </c>
      <c r="F155" s="210">
        <v>154</v>
      </c>
    </row>
    <row r="156" spans="1:6">
      <c r="A156" s="210">
        <v>155</v>
      </c>
      <c r="B156" t="s">
        <v>570</v>
      </c>
      <c r="C156">
        <v>235148</v>
      </c>
      <c r="D156" t="s">
        <v>570</v>
      </c>
      <c r="E156" t="s">
        <v>571</v>
      </c>
      <c r="F156" s="210">
        <v>155</v>
      </c>
    </row>
    <row r="157" spans="1:6">
      <c r="A157" s="210">
        <v>156</v>
      </c>
      <c r="B157" t="s">
        <v>572</v>
      </c>
      <c r="C157">
        <v>235162</v>
      </c>
      <c r="D157" t="s">
        <v>572</v>
      </c>
      <c r="E157" t="s">
        <v>573</v>
      </c>
      <c r="F157" s="210">
        <v>156</v>
      </c>
    </row>
    <row r="158" spans="1:6">
      <c r="A158" s="210">
        <v>157</v>
      </c>
      <c r="B158" t="s">
        <v>574</v>
      </c>
      <c r="C158">
        <v>235180</v>
      </c>
      <c r="D158" t="s">
        <v>575</v>
      </c>
      <c r="E158" t="s">
        <v>576</v>
      </c>
      <c r="F158" s="210">
        <v>157</v>
      </c>
    </row>
    <row r="159" spans="1:6">
      <c r="A159" s="210">
        <v>158</v>
      </c>
      <c r="B159" t="s">
        <v>577</v>
      </c>
      <c r="C159">
        <v>235181</v>
      </c>
      <c r="D159" t="s">
        <v>578</v>
      </c>
      <c r="E159" t="s">
        <v>579</v>
      </c>
      <c r="F159" s="210">
        <v>158</v>
      </c>
    </row>
    <row r="160" spans="1:6">
      <c r="A160" s="210">
        <v>159</v>
      </c>
      <c r="B160" t="s">
        <v>580</v>
      </c>
      <c r="C160">
        <v>235184</v>
      </c>
      <c r="D160" t="s">
        <v>581</v>
      </c>
      <c r="E160" t="s">
        <v>582</v>
      </c>
      <c r="F160" s="210">
        <v>159</v>
      </c>
    </row>
    <row r="161" spans="1:6">
      <c r="A161" s="210">
        <v>160</v>
      </c>
      <c r="B161" t="s">
        <v>583</v>
      </c>
      <c r="C161">
        <v>235185</v>
      </c>
      <c r="D161" t="s">
        <v>583</v>
      </c>
      <c r="E161" t="s">
        <v>584</v>
      </c>
      <c r="F161" s="210">
        <v>160</v>
      </c>
    </row>
    <row r="162" spans="1:6">
      <c r="A162" s="210">
        <v>161</v>
      </c>
      <c r="B162" t="s">
        <v>585</v>
      </c>
      <c r="C162">
        <v>235186</v>
      </c>
      <c r="D162" t="s">
        <v>585</v>
      </c>
      <c r="E162" t="s">
        <v>586</v>
      </c>
      <c r="F162" s="210">
        <v>161</v>
      </c>
    </row>
    <row r="163" spans="1:6">
      <c r="A163" s="210">
        <v>162</v>
      </c>
      <c r="B163" t="s">
        <v>587</v>
      </c>
      <c r="C163">
        <v>235188</v>
      </c>
      <c r="D163" t="s">
        <v>587</v>
      </c>
      <c r="E163" t="s">
        <v>588</v>
      </c>
      <c r="F163" s="210">
        <v>162</v>
      </c>
    </row>
    <row r="164" spans="1:6">
      <c r="A164" s="210">
        <v>163</v>
      </c>
      <c r="B164" t="s">
        <v>589</v>
      </c>
      <c r="C164">
        <v>235189</v>
      </c>
      <c r="D164" t="s">
        <v>589</v>
      </c>
      <c r="E164" t="s">
        <v>590</v>
      </c>
      <c r="F164" s="210">
        <v>163</v>
      </c>
    </row>
    <row r="165" spans="1:6">
      <c r="A165" s="210">
        <v>164</v>
      </c>
      <c r="B165" t="s">
        <v>591</v>
      </c>
      <c r="C165">
        <v>235201</v>
      </c>
      <c r="D165" t="s">
        <v>591</v>
      </c>
      <c r="E165" t="s">
        <v>592</v>
      </c>
      <c r="F165" s="210">
        <v>164</v>
      </c>
    </row>
    <row r="166" spans="1:6">
      <c r="A166" s="210">
        <v>165</v>
      </c>
      <c r="B166" t="s">
        <v>593</v>
      </c>
      <c r="C166">
        <v>235203</v>
      </c>
      <c r="D166" t="s">
        <v>594</v>
      </c>
      <c r="E166" t="s">
        <v>595</v>
      </c>
      <c r="F166" s="210">
        <v>165</v>
      </c>
    </row>
    <row r="167" spans="1:6">
      <c r="A167" s="210">
        <v>166</v>
      </c>
      <c r="B167" t="s">
        <v>596</v>
      </c>
      <c r="C167">
        <v>235233</v>
      </c>
      <c r="D167" t="s">
        <v>596</v>
      </c>
      <c r="E167" t="s">
        <v>597</v>
      </c>
      <c r="F167" s="210">
        <v>166</v>
      </c>
    </row>
    <row r="168" spans="1:6">
      <c r="A168" s="210">
        <v>167</v>
      </c>
      <c r="B168" t="s">
        <v>598</v>
      </c>
      <c r="C168">
        <v>235242</v>
      </c>
      <c r="D168" t="s">
        <v>598</v>
      </c>
      <c r="E168" t="s">
        <v>599</v>
      </c>
      <c r="F168" s="210">
        <v>167</v>
      </c>
    </row>
    <row r="169" spans="1:6">
      <c r="A169" s="210">
        <v>168</v>
      </c>
      <c r="B169" t="s">
        <v>600</v>
      </c>
      <c r="C169">
        <v>235246</v>
      </c>
      <c r="D169" t="s">
        <v>600</v>
      </c>
      <c r="E169" t="s">
        <v>601</v>
      </c>
      <c r="F169" s="210">
        <v>168</v>
      </c>
    </row>
    <row r="170" spans="1:6">
      <c r="A170" s="210">
        <v>169</v>
      </c>
      <c r="B170" t="s">
        <v>602</v>
      </c>
      <c r="C170">
        <v>235247</v>
      </c>
      <c r="D170" t="s">
        <v>603</v>
      </c>
      <c r="E170" t="s">
        <v>604</v>
      </c>
      <c r="F170" s="210">
        <v>169</v>
      </c>
    </row>
    <row r="171" spans="1:6">
      <c r="A171" s="210">
        <v>170</v>
      </c>
      <c r="B171" t="s">
        <v>605</v>
      </c>
      <c r="C171">
        <v>235248</v>
      </c>
      <c r="D171" t="s">
        <v>605</v>
      </c>
      <c r="E171" t="s">
        <v>606</v>
      </c>
      <c r="F171" s="210">
        <v>170</v>
      </c>
    </row>
    <row r="172" spans="1:6">
      <c r="A172" s="210">
        <v>171</v>
      </c>
      <c r="B172" t="s">
        <v>607</v>
      </c>
      <c r="C172">
        <v>235251</v>
      </c>
      <c r="D172" t="s">
        <v>607</v>
      </c>
      <c r="E172" t="s">
        <v>608</v>
      </c>
      <c r="F172" s="210">
        <v>171</v>
      </c>
    </row>
    <row r="173" spans="1:6">
      <c r="A173" s="210">
        <v>172</v>
      </c>
      <c r="B173" t="s">
        <v>609</v>
      </c>
      <c r="C173">
        <v>235253</v>
      </c>
      <c r="D173" t="s">
        <v>609</v>
      </c>
      <c r="E173" t="s">
        <v>610</v>
      </c>
      <c r="F173" s="210">
        <v>172</v>
      </c>
    </row>
    <row r="174" spans="1:6">
      <c r="A174" s="210">
        <v>173</v>
      </c>
      <c r="B174" t="s">
        <v>611</v>
      </c>
      <c r="C174">
        <v>235254</v>
      </c>
      <c r="D174" t="s">
        <v>612</v>
      </c>
      <c r="E174" t="s">
        <v>613</v>
      </c>
      <c r="F174" s="210">
        <v>173</v>
      </c>
    </row>
    <row r="175" spans="1:6">
      <c r="A175" s="210">
        <v>174</v>
      </c>
      <c r="B175" t="s">
        <v>614</v>
      </c>
      <c r="C175">
        <v>235257</v>
      </c>
      <c r="D175" t="s">
        <v>614</v>
      </c>
      <c r="E175" t="s">
        <v>615</v>
      </c>
      <c r="F175" s="210">
        <v>174</v>
      </c>
    </row>
    <row r="176" spans="1:6">
      <c r="A176" s="210">
        <v>175</v>
      </c>
      <c r="B176" t="s">
        <v>616</v>
      </c>
      <c r="C176">
        <v>235258</v>
      </c>
      <c r="D176" t="s">
        <v>616</v>
      </c>
      <c r="E176" t="s">
        <v>617</v>
      </c>
      <c r="F176" s="210">
        <v>175</v>
      </c>
    </row>
    <row r="177" spans="1:6">
      <c r="A177" s="210">
        <v>176</v>
      </c>
      <c r="B177" t="s">
        <v>618</v>
      </c>
      <c r="C177">
        <v>235264</v>
      </c>
      <c r="D177" t="s">
        <v>618</v>
      </c>
      <c r="E177" t="s">
        <v>619</v>
      </c>
      <c r="F177" s="210">
        <v>176</v>
      </c>
    </row>
    <row r="178" spans="1:6">
      <c r="A178" s="210">
        <v>177</v>
      </c>
      <c r="B178" t="s">
        <v>620</v>
      </c>
      <c r="C178">
        <v>235265</v>
      </c>
      <c r="D178" t="s">
        <v>620</v>
      </c>
      <c r="E178" t="s">
        <v>621</v>
      </c>
      <c r="F178" s="210">
        <v>177</v>
      </c>
    </row>
    <row r="179" spans="1:6">
      <c r="A179" s="210">
        <v>178</v>
      </c>
      <c r="B179" t="s">
        <v>622</v>
      </c>
      <c r="C179">
        <v>235266</v>
      </c>
      <c r="D179" t="s">
        <v>623</v>
      </c>
      <c r="E179" t="s">
        <v>624</v>
      </c>
      <c r="F179" s="210">
        <v>178</v>
      </c>
    </row>
    <row r="180" spans="1:6">
      <c r="A180" s="210">
        <v>179</v>
      </c>
      <c r="B180" t="s">
        <v>625</v>
      </c>
      <c r="C180">
        <v>235267</v>
      </c>
      <c r="D180" t="s">
        <v>626</v>
      </c>
      <c r="E180" t="s">
        <v>627</v>
      </c>
      <c r="F180" s="210">
        <v>179</v>
      </c>
    </row>
    <row r="181" spans="1:6">
      <c r="A181" s="210">
        <v>180</v>
      </c>
      <c r="B181" t="s">
        <v>628</v>
      </c>
      <c r="C181">
        <v>235414</v>
      </c>
      <c r="D181" t="s">
        <v>629</v>
      </c>
      <c r="E181" t="s">
        <v>630</v>
      </c>
      <c r="F181" s="210">
        <v>180</v>
      </c>
    </row>
    <row r="182" spans="1:6">
      <c r="A182" s="210">
        <v>181</v>
      </c>
      <c r="B182" t="s">
        <v>631</v>
      </c>
      <c r="C182">
        <v>235415</v>
      </c>
      <c r="D182" t="s">
        <v>631</v>
      </c>
      <c r="E182" t="s">
        <v>632</v>
      </c>
      <c r="F182" s="210">
        <v>181</v>
      </c>
    </row>
    <row r="183" spans="1:6">
      <c r="A183" s="210">
        <v>182</v>
      </c>
      <c r="B183" t="s">
        <v>633</v>
      </c>
      <c r="C183">
        <v>235417</v>
      </c>
      <c r="D183" t="s">
        <v>633</v>
      </c>
      <c r="E183" t="s">
        <v>634</v>
      </c>
      <c r="F183" s="210">
        <v>182</v>
      </c>
    </row>
    <row r="184" spans="1:6">
      <c r="A184" s="210">
        <v>183</v>
      </c>
      <c r="B184" t="s">
        <v>635</v>
      </c>
      <c r="C184">
        <v>235420</v>
      </c>
      <c r="D184" t="s">
        <v>635</v>
      </c>
      <c r="E184" t="s">
        <v>636</v>
      </c>
      <c r="F184" s="210">
        <v>183</v>
      </c>
    </row>
    <row r="185" spans="1:6">
      <c r="A185" s="210">
        <v>184</v>
      </c>
      <c r="B185" t="s">
        <v>637</v>
      </c>
      <c r="C185">
        <v>235421</v>
      </c>
      <c r="D185" t="s">
        <v>637</v>
      </c>
      <c r="E185" t="s">
        <v>638</v>
      </c>
      <c r="F185" s="210">
        <v>184</v>
      </c>
    </row>
    <row r="186" spans="1:6">
      <c r="A186" s="210">
        <v>185</v>
      </c>
      <c r="B186" t="s">
        <v>639</v>
      </c>
      <c r="C186">
        <v>235422</v>
      </c>
      <c r="D186" t="s">
        <v>640</v>
      </c>
      <c r="E186" t="s">
        <v>641</v>
      </c>
      <c r="F186" s="210">
        <v>185</v>
      </c>
    </row>
    <row r="187" spans="1:6">
      <c r="A187" s="210">
        <v>186</v>
      </c>
      <c r="B187" t="s">
        <v>642</v>
      </c>
      <c r="C187">
        <v>235424</v>
      </c>
      <c r="D187" t="s">
        <v>642</v>
      </c>
      <c r="E187" t="s">
        <v>643</v>
      </c>
      <c r="F187" s="210">
        <v>186</v>
      </c>
    </row>
    <row r="188" spans="1:6">
      <c r="A188" s="210">
        <v>187</v>
      </c>
      <c r="B188" t="s">
        <v>644</v>
      </c>
      <c r="C188">
        <v>235425</v>
      </c>
      <c r="D188" t="s">
        <v>645</v>
      </c>
      <c r="E188" t="s">
        <v>646</v>
      </c>
      <c r="F188" s="210">
        <v>187</v>
      </c>
    </row>
    <row r="189" spans="1:6">
      <c r="A189" s="210">
        <v>188</v>
      </c>
      <c r="B189" t="s">
        <v>647</v>
      </c>
      <c r="C189">
        <v>235428</v>
      </c>
      <c r="D189" t="s">
        <v>647</v>
      </c>
      <c r="E189" t="s">
        <v>648</v>
      </c>
      <c r="F189" s="210">
        <v>188</v>
      </c>
    </row>
    <row r="190" spans="1:6">
      <c r="A190" s="210">
        <v>189</v>
      </c>
      <c r="B190" t="s">
        <v>649</v>
      </c>
      <c r="C190">
        <v>235437</v>
      </c>
      <c r="D190" t="s">
        <v>649</v>
      </c>
      <c r="E190" t="s">
        <v>650</v>
      </c>
      <c r="F190" s="210">
        <v>189</v>
      </c>
    </row>
    <row r="191" spans="1:6">
      <c r="A191" s="210">
        <v>190</v>
      </c>
      <c r="B191" t="s">
        <v>651</v>
      </c>
      <c r="C191">
        <v>235440</v>
      </c>
      <c r="D191" t="s">
        <v>651</v>
      </c>
      <c r="E191" t="s">
        <v>652</v>
      </c>
      <c r="F191" s="210">
        <v>190</v>
      </c>
    </row>
    <row r="192" spans="1:6">
      <c r="A192" s="210">
        <v>191</v>
      </c>
      <c r="B192" t="s">
        <v>653</v>
      </c>
      <c r="C192">
        <v>235991</v>
      </c>
      <c r="D192" t="s">
        <v>653</v>
      </c>
      <c r="E192" t="s">
        <v>654</v>
      </c>
      <c r="F192" s="210">
        <v>191</v>
      </c>
    </row>
    <row r="193" spans="1:6">
      <c r="A193" s="210">
        <v>192</v>
      </c>
      <c r="B193" t="s">
        <v>655</v>
      </c>
      <c r="C193">
        <v>235992</v>
      </c>
      <c r="D193" t="s">
        <v>655</v>
      </c>
      <c r="E193" t="s">
        <v>656</v>
      </c>
      <c r="F193" s="210">
        <v>192</v>
      </c>
    </row>
    <row r="194" spans="1:6">
      <c r="A194" s="210">
        <v>193</v>
      </c>
      <c r="B194" t="s">
        <v>657</v>
      </c>
      <c r="C194">
        <v>235993</v>
      </c>
      <c r="D194" t="s">
        <v>657</v>
      </c>
      <c r="E194" t="s">
        <v>658</v>
      </c>
      <c r="F194" s="210">
        <v>193</v>
      </c>
    </row>
    <row r="195" spans="1:6">
      <c r="A195" s="210">
        <v>194</v>
      </c>
      <c r="B195" t="s">
        <v>659</v>
      </c>
      <c r="C195">
        <v>235994</v>
      </c>
      <c r="D195" t="s">
        <v>659</v>
      </c>
      <c r="E195" t="s">
        <v>660</v>
      </c>
      <c r="F195" s="210">
        <v>194</v>
      </c>
    </row>
    <row r="196" spans="1:6">
      <c r="A196" s="210">
        <v>195</v>
      </c>
      <c r="B196" t="s">
        <v>661</v>
      </c>
      <c r="C196">
        <v>235995</v>
      </c>
      <c r="D196" t="s">
        <v>661</v>
      </c>
      <c r="E196" t="s">
        <v>662</v>
      </c>
      <c r="F196" s="210">
        <v>195</v>
      </c>
    </row>
  </sheetData>
  <phoneticPr fontId="4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90"/>
  <sheetViews>
    <sheetView topLeftCell="A60" workbookViewId="0">
      <selection activeCell="E92" sqref="E92"/>
    </sheetView>
  </sheetViews>
  <sheetFormatPr defaultRowHeight="13.5"/>
  <cols>
    <col min="1" max="1" width="10.5" bestFit="1" customWidth="1"/>
  </cols>
  <sheetData>
    <row r="1" spans="1:1">
      <c r="A1" t="str">
        <f ca="1">IF(②選手情報入力!C11="","",RANDBETWEEN(600000001,699999999))</f>
        <v/>
      </c>
    </row>
    <row r="2" spans="1:1">
      <c r="A2" t="str">
        <f ca="1">IF(②選手情報入力!C12="","",RANDBETWEEN(600000001,699999999))</f>
        <v/>
      </c>
    </row>
    <row r="3" spans="1:1">
      <c r="A3" t="str">
        <f ca="1">IF(②選手情報入力!C13="","",RANDBETWEEN(600000001,699999999))</f>
        <v/>
      </c>
    </row>
    <row r="4" spans="1:1">
      <c r="A4" t="str">
        <f ca="1">IF(②選手情報入力!C14="","",RANDBETWEEN(600000001,699999999))</f>
        <v/>
      </c>
    </row>
    <row r="5" spans="1:1">
      <c r="A5" t="str">
        <f ca="1">IF(②選手情報入力!C15="","",RANDBETWEEN(600000001,699999999))</f>
        <v/>
      </c>
    </row>
    <row r="6" spans="1:1">
      <c r="A6" t="str">
        <f ca="1">IF(②選手情報入力!C16="","",RANDBETWEEN(600000001,699999999))</f>
        <v/>
      </c>
    </row>
    <row r="7" spans="1:1">
      <c r="A7" t="str">
        <f ca="1">IF(②選手情報入力!C17="","",RANDBETWEEN(600000001,699999999))</f>
        <v/>
      </c>
    </row>
    <row r="8" spans="1:1">
      <c r="A8" t="str">
        <f ca="1">IF(②選手情報入力!C18="","",RANDBETWEEN(600000001,699999999))</f>
        <v/>
      </c>
    </row>
    <row r="9" spans="1:1">
      <c r="A9" t="str">
        <f ca="1">IF(②選手情報入力!C19="","",RANDBETWEEN(600000001,699999999))</f>
        <v/>
      </c>
    </row>
    <row r="10" spans="1:1">
      <c r="A10" t="str">
        <f ca="1">IF(②選手情報入力!C20="","",RANDBETWEEN(600000001,699999999))</f>
        <v/>
      </c>
    </row>
    <row r="11" spans="1:1">
      <c r="A11" t="str">
        <f ca="1">IF(②選手情報入力!C21="","",RANDBETWEEN(600000001,699999999))</f>
        <v/>
      </c>
    </row>
    <row r="12" spans="1:1">
      <c r="A12" t="str">
        <f ca="1">IF(②選手情報入力!C22="","",RANDBETWEEN(600000001,699999999))</f>
        <v/>
      </c>
    </row>
    <row r="13" spans="1:1">
      <c r="A13" t="str">
        <f ca="1">IF(②選手情報入力!C23="","",RANDBETWEEN(600000001,699999999))</f>
        <v/>
      </c>
    </row>
    <row r="14" spans="1:1">
      <c r="A14" t="str">
        <f ca="1">IF(②選手情報入力!C24="","",RANDBETWEEN(600000001,699999999))</f>
        <v/>
      </c>
    </row>
    <row r="15" spans="1:1">
      <c r="A15" t="str">
        <f ca="1">IF(②選手情報入力!C25="","",RANDBETWEEN(600000001,699999999))</f>
        <v/>
      </c>
    </row>
    <row r="16" spans="1:1">
      <c r="A16" t="str">
        <f ca="1">IF(②選手情報入力!C26="","",RANDBETWEEN(600000001,699999999))</f>
        <v/>
      </c>
    </row>
    <row r="17" spans="1:1">
      <c r="A17" t="str">
        <f ca="1">IF(②選手情報入力!C27="","",RANDBETWEEN(600000001,699999999))</f>
        <v/>
      </c>
    </row>
    <row r="18" spans="1:1">
      <c r="A18" t="str">
        <f ca="1">IF(②選手情報入力!C28="","",RANDBETWEEN(600000001,699999999))</f>
        <v/>
      </c>
    </row>
    <row r="19" spans="1:1">
      <c r="A19" t="str">
        <f ca="1">IF(②選手情報入力!C29="","",RANDBETWEEN(600000001,699999999))</f>
        <v/>
      </c>
    </row>
    <row r="20" spans="1:1">
      <c r="A20" t="str">
        <f ca="1">IF(②選手情報入力!C30="","",RANDBETWEEN(600000001,699999999))</f>
        <v/>
      </c>
    </row>
    <row r="21" spans="1:1">
      <c r="A21" t="str">
        <f ca="1">IF(②選手情報入力!C31="","",RANDBETWEEN(600000001,699999999))</f>
        <v/>
      </c>
    </row>
    <row r="22" spans="1:1">
      <c r="A22" t="str">
        <f ca="1">IF(②選手情報入力!C32="","",RANDBETWEEN(600000001,699999999))</f>
        <v/>
      </c>
    </row>
    <row r="23" spans="1:1">
      <c r="A23" t="str">
        <f ca="1">IF(②選手情報入力!C33="","",RANDBETWEEN(600000001,699999999))</f>
        <v/>
      </c>
    </row>
    <row r="24" spans="1:1">
      <c r="A24" t="str">
        <f ca="1">IF(②選手情報入力!C34="","",RANDBETWEEN(600000001,699999999))</f>
        <v/>
      </c>
    </row>
    <row r="25" spans="1:1">
      <c r="A25" t="str">
        <f ca="1">IF(②選手情報入力!C35="","",RANDBETWEEN(600000001,699999999))</f>
        <v/>
      </c>
    </row>
    <row r="26" spans="1:1">
      <c r="A26" t="str">
        <f ca="1">IF(②選手情報入力!C36="","",RANDBETWEEN(600000001,699999999))</f>
        <v/>
      </c>
    </row>
    <row r="27" spans="1:1">
      <c r="A27" t="str">
        <f ca="1">IF(②選手情報入力!C37="","",RANDBETWEEN(600000001,699999999))</f>
        <v/>
      </c>
    </row>
    <row r="28" spans="1:1">
      <c r="A28" t="str">
        <f ca="1">IF(②選手情報入力!C38="","",RANDBETWEEN(600000001,699999999))</f>
        <v/>
      </c>
    </row>
    <row r="29" spans="1:1">
      <c r="A29" t="str">
        <f ca="1">IF(②選手情報入力!C39="","",RANDBETWEEN(600000001,699999999))</f>
        <v/>
      </c>
    </row>
    <row r="30" spans="1:1">
      <c r="A30" t="str">
        <f ca="1">IF(②選手情報入力!C40="","",RANDBETWEEN(600000001,699999999))</f>
        <v/>
      </c>
    </row>
    <row r="31" spans="1:1">
      <c r="A31" t="str">
        <f ca="1">IF(②選手情報入力!C41="","",RANDBETWEEN(600000001,699999999))</f>
        <v/>
      </c>
    </row>
    <row r="32" spans="1:1">
      <c r="A32" t="str">
        <f ca="1">IF(②選手情報入力!C42="","",RANDBETWEEN(600000001,699999999))</f>
        <v/>
      </c>
    </row>
    <row r="33" spans="1:1">
      <c r="A33" t="str">
        <f ca="1">IF(②選手情報入力!C43="","",RANDBETWEEN(600000001,699999999))</f>
        <v/>
      </c>
    </row>
    <row r="34" spans="1:1">
      <c r="A34" t="str">
        <f ca="1">IF(②選手情報入力!C44="","",RANDBETWEEN(600000001,699999999))</f>
        <v/>
      </c>
    </row>
    <row r="35" spans="1:1">
      <c r="A35" t="str">
        <f ca="1">IF(②選手情報入力!C45="","",RANDBETWEEN(600000001,699999999))</f>
        <v/>
      </c>
    </row>
    <row r="36" spans="1:1">
      <c r="A36" t="str">
        <f ca="1">IF(②選手情報入力!C46="","",RANDBETWEEN(600000001,699999999))</f>
        <v/>
      </c>
    </row>
    <row r="37" spans="1:1">
      <c r="A37" t="str">
        <f ca="1">IF(②選手情報入力!C47="","",RANDBETWEEN(600000001,699999999))</f>
        <v/>
      </c>
    </row>
    <row r="38" spans="1:1">
      <c r="A38" t="str">
        <f ca="1">IF(②選手情報入力!C48="","",RANDBETWEEN(600000001,699999999))</f>
        <v/>
      </c>
    </row>
    <row r="39" spans="1:1">
      <c r="A39" t="str">
        <f ca="1">IF(②選手情報入力!C49="","",RANDBETWEEN(600000001,699999999))</f>
        <v/>
      </c>
    </row>
    <row r="40" spans="1:1">
      <c r="A40" t="str">
        <f ca="1">IF(②選手情報入力!C50="","",RANDBETWEEN(600000001,699999999))</f>
        <v/>
      </c>
    </row>
    <row r="41" spans="1:1">
      <c r="A41" t="str">
        <f ca="1">IF(②選手情報入力!C51="","",RANDBETWEEN(600000001,699999999))</f>
        <v/>
      </c>
    </row>
    <row r="42" spans="1:1">
      <c r="A42" t="str">
        <f ca="1">IF(②選手情報入力!C52="","",RANDBETWEEN(600000001,699999999))</f>
        <v/>
      </c>
    </row>
    <row r="43" spans="1:1">
      <c r="A43" t="str">
        <f ca="1">IF(②選手情報入力!C53="","",RANDBETWEEN(600000001,699999999))</f>
        <v/>
      </c>
    </row>
    <row r="44" spans="1:1">
      <c r="A44" t="str">
        <f ca="1">IF(②選手情報入力!C54="","",RANDBETWEEN(600000001,699999999))</f>
        <v/>
      </c>
    </row>
    <row r="45" spans="1:1">
      <c r="A45" t="str">
        <f ca="1">IF(②選手情報入力!C55="","",RANDBETWEEN(600000001,699999999))</f>
        <v/>
      </c>
    </row>
    <row r="46" spans="1:1">
      <c r="A46" t="str">
        <f ca="1">IF(②選手情報入力!C56="","",RANDBETWEEN(600000001,699999999))</f>
        <v/>
      </c>
    </row>
    <row r="47" spans="1:1">
      <c r="A47" t="str">
        <f ca="1">IF(②選手情報入力!C57="","",RANDBETWEEN(600000001,699999999))</f>
        <v/>
      </c>
    </row>
    <row r="48" spans="1:1">
      <c r="A48" t="str">
        <f ca="1">IF(②選手情報入力!C58="","",RANDBETWEEN(600000001,699999999))</f>
        <v/>
      </c>
    </row>
    <row r="49" spans="1:1">
      <c r="A49" t="str">
        <f ca="1">IF(②選手情報入力!C59="","",RANDBETWEEN(600000001,699999999))</f>
        <v/>
      </c>
    </row>
    <row r="50" spans="1:1">
      <c r="A50" t="str">
        <f ca="1">IF(②選手情報入力!C60="","",RANDBETWEEN(600000001,699999999))</f>
        <v/>
      </c>
    </row>
    <row r="51" spans="1:1">
      <c r="A51" t="str">
        <f ca="1">IF(②選手情報入力!C61="","",RANDBETWEEN(600000001,699999999))</f>
        <v/>
      </c>
    </row>
    <row r="52" spans="1:1">
      <c r="A52" t="str">
        <f ca="1">IF(②選手情報入力!C62="","",RANDBETWEEN(600000001,699999999))</f>
        <v/>
      </c>
    </row>
    <row r="53" spans="1:1">
      <c r="A53" t="str">
        <f ca="1">IF(②選手情報入力!C63="","",RANDBETWEEN(600000001,699999999))</f>
        <v/>
      </c>
    </row>
    <row r="54" spans="1:1">
      <c r="A54" t="str">
        <f ca="1">IF(②選手情報入力!C64="","",RANDBETWEEN(600000001,699999999))</f>
        <v/>
      </c>
    </row>
    <row r="55" spans="1:1">
      <c r="A55" t="str">
        <f ca="1">IF(②選手情報入力!C65="","",RANDBETWEEN(600000001,699999999))</f>
        <v/>
      </c>
    </row>
    <row r="56" spans="1:1">
      <c r="A56" t="str">
        <f ca="1">IF(②選手情報入力!C66="","",RANDBETWEEN(600000001,699999999))</f>
        <v/>
      </c>
    </row>
    <row r="57" spans="1:1">
      <c r="A57" t="str">
        <f ca="1">IF(②選手情報入力!C67="","",RANDBETWEEN(600000001,699999999))</f>
        <v/>
      </c>
    </row>
    <row r="58" spans="1:1">
      <c r="A58" t="str">
        <f ca="1">IF(②選手情報入力!C68="","",RANDBETWEEN(600000001,699999999))</f>
        <v/>
      </c>
    </row>
    <row r="59" spans="1:1">
      <c r="A59" t="str">
        <f ca="1">IF(②選手情報入力!C69="","",RANDBETWEEN(600000001,699999999))</f>
        <v/>
      </c>
    </row>
    <row r="60" spans="1:1">
      <c r="A60" t="str">
        <f ca="1">IF(②選手情報入力!C70="","",RANDBETWEEN(600000001,699999999))</f>
        <v/>
      </c>
    </row>
    <row r="61" spans="1:1">
      <c r="A61" t="str">
        <f ca="1">IF(②選手情報入力!C71="","",RANDBETWEEN(600000001,699999999))</f>
        <v/>
      </c>
    </row>
    <row r="62" spans="1:1">
      <c r="A62" t="str">
        <f ca="1">IF(②選手情報入力!C72="","",RANDBETWEEN(600000001,699999999))</f>
        <v/>
      </c>
    </row>
    <row r="63" spans="1:1">
      <c r="A63" t="str">
        <f ca="1">IF(②選手情報入力!C73="","",RANDBETWEEN(600000001,699999999))</f>
        <v/>
      </c>
    </row>
    <row r="64" spans="1:1">
      <c r="A64" t="str">
        <f ca="1">IF(②選手情報入力!C74="","",RANDBETWEEN(600000001,699999999))</f>
        <v/>
      </c>
    </row>
    <row r="65" spans="1:1">
      <c r="A65" t="str">
        <f ca="1">IF(②選手情報入力!C75="","",RANDBETWEEN(600000001,699999999))</f>
        <v/>
      </c>
    </row>
    <row r="66" spans="1:1">
      <c r="A66" t="str">
        <f ca="1">IF(②選手情報入力!C76="","",RANDBETWEEN(600000001,699999999))</f>
        <v/>
      </c>
    </row>
    <row r="67" spans="1:1">
      <c r="A67" t="str">
        <f ca="1">IF(②選手情報入力!C77="","",RANDBETWEEN(600000001,699999999))</f>
        <v/>
      </c>
    </row>
    <row r="68" spans="1:1">
      <c r="A68" t="str">
        <f ca="1">IF(②選手情報入力!C78="","",RANDBETWEEN(600000001,699999999))</f>
        <v/>
      </c>
    </row>
    <row r="69" spans="1:1">
      <c r="A69" t="str">
        <f ca="1">IF(②選手情報入力!C79="","",RANDBETWEEN(600000001,699999999))</f>
        <v/>
      </c>
    </row>
    <row r="70" spans="1:1">
      <c r="A70" t="str">
        <f ca="1">IF(②選手情報入力!C80="","",RANDBETWEEN(600000001,699999999))</f>
        <v/>
      </c>
    </row>
    <row r="71" spans="1:1">
      <c r="A71" t="str">
        <f ca="1">IF(②選手情報入力!C81="","",RANDBETWEEN(600000001,699999999))</f>
        <v/>
      </c>
    </row>
    <row r="72" spans="1:1">
      <c r="A72" t="str">
        <f ca="1">IF(②選手情報入力!C82="","",RANDBETWEEN(600000001,699999999))</f>
        <v/>
      </c>
    </row>
    <row r="73" spans="1:1">
      <c r="A73" t="str">
        <f ca="1">IF(②選手情報入力!C83="","",RANDBETWEEN(600000001,699999999))</f>
        <v/>
      </c>
    </row>
    <row r="74" spans="1:1">
      <c r="A74" t="str">
        <f ca="1">IF(②選手情報入力!C84="","",RANDBETWEEN(600000001,699999999))</f>
        <v/>
      </c>
    </row>
    <row r="75" spans="1:1">
      <c r="A75" t="str">
        <f ca="1">IF(②選手情報入力!C85="","",RANDBETWEEN(600000001,699999999))</f>
        <v/>
      </c>
    </row>
    <row r="76" spans="1:1">
      <c r="A76" t="str">
        <f ca="1">IF(②選手情報入力!C86="","",RANDBETWEEN(600000001,699999999))</f>
        <v/>
      </c>
    </row>
    <row r="77" spans="1:1">
      <c r="A77" t="str">
        <f ca="1">IF(②選手情報入力!C87="","",RANDBETWEEN(600000001,699999999))</f>
        <v/>
      </c>
    </row>
    <row r="78" spans="1:1">
      <c r="A78" t="str">
        <f ca="1">IF(②選手情報入力!C88="","",RANDBETWEEN(600000001,699999999))</f>
        <v/>
      </c>
    </row>
    <row r="79" spans="1:1">
      <c r="A79" t="str">
        <f ca="1">IF(②選手情報入力!C89="","",RANDBETWEEN(600000001,699999999))</f>
        <v/>
      </c>
    </row>
    <row r="80" spans="1:1">
      <c r="A80" t="str">
        <f ca="1">IF(②選手情報入力!C90="","",RANDBETWEEN(600000001,699999999))</f>
        <v/>
      </c>
    </row>
    <row r="81" spans="1:1">
      <c r="A81" t="str">
        <f ca="1">IF(②選手情報入力!C91="","",RANDBETWEEN(600000001,699999999))</f>
        <v/>
      </c>
    </row>
    <row r="82" spans="1:1">
      <c r="A82" t="str">
        <f ca="1">IF(②選手情報入力!C92="","",RANDBETWEEN(600000001,699999999))</f>
        <v/>
      </c>
    </row>
    <row r="83" spans="1:1">
      <c r="A83" t="str">
        <f ca="1">IF(②選手情報入力!C93="","",RANDBETWEEN(600000001,699999999))</f>
        <v/>
      </c>
    </row>
    <row r="84" spans="1:1">
      <c r="A84" t="str">
        <f ca="1">IF(②選手情報入力!C94="","",RANDBETWEEN(600000001,699999999))</f>
        <v/>
      </c>
    </row>
    <row r="85" spans="1:1">
      <c r="A85" t="str">
        <f ca="1">IF(②選手情報入力!C95="","",RANDBETWEEN(600000001,699999999))</f>
        <v/>
      </c>
    </row>
    <row r="86" spans="1:1">
      <c r="A86" t="str">
        <f ca="1">IF(②選手情報入力!C96="","",RANDBETWEEN(600000001,699999999))</f>
        <v/>
      </c>
    </row>
    <row r="87" spans="1:1">
      <c r="A87" t="str">
        <f ca="1">IF(②選手情報入力!C97="","",RANDBETWEEN(600000001,699999999))</f>
        <v/>
      </c>
    </row>
    <row r="88" spans="1:1">
      <c r="A88" t="str">
        <f ca="1">IF(②選手情報入力!C98="","",RANDBETWEEN(600000001,699999999))</f>
        <v/>
      </c>
    </row>
    <row r="89" spans="1:1">
      <c r="A89" t="str">
        <f ca="1">IF(②選手情報入力!C99="","",RANDBETWEEN(600000001,699999999))</f>
        <v/>
      </c>
    </row>
    <row r="90" spans="1:1">
      <c r="A90" t="str">
        <f ca="1">IF(②選手情報入力!C100="","",RANDBETWEEN(600000001,699999999))</f>
        <v/>
      </c>
    </row>
  </sheetData>
  <phoneticPr fontId="4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M59"/>
  <sheetViews>
    <sheetView zoomScaleNormal="100" workbookViewId="0">
      <selection activeCell="E13" sqref="E13:H1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3" width="17.375" style="2" customWidth="1"/>
    <col min="14" max="242" width="9" style="2"/>
    <col min="243" max="243" width="5.75" style="2" customWidth="1"/>
    <col min="244" max="244" width="16.125" style="2" customWidth="1"/>
    <col min="245" max="245" width="5.75" style="2" customWidth="1"/>
    <col min="246" max="246" width="16.125" style="2" customWidth="1"/>
    <col min="247" max="247" width="5.75" style="2" customWidth="1"/>
    <col min="248" max="248" width="16.125" style="2" customWidth="1"/>
    <col min="249" max="249" width="5.75" style="2" customWidth="1"/>
    <col min="250" max="250" width="16.125" style="2" customWidth="1"/>
    <col min="251" max="251" width="4.5" style="2" customWidth="1"/>
    <col min="252" max="252" width="16.125" style="2" customWidth="1"/>
    <col min="253" max="253" width="9" style="2" customWidth="1"/>
    <col min="254" max="262" width="0" style="2" hidden="1" customWidth="1"/>
    <col min="263" max="498" width="9" style="2"/>
    <col min="499" max="499" width="5.75" style="2" customWidth="1"/>
    <col min="500" max="500" width="16.125" style="2" customWidth="1"/>
    <col min="501" max="501" width="5.75" style="2" customWidth="1"/>
    <col min="502" max="502" width="16.125" style="2" customWidth="1"/>
    <col min="503" max="503" width="5.75" style="2" customWidth="1"/>
    <col min="504" max="504" width="16.125" style="2" customWidth="1"/>
    <col min="505" max="505" width="5.75" style="2" customWidth="1"/>
    <col min="506" max="506" width="16.125" style="2" customWidth="1"/>
    <col min="507" max="507" width="4.5" style="2" customWidth="1"/>
    <col min="508" max="508" width="16.125" style="2" customWidth="1"/>
    <col min="509" max="509" width="9" style="2" customWidth="1"/>
    <col min="510" max="518" width="0" style="2" hidden="1" customWidth="1"/>
    <col min="519" max="754" width="9" style="2"/>
    <col min="755" max="755" width="5.75" style="2" customWidth="1"/>
    <col min="756" max="756" width="16.125" style="2" customWidth="1"/>
    <col min="757" max="757" width="5.75" style="2" customWidth="1"/>
    <col min="758" max="758" width="16.125" style="2" customWidth="1"/>
    <col min="759" max="759" width="5.75" style="2" customWidth="1"/>
    <col min="760" max="760" width="16.125" style="2" customWidth="1"/>
    <col min="761" max="761" width="5.75" style="2" customWidth="1"/>
    <col min="762" max="762" width="16.125" style="2" customWidth="1"/>
    <col min="763" max="763" width="4.5" style="2" customWidth="1"/>
    <col min="764" max="764" width="16.125" style="2" customWidth="1"/>
    <col min="765" max="765" width="9" style="2" customWidth="1"/>
    <col min="766" max="774" width="0" style="2" hidden="1" customWidth="1"/>
    <col min="775" max="1010" width="9" style="2"/>
    <col min="1011" max="1011" width="5.75" style="2" customWidth="1"/>
    <col min="1012" max="1012" width="16.125" style="2" customWidth="1"/>
    <col min="1013" max="1013" width="5.75" style="2" customWidth="1"/>
    <col min="1014" max="1014" width="16.125" style="2" customWidth="1"/>
    <col min="1015" max="1015" width="5.75" style="2" customWidth="1"/>
    <col min="1016" max="1016" width="16.125" style="2" customWidth="1"/>
    <col min="1017" max="1017" width="5.75" style="2" customWidth="1"/>
    <col min="1018" max="1018" width="16.125" style="2" customWidth="1"/>
    <col min="1019" max="1019" width="4.5" style="2" customWidth="1"/>
    <col min="1020" max="1020" width="16.125" style="2" customWidth="1"/>
    <col min="1021" max="1021" width="9" style="2" customWidth="1"/>
    <col min="1022" max="1030" width="0" style="2" hidden="1" customWidth="1"/>
    <col min="1031" max="1266" width="9" style="2"/>
    <col min="1267" max="1267" width="5.75" style="2" customWidth="1"/>
    <col min="1268" max="1268" width="16.125" style="2" customWidth="1"/>
    <col min="1269" max="1269" width="5.75" style="2" customWidth="1"/>
    <col min="1270" max="1270" width="16.125" style="2" customWidth="1"/>
    <col min="1271" max="1271" width="5.75" style="2" customWidth="1"/>
    <col min="1272" max="1272" width="16.125" style="2" customWidth="1"/>
    <col min="1273" max="1273" width="5.75" style="2" customWidth="1"/>
    <col min="1274" max="1274" width="16.125" style="2" customWidth="1"/>
    <col min="1275" max="1275" width="4.5" style="2" customWidth="1"/>
    <col min="1276" max="1276" width="16.125" style="2" customWidth="1"/>
    <col min="1277" max="1277" width="9" style="2" customWidth="1"/>
    <col min="1278" max="1286" width="0" style="2" hidden="1" customWidth="1"/>
    <col min="1287" max="1522" width="9" style="2"/>
    <col min="1523" max="1523" width="5.75" style="2" customWidth="1"/>
    <col min="1524" max="1524" width="16.125" style="2" customWidth="1"/>
    <col min="1525" max="1525" width="5.75" style="2" customWidth="1"/>
    <col min="1526" max="1526" width="16.125" style="2" customWidth="1"/>
    <col min="1527" max="1527" width="5.75" style="2" customWidth="1"/>
    <col min="1528" max="1528" width="16.125" style="2" customWidth="1"/>
    <col min="1529" max="1529" width="5.75" style="2" customWidth="1"/>
    <col min="1530" max="1530" width="16.125" style="2" customWidth="1"/>
    <col min="1531" max="1531" width="4.5" style="2" customWidth="1"/>
    <col min="1532" max="1532" width="16.125" style="2" customWidth="1"/>
    <col min="1533" max="1533" width="9" style="2" customWidth="1"/>
    <col min="1534" max="1542" width="0" style="2" hidden="1" customWidth="1"/>
    <col min="1543" max="1778" width="9" style="2"/>
    <col min="1779" max="1779" width="5.75" style="2" customWidth="1"/>
    <col min="1780" max="1780" width="16.125" style="2" customWidth="1"/>
    <col min="1781" max="1781" width="5.75" style="2" customWidth="1"/>
    <col min="1782" max="1782" width="16.125" style="2" customWidth="1"/>
    <col min="1783" max="1783" width="5.75" style="2" customWidth="1"/>
    <col min="1784" max="1784" width="16.125" style="2" customWidth="1"/>
    <col min="1785" max="1785" width="5.75" style="2" customWidth="1"/>
    <col min="1786" max="1786" width="16.125" style="2" customWidth="1"/>
    <col min="1787" max="1787" width="4.5" style="2" customWidth="1"/>
    <col min="1788" max="1788" width="16.125" style="2" customWidth="1"/>
    <col min="1789" max="1789" width="9" style="2" customWidth="1"/>
    <col min="1790" max="1798" width="0" style="2" hidden="1" customWidth="1"/>
    <col min="1799" max="2034" width="9" style="2"/>
    <col min="2035" max="2035" width="5.75" style="2" customWidth="1"/>
    <col min="2036" max="2036" width="16.125" style="2" customWidth="1"/>
    <col min="2037" max="2037" width="5.75" style="2" customWidth="1"/>
    <col min="2038" max="2038" width="16.125" style="2" customWidth="1"/>
    <col min="2039" max="2039" width="5.75" style="2" customWidth="1"/>
    <col min="2040" max="2040" width="16.125" style="2" customWidth="1"/>
    <col min="2041" max="2041" width="5.75" style="2" customWidth="1"/>
    <col min="2042" max="2042" width="16.125" style="2" customWidth="1"/>
    <col min="2043" max="2043" width="4.5" style="2" customWidth="1"/>
    <col min="2044" max="2044" width="16.125" style="2" customWidth="1"/>
    <col min="2045" max="2045" width="9" style="2" customWidth="1"/>
    <col min="2046" max="2054" width="0" style="2" hidden="1" customWidth="1"/>
    <col min="2055" max="2290" width="9" style="2"/>
    <col min="2291" max="2291" width="5.75" style="2" customWidth="1"/>
    <col min="2292" max="2292" width="16.125" style="2" customWidth="1"/>
    <col min="2293" max="2293" width="5.75" style="2" customWidth="1"/>
    <col min="2294" max="2294" width="16.125" style="2" customWidth="1"/>
    <col min="2295" max="2295" width="5.75" style="2" customWidth="1"/>
    <col min="2296" max="2296" width="16.125" style="2" customWidth="1"/>
    <col min="2297" max="2297" width="5.75" style="2" customWidth="1"/>
    <col min="2298" max="2298" width="16.125" style="2" customWidth="1"/>
    <col min="2299" max="2299" width="4.5" style="2" customWidth="1"/>
    <col min="2300" max="2300" width="16.125" style="2" customWidth="1"/>
    <col min="2301" max="2301" width="9" style="2" customWidth="1"/>
    <col min="2302" max="2310" width="0" style="2" hidden="1" customWidth="1"/>
    <col min="2311" max="2546" width="9" style="2"/>
    <col min="2547" max="2547" width="5.75" style="2" customWidth="1"/>
    <col min="2548" max="2548" width="16.125" style="2" customWidth="1"/>
    <col min="2549" max="2549" width="5.75" style="2" customWidth="1"/>
    <col min="2550" max="2550" width="16.125" style="2" customWidth="1"/>
    <col min="2551" max="2551" width="5.75" style="2" customWidth="1"/>
    <col min="2552" max="2552" width="16.125" style="2" customWidth="1"/>
    <col min="2553" max="2553" width="5.75" style="2" customWidth="1"/>
    <col min="2554" max="2554" width="16.125" style="2" customWidth="1"/>
    <col min="2555" max="2555" width="4.5" style="2" customWidth="1"/>
    <col min="2556" max="2556" width="16.125" style="2" customWidth="1"/>
    <col min="2557" max="2557" width="9" style="2" customWidth="1"/>
    <col min="2558" max="2566" width="0" style="2" hidden="1" customWidth="1"/>
    <col min="2567" max="2802" width="9" style="2"/>
    <col min="2803" max="2803" width="5.75" style="2" customWidth="1"/>
    <col min="2804" max="2804" width="16.125" style="2" customWidth="1"/>
    <col min="2805" max="2805" width="5.75" style="2" customWidth="1"/>
    <col min="2806" max="2806" width="16.125" style="2" customWidth="1"/>
    <col min="2807" max="2807" width="5.75" style="2" customWidth="1"/>
    <col min="2808" max="2808" width="16.125" style="2" customWidth="1"/>
    <col min="2809" max="2809" width="5.75" style="2" customWidth="1"/>
    <col min="2810" max="2810" width="16.125" style="2" customWidth="1"/>
    <col min="2811" max="2811" width="4.5" style="2" customWidth="1"/>
    <col min="2812" max="2812" width="16.125" style="2" customWidth="1"/>
    <col min="2813" max="2813" width="9" style="2" customWidth="1"/>
    <col min="2814" max="2822" width="0" style="2" hidden="1" customWidth="1"/>
    <col min="2823" max="3058" width="9" style="2"/>
    <col min="3059" max="3059" width="5.75" style="2" customWidth="1"/>
    <col min="3060" max="3060" width="16.125" style="2" customWidth="1"/>
    <col min="3061" max="3061" width="5.75" style="2" customWidth="1"/>
    <col min="3062" max="3062" width="16.125" style="2" customWidth="1"/>
    <col min="3063" max="3063" width="5.75" style="2" customWidth="1"/>
    <col min="3064" max="3064" width="16.125" style="2" customWidth="1"/>
    <col min="3065" max="3065" width="5.75" style="2" customWidth="1"/>
    <col min="3066" max="3066" width="16.125" style="2" customWidth="1"/>
    <col min="3067" max="3067" width="4.5" style="2" customWidth="1"/>
    <col min="3068" max="3068" width="16.125" style="2" customWidth="1"/>
    <col min="3069" max="3069" width="9" style="2" customWidth="1"/>
    <col min="3070" max="3078" width="0" style="2" hidden="1" customWidth="1"/>
    <col min="3079" max="3314" width="9" style="2"/>
    <col min="3315" max="3315" width="5.75" style="2" customWidth="1"/>
    <col min="3316" max="3316" width="16.125" style="2" customWidth="1"/>
    <col min="3317" max="3317" width="5.75" style="2" customWidth="1"/>
    <col min="3318" max="3318" width="16.125" style="2" customWidth="1"/>
    <col min="3319" max="3319" width="5.75" style="2" customWidth="1"/>
    <col min="3320" max="3320" width="16.125" style="2" customWidth="1"/>
    <col min="3321" max="3321" width="5.75" style="2" customWidth="1"/>
    <col min="3322" max="3322" width="16.125" style="2" customWidth="1"/>
    <col min="3323" max="3323" width="4.5" style="2" customWidth="1"/>
    <col min="3324" max="3324" width="16.125" style="2" customWidth="1"/>
    <col min="3325" max="3325" width="9" style="2" customWidth="1"/>
    <col min="3326" max="3334" width="0" style="2" hidden="1" customWidth="1"/>
    <col min="3335" max="3570" width="9" style="2"/>
    <col min="3571" max="3571" width="5.75" style="2" customWidth="1"/>
    <col min="3572" max="3572" width="16.125" style="2" customWidth="1"/>
    <col min="3573" max="3573" width="5.75" style="2" customWidth="1"/>
    <col min="3574" max="3574" width="16.125" style="2" customWidth="1"/>
    <col min="3575" max="3575" width="5.75" style="2" customWidth="1"/>
    <col min="3576" max="3576" width="16.125" style="2" customWidth="1"/>
    <col min="3577" max="3577" width="5.75" style="2" customWidth="1"/>
    <col min="3578" max="3578" width="16.125" style="2" customWidth="1"/>
    <col min="3579" max="3579" width="4.5" style="2" customWidth="1"/>
    <col min="3580" max="3580" width="16.125" style="2" customWidth="1"/>
    <col min="3581" max="3581" width="9" style="2" customWidth="1"/>
    <col min="3582" max="3590" width="0" style="2" hidden="1" customWidth="1"/>
    <col min="3591" max="3826" width="9" style="2"/>
    <col min="3827" max="3827" width="5.75" style="2" customWidth="1"/>
    <col min="3828" max="3828" width="16.125" style="2" customWidth="1"/>
    <col min="3829" max="3829" width="5.75" style="2" customWidth="1"/>
    <col min="3830" max="3830" width="16.125" style="2" customWidth="1"/>
    <col min="3831" max="3831" width="5.75" style="2" customWidth="1"/>
    <col min="3832" max="3832" width="16.125" style="2" customWidth="1"/>
    <col min="3833" max="3833" width="5.75" style="2" customWidth="1"/>
    <col min="3834" max="3834" width="16.125" style="2" customWidth="1"/>
    <col min="3835" max="3835" width="4.5" style="2" customWidth="1"/>
    <col min="3836" max="3836" width="16.125" style="2" customWidth="1"/>
    <col min="3837" max="3837" width="9" style="2" customWidth="1"/>
    <col min="3838" max="3846" width="0" style="2" hidden="1" customWidth="1"/>
    <col min="3847" max="4082" width="9" style="2"/>
    <col min="4083" max="4083" width="5.75" style="2" customWidth="1"/>
    <col min="4084" max="4084" width="16.125" style="2" customWidth="1"/>
    <col min="4085" max="4085" width="5.75" style="2" customWidth="1"/>
    <col min="4086" max="4086" width="16.125" style="2" customWidth="1"/>
    <col min="4087" max="4087" width="5.75" style="2" customWidth="1"/>
    <col min="4088" max="4088" width="16.125" style="2" customWidth="1"/>
    <col min="4089" max="4089" width="5.75" style="2" customWidth="1"/>
    <col min="4090" max="4090" width="16.125" style="2" customWidth="1"/>
    <col min="4091" max="4091" width="4.5" style="2" customWidth="1"/>
    <col min="4092" max="4092" width="16.125" style="2" customWidth="1"/>
    <col min="4093" max="4093" width="9" style="2" customWidth="1"/>
    <col min="4094" max="4102" width="0" style="2" hidden="1" customWidth="1"/>
    <col min="4103" max="4338" width="9" style="2"/>
    <col min="4339" max="4339" width="5.75" style="2" customWidth="1"/>
    <col min="4340" max="4340" width="16.125" style="2" customWidth="1"/>
    <col min="4341" max="4341" width="5.75" style="2" customWidth="1"/>
    <col min="4342" max="4342" width="16.125" style="2" customWidth="1"/>
    <col min="4343" max="4343" width="5.75" style="2" customWidth="1"/>
    <col min="4344" max="4344" width="16.125" style="2" customWidth="1"/>
    <col min="4345" max="4345" width="5.75" style="2" customWidth="1"/>
    <col min="4346" max="4346" width="16.125" style="2" customWidth="1"/>
    <col min="4347" max="4347" width="4.5" style="2" customWidth="1"/>
    <col min="4348" max="4348" width="16.125" style="2" customWidth="1"/>
    <col min="4349" max="4349" width="9" style="2" customWidth="1"/>
    <col min="4350" max="4358" width="0" style="2" hidden="1" customWidth="1"/>
    <col min="4359" max="4594" width="9" style="2"/>
    <col min="4595" max="4595" width="5.75" style="2" customWidth="1"/>
    <col min="4596" max="4596" width="16.125" style="2" customWidth="1"/>
    <col min="4597" max="4597" width="5.75" style="2" customWidth="1"/>
    <col min="4598" max="4598" width="16.125" style="2" customWidth="1"/>
    <col min="4599" max="4599" width="5.75" style="2" customWidth="1"/>
    <col min="4600" max="4600" width="16.125" style="2" customWidth="1"/>
    <col min="4601" max="4601" width="5.75" style="2" customWidth="1"/>
    <col min="4602" max="4602" width="16.125" style="2" customWidth="1"/>
    <col min="4603" max="4603" width="4.5" style="2" customWidth="1"/>
    <col min="4604" max="4604" width="16.125" style="2" customWidth="1"/>
    <col min="4605" max="4605" width="9" style="2" customWidth="1"/>
    <col min="4606" max="4614" width="0" style="2" hidden="1" customWidth="1"/>
    <col min="4615" max="4850" width="9" style="2"/>
    <col min="4851" max="4851" width="5.75" style="2" customWidth="1"/>
    <col min="4852" max="4852" width="16.125" style="2" customWidth="1"/>
    <col min="4853" max="4853" width="5.75" style="2" customWidth="1"/>
    <col min="4854" max="4854" width="16.125" style="2" customWidth="1"/>
    <col min="4855" max="4855" width="5.75" style="2" customWidth="1"/>
    <col min="4856" max="4856" width="16.125" style="2" customWidth="1"/>
    <col min="4857" max="4857" width="5.75" style="2" customWidth="1"/>
    <col min="4858" max="4858" width="16.125" style="2" customWidth="1"/>
    <col min="4859" max="4859" width="4.5" style="2" customWidth="1"/>
    <col min="4860" max="4860" width="16.125" style="2" customWidth="1"/>
    <col min="4861" max="4861" width="9" style="2" customWidth="1"/>
    <col min="4862" max="4870" width="0" style="2" hidden="1" customWidth="1"/>
    <col min="4871" max="5106" width="9" style="2"/>
    <col min="5107" max="5107" width="5.75" style="2" customWidth="1"/>
    <col min="5108" max="5108" width="16.125" style="2" customWidth="1"/>
    <col min="5109" max="5109" width="5.75" style="2" customWidth="1"/>
    <col min="5110" max="5110" width="16.125" style="2" customWidth="1"/>
    <col min="5111" max="5111" width="5.75" style="2" customWidth="1"/>
    <col min="5112" max="5112" width="16.125" style="2" customWidth="1"/>
    <col min="5113" max="5113" width="5.75" style="2" customWidth="1"/>
    <col min="5114" max="5114" width="16.125" style="2" customWidth="1"/>
    <col min="5115" max="5115" width="4.5" style="2" customWidth="1"/>
    <col min="5116" max="5116" width="16.125" style="2" customWidth="1"/>
    <col min="5117" max="5117" width="9" style="2" customWidth="1"/>
    <col min="5118" max="5126" width="0" style="2" hidden="1" customWidth="1"/>
    <col min="5127" max="5362" width="9" style="2"/>
    <col min="5363" max="5363" width="5.75" style="2" customWidth="1"/>
    <col min="5364" max="5364" width="16.125" style="2" customWidth="1"/>
    <col min="5365" max="5365" width="5.75" style="2" customWidth="1"/>
    <col min="5366" max="5366" width="16.125" style="2" customWidth="1"/>
    <col min="5367" max="5367" width="5.75" style="2" customWidth="1"/>
    <col min="5368" max="5368" width="16.125" style="2" customWidth="1"/>
    <col min="5369" max="5369" width="5.75" style="2" customWidth="1"/>
    <col min="5370" max="5370" width="16.125" style="2" customWidth="1"/>
    <col min="5371" max="5371" width="4.5" style="2" customWidth="1"/>
    <col min="5372" max="5372" width="16.125" style="2" customWidth="1"/>
    <col min="5373" max="5373" width="9" style="2" customWidth="1"/>
    <col min="5374" max="5382" width="0" style="2" hidden="1" customWidth="1"/>
    <col min="5383" max="5618" width="9" style="2"/>
    <col min="5619" max="5619" width="5.75" style="2" customWidth="1"/>
    <col min="5620" max="5620" width="16.125" style="2" customWidth="1"/>
    <col min="5621" max="5621" width="5.75" style="2" customWidth="1"/>
    <col min="5622" max="5622" width="16.125" style="2" customWidth="1"/>
    <col min="5623" max="5623" width="5.75" style="2" customWidth="1"/>
    <col min="5624" max="5624" width="16.125" style="2" customWidth="1"/>
    <col min="5625" max="5625" width="5.75" style="2" customWidth="1"/>
    <col min="5626" max="5626" width="16.125" style="2" customWidth="1"/>
    <col min="5627" max="5627" width="4.5" style="2" customWidth="1"/>
    <col min="5628" max="5628" width="16.125" style="2" customWidth="1"/>
    <col min="5629" max="5629" width="9" style="2" customWidth="1"/>
    <col min="5630" max="5638" width="0" style="2" hidden="1" customWidth="1"/>
    <col min="5639" max="5874" width="9" style="2"/>
    <col min="5875" max="5875" width="5.75" style="2" customWidth="1"/>
    <col min="5876" max="5876" width="16.125" style="2" customWidth="1"/>
    <col min="5877" max="5877" width="5.75" style="2" customWidth="1"/>
    <col min="5878" max="5878" width="16.125" style="2" customWidth="1"/>
    <col min="5879" max="5879" width="5.75" style="2" customWidth="1"/>
    <col min="5880" max="5880" width="16.125" style="2" customWidth="1"/>
    <col min="5881" max="5881" width="5.75" style="2" customWidth="1"/>
    <col min="5882" max="5882" width="16.125" style="2" customWidth="1"/>
    <col min="5883" max="5883" width="4.5" style="2" customWidth="1"/>
    <col min="5884" max="5884" width="16.125" style="2" customWidth="1"/>
    <col min="5885" max="5885" width="9" style="2" customWidth="1"/>
    <col min="5886" max="5894" width="0" style="2" hidden="1" customWidth="1"/>
    <col min="5895" max="6130" width="9" style="2"/>
    <col min="6131" max="6131" width="5.75" style="2" customWidth="1"/>
    <col min="6132" max="6132" width="16.125" style="2" customWidth="1"/>
    <col min="6133" max="6133" width="5.75" style="2" customWidth="1"/>
    <col min="6134" max="6134" width="16.125" style="2" customWidth="1"/>
    <col min="6135" max="6135" width="5.75" style="2" customWidth="1"/>
    <col min="6136" max="6136" width="16.125" style="2" customWidth="1"/>
    <col min="6137" max="6137" width="5.75" style="2" customWidth="1"/>
    <col min="6138" max="6138" width="16.125" style="2" customWidth="1"/>
    <col min="6139" max="6139" width="4.5" style="2" customWidth="1"/>
    <col min="6140" max="6140" width="16.125" style="2" customWidth="1"/>
    <col min="6141" max="6141" width="9" style="2" customWidth="1"/>
    <col min="6142" max="6150" width="0" style="2" hidden="1" customWidth="1"/>
    <col min="6151" max="6386" width="9" style="2"/>
    <col min="6387" max="6387" width="5.75" style="2" customWidth="1"/>
    <col min="6388" max="6388" width="16.125" style="2" customWidth="1"/>
    <col min="6389" max="6389" width="5.75" style="2" customWidth="1"/>
    <col min="6390" max="6390" width="16.125" style="2" customWidth="1"/>
    <col min="6391" max="6391" width="5.75" style="2" customWidth="1"/>
    <col min="6392" max="6392" width="16.125" style="2" customWidth="1"/>
    <col min="6393" max="6393" width="5.75" style="2" customWidth="1"/>
    <col min="6394" max="6394" width="16.125" style="2" customWidth="1"/>
    <col min="6395" max="6395" width="4.5" style="2" customWidth="1"/>
    <col min="6396" max="6396" width="16.125" style="2" customWidth="1"/>
    <col min="6397" max="6397" width="9" style="2" customWidth="1"/>
    <col min="6398" max="6406" width="0" style="2" hidden="1" customWidth="1"/>
    <col min="6407" max="6642" width="9" style="2"/>
    <col min="6643" max="6643" width="5.75" style="2" customWidth="1"/>
    <col min="6644" max="6644" width="16.125" style="2" customWidth="1"/>
    <col min="6645" max="6645" width="5.75" style="2" customWidth="1"/>
    <col min="6646" max="6646" width="16.125" style="2" customWidth="1"/>
    <col min="6647" max="6647" width="5.75" style="2" customWidth="1"/>
    <col min="6648" max="6648" width="16.125" style="2" customWidth="1"/>
    <col min="6649" max="6649" width="5.75" style="2" customWidth="1"/>
    <col min="6650" max="6650" width="16.125" style="2" customWidth="1"/>
    <col min="6651" max="6651" width="4.5" style="2" customWidth="1"/>
    <col min="6652" max="6652" width="16.125" style="2" customWidth="1"/>
    <col min="6653" max="6653" width="9" style="2" customWidth="1"/>
    <col min="6654" max="6662" width="0" style="2" hidden="1" customWidth="1"/>
    <col min="6663" max="6898" width="9" style="2"/>
    <col min="6899" max="6899" width="5.75" style="2" customWidth="1"/>
    <col min="6900" max="6900" width="16.125" style="2" customWidth="1"/>
    <col min="6901" max="6901" width="5.75" style="2" customWidth="1"/>
    <col min="6902" max="6902" width="16.125" style="2" customWidth="1"/>
    <col min="6903" max="6903" width="5.75" style="2" customWidth="1"/>
    <col min="6904" max="6904" width="16.125" style="2" customWidth="1"/>
    <col min="6905" max="6905" width="5.75" style="2" customWidth="1"/>
    <col min="6906" max="6906" width="16.125" style="2" customWidth="1"/>
    <col min="6907" max="6907" width="4.5" style="2" customWidth="1"/>
    <col min="6908" max="6908" width="16.125" style="2" customWidth="1"/>
    <col min="6909" max="6909" width="9" style="2" customWidth="1"/>
    <col min="6910" max="6918" width="0" style="2" hidden="1" customWidth="1"/>
    <col min="6919" max="7154" width="9" style="2"/>
    <col min="7155" max="7155" width="5.75" style="2" customWidth="1"/>
    <col min="7156" max="7156" width="16.125" style="2" customWidth="1"/>
    <col min="7157" max="7157" width="5.75" style="2" customWidth="1"/>
    <col min="7158" max="7158" width="16.125" style="2" customWidth="1"/>
    <col min="7159" max="7159" width="5.75" style="2" customWidth="1"/>
    <col min="7160" max="7160" width="16.125" style="2" customWidth="1"/>
    <col min="7161" max="7161" width="5.75" style="2" customWidth="1"/>
    <col min="7162" max="7162" width="16.125" style="2" customWidth="1"/>
    <col min="7163" max="7163" width="4.5" style="2" customWidth="1"/>
    <col min="7164" max="7164" width="16.125" style="2" customWidth="1"/>
    <col min="7165" max="7165" width="9" style="2" customWidth="1"/>
    <col min="7166" max="7174" width="0" style="2" hidden="1" customWidth="1"/>
    <col min="7175" max="7410" width="9" style="2"/>
    <col min="7411" max="7411" width="5.75" style="2" customWidth="1"/>
    <col min="7412" max="7412" width="16.125" style="2" customWidth="1"/>
    <col min="7413" max="7413" width="5.75" style="2" customWidth="1"/>
    <col min="7414" max="7414" width="16.125" style="2" customWidth="1"/>
    <col min="7415" max="7415" width="5.75" style="2" customWidth="1"/>
    <col min="7416" max="7416" width="16.125" style="2" customWidth="1"/>
    <col min="7417" max="7417" width="5.75" style="2" customWidth="1"/>
    <col min="7418" max="7418" width="16.125" style="2" customWidth="1"/>
    <col min="7419" max="7419" width="4.5" style="2" customWidth="1"/>
    <col min="7420" max="7420" width="16.125" style="2" customWidth="1"/>
    <col min="7421" max="7421" width="9" style="2" customWidth="1"/>
    <col min="7422" max="7430" width="0" style="2" hidden="1" customWidth="1"/>
    <col min="7431" max="7666" width="9" style="2"/>
    <col min="7667" max="7667" width="5.75" style="2" customWidth="1"/>
    <col min="7668" max="7668" width="16.125" style="2" customWidth="1"/>
    <col min="7669" max="7669" width="5.75" style="2" customWidth="1"/>
    <col min="7670" max="7670" width="16.125" style="2" customWidth="1"/>
    <col min="7671" max="7671" width="5.75" style="2" customWidth="1"/>
    <col min="7672" max="7672" width="16.125" style="2" customWidth="1"/>
    <col min="7673" max="7673" width="5.75" style="2" customWidth="1"/>
    <col min="7674" max="7674" width="16.125" style="2" customWidth="1"/>
    <col min="7675" max="7675" width="4.5" style="2" customWidth="1"/>
    <col min="7676" max="7676" width="16.125" style="2" customWidth="1"/>
    <col min="7677" max="7677" width="9" style="2" customWidth="1"/>
    <col min="7678" max="7686" width="0" style="2" hidden="1" customWidth="1"/>
    <col min="7687" max="7922" width="9" style="2"/>
    <col min="7923" max="7923" width="5.75" style="2" customWidth="1"/>
    <col min="7924" max="7924" width="16.125" style="2" customWidth="1"/>
    <col min="7925" max="7925" width="5.75" style="2" customWidth="1"/>
    <col min="7926" max="7926" width="16.125" style="2" customWidth="1"/>
    <col min="7927" max="7927" width="5.75" style="2" customWidth="1"/>
    <col min="7928" max="7928" width="16.125" style="2" customWidth="1"/>
    <col min="7929" max="7929" width="5.75" style="2" customWidth="1"/>
    <col min="7930" max="7930" width="16.125" style="2" customWidth="1"/>
    <col min="7931" max="7931" width="4.5" style="2" customWidth="1"/>
    <col min="7932" max="7932" width="16.125" style="2" customWidth="1"/>
    <col min="7933" max="7933" width="9" style="2" customWidth="1"/>
    <col min="7934" max="7942" width="0" style="2" hidden="1" customWidth="1"/>
    <col min="7943" max="8178" width="9" style="2"/>
    <col min="8179" max="8179" width="5.75" style="2" customWidth="1"/>
    <col min="8180" max="8180" width="16.125" style="2" customWidth="1"/>
    <col min="8181" max="8181" width="5.75" style="2" customWidth="1"/>
    <col min="8182" max="8182" width="16.125" style="2" customWidth="1"/>
    <col min="8183" max="8183" width="5.75" style="2" customWidth="1"/>
    <col min="8184" max="8184" width="16.125" style="2" customWidth="1"/>
    <col min="8185" max="8185" width="5.75" style="2" customWidth="1"/>
    <col min="8186" max="8186" width="16.125" style="2" customWidth="1"/>
    <col min="8187" max="8187" width="4.5" style="2" customWidth="1"/>
    <col min="8188" max="8188" width="16.125" style="2" customWidth="1"/>
    <col min="8189" max="8189" width="9" style="2" customWidth="1"/>
    <col min="8190" max="8198" width="0" style="2" hidden="1" customWidth="1"/>
    <col min="8199" max="8434" width="9" style="2"/>
    <col min="8435" max="8435" width="5.75" style="2" customWidth="1"/>
    <col min="8436" max="8436" width="16.125" style="2" customWidth="1"/>
    <col min="8437" max="8437" width="5.75" style="2" customWidth="1"/>
    <col min="8438" max="8438" width="16.125" style="2" customWidth="1"/>
    <col min="8439" max="8439" width="5.75" style="2" customWidth="1"/>
    <col min="8440" max="8440" width="16.125" style="2" customWidth="1"/>
    <col min="8441" max="8441" width="5.75" style="2" customWidth="1"/>
    <col min="8442" max="8442" width="16.125" style="2" customWidth="1"/>
    <col min="8443" max="8443" width="4.5" style="2" customWidth="1"/>
    <col min="8444" max="8444" width="16.125" style="2" customWidth="1"/>
    <col min="8445" max="8445" width="9" style="2" customWidth="1"/>
    <col min="8446" max="8454" width="0" style="2" hidden="1" customWidth="1"/>
    <col min="8455" max="8690" width="9" style="2"/>
    <col min="8691" max="8691" width="5.75" style="2" customWidth="1"/>
    <col min="8692" max="8692" width="16.125" style="2" customWidth="1"/>
    <col min="8693" max="8693" width="5.75" style="2" customWidth="1"/>
    <col min="8694" max="8694" width="16.125" style="2" customWidth="1"/>
    <col min="8695" max="8695" width="5.75" style="2" customWidth="1"/>
    <col min="8696" max="8696" width="16.125" style="2" customWidth="1"/>
    <col min="8697" max="8697" width="5.75" style="2" customWidth="1"/>
    <col min="8698" max="8698" width="16.125" style="2" customWidth="1"/>
    <col min="8699" max="8699" width="4.5" style="2" customWidth="1"/>
    <col min="8700" max="8700" width="16.125" style="2" customWidth="1"/>
    <col min="8701" max="8701" width="9" style="2" customWidth="1"/>
    <col min="8702" max="8710" width="0" style="2" hidden="1" customWidth="1"/>
    <col min="8711" max="8946" width="9" style="2"/>
    <col min="8947" max="8947" width="5.75" style="2" customWidth="1"/>
    <col min="8948" max="8948" width="16.125" style="2" customWidth="1"/>
    <col min="8949" max="8949" width="5.75" style="2" customWidth="1"/>
    <col min="8950" max="8950" width="16.125" style="2" customWidth="1"/>
    <col min="8951" max="8951" width="5.75" style="2" customWidth="1"/>
    <col min="8952" max="8952" width="16.125" style="2" customWidth="1"/>
    <col min="8953" max="8953" width="5.75" style="2" customWidth="1"/>
    <col min="8954" max="8954" width="16.125" style="2" customWidth="1"/>
    <col min="8955" max="8955" width="4.5" style="2" customWidth="1"/>
    <col min="8956" max="8956" width="16.125" style="2" customWidth="1"/>
    <col min="8957" max="8957" width="9" style="2" customWidth="1"/>
    <col min="8958" max="8966" width="0" style="2" hidden="1" customWidth="1"/>
    <col min="8967" max="9202" width="9" style="2"/>
    <col min="9203" max="9203" width="5.75" style="2" customWidth="1"/>
    <col min="9204" max="9204" width="16.125" style="2" customWidth="1"/>
    <col min="9205" max="9205" width="5.75" style="2" customWidth="1"/>
    <col min="9206" max="9206" width="16.125" style="2" customWidth="1"/>
    <col min="9207" max="9207" width="5.75" style="2" customWidth="1"/>
    <col min="9208" max="9208" width="16.125" style="2" customWidth="1"/>
    <col min="9209" max="9209" width="5.75" style="2" customWidth="1"/>
    <col min="9210" max="9210" width="16.125" style="2" customWidth="1"/>
    <col min="9211" max="9211" width="4.5" style="2" customWidth="1"/>
    <col min="9212" max="9212" width="16.125" style="2" customWidth="1"/>
    <col min="9213" max="9213" width="9" style="2" customWidth="1"/>
    <col min="9214" max="9222" width="0" style="2" hidden="1" customWidth="1"/>
    <col min="9223" max="9458" width="9" style="2"/>
    <col min="9459" max="9459" width="5.75" style="2" customWidth="1"/>
    <col min="9460" max="9460" width="16.125" style="2" customWidth="1"/>
    <col min="9461" max="9461" width="5.75" style="2" customWidth="1"/>
    <col min="9462" max="9462" width="16.125" style="2" customWidth="1"/>
    <col min="9463" max="9463" width="5.75" style="2" customWidth="1"/>
    <col min="9464" max="9464" width="16.125" style="2" customWidth="1"/>
    <col min="9465" max="9465" width="5.75" style="2" customWidth="1"/>
    <col min="9466" max="9466" width="16.125" style="2" customWidth="1"/>
    <col min="9467" max="9467" width="4.5" style="2" customWidth="1"/>
    <col min="9468" max="9468" width="16.125" style="2" customWidth="1"/>
    <col min="9469" max="9469" width="9" style="2" customWidth="1"/>
    <col min="9470" max="9478" width="0" style="2" hidden="1" customWidth="1"/>
    <col min="9479" max="9714" width="9" style="2"/>
    <col min="9715" max="9715" width="5.75" style="2" customWidth="1"/>
    <col min="9716" max="9716" width="16.125" style="2" customWidth="1"/>
    <col min="9717" max="9717" width="5.75" style="2" customWidth="1"/>
    <col min="9718" max="9718" width="16.125" style="2" customWidth="1"/>
    <col min="9719" max="9719" width="5.75" style="2" customWidth="1"/>
    <col min="9720" max="9720" width="16.125" style="2" customWidth="1"/>
    <col min="9721" max="9721" width="5.75" style="2" customWidth="1"/>
    <col min="9722" max="9722" width="16.125" style="2" customWidth="1"/>
    <col min="9723" max="9723" width="4.5" style="2" customWidth="1"/>
    <col min="9724" max="9724" width="16.125" style="2" customWidth="1"/>
    <col min="9725" max="9725" width="9" style="2" customWidth="1"/>
    <col min="9726" max="9734" width="0" style="2" hidden="1" customWidth="1"/>
    <col min="9735" max="9970" width="9" style="2"/>
    <col min="9971" max="9971" width="5.75" style="2" customWidth="1"/>
    <col min="9972" max="9972" width="16.125" style="2" customWidth="1"/>
    <col min="9973" max="9973" width="5.75" style="2" customWidth="1"/>
    <col min="9974" max="9974" width="16.125" style="2" customWidth="1"/>
    <col min="9975" max="9975" width="5.75" style="2" customWidth="1"/>
    <col min="9976" max="9976" width="16.125" style="2" customWidth="1"/>
    <col min="9977" max="9977" width="5.75" style="2" customWidth="1"/>
    <col min="9978" max="9978" width="16.125" style="2" customWidth="1"/>
    <col min="9979" max="9979" width="4.5" style="2" customWidth="1"/>
    <col min="9980" max="9980" width="16.125" style="2" customWidth="1"/>
    <col min="9981" max="9981" width="9" style="2" customWidth="1"/>
    <col min="9982" max="9990" width="0" style="2" hidden="1" customWidth="1"/>
    <col min="9991" max="10226" width="9" style="2"/>
    <col min="10227" max="10227" width="5.75" style="2" customWidth="1"/>
    <col min="10228" max="10228" width="16.125" style="2" customWidth="1"/>
    <col min="10229" max="10229" width="5.75" style="2" customWidth="1"/>
    <col min="10230" max="10230" width="16.125" style="2" customWidth="1"/>
    <col min="10231" max="10231" width="5.75" style="2" customWidth="1"/>
    <col min="10232" max="10232" width="16.125" style="2" customWidth="1"/>
    <col min="10233" max="10233" width="5.75" style="2" customWidth="1"/>
    <col min="10234" max="10234" width="16.125" style="2" customWidth="1"/>
    <col min="10235" max="10235" width="4.5" style="2" customWidth="1"/>
    <col min="10236" max="10236" width="16.125" style="2" customWidth="1"/>
    <col min="10237" max="10237" width="9" style="2" customWidth="1"/>
    <col min="10238" max="10246" width="0" style="2" hidden="1" customWidth="1"/>
    <col min="10247" max="10482" width="9" style="2"/>
    <col min="10483" max="10483" width="5.75" style="2" customWidth="1"/>
    <col min="10484" max="10484" width="16.125" style="2" customWidth="1"/>
    <col min="10485" max="10485" width="5.75" style="2" customWidth="1"/>
    <col min="10486" max="10486" width="16.125" style="2" customWidth="1"/>
    <col min="10487" max="10487" width="5.75" style="2" customWidth="1"/>
    <col min="10488" max="10488" width="16.125" style="2" customWidth="1"/>
    <col min="10489" max="10489" width="5.75" style="2" customWidth="1"/>
    <col min="10490" max="10490" width="16.125" style="2" customWidth="1"/>
    <col min="10491" max="10491" width="4.5" style="2" customWidth="1"/>
    <col min="10492" max="10492" width="16.125" style="2" customWidth="1"/>
    <col min="10493" max="10493" width="9" style="2" customWidth="1"/>
    <col min="10494" max="10502" width="0" style="2" hidden="1" customWidth="1"/>
    <col min="10503" max="10738" width="9" style="2"/>
    <col min="10739" max="10739" width="5.75" style="2" customWidth="1"/>
    <col min="10740" max="10740" width="16.125" style="2" customWidth="1"/>
    <col min="10741" max="10741" width="5.75" style="2" customWidth="1"/>
    <col min="10742" max="10742" width="16.125" style="2" customWidth="1"/>
    <col min="10743" max="10743" width="5.75" style="2" customWidth="1"/>
    <col min="10744" max="10744" width="16.125" style="2" customWidth="1"/>
    <col min="10745" max="10745" width="5.75" style="2" customWidth="1"/>
    <col min="10746" max="10746" width="16.125" style="2" customWidth="1"/>
    <col min="10747" max="10747" width="4.5" style="2" customWidth="1"/>
    <col min="10748" max="10748" width="16.125" style="2" customWidth="1"/>
    <col min="10749" max="10749" width="9" style="2" customWidth="1"/>
    <col min="10750" max="10758" width="0" style="2" hidden="1" customWidth="1"/>
    <col min="10759" max="10994" width="9" style="2"/>
    <col min="10995" max="10995" width="5.75" style="2" customWidth="1"/>
    <col min="10996" max="10996" width="16.125" style="2" customWidth="1"/>
    <col min="10997" max="10997" width="5.75" style="2" customWidth="1"/>
    <col min="10998" max="10998" width="16.125" style="2" customWidth="1"/>
    <col min="10999" max="10999" width="5.75" style="2" customWidth="1"/>
    <col min="11000" max="11000" width="16.125" style="2" customWidth="1"/>
    <col min="11001" max="11001" width="5.75" style="2" customWidth="1"/>
    <col min="11002" max="11002" width="16.125" style="2" customWidth="1"/>
    <col min="11003" max="11003" width="4.5" style="2" customWidth="1"/>
    <col min="11004" max="11004" width="16.125" style="2" customWidth="1"/>
    <col min="11005" max="11005" width="9" style="2" customWidth="1"/>
    <col min="11006" max="11014" width="0" style="2" hidden="1" customWidth="1"/>
    <col min="11015" max="11250" width="9" style="2"/>
    <col min="11251" max="11251" width="5.75" style="2" customWidth="1"/>
    <col min="11252" max="11252" width="16.125" style="2" customWidth="1"/>
    <col min="11253" max="11253" width="5.75" style="2" customWidth="1"/>
    <col min="11254" max="11254" width="16.125" style="2" customWidth="1"/>
    <col min="11255" max="11255" width="5.75" style="2" customWidth="1"/>
    <col min="11256" max="11256" width="16.125" style="2" customWidth="1"/>
    <col min="11257" max="11257" width="5.75" style="2" customWidth="1"/>
    <col min="11258" max="11258" width="16.125" style="2" customWidth="1"/>
    <col min="11259" max="11259" width="4.5" style="2" customWidth="1"/>
    <col min="11260" max="11260" width="16.125" style="2" customWidth="1"/>
    <col min="11261" max="11261" width="9" style="2" customWidth="1"/>
    <col min="11262" max="11270" width="0" style="2" hidden="1" customWidth="1"/>
    <col min="11271" max="11506" width="9" style="2"/>
    <col min="11507" max="11507" width="5.75" style="2" customWidth="1"/>
    <col min="11508" max="11508" width="16.125" style="2" customWidth="1"/>
    <col min="11509" max="11509" width="5.75" style="2" customWidth="1"/>
    <col min="11510" max="11510" width="16.125" style="2" customWidth="1"/>
    <col min="11511" max="11511" width="5.75" style="2" customWidth="1"/>
    <col min="11512" max="11512" width="16.125" style="2" customWidth="1"/>
    <col min="11513" max="11513" width="5.75" style="2" customWidth="1"/>
    <col min="11514" max="11514" width="16.125" style="2" customWidth="1"/>
    <col min="11515" max="11515" width="4.5" style="2" customWidth="1"/>
    <col min="11516" max="11516" width="16.125" style="2" customWidth="1"/>
    <col min="11517" max="11517" width="9" style="2" customWidth="1"/>
    <col min="11518" max="11526" width="0" style="2" hidden="1" customWidth="1"/>
    <col min="11527" max="11762" width="9" style="2"/>
    <col min="11763" max="11763" width="5.75" style="2" customWidth="1"/>
    <col min="11764" max="11764" width="16.125" style="2" customWidth="1"/>
    <col min="11765" max="11765" width="5.75" style="2" customWidth="1"/>
    <col min="11766" max="11766" width="16.125" style="2" customWidth="1"/>
    <col min="11767" max="11767" width="5.75" style="2" customWidth="1"/>
    <col min="11768" max="11768" width="16.125" style="2" customWidth="1"/>
    <col min="11769" max="11769" width="5.75" style="2" customWidth="1"/>
    <col min="11770" max="11770" width="16.125" style="2" customWidth="1"/>
    <col min="11771" max="11771" width="4.5" style="2" customWidth="1"/>
    <col min="11772" max="11772" width="16.125" style="2" customWidth="1"/>
    <col min="11773" max="11773" width="9" style="2" customWidth="1"/>
    <col min="11774" max="11782" width="0" style="2" hidden="1" customWidth="1"/>
    <col min="11783" max="12018" width="9" style="2"/>
    <col min="12019" max="12019" width="5.75" style="2" customWidth="1"/>
    <col min="12020" max="12020" width="16.125" style="2" customWidth="1"/>
    <col min="12021" max="12021" width="5.75" style="2" customWidth="1"/>
    <col min="12022" max="12022" width="16.125" style="2" customWidth="1"/>
    <col min="12023" max="12023" width="5.75" style="2" customWidth="1"/>
    <col min="12024" max="12024" width="16.125" style="2" customWidth="1"/>
    <col min="12025" max="12025" width="5.75" style="2" customWidth="1"/>
    <col min="12026" max="12026" width="16.125" style="2" customWidth="1"/>
    <col min="12027" max="12027" width="4.5" style="2" customWidth="1"/>
    <col min="12028" max="12028" width="16.125" style="2" customWidth="1"/>
    <col min="12029" max="12029" width="9" style="2" customWidth="1"/>
    <col min="12030" max="12038" width="0" style="2" hidden="1" customWidth="1"/>
    <col min="12039" max="12274" width="9" style="2"/>
    <col min="12275" max="12275" width="5.75" style="2" customWidth="1"/>
    <col min="12276" max="12276" width="16.125" style="2" customWidth="1"/>
    <col min="12277" max="12277" width="5.75" style="2" customWidth="1"/>
    <col min="12278" max="12278" width="16.125" style="2" customWidth="1"/>
    <col min="12279" max="12279" width="5.75" style="2" customWidth="1"/>
    <col min="12280" max="12280" width="16.125" style="2" customWidth="1"/>
    <col min="12281" max="12281" width="5.75" style="2" customWidth="1"/>
    <col min="12282" max="12282" width="16.125" style="2" customWidth="1"/>
    <col min="12283" max="12283" width="4.5" style="2" customWidth="1"/>
    <col min="12284" max="12284" width="16.125" style="2" customWidth="1"/>
    <col min="12285" max="12285" width="9" style="2" customWidth="1"/>
    <col min="12286" max="12294" width="0" style="2" hidden="1" customWidth="1"/>
    <col min="12295" max="12530" width="9" style="2"/>
    <col min="12531" max="12531" width="5.75" style="2" customWidth="1"/>
    <col min="12532" max="12532" width="16.125" style="2" customWidth="1"/>
    <col min="12533" max="12533" width="5.75" style="2" customWidth="1"/>
    <col min="12534" max="12534" width="16.125" style="2" customWidth="1"/>
    <col min="12535" max="12535" width="5.75" style="2" customWidth="1"/>
    <col min="12536" max="12536" width="16.125" style="2" customWidth="1"/>
    <col min="12537" max="12537" width="5.75" style="2" customWidth="1"/>
    <col min="12538" max="12538" width="16.125" style="2" customWidth="1"/>
    <col min="12539" max="12539" width="4.5" style="2" customWidth="1"/>
    <col min="12540" max="12540" width="16.125" style="2" customWidth="1"/>
    <col min="12541" max="12541" width="9" style="2" customWidth="1"/>
    <col min="12542" max="12550" width="0" style="2" hidden="1" customWidth="1"/>
    <col min="12551" max="12786" width="9" style="2"/>
    <col min="12787" max="12787" width="5.75" style="2" customWidth="1"/>
    <col min="12788" max="12788" width="16.125" style="2" customWidth="1"/>
    <col min="12789" max="12789" width="5.75" style="2" customWidth="1"/>
    <col min="12790" max="12790" width="16.125" style="2" customWidth="1"/>
    <col min="12791" max="12791" width="5.75" style="2" customWidth="1"/>
    <col min="12792" max="12792" width="16.125" style="2" customWidth="1"/>
    <col min="12793" max="12793" width="5.75" style="2" customWidth="1"/>
    <col min="12794" max="12794" width="16.125" style="2" customWidth="1"/>
    <col min="12795" max="12795" width="4.5" style="2" customWidth="1"/>
    <col min="12796" max="12796" width="16.125" style="2" customWidth="1"/>
    <col min="12797" max="12797" width="9" style="2" customWidth="1"/>
    <col min="12798" max="12806" width="0" style="2" hidden="1" customWidth="1"/>
    <col min="12807" max="13042" width="9" style="2"/>
    <col min="13043" max="13043" width="5.75" style="2" customWidth="1"/>
    <col min="13044" max="13044" width="16.125" style="2" customWidth="1"/>
    <col min="13045" max="13045" width="5.75" style="2" customWidth="1"/>
    <col min="13046" max="13046" width="16.125" style="2" customWidth="1"/>
    <col min="13047" max="13047" width="5.75" style="2" customWidth="1"/>
    <col min="13048" max="13048" width="16.125" style="2" customWidth="1"/>
    <col min="13049" max="13049" width="5.75" style="2" customWidth="1"/>
    <col min="13050" max="13050" width="16.125" style="2" customWidth="1"/>
    <col min="13051" max="13051" width="4.5" style="2" customWidth="1"/>
    <col min="13052" max="13052" width="16.125" style="2" customWidth="1"/>
    <col min="13053" max="13053" width="9" style="2" customWidth="1"/>
    <col min="13054" max="13062" width="0" style="2" hidden="1" customWidth="1"/>
    <col min="13063" max="13298" width="9" style="2"/>
    <col min="13299" max="13299" width="5.75" style="2" customWidth="1"/>
    <col min="13300" max="13300" width="16.125" style="2" customWidth="1"/>
    <col min="13301" max="13301" width="5.75" style="2" customWidth="1"/>
    <col min="13302" max="13302" width="16.125" style="2" customWidth="1"/>
    <col min="13303" max="13303" width="5.75" style="2" customWidth="1"/>
    <col min="13304" max="13304" width="16.125" style="2" customWidth="1"/>
    <col min="13305" max="13305" width="5.75" style="2" customWidth="1"/>
    <col min="13306" max="13306" width="16.125" style="2" customWidth="1"/>
    <col min="13307" max="13307" width="4.5" style="2" customWidth="1"/>
    <col min="13308" max="13308" width="16.125" style="2" customWidth="1"/>
    <col min="13309" max="13309" width="9" style="2" customWidth="1"/>
    <col min="13310" max="13318" width="0" style="2" hidden="1" customWidth="1"/>
    <col min="13319" max="13554" width="9" style="2"/>
    <col min="13555" max="13555" width="5.75" style="2" customWidth="1"/>
    <col min="13556" max="13556" width="16.125" style="2" customWidth="1"/>
    <col min="13557" max="13557" width="5.75" style="2" customWidth="1"/>
    <col min="13558" max="13558" width="16.125" style="2" customWidth="1"/>
    <col min="13559" max="13559" width="5.75" style="2" customWidth="1"/>
    <col min="13560" max="13560" width="16.125" style="2" customWidth="1"/>
    <col min="13561" max="13561" width="5.75" style="2" customWidth="1"/>
    <col min="13562" max="13562" width="16.125" style="2" customWidth="1"/>
    <col min="13563" max="13563" width="4.5" style="2" customWidth="1"/>
    <col min="13564" max="13564" width="16.125" style="2" customWidth="1"/>
    <col min="13565" max="13565" width="9" style="2" customWidth="1"/>
    <col min="13566" max="13574" width="0" style="2" hidden="1" customWidth="1"/>
    <col min="13575" max="13810" width="9" style="2"/>
    <col min="13811" max="13811" width="5.75" style="2" customWidth="1"/>
    <col min="13812" max="13812" width="16.125" style="2" customWidth="1"/>
    <col min="13813" max="13813" width="5.75" style="2" customWidth="1"/>
    <col min="13814" max="13814" width="16.125" style="2" customWidth="1"/>
    <col min="13815" max="13815" width="5.75" style="2" customWidth="1"/>
    <col min="13816" max="13816" width="16.125" style="2" customWidth="1"/>
    <col min="13817" max="13817" width="5.75" style="2" customWidth="1"/>
    <col min="13818" max="13818" width="16.125" style="2" customWidth="1"/>
    <col min="13819" max="13819" width="4.5" style="2" customWidth="1"/>
    <col min="13820" max="13820" width="16.125" style="2" customWidth="1"/>
    <col min="13821" max="13821" width="9" style="2" customWidth="1"/>
    <col min="13822" max="13830" width="0" style="2" hidden="1" customWidth="1"/>
    <col min="13831" max="14066" width="9" style="2"/>
    <col min="14067" max="14067" width="5.75" style="2" customWidth="1"/>
    <col min="14068" max="14068" width="16.125" style="2" customWidth="1"/>
    <col min="14069" max="14069" width="5.75" style="2" customWidth="1"/>
    <col min="14070" max="14070" width="16.125" style="2" customWidth="1"/>
    <col min="14071" max="14071" width="5.75" style="2" customWidth="1"/>
    <col min="14072" max="14072" width="16.125" style="2" customWidth="1"/>
    <col min="14073" max="14073" width="5.75" style="2" customWidth="1"/>
    <col min="14074" max="14074" width="16.125" style="2" customWidth="1"/>
    <col min="14075" max="14075" width="4.5" style="2" customWidth="1"/>
    <col min="14076" max="14076" width="16.125" style="2" customWidth="1"/>
    <col min="14077" max="14077" width="9" style="2" customWidth="1"/>
    <col min="14078" max="14086" width="0" style="2" hidden="1" customWidth="1"/>
    <col min="14087" max="14322" width="9" style="2"/>
    <col min="14323" max="14323" width="5.75" style="2" customWidth="1"/>
    <col min="14324" max="14324" width="16.125" style="2" customWidth="1"/>
    <col min="14325" max="14325" width="5.75" style="2" customWidth="1"/>
    <col min="14326" max="14326" width="16.125" style="2" customWidth="1"/>
    <col min="14327" max="14327" width="5.75" style="2" customWidth="1"/>
    <col min="14328" max="14328" width="16.125" style="2" customWidth="1"/>
    <col min="14329" max="14329" width="5.75" style="2" customWidth="1"/>
    <col min="14330" max="14330" width="16.125" style="2" customWidth="1"/>
    <col min="14331" max="14331" width="4.5" style="2" customWidth="1"/>
    <col min="14332" max="14332" width="16.125" style="2" customWidth="1"/>
    <col min="14333" max="14333" width="9" style="2" customWidth="1"/>
    <col min="14334" max="14342" width="0" style="2" hidden="1" customWidth="1"/>
    <col min="14343" max="14578" width="9" style="2"/>
    <col min="14579" max="14579" width="5.75" style="2" customWidth="1"/>
    <col min="14580" max="14580" width="16.125" style="2" customWidth="1"/>
    <col min="14581" max="14581" width="5.75" style="2" customWidth="1"/>
    <col min="14582" max="14582" width="16.125" style="2" customWidth="1"/>
    <col min="14583" max="14583" width="5.75" style="2" customWidth="1"/>
    <col min="14584" max="14584" width="16.125" style="2" customWidth="1"/>
    <col min="14585" max="14585" width="5.75" style="2" customWidth="1"/>
    <col min="14586" max="14586" width="16.125" style="2" customWidth="1"/>
    <col min="14587" max="14587" width="4.5" style="2" customWidth="1"/>
    <col min="14588" max="14588" width="16.125" style="2" customWidth="1"/>
    <col min="14589" max="14589" width="9" style="2" customWidth="1"/>
    <col min="14590" max="14598" width="0" style="2" hidden="1" customWidth="1"/>
    <col min="14599" max="14834" width="9" style="2"/>
    <col min="14835" max="14835" width="5.75" style="2" customWidth="1"/>
    <col min="14836" max="14836" width="16.125" style="2" customWidth="1"/>
    <col min="14837" max="14837" width="5.75" style="2" customWidth="1"/>
    <col min="14838" max="14838" width="16.125" style="2" customWidth="1"/>
    <col min="14839" max="14839" width="5.75" style="2" customWidth="1"/>
    <col min="14840" max="14840" width="16.125" style="2" customWidth="1"/>
    <col min="14841" max="14841" width="5.75" style="2" customWidth="1"/>
    <col min="14842" max="14842" width="16.125" style="2" customWidth="1"/>
    <col min="14843" max="14843" width="4.5" style="2" customWidth="1"/>
    <col min="14844" max="14844" width="16.125" style="2" customWidth="1"/>
    <col min="14845" max="14845" width="9" style="2" customWidth="1"/>
    <col min="14846" max="14854" width="0" style="2" hidden="1" customWidth="1"/>
    <col min="14855" max="15090" width="9" style="2"/>
    <col min="15091" max="15091" width="5.75" style="2" customWidth="1"/>
    <col min="15092" max="15092" width="16.125" style="2" customWidth="1"/>
    <col min="15093" max="15093" width="5.75" style="2" customWidth="1"/>
    <col min="15094" max="15094" width="16.125" style="2" customWidth="1"/>
    <col min="15095" max="15095" width="5.75" style="2" customWidth="1"/>
    <col min="15096" max="15096" width="16.125" style="2" customWidth="1"/>
    <col min="15097" max="15097" width="5.75" style="2" customWidth="1"/>
    <col min="15098" max="15098" width="16.125" style="2" customWidth="1"/>
    <col min="15099" max="15099" width="4.5" style="2" customWidth="1"/>
    <col min="15100" max="15100" width="16.125" style="2" customWidth="1"/>
    <col min="15101" max="15101" width="9" style="2" customWidth="1"/>
    <col min="15102" max="15110" width="0" style="2" hidden="1" customWidth="1"/>
    <col min="15111" max="15346" width="9" style="2"/>
    <col min="15347" max="15347" width="5.75" style="2" customWidth="1"/>
    <col min="15348" max="15348" width="16.125" style="2" customWidth="1"/>
    <col min="15349" max="15349" width="5.75" style="2" customWidth="1"/>
    <col min="15350" max="15350" width="16.125" style="2" customWidth="1"/>
    <col min="15351" max="15351" width="5.75" style="2" customWidth="1"/>
    <col min="15352" max="15352" width="16.125" style="2" customWidth="1"/>
    <col min="15353" max="15353" width="5.75" style="2" customWidth="1"/>
    <col min="15354" max="15354" width="16.125" style="2" customWidth="1"/>
    <col min="15355" max="15355" width="4.5" style="2" customWidth="1"/>
    <col min="15356" max="15356" width="16.125" style="2" customWidth="1"/>
    <col min="15357" max="15357" width="9" style="2" customWidth="1"/>
    <col min="15358" max="15366" width="0" style="2" hidden="1" customWidth="1"/>
    <col min="15367" max="15602" width="9" style="2"/>
    <col min="15603" max="15603" width="5.75" style="2" customWidth="1"/>
    <col min="15604" max="15604" width="16.125" style="2" customWidth="1"/>
    <col min="15605" max="15605" width="5.75" style="2" customWidth="1"/>
    <col min="15606" max="15606" width="16.125" style="2" customWidth="1"/>
    <col min="15607" max="15607" width="5.75" style="2" customWidth="1"/>
    <col min="15608" max="15608" width="16.125" style="2" customWidth="1"/>
    <col min="15609" max="15609" width="5.75" style="2" customWidth="1"/>
    <col min="15610" max="15610" width="16.125" style="2" customWidth="1"/>
    <col min="15611" max="15611" width="4.5" style="2" customWidth="1"/>
    <col min="15612" max="15612" width="16.125" style="2" customWidth="1"/>
    <col min="15613" max="15613" width="9" style="2" customWidth="1"/>
    <col min="15614" max="15622" width="0" style="2" hidden="1" customWidth="1"/>
    <col min="15623" max="15858" width="9" style="2"/>
    <col min="15859" max="15859" width="5.75" style="2" customWidth="1"/>
    <col min="15860" max="15860" width="16.125" style="2" customWidth="1"/>
    <col min="15861" max="15861" width="5.75" style="2" customWidth="1"/>
    <col min="15862" max="15862" width="16.125" style="2" customWidth="1"/>
    <col min="15863" max="15863" width="5.75" style="2" customWidth="1"/>
    <col min="15864" max="15864" width="16.125" style="2" customWidth="1"/>
    <col min="15865" max="15865" width="5.75" style="2" customWidth="1"/>
    <col min="15866" max="15866" width="16.125" style="2" customWidth="1"/>
    <col min="15867" max="15867" width="4.5" style="2" customWidth="1"/>
    <col min="15868" max="15868" width="16.125" style="2" customWidth="1"/>
    <col min="15869" max="15869" width="9" style="2" customWidth="1"/>
    <col min="15870" max="15878" width="0" style="2" hidden="1" customWidth="1"/>
    <col min="15879" max="16114" width="9" style="2"/>
    <col min="16115" max="16115" width="5.75" style="2" customWidth="1"/>
    <col min="16116" max="16116" width="16.125" style="2" customWidth="1"/>
    <col min="16117" max="16117" width="5.75" style="2" customWidth="1"/>
    <col min="16118" max="16118" width="16.125" style="2" customWidth="1"/>
    <col min="16119" max="16119" width="5.75" style="2" customWidth="1"/>
    <col min="16120" max="16120" width="16.125" style="2" customWidth="1"/>
    <col min="16121" max="16121" width="5.75" style="2" customWidth="1"/>
    <col min="16122" max="16122" width="16.125" style="2" customWidth="1"/>
    <col min="16123" max="16123" width="4.5" style="2" customWidth="1"/>
    <col min="16124" max="16124" width="16.125" style="2" customWidth="1"/>
    <col min="16125" max="16125" width="9" style="2" customWidth="1"/>
    <col min="16126" max="16134" width="0" style="2" hidden="1" customWidth="1"/>
    <col min="16135" max="16384" width="9" style="2"/>
  </cols>
  <sheetData>
    <row r="1" spans="1:13" ht="22.15" customHeight="1" thickBot="1">
      <c r="A1" s="7" t="s">
        <v>663</v>
      </c>
      <c r="C1" s="7" t="s">
        <v>719</v>
      </c>
      <c r="D1" s="199"/>
      <c r="E1" s="199"/>
      <c r="F1" s="199"/>
      <c r="G1" s="199"/>
      <c r="H1" s="199"/>
      <c r="I1" s="199"/>
      <c r="J1" s="199"/>
      <c r="K1" s="199"/>
      <c r="L1" s="199"/>
      <c r="M1" s="199"/>
    </row>
    <row r="2" spans="1:13" ht="24" customHeight="1" thickBot="1">
      <c r="A2" s="283" t="s">
        <v>680</v>
      </c>
      <c r="B2" s="284"/>
      <c r="C2" s="285" t="s">
        <v>713</v>
      </c>
      <c r="D2" s="286"/>
      <c r="E2" s="287"/>
      <c r="F2" s="267" t="s">
        <v>720</v>
      </c>
      <c r="G2" s="268"/>
      <c r="H2" s="268"/>
      <c r="I2" s="268"/>
      <c r="J2" s="268"/>
      <c r="K2" s="268"/>
      <c r="L2" s="268"/>
      <c r="M2" s="268"/>
    </row>
    <row r="3" spans="1:13" ht="24.6" customHeight="1" thickBot="1">
      <c r="A3" s="254" t="s">
        <v>664</v>
      </c>
      <c r="B3" s="255"/>
      <c r="C3" s="293" t="s">
        <v>286</v>
      </c>
      <c r="D3" s="294"/>
      <c r="E3" s="295"/>
      <c r="F3" s="267"/>
      <c r="G3" s="268"/>
      <c r="H3" s="268"/>
      <c r="I3" s="268"/>
      <c r="J3" s="268"/>
      <c r="K3" s="268"/>
      <c r="L3" s="268"/>
      <c r="M3" s="268"/>
    </row>
    <row r="4" spans="1:13" ht="27" customHeight="1">
      <c r="A4" s="256" t="s">
        <v>665</v>
      </c>
      <c r="B4" s="257"/>
      <c r="C4" s="264">
        <f>IF(C3="","",VLOOKUP(C3,Sheet1!B:C,2,0))</f>
        <v>230000</v>
      </c>
      <c r="D4" s="265"/>
      <c r="E4" s="266"/>
      <c r="F4" s="267"/>
      <c r="G4" s="268"/>
      <c r="H4" s="268"/>
      <c r="I4" s="268"/>
      <c r="J4" s="268"/>
      <c r="K4" s="268"/>
      <c r="L4" s="268"/>
      <c r="M4" s="268"/>
    </row>
    <row r="5" spans="1:13" ht="27" customHeight="1">
      <c r="A5" s="256" t="s">
        <v>666</v>
      </c>
      <c r="B5" s="257"/>
      <c r="C5" s="280" t="str">
        <f>IF(C3="","",C3)</f>
        <v>愛知陸協</v>
      </c>
      <c r="D5" s="281"/>
      <c r="E5" s="282"/>
      <c r="F5" s="267"/>
      <c r="G5" s="268"/>
      <c r="H5" s="268"/>
      <c r="I5" s="268"/>
      <c r="J5" s="268"/>
      <c r="K5" s="268"/>
      <c r="L5" s="268"/>
      <c r="M5" s="268"/>
    </row>
    <row r="6" spans="1:13" ht="27" customHeight="1">
      <c r="A6" s="256" t="s">
        <v>667</v>
      </c>
      <c r="B6" s="257"/>
      <c r="C6" s="258" t="str">
        <f>IF(C3="","",VLOOKUP(C3,Sheet1!B:E,4,0))</f>
        <v>アイチリクキョウナゴヤコジン</v>
      </c>
      <c r="D6" s="259"/>
      <c r="E6" s="260"/>
      <c r="F6" s="267"/>
      <c r="G6" s="268"/>
      <c r="H6" s="268"/>
      <c r="I6" s="268"/>
      <c r="J6" s="268"/>
      <c r="K6" s="268"/>
      <c r="L6" s="268"/>
      <c r="M6" s="268"/>
    </row>
    <row r="7" spans="1:13" ht="27" customHeight="1">
      <c r="A7" s="256" t="s">
        <v>156</v>
      </c>
      <c r="B7" s="257"/>
      <c r="C7" s="261"/>
      <c r="D7" s="262"/>
      <c r="E7" s="263"/>
      <c r="F7" s="4" t="s">
        <v>668</v>
      </c>
    </row>
    <row r="8" spans="1:13" ht="27" customHeight="1" thickBot="1">
      <c r="A8" s="256" t="s">
        <v>37</v>
      </c>
      <c r="B8" s="257"/>
      <c r="C8" s="290"/>
      <c r="D8" s="291"/>
      <c r="E8" s="292"/>
      <c r="F8" s="4" t="s">
        <v>669</v>
      </c>
      <c r="H8" s="3"/>
    </row>
    <row r="9" spans="1:13" ht="27" customHeight="1" thickBot="1">
      <c r="A9" s="288" t="s">
        <v>670</v>
      </c>
      <c r="B9" s="289"/>
      <c r="C9" s="272"/>
      <c r="D9" s="273"/>
      <c r="E9" s="274"/>
      <c r="F9" s="4" t="s">
        <v>671</v>
      </c>
      <c r="H9" s="3"/>
    </row>
    <row r="10" spans="1:13" ht="30" customHeight="1" thickBot="1">
      <c r="A10" s="275" t="s">
        <v>672</v>
      </c>
      <c r="B10" s="276"/>
      <c r="C10" s="149"/>
      <c r="D10" s="150" t="s">
        <v>199</v>
      </c>
      <c r="E10" s="151"/>
      <c r="F10" s="136"/>
      <c r="G10" s="151"/>
    </row>
    <row r="11" spans="1:13" ht="28.5" customHeight="1" thickBot="1">
      <c r="A11" s="277" t="s">
        <v>153</v>
      </c>
      <c r="B11" s="278"/>
      <c r="C11" s="278"/>
      <c r="D11" s="278"/>
      <c r="E11" s="278"/>
      <c r="F11" s="278"/>
      <c r="G11" s="278"/>
      <c r="H11" s="279"/>
    </row>
    <row r="12" spans="1:13" ht="28.5" customHeight="1" thickBot="1">
      <c r="A12" s="269"/>
      <c r="B12" s="270"/>
      <c r="C12" s="270"/>
      <c r="D12" s="271"/>
      <c r="E12" s="270"/>
      <c r="F12" s="270"/>
      <c r="G12" s="270"/>
      <c r="H12" s="271"/>
    </row>
    <row r="13" spans="1:13" ht="28.5" customHeight="1" thickBot="1">
      <c r="A13" s="269"/>
      <c r="B13" s="270"/>
      <c r="C13" s="270"/>
      <c r="D13" s="271"/>
      <c r="E13" s="270"/>
      <c r="F13" s="270"/>
      <c r="G13" s="270"/>
      <c r="H13" s="271"/>
    </row>
    <row r="14" spans="1:13">
      <c r="A14" s="151"/>
      <c r="B14" s="136"/>
      <c r="C14" s="151"/>
      <c r="D14" s="136"/>
      <c r="E14" s="151"/>
      <c r="F14" s="136"/>
      <c r="G14" s="151"/>
      <c r="L14"/>
      <c r="M14"/>
    </row>
    <row r="15" spans="1:13">
      <c r="A15" s="151"/>
      <c r="B15" s="136"/>
      <c r="C15" s="151"/>
      <c r="D15" s="136"/>
      <c r="E15" s="151"/>
      <c r="F15" s="136"/>
      <c r="G15" s="151"/>
      <c r="L15"/>
      <c r="M15"/>
    </row>
    <row r="16" spans="1:13">
      <c r="A16" s="151"/>
      <c r="B16" s="136"/>
      <c r="C16" s="151"/>
      <c r="D16" s="136"/>
      <c r="E16" s="151"/>
      <c r="F16" s="136"/>
      <c r="G16" s="151"/>
      <c r="L16"/>
      <c r="M16"/>
    </row>
    <row r="17" spans="1:13">
      <c r="A17" s="151"/>
      <c r="B17" s="136"/>
      <c r="C17" s="151"/>
      <c r="D17" s="136"/>
      <c r="E17" s="151"/>
      <c r="F17" s="136"/>
      <c r="G17" s="151"/>
      <c r="L17"/>
      <c r="M17"/>
    </row>
    <row r="18" spans="1:13">
      <c r="A18" s="151"/>
      <c r="B18" s="136"/>
      <c r="C18" s="151"/>
      <c r="D18" s="136"/>
      <c r="E18" s="151"/>
      <c r="F18" s="136"/>
      <c r="G18" s="151"/>
      <c r="L18"/>
      <c r="M18"/>
    </row>
    <row r="19" spans="1:13">
      <c r="A19" s="151"/>
      <c r="B19" s="136"/>
      <c r="C19" s="151"/>
      <c r="D19" s="136"/>
      <c r="E19" s="151"/>
      <c r="F19" s="136"/>
      <c r="G19" s="151"/>
      <c r="L19"/>
      <c r="M19"/>
    </row>
    <row r="20" spans="1:13">
      <c r="A20" s="151"/>
      <c r="B20" s="136"/>
      <c r="C20" s="151"/>
      <c r="D20" s="136"/>
      <c r="E20" s="151"/>
      <c r="F20" s="136"/>
      <c r="G20" s="151"/>
      <c r="L20"/>
      <c r="M20"/>
    </row>
    <row r="21" spans="1:13">
      <c r="A21" s="151"/>
      <c r="B21" s="136"/>
      <c r="C21" s="151"/>
      <c r="D21" s="136"/>
      <c r="E21" s="151"/>
      <c r="F21" s="136"/>
      <c r="G21" s="151"/>
      <c r="L21"/>
      <c r="M21"/>
    </row>
    <row r="22" spans="1:13">
      <c r="A22" s="151"/>
      <c r="B22" s="136"/>
      <c r="C22" s="151"/>
      <c r="D22" s="136"/>
      <c r="E22" s="151"/>
      <c r="F22" s="136"/>
      <c r="G22" s="151"/>
      <c r="L22"/>
      <c r="M22"/>
    </row>
    <row r="23" spans="1:13">
      <c r="A23" s="151"/>
      <c r="B23" s="136"/>
      <c r="C23" s="151"/>
      <c r="D23" s="136"/>
      <c r="E23" s="151"/>
      <c r="F23" s="136"/>
      <c r="G23" s="151"/>
      <c r="L23"/>
      <c r="M23"/>
    </row>
    <row r="24" spans="1:13">
      <c r="A24" s="151"/>
      <c r="B24" s="136"/>
      <c r="C24" s="151"/>
      <c r="D24" s="136"/>
      <c r="E24" s="151"/>
      <c r="F24" s="136"/>
      <c r="G24" s="151"/>
      <c r="L24"/>
      <c r="M24"/>
    </row>
    <row r="25" spans="1:13">
      <c r="A25" s="151"/>
      <c r="B25" s="136"/>
      <c r="C25" s="151"/>
      <c r="D25" s="136"/>
      <c r="E25" s="151"/>
      <c r="F25" s="136"/>
      <c r="G25" s="151"/>
      <c r="L25"/>
      <c r="M25"/>
    </row>
    <row r="26" spans="1:13">
      <c r="A26" s="151"/>
      <c r="B26" s="136"/>
      <c r="C26" s="151"/>
      <c r="D26" s="136"/>
      <c r="E26" s="151"/>
      <c r="F26" s="136"/>
      <c r="G26" s="151"/>
      <c r="L26"/>
      <c r="M26"/>
    </row>
    <row r="27" spans="1:13">
      <c r="A27" s="151"/>
      <c r="B27" s="136"/>
      <c r="C27" s="151"/>
      <c r="D27" s="136"/>
      <c r="E27" s="151"/>
      <c r="F27" s="136"/>
      <c r="G27" s="151"/>
      <c r="L27"/>
      <c r="M27"/>
    </row>
    <row r="28" spans="1:13">
      <c r="A28" s="151"/>
      <c r="B28" s="136"/>
      <c r="C28" s="151"/>
      <c r="D28" s="136"/>
      <c r="E28" s="151"/>
      <c r="F28" s="136"/>
      <c r="G28" s="151"/>
      <c r="L28"/>
      <c r="M28"/>
    </row>
    <row r="29" spans="1:13">
      <c r="A29" s="151"/>
      <c r="B29" s="136"/>
      <c r="C29" s="151"/>
      <c r="D29" s="136"/>
      <c r="E29" s="151"/>
      <c r="F29" s="136"/>
      <c r="G29" s="151"/>
      <c r="L29"/>
      <c r="M29"/>
    </row>
    <row r="30" spans="1:13">
      <c r="A30" s="151"/>
      <c r="B30" s="136"/>
      <c r="C30" s="151"/>
      <c r="D30" s="136"/>
      <c r="E30" s="151"/>
      <c r="F30" s="136"/>
      <c r="G30" s="151"/>
      <c r="L30"/>
      <c r="M30"/>
    </row>
    <row r="31" spans="1:13">
      <c r="A31" s="151"/>
      <c r="B31" s="136"/>
      <c r="C31" s="151"/>
      <c r="D31" s="136"/>
      <c r="E31" s="151"/>
      <c r="F31" s="136"/>
      <c r="G31" s="151"/>
      <c r="L31"/>
      <c r="M31"/>
    </row>
    <row r="32" spans="1:13">
      <c r="A32" s="151"/>
      <c r="B32" s="136"/>
      <c r="C32" s="151"/>
      <c r="D32" s="136"/>
      <c r="E32" s="151"/>
      <c r="F32" s="136"/>
      <c r="G32" s="151"/>
      <c r="L32"/>
      <c r="M32"/>
    </row>
    <row r="33" spans="1:13">
      <c r="A33" s="151"/>
      <c r="B33" s="136"/>
      <c r="C33" s="151"/>
      <c r="D33" s="136"/>
      <c r="E33" s="151"/>
      <c r="F33" s="136"/>
      <c r="G33" s="151"/>
      <c r="L33"/>
      <c r="M33"/>
    </row>
    <row r="34" spans="1:13">
      <c r="A34" s="151"/>
      <c r="B34" s="136"/>
      <c r="C34" s="151"/>
      <c r="D34" s="136"/>
      <c r="E34" s="151"/>
      <c r="F34" s="151"/>
      <c r="G34" s="151"/>
      <c r="L34"/>
      <c r="M34"/>
    </row>
    <row r="35" spans="1:13">
      <c r="A35" s="151"/>
      <c r="B35" s="136"/>
      <c r="C35" s="151"/>
      <c r="D35" s="136"/>
      <c r="E35" s="151"/>
      <c r="F35" s="151"/>
      <c r="G35" s="151"/>
      <c r="L35"/>
      <c r="M35"/>
    </row>
    <row r="36" spans="1:13">
      <c r="A36" s="151"/>
      <c r="B36" s="136"/>
      <c r="C36" s="151"/>
      <c r="D36" s="136"/>
      <c r="E36" s="151"/>
      <c r="F36" s="151"/>
      <c r="G36" s="151"/>
      <c r="L36"/>
      <c r="M36"/>
    </row>
    <row r="37" spans="1:13">
      <c r="A37" s="151"/>
      <c r="B37" s="136"/>
      <c r="C37" s="151"/>
      <c r="D37" s="136"/>
      <c r="E37" s="151"/>
      <c r="F37" s="151"/>
      <c r="G37" s="151"/>
      <c r="L37"/>
      <c r="M37"/>
    </row>
    <row r="38" spans="1:13">
      <c r="A38" s="151"/>
      <c r="B38" s="136"/>
      <c r="C38" s="151"/>
      <c r="D38" s="136"/>
      <c r="E38" s="151"/>
      <c r="F38" s="151"/>
      <c r="G38" s="151"/>
      <c r="L38"/>
      <c r="M38"/>
    </row>
    <row r="39" spans="1:13">
      <c r="A39" s="151"/>
      <c r="B39" s="136"/>
      <c r="C39" s="151"/>
      <c r="D39" s="136"/>
      <c r="E39" s="151"/>
      <c r="F39" s="151"/>
      <c r="G39" s="151"/>
      <c r="L39"/>
      <c r="M39"/>
    </row>
    <row r="40" spans="1:13">
      <c r="A40" s="151"/>
      <c r="B40" s="136"/>
      <c r="C40" s="151"/>
      <c r="D40" s="136"/>
      <c r="E40" s="151"/>
      <c r="F40" s="151"/>
      <c r="G40" s="151"/>
      <c r="L40"/>
      <c r="M40"/>
    </row>
    <row r="41" spans="1:13">
      <c r="A41" s="151"/>
      <c r="B41" s="136"/>
      <c r="C41" s="151"/>
      <c r="D41" s="136"/>
      <c r="E41" s="151"/>
      <c r="F41" s="151"/>
      <c r="G41" s="151"/>
      <c r="L41"/>
      <c r="M41"/>
    </row>
    <row r="42" spans="1:13">
      <c r="A42" s="151"/>
      <c r="B42" s="136"/>
      <c r="C42" s="151"/>
      <c r="D42" s="136"/>
      <c r="E42" s="151"/>
      <c r="F42" s="151"/>
      <c r="G42" s="151"/>
      <c r="L42"/>
      <c r="M42"/>
    </row>
    <row r="43" spans="1:13">
      <c r="A43" s="151"/>
      <c r="B43" s="136"/>
      <c r="C43" s="151"/>
      <c r="D43" s="136"/>
      <c r="E43" s="151"/>
      <c r="F43" s="151"/>
      <c r="G43" s="151"/>
      <c r="L43"/>
      <c r="M43"/>
    </row>
    <row r="44" spans="1:13">
      <c r="A44" s="151"/>
      <c r="B44" s="136"/>
      <c r="C44" s="151"/>
      <c r="D44" s="136"/>
      <c r="E44" s="151"/>
      <c r="L44"/>
      <c r="M44"/>
    </row>
    <row r="45" spans="1:13">
      <c r="L45"/>
      <c r="M45"/>
    </row>
    <row r="46" spans="1:13">
      <c r="L46"/>
      <c r="M46"/>
    </row>
    <row r="47" spans="1:13">
      <c r="L47"/>
      <c r="M47"/>
    </row>
    <row r="48" spans="1:13">
      <c r="L48"/>
      <c r="M48"/>
    </row>
    <row r="49" spans="12:13">
      <c r="L49"/>
      <c r="M49"/>
    </row>
    <row r="50" spans="12:13">
      <c r="L50"/>
      <c r="M50"/>
    </row>
    <row r="51" spans="12:13">
      <c r="L51"/>
      <c r="M51"/>
    </row>
    <row r="52" spans="12:13">
      <c r="L52"/>
      <c r="M52"/>
    </row>
    <row r="53" spans="12:13">
      <c r="L53"/>
      <c r="M53"/>
    </row>
    <row r="54" spans="12:13">
      <c r="L54"/>
      <c r="M54"/>
    </row>
    <row r="55" spans="12:13">
      <c r="L55"/>
      <c r="M55"/>
    </row>
    <row r="56" spans="12:13">
      <c r="L56"/>
      <c r="M56"/>
    </row>
    <row r="57" spans="12:13">
      <c r="L57"/>
      <c r="M57"/>
    </row>
    <row r="58" spans="12:13">
      <c r="L58"/>
      <c r="M58"/>
    </row>
    <row r="59" spans="12:13">
      <c r="L59"/>
      <c r="M59"/>
    </row>
  </sheetData>
  <sheetProtection algorithmName="SHA-512" hashValue="VSxZsy7+Te0/79SX2d0I0axNrfJdZEvVWxNCQpHoNS7iFjzFptPFvdb1KwNgOLxFQAogn0pi51HunwoXj4Zu8Q==" saltValue="pTItJBoyZSuUWKeQPcS9Pw==" spinCount="100000" sheet="1" objects="1" scenarios="1" selectLockedCells="1"/>
  <mergeCells count="23">
    <mergeCell ref="A8:B8"/>
    <mergeCell ref="F2:M6"/>
    <mergeCell ref="A13:D13"/>
    <mergeCell ref="E13:H13"/>
    <mergeCell ref="A12:D12"/>
    <mergeCell ref="E12:H12"/>
    <mergeCell ref="C9:E9"/>
    <mergeCell ref="A10:B10"/>
    <mergeCell ref="A11:H11"/>
    <mergeCell ref="C5:E5"/>
    <mergeCell ref="A2:B2"/>
    <mergeCell ref="C2:E2"/>
    <mergeCell ref="A9:B9"/>
    <mergeCell ref="C8:E8"/>
    <mergeCell ref="C3:E3"/>
    <mergeCell ref="A5:B5"/>
    <mergeCell ref="A3:B3"/>
    <mergeCell ref="A4:B4"/>
    <mergeCell ref="C6:E6"/>
    <mergeCell ref="C7:E7"/>
    <mergeCell ref="A6:B6"/>
    <mergeCell ref="A7:B7"/>
    <mergeCell ref="C4:E4"/>
  </mergeCells>
  <phoneticPr fontId="4"/>
  <dataValidations count="6">
    <dataValidation imeMode="on" allowBlank="1" showInputMessage="1" showErrorMessage="1" sqref="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B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B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B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B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B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B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B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B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B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B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B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B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B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B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B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WUW983044 B4 B65543:B65545 IK65543:IK65545 SG65543:SG65545 ACC65543:ACC65545 ALY65543:ALY65545 AVU65543:AVU65545 BFQ65543:BFQ65545 BPM65543:BPM65545 BZI65543:BZI65545 CJE65543:CJE65545 CTA65543:CTA65545 DCW65543:DCW65545 DMS65543:DMS65545 DWO65543:DWO65545 EGK65543:EGK65545 EQG65543:EQG65545 FAC65543:FAC65545 FJY65543:FJY65545 FTU65543:FTU65545 GDQ65543:GDQ65545 GNM65543:GNM65545 GXI65543:GXI65545 HHE65543:HHE65545 HRA65543:HRA65545 IAW65543:IAW65545 IKS65543:IKS65545 IUO65543:IUO65545 JEK65543:JEK65545 JOG65543:JOG65545 JYC65543:JYC65545 KHY65543:KHY65545 KRU65543:KRU65545 LBQ65543:LBQ65545 LLM65543:LLM65545 LVI65543:LVI65545 MFE65543:MFE65545 MPA65543:MPA65545 MYW65543:MYW65545 NIS65543:NIS65545 NSO65543:NSO65545 OCK65543:OCK65545 OMG65543:OMG65545 OWC65543:OWC65545 PFY65543:PFY65545 PPU65543:PPU65545 PZQ65543:PZQ65545 QJM65543:QJM65545 QTI65543:QTI65545 RDE65543:RDE65545 RNA65543:RNA65545 RWW65543:RWW65545 SGS65543:SGS65545 SQO65543:SQO65545 TAK65543:TAK65545 TKG65543:TKG65545 TUC65543:TUC65545 UDY65543:UDY65545 UNU65543:UNU65545 UXQ65543:UXQ65545 VHM65543:VHM65545 VRI65543:VRI65545 WBE65543:WBE65545 WLA65543:WLA65545 WUW65543:WUW65545 B131079:B131081 IK131079:IK131081 SG131079:SG131081 ACC131079:ACC131081 ALY131079:ALY131081 AVU131079:AVU131081 BFQ131079:BFQ131081 BPM131079:BPM131081 BZI131079:BZI131081 CJE131079:CJE131081 CTA131079:CTA131081 DCW131079:DCW131081 DMS131079:DMS131081 DWO131079:DWO131081 EGK131079:EGK131081 EQG131079:EQG131081 FAC131079:FAC131081 FJY131079:FJY131081 FTU131079:FTU131081 GDQ131079:GDQ131081 GNM131079:GNM131081 GXI131079:GXI131081 HHE131079:HHE131081 HRA131079:HRA131081 IAW131079:IAW131081 IKS131079:IKS131081 IUO131079:IUO131081 JEK131079:JEK131081 JOG131079:JOG131081 JYC131079:JYC131081 KHY131079:KHY131081 KRU131079:KRU131081 LBQ131079:LBQ131081 LLM131079:LLM131081 LVI131079:LVI131081 MFE131079:MFE131081 MPA131079:MPA131081 MYW131079:MYW131081 NIS131079:NIS131081 NSO131079:NSO131081 OCK131079:OCK131081 OMG131079:OMG131081 OWC131079:OWC131081 PFY131079:PFY131081 PPU131079:PPU131081 PZQ131079:PZQ131081 QJM131079:QJM131081 QTI131079:QTI131081 RDE131079:RDE131081 RNA131079:RNA131081 RWW131079:RWW131081 SGS131079:SGS131081 SQO131079:SQO131081 TAK131079:TAK131081 TKG131079:TKG131081 TUC131079:TUC131081 UDY131079:UDY131081 UNU131079:UNU131081 UXQ131079:UXQ131081 VHM131079:VHM131081 VRI131079:VRI131081 WBE131079:WBE131081 WLA131079:WLA131081 WUW131079:WUW131081 B196615:B196617 IK196615:IK196617 SG196615:SG196617 ACC196615:ACC196617 ALY196615:ALY196617 AVU196615:AVU196617 BFQ196615:BFQ196617 BPM196615:BPM196617 BZI196615:BZI196617 CJE196615:CJE196617 CTA196615:CTA196617 DCW196615:DCW196617 DMS196615:DMS196617 DWO196615:DWO196617 EGK196615:EGK196617 EQG196615:EQG196617 FAC196615:FAC196617 FJY196615:FJY196617 FTU196615:FTU196617 GDQ196615:GDQ196617 GNM196615:GNM196617 GXI196615:GXI196617 HHE196615:HHE196617 HRA196615:HRA196617 IAW196615:IAW196617 IKS196615:IKS196617 IUO196615:IUO196617 JEK196615:JEK196617 JOG196615:JOG196617 JYC196615:JYC196617 KHY196615:KHY196617 KRU196615:KRU196617 LBQ196615:LBQ196617 LLM196615:LLM196617 LVI196615:LVI196617 MFE196615:MFE196617 MPA196615:MPA196617 MYW196615:MYW196617 NIS196615:NIS196617 NSO196615:NSO196617 OCK196615:OCK196617 OMG196615:OMG196617 OWC196615:OWC196617 PFY196615:PFY196617 PPU196615:PPU196617 PZQ196615:PZQ196617 QJM196615:QJM196617 QTI196615:QTI196617 RDE196615:RDE196617 RNA196615:RNA196617 RWW196615:RWW196617 SGS196615:SGS196617 SQO196615:SQO196617 TAK196615:TAK196617 TKG196615:TKG196617 TUC196615:TUC196617 UDY196615:UDY196617 UNU196615:UNU196617 UXQ196615:UXQ196617 VHM196615:VHM196617 VRI196615:VRI196617 WBE196615:WBE196617 WLA196615:WLA196617 WUW196615:WUW196617 B262151:B262153 IK262151:IK262153 SG262151:SG262153 ACC262151:ACC262153 ALY262151:ALY262153 AVU262151:AVU262153 BFQ262151:BFQ262153 BPM262151:BPM262153 BZI262151:BZI262153 CJE262151:CJE262153 CTA262151:CTA262153 DCW262151:DCW262153 DMS262151:DMS262153 DWO262151:DWO262153 EGK262151:EGK262153 EQG262151:EQG262153 FAC262151:FAC262153 FJY262151:FJY262153 FTU262151:FTU262153 GDQ262151:GDQ262153 GNM262151:GNM262153 GXI262151:GXI262153 HHE262151:HHE262153 HRA262151:HRA262153 IAW262151:IAW262153 IKS262151:IKS262153 IUO262151:IUO262153 JEK262151:JEK262153 JOG262151:JOG262153 JYC262151:JYC262153 KHY262151:KHY262153 KRU262151:KRU262153 LBQ262151:LBQ262153 LLM262151:LLM262153 LVI262151:LVI262153 MFE262151:MFE262153 MPA262151:MPA262153 MYW262151:MYW262153 NIS262151:NIS262153 NSO262151:NSO262153 OCK262151:OCK262153 OMG262151:OMG262153 OWC262151:OWC262153 PFY262151:PFY262153 PPU262151:PPU262153 PZQ262151:PZQ262153 QJM262151:QJM262153 QTI262151:QTI262153 RDE262151:RDE262153 RNA262151:RNA262153 RWW262151:RWW262153 SGS262151:SGS262153 SQO262151:SQO262153 TAK262151:TAK262153 TKG262151:TKG262153 TUC262151:TUC262153 UDY262151:UDY262153 UNU262151:UNU262153 UXQ262151:UXQ262153 VHM262151:VHM262153 VRI262151:VRI262153 WBE262151:WBE262153 WLA262151:WLA262153 WUW262151:WUW262153 B327687:B327689 IK327687:IK327689 SG327687:SG327689 ACC327687:ACC327689 ALY327687:ALY327689 AVU327687:AVU327689 BFQ327687:BFQ327689 BPM327687:BPM327689 BZI327687:BZI327689 CJE327687:CJE327689 CTA327687:CTA327689 DCW327687:DCW327689 DMS327687:DMS327689 DWO327687:DWO327689 EGK327687:EGK327689 EQG327687:EQG327689 FAC327687:FAC327689 FJY327687:FJY327689 FTU327687:FTU327689 GDQ327687:GDQ327689 GNM327687:GNM327689 GXI327687:GXI327689 HHE327687:HHE327689 HRA327687:HRA327689 IAW327687:IAW327689 IKS327687:IKS327689 IUO327687:IUO327689 JEK327687:JEK327689 JOG327687:JOG327689 JYC327687:JYC327689 KHY327687:KHY327689 KRU327687:KRU327689 LBQ327687:LBQ327689 LLM327687:LLM327689 LVI327687:LVI327689 MFE327687:MFE327689 MPA327687:MPA327689 MYW327687:MYW327689 NIS327687:NIS327689 NSO327687:NSO327689 OCK327687:OCK327689 OMG327687:OMG327689 OWC327687:OWC327689 PFY327687:PFY327689 PPU327687:PPU327689 PZQ327687:PZQ327689 QJM327687:QJM327689 QTI327687:QTI327689 RDE327687:RDE327689 RNA327687:RNA327689 RWW327687:RWW327689 SGS327687:SGS327689 SQO327687:SQO327689 TAK327687:TAK327689 TKG327687:TKG327689 TUC327687:TUC327689 UDY327687:UDY327689 UNU327687:UNU327689 UXQ327687:UXQ327689 VHM327687:VHM327689 VRI327687:VRI327689 WBE327687:WBE327689 WLA327687:WLA327689 WUW327687:WUW327689 B393223:B393225 IK393223:IK393225 SG393223:SG393225 ACC393223:ACC393225 ALY393223:ALY393225 AVU393223:AVU393225 BFQ393223:BFQ393225 BPM393223:BPM393225 BZI393223:BZI393225 CJE393223:CJE393225 CTA393223:CTA393225 DCW393223:DCW393225 DMS393223:DMS393225 DWO393223:DWO393225 EGK393223:EGK393225 EQG393223:EQG393225 FAC393223:FAC393225 FJY393223:FJY393225 FTU393223:FTU393225 GDQ393223:GDQ393225 GNM393223:GNM393225 GXI393223:GXI393225 HHE393223:HHE393225 HRA393223:HRA393225 IAW393223:IAW393225 IKS393223:IKS393225 IUO393223:IUO393225 JEK393223:JEK393225 JOG393223:JOG393225 JYC393223:JYC393225 KHY393223:KHY393225 KRU393223:KRU393225 LBQ393223:LBQ393225 LLM393223:LLM393225 LVI393223:LVI393225 MFE393223:MFE393225 MPA393223:MPA393225 MYW393223:MYW393225 NIS393223:NIS393225 NSO393223:NSO393225 OCK393223:OCK393225 OMG393223:OMG393225 OWC393223:OWC393225 PFY393223:PFY393225 PPU393223:PPU393225 PZQ393223:PZQ393225 QJM393223:QJM393225 QTI393223:QTI393225 RDE393223:RDE393225 RNA393223:RNA393225 RWW393223:RWW393225 SGS393223:SGS393225 SQO393223:SQO393225 TAK393223:TAK393225 TKG393223:TKG393225 TUC393223:TUC393225 UDY393223:UDY393225 UNU393223:UNU393225 UXQ393223:UXQ393225 VHM393223:VHM393225 VRI393223:VRI393225 WBE393223:WBE393225 WLA393223:WLA393225 WUW393223:WUW393225 B458759:B458761 IK458759:IK458761 SG458759:SG458761 ACC458759:ACC458761 ALY458759:ALY458761 AVU458759:AVU458761 BFQ458759:BFQ458761 BPM458759:BPM458761 BZI458759:BZI458761 CJE458759:CJE458761 CTA458759:CTA458761 DCW458759:DCW458761 DMS458759:DMS458761 DWO458759:DWO458761 EGK458759:EGK458761 EQG458759:EQG458761 FAC458759:FAC458761 FJY458759:FJY458761 FTU458759:FTU458761 GDQ458759:GDQ458761 GNM458759:GNM458761 GXI458759:GXI458761 HHE458759:HHE458761 HRA458759:HRA458761 IAW458759:IAW458761 IKS458759:IKS458761 IUO458759:IUO458761 JEK458759:JEK458761 JOG458759:JOG458761 JYC458759:JYC458761 KHY458759:KHY458761 KRU458759:KRU458761 LBQ458759:LBQ458761 LLM458759:LLM458761 LVI458759:LVI458761 MFE458759:MFE458761 MPA458759:MPA458761 MYW458759:MYW458761 NIS458759:NIS458761 NSO458759:NSO458761 OCK458759:OCK458761 OMG458759:OMG458761 OWC458759:OWC458761 PFY458759:PFY458761 PPU458759:PPU458761 PZQ458759:PZQ458761 QJM458759:QJM458761 QTI458759:QTI458761 RDE458759:RDE458761 RNA458759:RNA458761 RWW458759:RWW458761 SGS458759:SGS458761 SQO458759:SQO458761 TAK458759:TAK458761 TKG458759:TKG458761 TUC458759:TUC458761 UDY458759:UDY458761 UNU458759:UNU458761 UXQ458759:UXQ458761 VHM458759:VHM458761 VRI458759:VRI458761 WBE458759:WBE458761 WLA458759:WLA458761 WUW458759:WUW458761 B524295:B524297 IK524295:IK524297 SG524295:SG524297 ACC524295:ACC524297 ALY524295:ALY524297 AVU524295:AVU524297 BFQ524295:BFQ524297 BPM524295:BPM524297 BZI524295:BZI524297 CJE524295:CJE524297 CTA524295:CTA524297 DCW524295:DCW524297 DMS524295:DMS524297 DWO524295:DWO524297 EGK524295:EGK524297 EQG524295:EQG524297 FAC524295:FAC524297 FJY524295:FJY524297 FTU524295:FTU524297 GDQ524295:GDQ524297 GNM524295:GNM524297 GXI524295:GXI524297 HHE524295:HHE524297 HRA524295:HRA524297 IAW524295:IAW524297 IKS524295:IKS524297 IUO524295:IUO524297 JEK524295:JEK524297 JOG524295:JOG524297 JYC524295:JYC524297 KHY524295:KHY524297 KRU524295:KRU524297 LBQ524295:LBQ524297 LLM524295:LLM524297 LVI524295:LVI524297 MFE524295:MFE524297 MPA524295:MPA524297 MYW524295:MYW524297 NIS524295:NIS524297 NSO524295:NSO524297 OCK524295:OCK524297 OMG524295:OMG524297 OWC524295:OWC524297 PFY524295:PFY524297 PPU524295:PPU524297 PZQ524295:PZQ524297 QJM524295:QJM524297 QTI524295:QTI524297 RDE524295:RDE524297 RNA524295:RNA524297 RWW524295:RWW524297 SGS524295:SGS524297 SQO524295:SQO524297 TAK524295:TAK524297 TKG524295:TKG524297 TUC524295:TUC524297 UDY524295:UDY524297 UNU524295:UNU524297 UXQ524295:UXQ524297 VHM524295:VHM524297 VRI524295:VRI524297 WBE524295:WBE524297 WLA524295:WLA524297 WUW524295:WUW524297 B589831:B589833 IK589831:IK589833 SG589831:SG589833 ACC589831:ACC589833 ALY589831:ALY589833 AVU589831:AVU589833 BFQ589831:BFQ589833 BPM589831:BPM589833 BZI589831:BZI589833 CJE589831:CJE589833 CTA589831:CTA589833 DCW589831:DCW589833 DMS589831:DMS589833 DWO589831:DWO589833 EGK589831:EGK589833 EQG589831:EQG589833 FAC589831:FAC589833 FJY589831:FJY589833 FTU589831:FTU589833 GDQ589831:GDQ589833 GNM589831:GNM589833 GXI589831:GXI589833 HHE589831:HHE589833 HRA589831:HRA589833 IAW589831:IAW589833 IKS589831:IKS589833 IUO589831:IUO589833 JEK589831:JEK589833 JOG589831:JOG589833 JYC589831:JYC589833 KHY589831:KHY589833 KRU589831:KRU589833 LBQ589831:LBQ589833 LLM589831:LLM589833 LVI589831:LVI589833 MFE589831:MFE589833 MPA589831:MPA589833 MYW589831:MYW589833 NIS589831:NIS589833 NSO589831:NSO589833 OCK589831:OCK589833 OMG589831:OMG589833 OWC589831:OWC589833 PFY589831:PFY589833 PPU589831:PPU589833 PZQ589831:PZQ589833 QJM589831:QJM589833 QTI589831:QTI589833 RDE589831:RDE589833 RNA589831:RNA589833 RWW589831:RWW589833 SGS589831:SGS589833 SQO589831:SQO589833 TAK589831:TAK589833 TKG589831:TKG589833 TUC589831:TUC589833 UDY589831:UDY589833 UNU589831:UNU589833 UXQ589831:UXQ589833 VHM589831:VHM589833 VRI589831:VRI589833 WBE589831:WBE589833 WLA589831:WLA589833 WUW589831:WUW589833 B655367:B655369 IK655367:IK655369 SG655367:SG655369 ACC655367:ACC655369 ALY655367:ALY655369 AVU655367:AVU655369 BFQ655367:BFQ655369 BPM655367:BPM655369 BZI655367:BZI655369 CJE655367:CJE655369 CTA655367:CTA655369 DCW655367:DCW655369 DMS655367:DMS655369 DWO655367:DWO655369 EGK655367:EGK655369 EQG655367:EQG655369 FAC655367:FAC655369 FJY655367:FJY655369 FTU655367:FTU655369 GDQ655367:GDQ655369 GNM655367:GNM655369 GXI655367:GXI655369 HHE655367:HHE655369 HRA655367:HRA655369 IAW655367:IAW655369 IKS655367:IKS655369 IUO655367:IUO655369 JEK655367:JEK655369 JOG655367:JOG655369 JYC655367:JYC655369 KHY655367:KHY655369 KRU655367:KRU655369 LBQ655367:LBQ655369 LLM655367:LLM655369 LVI655367:LVI655369 MFE655367:MFE655369 MPA655367:MPA655369 MYW655367:MYW655369 NIS655367:NIS655369 NSO655367:NSO655369 OCK655367:OCK655369 OMG655367:OMG655369 OWC655367:OWC655369 PFY655367:PFY655369 PPU655367:PPU655369 PZQ655367:PZQ655369 QJM655367:QJM655369 QTI655367:QTI655369 RDE655367:RDE655369 RNA655367:RNA655369 RWW655367:RWW655369 SGS655367:SGS655369 SQO655367:SQO655369 TAK655367:TAK655369 TKG655367:TKG655369 TUC655367:TUC655369 UDY655367:UDY655369 UNU655367:UNU655369 UXQ655367:UXQ655369 VHM655367:VHM655369 VRI655367:VRI655369 WBE655367:WBE655369 WLA655367:WLA655369 WUW655367:WUW655369 B720903:B720905 IK720903:IK720905 SG720903:SG720905 ACC720903:ACC720905 ALY720903:ALY720905 AVU720903:AVU720905 BFQ720903:BFQ720905 BPM720903:BPM720905 BZI720903:BZI720905 CJE720903:CJE720905 CTA720903:CTA720905 DCW720903:DCW720905 DMS720903:DMS720905 DWO720903:DWO720905 EGK720903:EGK720905 EQG720903:EQG720905 FAC720903:FAC720905 FJY720903:FJY720905 FTU720903:FTU720905 GDQ720903:GDQ720905 GNM720903:GNM720905 GXI720903:GXI720905 HHE720903:HHE720905 HRA720903:HRA720905 IAW720903:IAW720905 IKS720903:IKS720905 IUO720903:IUO720905 JEK720903:JEK720905 JOG720903:JOG720905 JYC720903:JYC720905 KHY720903:KHY720905 KRU720903:KRU720905 LBQ720903:LBQ720905 LLM720903:LLM720905 LVI720903:LVI720905 MFE720903:MFE720905 MPA720903:MPA720905 MYW720903:MYW720905 NIS720903:NIS720905 NSO720903:NSO720905 OCK720903:OCK720905 OMG720903:OMG720905 OWC720903:OWC720905 PFY720903:PFY720905 PPU720903:PPU720905 PZQ720903:PZQ720905 QJM720903:QJM720905 QTI720903:QTI720905 RDE720903:RDE720905 RNA720903:RNA720905 RWW720903:RWW720905 SGS720903:SGS720905 SQO720903:SQO720905 TAK720903:TAK720905 TKG720903:TKG720905 TUC720903:TUC720905 UDY720903:UDY720905 UNU720903:UNU720905 UXQ720903:UXQ720905 VHM720903:VHM720905 VRI720903:VRI720905 WBE720903:WBE720905 WLA720903:WLA720905 WUW720903:WUW720905 B786439:B786441 IK786439:IK786441 SG786439:SG786441 ACC786439:ACC786441 ALY786439:ALY786441 AVU786439:AVU786441 BFQ786439:BFQ786441 BPM786439:BPM786441 BZI786439:BZI786441 CJE786439:CJE786441 CTA786439:CTA786441 DCW786439:DCW786441 DMS786439:DMS786441 DWO786439:DWO786441 EGK786439:EGK786441 EQG786439:EQG786441 FAC786439:FAC786441 FJY786439:FJY786441 FTU786439:FTU786441 GDQ786439:GDQ786441 GNM786439:GNM786441 GXI786439:GXI786441 HHE786439:HHE786441 HRA786439:HRA786441 IAW786439:IAW786441 IKS786439:IKS786441 IUO786439:IUO786441 JEK786439:JEK786441 JOG786439:JOG786441 JYC786439:JYC786441 KHY786439:KHY786441 KRU786439:KRU786441 LBQ786439:LBQ786441 LLM786439:LLM786441 LVI786439:LVI786441 MFE786439:MFE786441 MPA786439:MPA786441 MYW786439:MYW786441 NIS786439:NIS786441 NSO786439:NSO786441 OCK786439:OCK786441 OMG786439:OMG786441 OWC786439:OWC786441 PFY786439:PFY786441 PPU786439:PPU786441 PZQ786439:PZQ786441 QJM786439:QJM786441 QTI786439:QTI786441 RDE786439:RDE786441 RNA786439:RNA786441 RWW786439:RWW786441 SGS786439:SGS786441 SQO786439:SQO786441 TAK786439:TAK786441 TKG786439:TKG786441 TUC786439:TUC786441 UDY786439:UDY786441 UNU786439:UNU786441 UXQ786439:UXQ786441 VHM786439:VHM786441 VRI786439:VRI786441 WBE786439:WBE786441 WLA786439:WLA786441 WUW786439:WUW786441 B851975:B851977 IK851975:IK851977 SG851975:SG851977 ACC851975:ACC851977 ALY851975:ALY851977 AVU851975:AVU851977 BFQ851975:BFQ851977 BPM851975:BPM851977 BZI851975:BZI851977 CJE851975:CJE851977 CTA851975:CTA851977 DCW851975:DCW851977 DMS851975:DMS851977 DWO851975:DWO851977 EGK851975:EGK851977 EQG851975:EQG851977 FAC851975:FAC851977 FJY851975:FJY851977 FTU851975:FTU851977 GDQ851975:GDQ851977 GNM851975:GNM851977 GXI851975:GXI851977 HHE851975:HHE851977 HRA851975:HRA851977 IAW851975:IAW851977 IKS851975:IKS851977 IUO851975:IUO851977 JEK851975:JEK851977 JOG851975:JOG851977 JYC851975:JYC851977 KHY851975:KHY851977 KRU851975:KRU851977 LBQ851975:LBQ851977 LLM851975:LLM851977 LVI851975:LVI851977 MFE851975:MFE851977 MPA851975:MPA851977 MYW851975:MYW851977 NIS851975:NIS851977 NSO851975:NSO851977 OCK851975:OCK851977 OMG851975:OMG851977 OWC851975:OWC851977 PFY851975:PFY851977 PPU851975:PPU851977 PZQ851975:PZQ851977 QJM851975:QJM851977 QTI851975:QTI851977 RDE851975:RDE851977 RNA851975:RNA851977 RWW851975:RWW851977 SGS851975:SGS851977 SQO851975:SQO851977 TAK851975:TAK851977 TKG851975:TKG851977 TUC851975:TUC851977 UDY851975:UDY851977 UNU851975:UNU851977 UXQ851975:UXQ851977 VHM851975:VHM851977 VRI851975:VRI851977 WBE851975:WBE851977 WLA851975:WLA851977 WUW851975:WUW851977 B917511:B917513 IK917511:IK917513 SG917511:SG917513 ACC917511:ACC917513 ALY917511:ALY917513 AVU917511:AVU917513 BFQ917511:BFQ917513 BPM917511:BPM917513 BZI917511:BZI917513 CJE917511:CJE917513 CTA917511:CTA917513 DCW917511:DCW917513 DMS917511:DMS917513 DWO917511:DWO917513 EGK917511:EGK917513 EQG917511:EQG917513 FAC917511:FAC917513 FJY917511:FJY917513 FTU917511:FTU917513 GDQ917511:GDQ917513 GNM917511:GNM917513 GXI917511:GXI917513 HHE917511:HHE917513 HRA917511:HRA917513 IAW917511:IAW917513 IKS917511:IKS917513 IUO917511:IUO917513 JEK917511:JEK917513 JOG917511:JOG917513 JYC917511:JYC917513 KHY917511:KHY917513 KRU917511:KRU917513 LBQ917511:LBQ917513 LLM917511:LLM917513 LVI917511:LVI917513 MFE917511:MFE917513 MPA917511:MPA917513 MYW917511:MYW917513 NIS917511:NIS917513 NSO917511:NSO917513 OCK917511:OCK917513 OMG917511:OMG917513 OWC917511:OWC917513 PFY917511:PFY917513 PPU917511:PPU917513 PZQ917511:PZQ917513 QJM917511:QJM917513 QTI917511:QTI917513 RDE917511:RDE917513 RNA917511:RNA917513 RWW917511:RWW917513 SGS917511:SGS917513 SQO917511:SQO917513 TAK917511:TAK917513 TKG917511:TKG917513 TUC917511:TUC917513 UDY917511:UDY917513 UNU917511:UNU917513 UXQ917511:UXQ917513 VHM917511:VHM917513 VRI917511:VRI917513 WBE917511:WBE917513 WLA917511:WLA917513 WUW917511:WUW917513 B983047:B983049 IK983047:IK983049 SG983047:SG983049 ACC983047:ACC983049 ALY983047:ALY983049 AVU983047:AVU983049 BFQ983047:BFQ983049 BPM983047:BPM983049 BZI983047:BZI983049 CJE983047:CJE983049 CTA983047:CTA983049 DCW983047:DCW983049 DMS983047:DMS983049 DWO983047:DWO983049 EGK983047:EGK983049 EQG983047:EQG983049 FAC983047:FAC983049 FJY983047:FJY983049 FTU983047:FTU983049 GDQ983047:GDQ983049 GNM983047:GNM983049 GXI983047:GXI983049 HHE983047:HHE983049 HRA983047:HRA983049 IAW983047:IAW983049 IKS983047:IKS983049 IUO983047:IUO983049 JEK983047:JEK983049 JOG983047:JOG983049 JYC983047:JYC983049 KHY983047:KHY983049 KRU983047:KRU983049 LBQ983047:LBQ983049 LLM983047:LLM983049 LVI983047:LVI983049 MFE983047:MFE983049 MPA983047:MPA983049 MYW983047:MYW983049 NIS983047:NIS983049 NSO983047:NSO983049 OCK983047:OCK983049 OMG983047:OMG983049 OWC983047:OWC983049 PFY983047:PFY983049 PPU983047:PPU983049 PZQ983047:PZQ983049 QJM983047:QJM983049 QTI983047:QTI983049 RDE983047:RDE983049 RNA983047:RNA983049 RWW983047:RWW983049 SGS983047:SGS983049 SQO983047:SQO983049 TAK983047:TAK983049 TKG983047:TKG983049 TUC983047:TUC983049 UDY983047:UDY983049 UNU983047:UNU983049 UXQ983047:UXQ983049 VHM983047:VHM983049 VRI983047:VRI983049 WBE983047:WBE983049 WLA983047:WLA983049 WUW983047:WUW983049 B6:B9 WUU9 WUW6:WUW8 WKY9 WLA6:WLA8 WBC9 WBE6:WBE8 VRG9 VRI6:VRI8 VHK9 VHM6:VHM8 UXO9 UXQ6:UXQ8 UNS9 UNU6:UNU8 UDW9 UDY6:UDY8 TUA9 TUC6:TUC8 TKE9 TKG6:TKG8 TAI9 TAK6:TAK8 SQM9 SQO6:SQO8 SGQ9 SGS6:SGS8 RWU9 RWW6:RWW8 RMY9 RNA6:RNA8 RDC9 RDE6:RDE8 QTG9 QTI6:QTI8 QJK9 QJM6:QJM8 PZO9 PZQ6:PZQ8 PPS9 PPU6:PPU8 PFW9 PFY6:PFY8 OWA9 OWC6:OWC8 OME9 OMG6:OMG8 OCI9 OCK6:OCK8 NSM9 NSO6:NSO8 NIQ9 NIS6:NIS8 MYU9 MYW6:MYW8 MOY9 MPA6:MPA8 MFC9 MFE6:MFE8 LVG9 LVI6:LVI8 LLK9 LLM6:LLM8 LBO9 LBQ6:LBQ8 KRS9 KRU6:KRU8 KHW9 KHY6:KHY8 JYA9 JYC6:JYC8 JOE9 JOG6:JOG8 JEI9 JEK6:JEK8 IUM9 IUO6:IUO8 IKQ9 IKS6:IKS8 IAU9 IAW6:IAW8 HQY9 HRA6:HRA8 HHC9 HHE6:HHE8 GXG9 GXI6:GXI8 GNK9 GNM6:GNM8 GDO9 GDQ6:GDQ8 FTS9 FTU6:FTU8 FJW9 FJY6:FJY8 FAA9 FAC6:FAC8 EQE9 EQG6:EQG8 EGI9 EGK6:EGK8 DWM9 DWO6:DWO8 DMQ9 DMS6:DMS8 DCU9 DCW6:DCW8 CSY9 CTA6:CTA8 CJC9 CJE6:CJE8 BZG9 BZI6:BZI8 BPK9 BPM6:BPM8 BFO9 BFQ6:BFQ8 AVS9 AVU6:AVU8 ALW9 ALY6:ALY8 ACA9 ACC6:ACC8 SE9 SG6:SG8 II9 IK6:IK8"/>
    <dataValidation imeMode="off" allowBlank="1" showInputMessage="1" showErrorMessage="1" sqref="WUX983049:WUZ983049 C65545:E65545 IL65545:IN65545 SH65545:SJ65545 ACD65545:ACF65545 ALZ65545:AMB65545 AVV65545:AVX65545 BFR65545:BFT65545 BPN65545:BPP65545 BZJ65545:BZL65545 CJF65545:CJH65545 CTB65545:CTD65545 DCX65545:DCZ65545 DMT65545:DMV65545 DWP65545:DWR65545 EGL65545:EGN65545 EQH65545:EQJ65545 FAD65545:FAF65545 FJZ65545:FKB65545 FTV65545:FTX65545 GDR65545:GDT65545 GNN65545:GNP65545 GXJ65545:GXL65545 HHF65545:HHH65545 HRB65545:HRD65545 IAX65545:IAZ65545 IKT65545:IKV65545 IUP65545:IUR65545 JEL65545:JEN65545 JOH65545:JOJ65545 JYD65545:JYF65545 KHZ65545:KIB65545 KRV65545:KRX65545 LBR65545:LBT65545 LLN65545:LLP65545 LVJ65545:LVL65545 MFF65545:MFH65545 MPB65545:MPD65545 MYX65545:MYZ65545 NIT65545:NIV65545 NSP65545:NSR65545 OCL65545:OCN65545 OMH65545:OMJ65545 OWD65545:OWF65545 PFZ65545:PGB65545 PPV65545:PPX65545 PZR65545:PZT65545 QJN65545:QJP65545 QTJ65545:QTL65545 RDF65545:RDH65545 RNB65545:RND65545 RWX65545:RWZ65545 SGT65545:SGV65545 SQP65545:SQR65545 TAL65545:TAN65545 TKH65545:TKJ65545 TUD65545:TUF65545 UDZ65545:UEB65545 UNV65545:UNX65545 UXR65545:UXT65545 VHN65545:VHP65545 VRJ65545:VRL65545 WBF65545:WBH65545 WLB65545:WLD65545 WUX65545:WUZ65545 C131081:E131081 IL131081:IN131081 SH131081:SJ131081 ACD131081:ACF131081 ALZ131081:AMB131081 AVV131081:AVX131081 BFR131081:BFT131081 BPN131081:BPP131081 BZJ131081:BZL131081 CJF131081:CJH131081 CTB131081:CTD131081 DCX131081:DCZ131081 DMT131081:DMV131081 DWP131081:DWR131081 EGL131081:EGN131081 EQH131081:EQJ131081 FAD131081:FAF131081 FJZ131081:FKB131081 FTV131081:FTX131081 GDR131081:GDT131081 GNN131081:GNP131081 GXJ131081:GXL131081 HHF131081:HHH131081 HRB131081:HRD131081 IAX131081:IAZ131081 IKT131081:IKV131081 IUP131081:IUR131081 JEL131081:JEN131081 JOH131081:JOJ131081 JYD131081:JYF131081 KHZ131081:KIB131081 KRV131081:KRX131081 LBR131081:LBT131081 LLN131081:LLP131081 LVJ131081:LVL131081 MFF131081:MFH131081 MPB131081:MPD131081 MYX131081:MYZ131081 NIT131081:NIV131081 NSP131081:NSR131081 OCL131081:OCN131081 OMH131081:OMJ131081 OWD131081:OWF131081 PFZ131081:PGB131081 PPV131081:PPX131081 PZR131081:PZT131081 QJN131081:QJP131081 QTJ131081:QTL131081 RDF131081:RDH131081 RNB131081:RND131081 RWX131081:RWZ131081 SGT131081:SGV131081 SQP131081:SQR131081 TAL131081:TAN131081 TKH131081:TKJ131081 TUD131081:TUF131081 UDZ131081:UEB131081 UNV131081:UNX131081 UXR131081:UXT131081 VHN131081:VHP131081 VRJ131081:VRL131081 WBF131081:WBH131081 WLB131081:WLD131081 WUX131081:WUZ131081 C196617:E196617 IL196617:IN196617 SH196617:SJ196617 ACD196617:ACF196617 ALZ196617:AMB196617 AVV196617:AVX196617 BFR196617:BFT196617 BPN196617:BPP196617 BZJ196617:BZL196617 CJF196617:CJH196617 CTB196617:CTD196617 DCX196617:DCZ196617 DMT196617:DMV196617 DWP196617:DWR196617 EGL196617:EGN196617 EQH196617:EQJ196617 FAD196617:FAF196617 FJZ196617:FKB196617 FTV196617:FTX196617 GDR196617:GDT196617 GNN196617:GNP196617 GXJ196617:GXL196617 HHF196617:HHH196617 HRB196617:HRD196617 IAX196617:IAZ196617 IKT196617:IKV196617 IUP196617:IUR196617 JEL196617:JEN196617 JOH196617:JOJ196617 JYD196617:JYF196617 KHZ196617:KIB196617 KRV196617:KRX196617 LBR196617:LBT196617 LLN196617:LLP196617 LVJ196617:LVL196617 MFF196617:MFH196617 MPB196617:MPD196617 MYX196617:MYZ196617 NIT196617:NIV196617 NSP196617:NSR196617 OCL196617:OCN196617 OMH196617:OMJ196617 OWD196617:OWF196617 PFZ196617:PGB196617 PPV196617:PPX196617 PZR196617:PZT196617 QJN196617:QJP196617 QTJ196617:QTL196617 RDF196617:RDH196617 RNB196617:RND196617 RWX196617:RWZ196617 SGT196617:SGV196617 SQP196617:SQR196617 TAL196617:TAN196617 TKH196617:TKJ196617 TUD196617:TUF196617 UDZ196617:UEB196617 UNV196617:UNX196617 UXR196617:UXT196617 VHN196617:VHP196617 VRJ196617:VRL196617 WBF196617:WBH196617 WLB196617:WLD196617 WUX196617:WUZ196617 C262153:E262153 IL262153:IN262153 SH262153:SJ262153 ACD262153:ACF262153 ALZ262153:AMB262153 AVV262153:AVX262153 BFR262153:BFT262153 BPN262153:BPP262153 BZJ262153:BZL262153 CJF262153:CJH262153 CTB262153:CTD262153 DCX262153:DCZ262153 DMT262153:DMV262153 DWP262153:DWR262153 EGL262153:EGN262153 EQH262153:EQJ262153 FAD262153:FAF262153 FJZ262153:FKB262153 FTV262153:FTX262153 GDR262153:GDT262153 GNN262153:GNP262153 GXJ262153:GXL262153 HHF262153:HHH262153 HRB262153:HRD262153 IAX262153:IAZ262153 IKT262153:IKV262153 IUP262153:IUR262153 JEL262153:JEN262153 JOH262153:JOJ262153 JYD262153:JYF262153 KHZ262153:KIB262153 KRV262153:KRX262153 LBR262153:LBT262153 LLN262153:LLP262153 LVJ262153:LVL262153 MFF262153:MFH262153 MPB262153:MPD262153 MYX262153:MYZ262153 NIT262153:NIV262153 NSP262153:NSR262153 OCL262153:OCN262153 OMH262153:OMJ262153 OWD262153:OWF262153 PFZ262153:PGB262153 PPV262153:PPX262153 PZR262153:PZT262153 QJN262153:QJP262153 QTJ262153:QTL262153 RDF262153:RDH262153 RNB262153:RND262153 RWX262153:RWZ262153 SGT262153:SGV262153 SQP262153:SQR262153 TAL262153:TAN262153 TKH262153:TKJ262153 TUD262153:TUF262153 UDZ262153:UEB262153 UNV262153:UNX262153 UXR262153:UXT262153 VHN262153:VHP262153 VRJ262153:VRL262153 WBF262153:WBH262153 WLB262153:WLD262153 WUX262153:WUZ262153 C327689:E327689 IL327689:IN327689 SH327689:SJ327689 ACD327689:ACF327689 ALZ327689:AMB327689 AVV327689:AVX327689 BFR327689:BFT327689 BPN327689:BPP327689 BZJ327689:BZL327689 CJF327689:CJH327689 CTB327689:CTD327689 DCX327689:DCZ327689 DMT327689:DMV327689 DWP327689:DWR327689 EGL327689:EGN327689 EQH327689:EQJ327689 FAD327689:FAF327689 FJZ327689:FKB327689 FTV327689:FTX327689 GDR327689:GDT327689 GNN327689:GNP327689 GXJ327689:GXL327689 HHF327689:HHH327689 HRB327689:HRD327689 IAX327689:IAZ327689 IKT327689:IKV327689 IUP327689:IUR327689 JEL327689:JEN327689 JOH327689:JOJ327689 JYD327689:JYF327689 KHZ327689:KIB327689 KRV327689:KRX327689 LBR327689:LBT327689 LLN327689:LLP327689 LVJ327689:LVL327689 MFF327689:MFH327689 MPB327689:MPD327689 MYX327689:MYZ327689 NIT327689:NIV327689 NSP327689:NSR327689 OCL327689:OCN327689 OMH327689:OMJ327689 OWD327689:OWF327689 PFZ327689:PGB327689 PPV327689:PPX327689 PZR327689:PZT327689 QJN327689:QJP327689 QTJ327689:QTL327689 RDF327689:RDH327689 RNB327689:RND327689 RWX327689:RWZ327689 SGT327689:SGV327689 SQP327689:SQR327689 TAL327689:TAN327689 TKH327689:TKJ327689 TUD327689:TUF327689 UDZ327689:UEB327689 UNV327689:UNX327689 UXR327689:UXT327689 VHN327689:VHP327689 VRJ327689:VRL327689 WBF327689:WBH327689 WLB327689:WLD327689 WUX327689:WUZ327689 C393225:E393225 IL393225:IN393225 SH393225:SJ393225 ACD393225:ACF393225 ALZ393225:AMB393225 AVV393225:AVX393225 BFR393225:BFT393225 BPN393225:BPP393225 BZJ393225:BZL393225 CJF393225:CJH393225 CTB393225:CTD393225 DCX393225:DCZ393225 DMT393225:DMV393225 DWP393225:DWR393225 EGL393225:EGN393225 EQH393225:EQJ393225 FAD393225:FAF393225 FJZ393225:FKB393225 FTV393225:FTX393225 GDR393225:GDT393225 GNN393225:GNP393225 GXJ393225:GXL393225 HHF393225:HHH393225 HRB393225:HRD393225 IAX393225:IAZ393225 IKT393225:IKV393225 IUP393225:IUR393225 JEL393225:JEN393225 JOH393225:JOJ393225 JYD393225:JYF393225 KHZ393225:KIB393225 KRV393225:KRX393225 LBR393225:LBT393225 LLN393225:LLP393225 LVJ393225:LVL393225 MFF393225:MFH393225 MPB393225:MPD393225 MYX393225:MYZ393225 NIT393225:NIV393225 NSP393225:NSR393225 OCL393225:OCN393225 OMH393225:OMJ393225 OWD393225:OWF393225 PFZ393225:PGB393225 PPV393225:PPX393225 PZR393225:PZT393225 QJN393225:QJP393225 QTJ393225:QTL393225 RDF393225:RDH393225 RNB393225:RND393225 RWX393225:RWZ393225 SGT393225:SGV393225 SQP393225:SQR393225 TAL393225:TAN393225 TKH393225:TKJ393225 TUD393225:TUF393225 UDZ393225:UEB393225 UNV393225:UNX393225 UXR393225:UXT393225 VHN393225:VHP393225 VRJ393225:VRL393225 WBF393225:WBH393225 WLB393225:WLD393225 WUX393225:WUZ393225 C458761:E458761 IL458761:IN458761 SH458761:SJ458761 ACD458761:ACF458761 ALZ458761:AMB458761 AVV458761:AVX458761 BFR458761:BFT458761 BPN458761:BPP458761 BZJ458761:BZL458761 CJF458761:CJH458761 CTB458761:CTD458761 DCX458761:DCZ458761 DMT458761:DMV458761 DWP458761:DWR458761 EGL458761:EGN458761 EQH458761:EQJ458761 FAD458761:FAF458761 FJZ458761:FKB458761 FTV458761:FTX458761 GDR458761:GDT458761 GNN458761:GNP458761 GXJ458761:GXL458761 HHF458761:HHH458761 HRB458761:HRD458761 IAX458761:IAZ458761 IKT458761:IKV458761 IUP458761:IUR458761 JEL458761:JEN458761 JOH458761:JOJ458761 JYD458761:JYF458761 KHZ458761:KIB458761 KRV458761:KRX458761 LBR458761:LBT458761 LLN458761:LLP458761 LVJ458761:LVL458761 MFF458761:MFH458761 MPB458761:MPD458761 MYX458761:MYZ458761 NIT458761:NIV458761 NSP458761:NSR458761 OCL458761:OCN458761 OMH458761:OMJ458761 OWD458761:OWF458761 PFZ458761:PGB458761 PPV458761:PPX458761 PZR458761:PZT458761 QJN458761:QJP458761 QTJ458761:QTL458761 RDF458761:RDH458761 RNB458761:RND458761 RWX458761:RWZ458761 SGT458761:SGV458761 SQP458761:SQR458761 TAL458761:TAN458761 TKH458761:TKJ458761 TUD458761:TUF458761 UDZ458761:UEB458761 UNV458761:UNX458761 UXR458761:UXT458761 VHN458761:VHP458761 VRJ458761:VRL458761 WBF458761:WBH458761 WLB458761:WLD458761 WUX458761:WUZ458761 C524297:E524297 IL524297:IN524297 SH524297:SJ524297 ACD524297:ACF524297 ALZ524297:AMB524297 AVV524297:AVX524297 BFR524297:BFT524297 BPN524297:BPP524297 BZJ524297:BZL524297 CJF524297:CJH524297 CTB524297:CTD524297 DCX524297:DCZ524297 DMT524297:DMV524297 DWP524297:DWR524297 EGL524297:EGN524297 EQH524297:EQJ524297 FAD524297:FAF524297 FJZ524297:FKB524297 FTV524297:FTX524297 GDR524297:GDT524297 GNN524297:GNP524297 GXJ524297:GXL524297 HHF524297:HHH524297 HRB524297:HRD524297 IAX524297:IAZ524297 IKT524297:IKV524297 IUP524297:IUR524297 JEL524297:JEN524297 JOH524297:JOJ524297 JYD524297:JYF524297 KHZ524297:KIB524297 KRV524297:KRX524297 LBR524297:LBT524297 LLN524297:LLP524297 LVJ524297:LVL524297 MFF524297:MFH524297 MPB524297:MPD524297 MYX524297:MYZ524297 NIT524297:NIV524297 NSP524297:NSR524297 OCL524297:OCN524297 OMH524297:OMJ524297 OWD524297:OWF524297 PFZ524297:PGB524297 PPV524297:PPX524297 PZR524297:PZT524297 QJN524297:QJP524297 QTJ524297:QTL524297 RDF524297:RDH524297 RNB524297:RND524297 RWX524297:RWZ524297 SGT524297:SGV524297 SQP524297:SQR524297 TAL524297:TAN524297 TKH524297:TKJ524297 TUD524297:TUF524297 UDZ524297:UEB524297 UNV524297:UNX524297 UXR524297:UXT524297 VHN524297:VHP524297 VRJ524297:VRL524297 WBF524297:WBH524297 WLB524297:WLD524297 WUX524297:WUZ524297 C589833:E589833 IL589833:IN589833 SH589833:SJ589833 ACD589833:ACF589833 ALZ589833:AMB589833 AVV589833:AVX589833 BFR589833:BFT589833 BPN589833:BPP589833 BZJ589833:BZL589833 CJF589833:CJH589833 CTB589833:CTD589833 DCX589833:DCZ589833 DMT589833:DMV589833 DWP589833:DWR589833 EGL589833:EGN589833 EQH589833:EQJ589833 FAD589833:FAF589833 FJZ589833:FKB589833 FTV589833:FTX589833 GDR589833:GDT589833 GNN589833:GNP589833 GXJ589833:GXL589833 HHF589833:HHH589833 HRB589833:HRD589833 IAX589833:IAZ589833 IKT589833:IKV589833 IUP589833:IUR589833 JEL589833:JEN589833 JOH589833:JOJ589833 JYD589833:JYF589833 KHZ589833:KIB589833 KRV589833:KRX589833 LBR589833:LBT589833 LLN589833:LLP589833 LVJ589833:LVL589833 MFF589833:MFH589833 MPB589833:MPD589833 MYX589833:MYZ589833 NIT589833:NIV589833 NSP589833:NSR589833 OCL589833:OCN589833 OMH589833:OMJ589833 OWD589833:OWF589833 PFZ589833:PGB589833 PPV589833:PPX589833 PZR589833:PZT589833 QJN589833:QJP589833 QTJ589833:QTL589833 RDF589833:RDH589833 RNB589833:RND589833 RWX589833:RWZ589833 SGT589833:SGV589833 SQP589833:SQR589833 TAL589833:TAN589833 TKH589833:TKJ589833 TUD589833:TUF589833 UDZ589833:UEB589833 UNV589833:UNX589833 UXR589833:UXT589833 VHN589833:VHP589833 VRJ589833:VRL589833 WBF589833:WBH589833 WLB589833:WLD589833 WUX589833:WUZ589833 C655369:E655369 IL655369:IN655369 SH655369:SJ655369 ACD655369:ACF655369 ALZ655369:AMB655369 AVV655369:AVX655369 BFR655369:BFT655369 BPN655369:BPP655369 BZJ655369:BZL655369 CJF655369:CJH655369 CTB655369:CTD655369 DCX655369:DCZ655369 DMT655369:DMV655369 DWP655369:DWR655369 EGL655369:EGN655369 EQH655369:EQJ655369 FAD655369:FAF655369 FJZ655369:FKB655369 FTV655369:FTX655369 GDR655369:GDT655369 GNN655369:GNP655369 GXJ655369:GXL655369 HHF655369:HHH655369 HRB655369:HRD655369 IAX655369:IAZ655369 IKT655369:IKV655369 IUP655369:IUR655369 JEL655369:JEN655369 JOH655369:JOJ655369 JYD655369:JYF655369 KHZ655369:KIB655369 KRV655369:KRX655369 LBR655369:LBT655369 LLN655369:LLP655369 LVJ655369:LVL655369 MFF655369:MFH655369 MPB655369:MPD655369 MYX655369:MYZ655369 NIT655369:NIV655369 NSP655369:NSR655369 OCL655369:OCN655369 OMH655369:OMJ655369 OWD655369:OWF655369 PFZ655369:PGB655369 PPV655369:PPX655369 PZR655369:PZT655369 QJN655369:QJP655369 QTJ655369:QTL655369 RDF655369:RDH655369 RNB655369:RND655369 RWX655369:RWZ655369 SGT655369:SGV655369 SQP655369:SQR655369 TAL655369:TAN655369 TKH655369:TKJ655369 TUD655369:TUF655369 UDZ655369:UEB655369 UNV655369:UNX655369 UXR655369:UXT655369 VHN655369:VHP655369 VRJ655369:VRL655369 WBF655369:WBH655369 WLB655369:WLD655369 WUX655369:WUZ655369 C720905:E720905 IL720905:IN720905 SH720905:SJ720905 ACD720905:ACF720905 ALZ720905:AMB720905 AVV720905:AVX720905 BFR720905:BFT720905 BPN720905:BPP720905 BZJ720905:BZL720905 CJF720905:CJH720905 CTB720905:CTD720905 DCX720905:DCZ720905 DMT720905:DMV720905 DWP720905:DWR720905 EGL720905:EGN720905 EQH720905:EQJ720905 FAD720905:FAF720905 FJZ720905:FKB720905 FTV720905:FTX720905 GDR720905:GDT720905 GNN720905:GNP720905 GXJ720905:GXL720905 HHF720905:HHH720905 HRB720905:HRD720905 IAX720905:IAZ720905 IKT720905:IKV720905 IUP720905:IUR720905 JEL720905:JEN720905 JOH720905:JOJ720905 JYD720905:JYF720905 KHZ720905:KIB720905 KRV720905:KRX720905 LBR720905:LBT720905 LLN720905:LLP720905 LVJ720905:LVL720905 MFF720905:MFH720905 MPB720905:MPD720905 MYX720905:MYZ720905 NIT720905:NIV720905 NSP720905:NSR720905 OCL720905:OCN720905 OMH720905:OMJ720905 OWD720905:OWF720905 PFZ720905:PGB720905 PPV720905:PPX720905 PZR720905:PZT720905 QJN720905:QJP720905 QTJ720905:QTL720905 RDF720905:RDH720905 RNB720905:RND720905 RWX720905:RWZ720905 SGT720905:SGV720905 SQP720905:SQR720905 TAL720905:TAN720905 TKH720905:TKJ720905 TUD720905:TUF720905 UDZ720905:UEB720905 UNV720905:UNX720905 UXR720905:UXT720905 VHN720905:VHP720905 VRJ720905:VRL720905 WBF720905:WBH720905 WLB720905:WLD720905 WUX720905:WUZ720905 C786441:E786441 IL786441:IN786441 SH786441:SJ786441 ACD786441:ACF786441 ALZ786441:AMB786441 AVV786441:AVX786441 BFR786441:BFT786441 BPN786441:BPP786441 BZJ786441:BZL786441 CJF786441:CJH786441 CTB786441:CTD786441 DCX786441:DCZ786441 DMT786441:DMV786441 DWP786441:DWR786441 EGL786441:EGN786441 EQH786441:EQJ786441 FAD786441:FAF786441 FJZ786441:FKB786441 FTV786441:FTX786441 GDR786441:GDT786441 GNN786441:GNP786441 GXJ786441:GXL786441 HHF786441:HHH786441 HRB786441:HRD786441 IAX786441:IAZ786441 IKT786441:IKV786441 IUP786441:IUR786441 JEL786441:JEN786441 JOH786441:JOJ786441 JYD786441:JYF786441 KHZ786441:KIB786441 KRV786441:KRX786441 LBR786441:LBT786441 LLN786441:LLP786441 LVJ786441:LVL786441 MFF786441:MFH786441 MPB786441:MPD786441 MYX786441:MYZ786441 NIT786441:NIV786441 NSP786441:NSR786441 OCL786441:OCN786441 OMH786441:OMJ786441 OWD786441:OWF786441 PFZ786441:PGB786441 PPV786441:PPX786441 PZR786441:PZT786441 QJN786441:QJP786441 QTJ786441:QTL786441 RDF786441:RDH786441 RNB786441:RND786441 RWX786441:RWZ786441 SGT786441:SGV786441 SQP786441:SQR786441 TAL786441:TAN786441 TKH786441:TKJ786441 TUD786441:TUF786441 UDZ786441:UEB786441 UNV786441:UNX786441 UXR786441:UXT786441 VHN786441:VHP786441 VRJ786441:VRL786441 WBF786441:WBH786441 WLB786441:WLD786441 WUX786441:WUZ786441 C851977:E851977 IL851977:IN851977 SH851977:SJ851977 ACD851977:ACF851977 ALZ851977:AMB851977 AVV851977:AVX851977 BFR851977:BFT851977 BPN851977:BPP851977 BZJ851977:BZL851977 CJF851977:CJH851977 CTB851977:CTD851977 DCX851977:DCZ851977 DMT851977:DMV851977 DWP851977:DWR851977 EGL851977:EGN851977 EQH851977:EQJ851977 FAD851977:FAF851977 FJZ851977:FKB851977 FTV851977:FTX851977 GDR851977:GDT851977 GNN851977:GNP851977 GXJ851977:GXL851977 HHF851977:HHH851977 HRB851977:HRD851977 IAX851977:IAZ851977 IKT851977:IKV851977 IUP851977:IUR851977 JEL851977:JEN851977 JOH851977:JOJ851977 JYD851977:JYF851977 KHZ851977:KIB851977 KRV851977:KRX851977 LBR851977:LBT851977 LLN851977:LLP851977 LVJ851977:LVL851977 MFF851977:MFH851977 MPB851977:MPD851977 MYX851977:MYZ851977 NIT851977:NIV851977 NSP851977:NSR851977 OCL851977:OCN851977 OMH851977:OMJ851977 OWD851977:OWF851977 PFZ851977:PGB851977 PPV851977:PPX851977 PZR851977:PZT851977 QJN851977:QJP851977 QTJ851977:QTL851977 RDF851977:RDH851977 RNB851977:RND851977 RWX851977:RWZ851977 SGT851977:SGV851977 SQP851977:SQR851977 TAL851977:TAN851977 TKH851977:TKJ851977 TUD851977:TUF851977 UDZ851977:UEB851977 UNV851977:UNX851977 UXR851977:UXT851977 VHN851977:VHP851977 VRJ851977:VRL851977 WBF851977:WBH851977 WLB851977:WLD851977 WUX851977:WUZ851977 C917513:E917513 IL917513:IN917513 SH917513:SJ917513 ACD917513:ACF917513 ALZ917513:AMB917513 AVV917513:AVX917513 BFR917513:BFT917513 BPN917513:BPP917513 BZJ917513:BZL917513 CJF917513:CJH917513 CTB917513:CTD917513 DCX917513:DCZ917513 DMT917513:DMV917513 DWP917513:DWR917513 EGL917513:EGN917513 EQH917513:EQJ917513 FAD917513:FAF917513 FJZ917513:FKB917513 FTV917513:FTX917513 GDR917513:GDT917513 GNN917513:GNP917513 GXJ917513:GXL917513 HHF917513:HHH917513 HRB917513:HRD917513 IAX917513:IAZ917513 IKT917513:IKV917513 IUP917513:IUR917513 JEL917513:JEN917513 JOH917513:JOJ917513 JYD917513:JYF917513 KHZ917513:KIB917513 KRV917513:KRX917513 LBR917513:LBT917513 LLN917513:LLP917513 LVJ917513:LVL917513 MFF917513:MFH917513 MPB917513:MPD917513 MYX917513:MYZ917513 NIT917513:NIV917513 NSP917513:NSR917513 OCL917513:OCN917513 OMH917513:OMJ917513 OWD917513:OWF917513 PFZ917513:PGB917513 PPV917513:PPX917513 PZR917513:PZT917513 QJN917513:QJP917513 QTJ917513:QTL917513 RDF917513:RDH917513 RNB917513:RND917513 RWX917513:RWZ917513 SGT917513:SGV917513 SQP917513:SQR917513 TAL917513:TAN917513 TKH917513:TKJ917513 TUD917513:TUF917513 UDZ917513:UEB917513 UNV917513:UNX917513 UXR917513:UXT917513 VHN917513:VHP917513 VRJ917513:VRL917513 WBF917513:WBH917513 WLB917513:WLD917513 WUX917513:WUZ917513 C983049:E983049 IL983049:IN983049 SH983049:SJ983049 ACD983049:ACF983049 ALZ983049:AMB983049 AVV983049:AVX983049 BFR983049:BFT983049 BPN983049:BPP983049 BZJ983049:BZL983049 CJF983049:CJH983049 CTB983049:CTD983049 DCX983049:DCZ983049 DMT983049:DMV983049 DWP983049:DWR983049 EGL983049:EGN983049 EQH983049:EQJ983049 FAD983049:FAF983049 FJZ983049:FKB983049 FTV983049:FTX983049 GDR983049:GDT983049 GNN983049:GNP983049 GXJ983049:GXL983049 HHF983049:HHH983049 HRB983049:HRD983049 IAX983049:IAZ983049 IKT983049:IKV983049 IUP983049:IUR983049 JEL983049:JEN983049 JOH983049:JOJ983049 JYD983049:JYF983049 KHZ983049:KIB983049 KRV983049:KRX983049 LBR983049:LBT983049 LLN983049:LLP983049 LVJ983049:LVL983049 MFF983049:MFH983049 MPB983049:MPD983049 MYX983049:MYZ983049 NIT983049:NIV983049 NSP983049:NSR983049 OCL983049:OCN983049 OMH983049:OMJ983049 OWD983049:OWF983049 PFZ983049:PGB983049 PPV983049:PPX983049 PZR983049:PZT983049 QJN983049:QJP983049 QTJ983049:QTL983049 RDF983049:RDH983049 RNB983049:RND983049 RWX983049:RWZ983049 SGT983049:SGV983049 SQP983049:SQR983049 TAL983049:TAN983049 TKH983049:TKJ983049 TUD983049:TUF983049 UDZ983049:UEB983049 UNV983049:UNX983049 UXR983049:UXT983049 VHN983049:VHP983049 VRJ983049:VRL983049 WBF983049:WBH983049 WLB983049:WLD983049 IL8:IN8 WUV9:WUX9 WUX8:WUZ8 WKZ9:WLB9 WLB8:WLD8 WBD9:WBF9 WBF8:WBH8 VRH9:VRJ9 VRJ8:VRL8 VHL9:VHN9 VHN8:VHP8 UXP9:UXR9 UXR8:UXT8 UNT9:UNV9 UNV8:UNX8 UDX9:UDZ9 UDZ8:UEB8 TUB9:TUD9 TUD8:TUF8 TKF9:TKH9 TKH8:TKJ8 TAJ9:TAL9 TAL8:TAN8 SQN9:SQP9 SQP8:SQR8 SGR9:SGT9 SGT8:SGV8 RWV9:RWX9 RWX8:RWZ8 RMZ9:RNB9 RNB8:RND8 RDD9:RDF9 RDF8:RDH8 QTH9:QTJ9 QTJ8:QTL8 QJL9:QJN9 QJN8:QJP8 PZP9:PZR9 PZR8:PZT8 PPT9:PPV9 PPV8:PPX8 PFX9:PFZ9 PFZ8:PGB8 OWB9:OWD9 OWD8:OWF8 OMF9:OMH9 OMH8:OMJ8 OCJ9:OCL9 OCL8:OCN8 NSN9:NSP9 NSP8:NSR8 NIR9:NIT9 NIT8:NIV8 MYV9:MYX9 MYX8:MYZ8 MOZ9:MPB9 MPB8:MPD8 MFD9:MFF9 MFF8:MFH8 LVH9:LVJ9 LVJ8:LVL8 LLL9:LLN9 LLN8:LLP8 LBP9:LBR9 LBR8:LBT8 KRT9:KRV9 KRV8:KRX8 KHX9:KHZ9 KHZ8:KIB8 JYB9:JYD9 JYD8:JYF8 JOF9:JOH9 JOH8:JOJ8 JEJ9:JEL9 JEL8:JEN8 IUN9:IUP9 IUP8:IUR8 IKR9:IKT9 IKT8:IKV8 IAV9:IAX9 IAX8:IAZ8 HQZ9:HRB9 HRB8:HRD8 HHD9:HHF9 HHF8:HHH8 GXH9:GXJ9 GXJ8:GXL8 GNL9:GNN9 GNN8:GNP8 GDP9:GDR9 GDR8:GDT8 FTT9:FTV9 FTV8:FTX8 FJX9:FJZ9 FJZ8:FKB8 FAB9:FAD9 FAD8:FAF8 EQF9:EQH9 EQH8:EQJ8 EGJ9:EGL9 EGL8:EGN8 DWN9:DWP9 DWP8:DWR8 DMR9:DMT9 DMT8:DMV8 DCV9:DCX9 DCX8:DCZ8 CSZ9:CTB9 CTB8:CTD8 CJD9:CJF9 CJF8:CJH8 BZH9:BZJ9 BZJ8:BZL8 BPL9:BPN9 BPN8:BPP8 BFP9:BFR9 BFR8:BFT8 AVT9:AVV9 AVV8:AVX8 ALX9:ALZ9 ALZ8:AMB8 ACB9:ACD9 ACD8:ACF8 SF9:SH9 SH8:SJ8 IJ9:IL9 C8:E8"/>
    <dataValidation imeMode="hiragana" allowBlank="1" showInputMessage="1" showErrorMessage="1" sqref="C7:E7 IL7:IN7 SH7:SJ7 ACD7:ACF7 ALZ7:AMB7 AVV7:AVX7 BFR7:BFT7 BPN7:BPP7 BZJ7:BZL7 CJF7:CJH7 CTB7:CTD7 DCX7:DCZ7 DMT7:DMV7 DWP7:DWR7 EGL7:EGN7 EQH7:EQJ7 FAD7:FAF7 FJZ7:FKB7 FTV7:FTX7 GDR7:GDT7 GNN7:GNP7 GXJ7:GXL7 HHF7:HHH7 HRB7:HRD7 IAX7:IAZ7 IKT7:IKV7 IUP7:IUR7 JEL7:JEN7 JOH7:JOJ7 JYD7:JYF7 KHZ7:KIB7 KRV7:KRX7 LBR7:LBT7 LLN7:LLP7 LVJ7:LVL7 MFF7:MFH7 MPB7:MPD7 MYX7:MYZ7 NIT7:NIV7 NSP7:NSR7 OCL7:OCN7 OMH7:OMJ7 OWD7:OWF7 PFZ7:PGB7 PPV7:PPX7 PZR7:PZT7 QJN7:QJP7 QTJ7:QTL7 RDF7:RDH7 RNB7:RND7 RWX7:RWZ7 SGT7:SGV7 SQP7:SQR7 TAL7:TAN7 TKH7:TKJ7 TUD7:TUF7 UDZ7:UEB7 UNV7:UNX7 UXR7:UXT7 VHN7:VHP7 VRJ7:VRL7 WBF7:WBH7 WLB7:WLD7 WUX7:WUZ7 C65544:E65544 IL65544:IN65544 SH65544:SJ65544 ACD65544:ACF65544 ALZ65544:AMB65544 AVV65544:AVX65544 BFR65544:BFT65544 BPN65544:BPP65544 BZJ65544:BZL65544 CJF65544:CJH65544 CTB65544:CTD65544 DCX65544:DCZ65544 DMT65544:DMV65544 DWP65544:DWR65544 EGL65544:EGN65544 EQH65544:EQJ65544 FAD65544:FAF65544 FJZ65544:FKB65544 FTV65544:FTX65544 GDR65544:GDT65544 GNN65544:GNP65544 GXJ65544:GXL65544 HHF65544:HHH65544 HRB65544:HRD65544 IAX65544:IAZ65544 IKT65544:IKV65544 IUP65544:IUR65544 JEL65544:JEN65544 JOH65544:JOJ65544 JYD65544:JYF65544 KHZ65544:KIB65544 KRV65544:KRX65544 LBR65544:LBT65544 LLN65544:LLP65544 LVJ65544:LVL65544 MFF65544:MFH65544 MPB65544:MPD65544 MYX65544:MYZ65544 NIT65544:NIV65544 NSP65544:NSR65544 OCL65544:OCN65544 OMH65544:OMJ65544 OWD65544:OWF65544 PFZ65544:PGB65544 PPV65544:PPX65544 PZR65544:PZT65544 QJN65544:QJP65544 QTJ65544:QTL65544 RDF65544:RDH65544 RNB65544:RND65544 RWX65544:RWZ65544 SGT65544:SGV65544 SQP65544:SQR65544 TAL65544:TAN65544 TKH65544:TKJ65544 TUD65544:TUF65544 UDZ65544:UEB65544 UNV65544:UNX65544 UXR65544:UXT65544 VHN65544:VHP65544 VRJ65544:VRL65544 WBF65544:WBH65544 WLB65544:WLD65544 WUX65544:WUZ65544 C131080:E131080 IL131080:IN131080 SH131080:SJ131080 ACD131080:ACF131080 ALZ131080:AMB131080 AVV131080:AVX131080 BFR131080:BFT131080 BPN131080:BPP131080 BZJ131080:BZL131080 CJF131080:CJH131080 CTB131080:CTD131080 DCX131080:DCZ131080 DMT131080:DMV131080 DWP131080:DWR131080 EGL131080:EGN131080 EQH131080:EQJ131080 FAD131080:FAF131080 FJZ131080:FKB131080 FTV131080:FTX131080 GDR131080:GDT131080 GNN131080:GNP131080 GXJ131080:GXL131080 HHF131080:HHH131080 HRB131080:HRD131080 IAX131080:IAZ131080 IKT131080:IKV131080 IUP131080:IUR131080 JEL131080:JEN131080 JOH131080:JOJ131080 JYD131080:JYF131080 KHZ131080:KIB131080 KRV131080:KRX131080 LBR131080:LBT131080 LLN131080:LLP131080 LVJ131080:LVL131080 MFF131080:MFH131080 MPB131080:MPD131080 MYX131080:MYZ131080 NIT131080:NIV131080 NSP131080:NSR131080 OCL131080:OCN131080 OMH131080:OMJ131080 OWD131080:OWF131080 PFZ131080:PGB131080 PPV131080:PPX131080 PZR131080:PZT131080 QJN131080:QJP131080 QTJ131080:QTL131080 RDF131080:RDH131080 RNB131080:RND131080 RWX131080:RWZ131080 SGT131080:SGV131080 SQP131080:SQR131080 TAL131080:TAN131080 TKH131080:TKJ131080 TUD131080:TUF131080 UDZ131080:UEB131080 UNV131080:UNX131080 UXR131080:UXT131080 VHN131080:VHP131080 VRJ131080:VRL131080 WBF131080:WBH131080 WLB131080:WLD131080 WUX131080:WUZ131080 C196616:E196616 IL196616:IN196616 SH196616:SJ196616 ACD196616:ACF196616 ALZ196616:AMB196616 AVV196616:AVX196616 BFR196616:BFT196616 BPN196616:BPP196616 BZJ196616:BZL196616 CJF196616:CJH196616 CTB196616:CTD196616 DCX196616:DCZ196616 DMT196616:DMV196616 DWP196616:DWR196616 EGL196616:EGN196616 EQH196616:EQJ196616 FAD196616:FAF196616 FJZ196616:FKB196616 FTV196616:FTX196616 GDR196616:GDT196616 GNN196616:GNP196616 GXJ196616:GXL196616 HHF196616:HHH196616 HRB196616:HRD196616 IAX196616:IAZ196616 IKT196616:IKV196616 IUP196616:IUR196616 JEL196616:JEN196616 JOH196616:JOJ196616 JYD196616:JYF196616 KHZ196616:KIB196616 KRV196616:KRX196616 LBR196616:LBT196616 LLN196616:LLP196616 LVJ196616:LVL196616 MFF196616:MFH196616 MPB196616:MPD196616 MYX196616:MYZ196616 NIT196616:NIV196616 NSP196616:NSR196616 OCL196616:OCN196616 OMH196616:OMJ196616 OWD196616:OWF196616 PFZ196616:PGB196616 PPV196616:PPX196616 PZR196616:PZT196616 QJN196616:QJP196616 QTJ196616:QTL196616 RDF196616:RDH196616 RNB196616:RND196616 RWX196616:RWZ196616 SGT196616:SGV196616 SQP196616:SQR196616 TAL196616:TAN196616 TKH196616:TKJ196616 TUD196616:TUF196616 UDZ196616:UEB196616 UNV196616:UNX196616 UXR196616:UXT196616 VHN196616:VHP196616 VRJ196616:VRL196616 WBF196616:WBH196616 WLB196616:WLD196616 WUX196616:WUZ196616 C262152:E262152 IL262152:IN262152 SH262152:SJ262152 ACD262152:ACF262152 ALZ262152:AMB262152 AVV262152:AVX262152 BFR262152:BFT262152 BPN262152:BPP262152 BZJ262152:BZL262152 CJF262152:CJH262152 CTB262152:CTD262152 DCX262152:DCZ262152 DMT262152:DMV262152 DWP262152:DWR262152 EGL262152:EGN262152 EQH262152:EQJ262152 FAD262152:FAF262152 FJZ262152:FKB262152 FTV262152:FTX262152 GDR262152:GDT262152 GNN262152:GNP262152 GXJ262152:GXL262152 HHF262152:HHH262152 HRB262152:HRD262152 IAX262152:IAZ262152 IKT262152:IKV262152 IUP262152:IUR262152 JEL262152:JEN262152 JOH262152:JOJ262152 JYD262152:JYF262152 KHZ262152:KIB262152 KRV262152:KRX262152 LBR262152:LBT262152 LLN262152:LLP262152 LVJ262152:LVL262152 MFF262152:MFH262152 MPB262152:MPD262152 MYX262152:MYZ262152 NIT262152:NIV262152 NSP262152:NSR262152 OCL262152:OCN262152 OMH262152:OMJ262152 OWD262152:OWF262152 PFZ262152:PGB262152 PPV262152:PPX262152 PZR262152:PZT262152 QJN262152:QJP262152 QTJ262152:QTL262152 RDF262152:RDH262152 RNB262152:RND262152 RWX262152:RWZ262152 SGT262152:SGV262152 SQP262152:SQR262152 TAL262152:TAN262152 TKH262152:TKJ262152 TUD262152:TUF262152 UDZ262152:UEB262152 UNV262152:UNX262152 UXR262152:UXT262152 VHN262152:VHP262152 VRJ262152:VRL262152 WBF262152:WBH262152 WLB262152:WLD262152 WUX262152:WUZ262152 C327688:E327688 IL327688:IN327688 SH327688:SJ327688 ACD327688:ACF327688 ALZ327688:AMB327688 AVV327688:AVX327688 BFR327688:BFT327688 BPN327688:BPP327688 BZJ327688:BZL327688 CJF327688:CJH327688 CTB327688:CTD327688 DCX327688:DCZ327688 DMT327688:DMV327688 DWP327688:DWR327688 EGL327688:EGN327688 EQH327688:EQJ327688 FAD327688:FAF327688 FJZ327688:FKB327688 FTV327688:FTX327688 GDR327688:GDT327688 GNN327688:GNP327688 GXJ327688:GXL327688 HHF327688:HHH327688 HRB327688:HRD327688 IAX327688:IAZ327688 IKT327688:IKV327688 IUP327688:IUR327688 JEL327688:JEN327688 JOH327688:JOJ327688 JYD327688:JYF327688 KHZ327688:KIB327688 KRV327688:KRX327688 LBR327688:LBT327688 LLN327688:LLP327688 LVJ327688:LVL327688 MFF327688:MFH327688 MPB327688:MPD327688 MYX327688:MYZ327688 NIT327688:NIV327688 NSP327688:NSR327688 OCL327688:OCN327688 OMH327688:OMJ327688 OWD327688:OWF327688 PFZ327688:PGB327688 PPV327688:PPX327688 PZR327688:PZT327688 QJN327688:QJP327688 QTJ327688:QTL327688 RDF327688:RDH327688 RNB327688:RND327688 RWX327688:RWZ327688 SGT327688:SGV327688 SQP327688:SQR327688 TAL327688:TAN327688 TKH327688:TKJ327688 TUD327688:TUF327688 UDZ327688:UEB327688 UNV327688:UNX327688 UXR327688:UXT327688 VHN327688:VHP327688 VRJ327688:VRL327688 WBF327688:WBH327688 WLB327688:WLD327688 WUX327688:WUZ327688 C393224:E393224 IL393224:IN393224 SH393224:SJ393224 ACD393224:ACF393224 ALZ393224:AMB393224 AVV393224:AVX393224 BFR393224:BFT393224 BPN393224:BPP393224 BZJ393224:BZL393224 CJF393224:CJH393224 CTB393224:CTD393224 DCX393224:DCZ393224 DMT393224:DMV393224 DWP393224:DWR393224 EGL393224:EGN393224 EQH393224:EQJ393224 FAD393224:FAF393224 FJZ393224:FKB393224 FTV393224:FTX393224 GDR393224:GDT393224 GNN393224:GNP393224 GXJ393224:GXL393224 HHF393224:HHH393224 HRB393224:HRD393224 IAX393224:IAZ393224 IKT393224:IKV393224 IUP393224:IUR393224 JEL393224:JEN393224 JOH393224:JOJ393224 JYD393224:JYF393224 KHZ393224:KIB393224 KRV393224:KRX393224 LBR393224:LBT393224 LLN393224:LLP393224 LVJ393224:LVL393224 MFF393224:MFH393224 MPB393224:MPD393224 MYX393224:MYZ393224 NIT393224:NIV393224 NSP393224:NSR393224 OCL393224:OCN393224 OMH393224:OMJ393224 OWD393224:OWF393224 PFZ393224:PGB393224 PPV393224:PPX393224 PZR393224:PZT393224 QJN393224:QJP393224 QTJ393224:QTL393224 RDF393224:RDH393224 RNB393224:RND393224 RWX393224:RWZ393224 SGT393224:SGV393224 SQP393224:SQR393224 TAL393224:TAN393224 TKH393224:TKJ393224 TUD393224:TUF393224 UDZ393224:UEB393224 UNV393224:UNX393224 UXR393224:UXT393224 VHN393224:VHP393224 VRJ393224:VRL393224 WBF393224:WBH393224 WLB393224:WLD393224 WUX393224:WUZ393224 C458760:E458760 IL458760:IN458760 SH458760:SJ458760 ACD458760:ACF458760 ALZ458760:AMB458760 AVV458760:AVX458760 BFR458760:BFT458760 BPN458760:BPP458760 BZJ458760:BZL458760 CJF458760:CJH458760 CTB458760:CTD458760 DCX458760:DCZ458760 DMT458760:DMV458760 DWP458760:DWR458760 EGL458760:EGN458760 EQH458760:EQJ458760 FAD458760:FAF458760 FJZ458760:FKB458760 FTV458760:FTX458760 GDR458760:GDT458760 GNN458760:GNP458760 GXJ458760:GXL458760 HHF458760:HHH458760 HRB458760:HRD458760 IAX458760:IAZ458760 IKT458760:IKV458760 IUP458760:IUR458760 JEL458760:JEN458760 JOH458760:JOJ458760 JYD458760:JYF458760 KHZ458760:KIB458760 KRV458760:KRX458760 LBR458760:LBT458760 LLN458760:LLP458760 LVJ458760:LVL458760 MFF458760:MFH458760 MPB458760:MPD458760 MYX458760:MYZ458760 NIT458760:NIV458760 NSP458760:NSR458760 OCL458760:OCN458760 OMH458760:OMJ458760 OWD458760:OWF458760 PFZ458760:PGB458760 PPV458760:PPX458760 PZR458760:PZT458760 QJN458760:QJP458760 QTJ458760:QTL458760 RDF458760:RDH458760 RNB458760:RND458760 RWX458760:RWZ458760 SGT458760:SGV458760 SQP458760:SQR458760 TAL458760:TAN458760 TKH458760:TKJ458760 TUD458760:TUF458760 UDZ458760:UEB458760 UNV458760:UNX458760 UXR458760:UXT458760 VHN458760:VHP458760 VRJ458760:VRL458760 WBF458760:WBH458760 WLB458760:WLD458760 WUX458760:WUZ458760 C524296:E524296 IL524296:IN524296 SH524296:SJ524296 ACD524296:ACF524296 ALZ524296:AMB524296 AVV524296:AVX524296 BFR524296:BFT524296 BPN524296:BPP524296 BZJ524296:BZL524296 CJF524296:CJH524296 CTB524296:CTD524296 DCX524296:DCZ524296 DMT524296:DMV524296 DWP524296:DWR524296 EGL524296:EGN524296 EQH524296:EQJ524296 FAD524296:FAF524296 FJZ524296:FKB524296 FTV524296:FTX524296 GDR524296:GDT524296 GNN524296:GNP524296 GXJ524296:GXL524296 HHF524296:HHH524296 HRB524296:HRD524296 IAX524296:IAZ524296 IKT524296:IKV524296 IUP524296:IUR524296 JEL524296:JEN524296 JOH524296:JOJ524296 JYD524296:JYF524296 KHZ524296:KIB524296 KRV524296:KRX524296 LBR524296:LBT524296 LLN524296:LLP524296 LVJ524296:LVL524296 MFF524296:MFH524296 MPB524296:MPD524296 MYX524296:MYZ524296 NIT524296:NIV524296 NSP524296:NSR524296 OCL524296:OCN524296 OMH524296:OMJ524296 OWD524296:OWF524296 PFZ524296:PGB524296 PPV524296:PPX524296 PZR524296:PZT524296 QJN524296:QJP524296 QTJ524296:QTL524296 RDF524296:RDH524296 RNB524296:RND524296 RWX524296:RWZ524296 SGT524296:SGV524296 SQP524296:SQR524296 TAL524296:TAN524296 TKH524296:TKJ524296 TUD524296:TUF524296 UDZ524296:UEB524296 UNV524296:UNX524296 UXR524296:UXT524296 VHN524296:VHP524296 VRJ524296:VRL524296 WBF524296:WBH524296 WLB524296:WLD524296 WUX524296:WUZ524296 C589832:E589832 IL589832:IN589832 SH589832:SJ589832 ACD589832:ACF589832 ALZ589832:AMB589832 AVV589832:AVX589832 BFR589832:BFT589832 BPN589832:BPP589832 BZJ589832:BZL589832 CJF589832:CJH589832 CTB589832:CTD589832 DCX589832:DCZ589832 DMT589832:DMV589832 DWP589832:DWR589832 EGL589832:EGN589832 EQH589832:EQJ589832 FAD589832:FAF589832 FJZ589832:FKB589832 FTV589832:FTX589832 GDR589832:GDT589832 GNN589832:GNP589832 GXJ589832:GXL589832 HHF589832:HHH589832 HRB589832:HRD589832 IAX589832:IAZ589832 IKT589832:IKV589832 IUP589832:IUR589832 JEL589832:JEN589832 JOH589832:JOJ589832 JYD589832:JYF589832 KHZ589832:KIB589832 KRV589832:KRX589832 LBR589832:LBT589832 LLN589832:LLP589832 LVJ589832:LVL589832 MFF589832:MFH589832 MPB589832:MPD589832 MYX589832:MYZ589832 NIT589832:NIV589832 NSP589832:NSR589832 OCL589832:OCN589832 OMH589832:OMJ589832 OWD589832:OWF589832 PFZ589832:PGB589832 PPV589832:PPX589832 PZR589832:PZT589832 QJN589832:QJP589832 QTJ589832:QTL589832 RDF589832:RDH589832 RNB589832:RND589832 RWX589832:RWZ589832 SGT589832:SGV589832 SQP589832:SQR589832 TAL589832:TAN589832 TKH589832:TKJ589832 TUD589832:TUF589832 UDZ589832:UEB589832 UNV589832:UNX589832 UXR589832:UXT589832 VHN589832:VHP589832 VRJ589832:VRL589832 WBF589832:WBH589832 WLB589832:WLD589832 WUX589832:WUZ589832 C655368:E655368 IL655368:IN655368 SH655368:SJ655368 ACD655368:ACF655368 ALZ655368:AMB655368 AVV655368:AVX655368 BFR655368:BFT655368 BPN655368:BPP655368 BZJ655368:BZL655368 CJF655368:CJH655368 CTB655368:CTD655368 DCX655368:DCZ655368 DMT655368:DMV655368 DWP655368:DWR655368 EGL655368:EGN655368 EQH655368:EQJ655368 FAD655368:FAF655368 FJZ655368:FKB655368 FTV655368:FTX655368 GDR655368:GDT655368 GNN655368:GNP655368 GXJ655368:GXL655368 HHF655368:HHH655368 HRB655368:HRD655368 IAX655368:IAZ655368 IKT655368:IKV655368 IUP655368:IUR655368 JEL655368:JEN655368 JOH655368:JOJ655368 JYD655368:JYF655368 KHZ655368:KIB655368 KRV655368:KRX655368 LBR655368:LBT655368 LLN655368:LLP655368 LVJ655368:LVL655368 MFF655368:MFH655368 MPB655368:MPD655368 MYX655368:MYZ655368 NIT655368:NIV655368 NSP655368:NSR655368 OCL655368:OCN655368 OMH655368:OMJ655368 OWD655368:OWF655368 PFZ655368:PGB655368 PPV655368:PPX655368 PZR655368:PZT655368 QJN655368:QJP655368 QTJ655368:QTL655368 RDF655368:RDH655368 RNB655368:RND655368 RWX655368:RWZ655368 SGT655368:SGV655368 SQP655368:SQR655368 TAL655368:TAN655368 TKH655368:TKJ655368 TUD655368:TUF655368 UDZ655368:UEB655368 UNV655368:UNX655368 UXR655368:UXT655368 VHN655368:VHP655368 VRJ655368:VRL655368 WBF655368:WBH655368 WLB655368:WLD655368 WUX655368:WUZ655368 C720904:E720904 IL720904:IN720904 SH720904:SJ720904 ACD720904:ACF720904 ALZ720904:AMB720904 AVV720904:AVX720904 BFR720904:BFT720904 BPN720904:BPP720904 BZJ720904:BZL720904 CJF720904:CJH720904 CTB720904:CTD720904 DCX720904:DCZ720904 DMT720904:DMV720904 DWP720904:DWR720904 EGL720904:EGN720904 EQH720904:EQJ720904 FAD720904:FAF720904 FJZ720904:FKB720904 FTV720904:FTX720904 GDR720904:GDT720904 GNN720904:GNP720904 GXJ720904:GXL720904 HHF720904:HHH720904 HRB720904:HRD720904 IAX720904:IAZ720904 IKT720904:IKV720904 IUP720904:IUR720904 JEL720904:JEN720904 JOH720904:JOJ720904 JYD720904:JYF720904 KHZ720904:KIB720904 KRV720904:KRX720904 LBR720904:LBT720904 LLN720904:LLP720904 LVJ720904:LVL720904 MFF720904:MFH720904 MPB720904:MPD720904 MYX720904:MYZ720904 NIT720904:NIV720904 NSP720904:NSR720904 OCL720904:OCN720904 OMH720904:OMJ720904 OWD720904:OWF720904 PFZ720904:PGB720904 PPV720904:PPX720904 PZR720904:PZT720904 QJN720904:QJP720904 QTJ720904:QTL720904 RDF720904:RDH720904 RNB720904:RND720904 RWX720904:RWZ720904 SGT720904:SGV720904 SQP720904:SQR720904 TAL720904:TAN720904 TKH720904:TKJ720904 TUD720904:TUF720904 UDZ720904:UEB720904 UNV720904:UNX720904 UXR720904:UXT720904 VHN720904:VHP720904 VRJ720904:VRL720904 WBF720904:WBH720904 WLB720904:WLD720904 WUX720904:WUZ720904 C786440:E786440 IL786440:IN786440 SH786440:SJ786440 ACD786440:ACF786440 ALZ786440:AMB786440 AVV786440:AVX786440 BFR786440:BFT786440 BPN786440:BPP786440 BZJ786440:BZL786440 CJF786440:CJH786440 CTB786440:CTD786440 DCX786440:DCZ786440 DMT786440:DMV786440 DWP786440:DWR786440 EGL786440:EGN786440 EQH786440:EQJ786440 FAD786440:FAF786440 FJZ786440:FKB786440 FTV786440:FTX786440 GDR786440:GDT786440 GNN786440:GNP786440 GXJ786440:GXL786440 HHF786440:HHH786440 HRB786440:HRD786440 IAX786440:IAZ786440 IKT786440:IKV786440 IUP786440:IUR786440 JEL786440:JEN786440 JOH786440:JOJ786440 JYD786440:JYF786440 KHZ786440:KIB786440 KRV786440:KRX786440 LBR786440:LBT786440 LLN786440:LLP786440 LVJ786440:LVL786440 MFF786440:MFH786440 MPB786440:MPD786440 MYX786440:MYZ786440 NIT786440:NIV786440 NSP786440:NSR786440 OCL786440:OCN786440 OMH786440:OMJ786440 OWD786440:OWF786440 PFZ786440:PGB786440 PPV786440:PPX786440 PZR786440:PZT786440 QJN786440:QJP786440 QTJ786440:QTL786440 RDF786440:RDH786440 RNB786440:RND786440 RWX786440:RWZ786440 SGT786440:SGV786440 SQP786440:SQR786440 TAL786440:TAN786440 TKH786440:TKJ786440 TUD786440:TUF786440 UDZ786440:UEB786440 UNV786440:UNX786440 UXR786440:UXT786440 VHN786440:VHP786440 VRJ786440:VRL786440 WBF786440:WBH786440 WLB786440:WLD786440 WUX786440:WUZ786440 C851976:E851976 IL851976:IN851976 SH851976:SJ851976 ACD851976:ACF851976 ALZ851976:AMB851976 AVV851976:AVX851976 BFR851976:BFT851976 BPN851976:BPP851976 BZJ851976:BZL851976 CJF851976:CJH851976 CTB851976:CTD851976 DCX851976:DCZ851976 DMT851976:DMV851976 DWP851976:DWR851976 EGL851976:EGN851976 EQH851976:EQJ851976 FAD851976:FAF851976 FJZ851976:FKB851976 FTV851976:FTX851976 GDR851976:GDT851976 GNN851976:GNP851976 GXJ851976:GXL851976 HHF851976:HHH851976 HRB851976:HRD851976 IAX851976:IAZ851976 IKT851976:IKV851976 IUP851976:IUR851976 JEL851976:JEN851976 JOH851976:JOJ851976 JYD851976:JYF851976 KHZ851976:KIB851976 KRV851976:KRX851976 LBR851976:LBT851976 LLN851976:LLP851976 LVJ851976:LVL851976 MFF851976:MFH851976 MPB851976:MPD851976 MYX851976:MYZ851976 NIT851976:NIV851976 NSP851976:NSR851976 OCL851976:OCN851976 OMH851976:OMJ851976 OWD851976:OWF851976 PFZ851976:PGB851976 PPV851976:PPX851976 PZR851976:PZT851976 QJN851976:QJP851976 QTJ851976:QTL851976 RDF851976:RDH851976 RNB851976:RND851976 RWX851976:RWZ851976 SGT851976:SGV851976 SQP851976:SQR851976 TAL851976:TAN851976 TKH851976:TKJ851976 TUD851976:TUF851976 UDZ851976:UEB851976 UNV851976:UNX851976 UXR851976:UXT851976 VHN851976:VHP851976 VRJ851976:VRL851976 WBF851976:WBH851976 WLB851976:WLD851976 WUX851976:WUZ851976 C917512:E917512 IL917512:IN917512 SH917512:SJ917512 ACD917512:ACF917512 ALZ917512:AMB917512 AVV917512:AVX917512 BFR917512:BFT917512 BPN917512:BPP917512 BZJ917512:BZL917512 CJF917512:CJH917512 CTB917512:CTD917512 DCX917512:DCZ917512 DMT917512:DMV917512 DWP917512:DWR917512 EGL917512:EGN917512 EQH917512:EQJ917512 FAD917512:FAF917512 FJZ917512:FKB917512 FTV917512:FTX917512 GDR917512:GDT917512 GNN917512:GNP917512 GXJ917512:GXL917512 HHF917512:HHH917512 HRB917512:HRD917512 IAX917512:IAZ917512 IKT917512:IKV917512 IUP917512:IUR917512 JEL917512:JEN917512 JOH917512:JOJ917512 JYD917512:JYF917512 KHZ917512:KIB917512 KRV917512:KRX917512 LBR917512:LBT917512 LLN917512:LLP917512 LVJ917512:LVL917512 MFF917512:MFH917512 MPB917512:MPD917512 MYX917512:MYZ917512 NIT917512:NIV917512 NSP917512:NSR917512 OCL917512:OCN917512 OMH917512:OMJ917512 OWD917512:OWF917512 PFZ917512:PGB917512 PPV917512:PPX917512 PZR917512:PZT917512 QJN917512:QJP917512 QTJ917512:QTL917512 RDF917512:RDH917512 RNB917512:RND917512 RWX917512:RWZ917512 SGT917512:SGV917512 SQP917512:SQR917512 TAL917512:TAN917512 TKH917512:TKJ917512 TUD917512:TUF917512 UDZ917512:UEB917512 UNV917512:UNX917512 UXR917512:UXT917512 VHN917512:VHP917512 VRJ917512:VRL917512 WBF917512:WBH917512 WLB917512:WLD917512 WUX917512:WUZ917512 C983048:E983048 IL983048:IN983048 SH983048:SJ983048 ACD983048:ACF983048 ALZ983048:AMB983048 AVV983048:AVX983048 BFR983048:BFT983048 BPN983048:BPP983048 BZJ983048:BZL983048 CJF983048:CJH983048 CTB983048:CTD983048 DCX983048:DCZ983048 DMT983048:DMV983048 DWP983048:DWR983048 EGL983048:EGN983048 EQH983048:EQJ983048 FAD983048:FAF983048 FJZ983048:FKB983048 FTV983048:FTX983048 GDR983048:GDT983048 GNN983048:GNP983048 GXJ983048:GXL983048 HHF983048:HHH983048 HRB983048:HRD983048 IAX983048:IAZ983048 IKT983048:IKV983048 IUP983048:IUR983048 JEL983048:JEN983048 JOH983048:JOJ983048 JYD983048:JYF983048 KHZ983048:KIB983048 KRV983048:KRX983048 LBR983048:LBT983048 LLN983048:LLP983048 LVJ983048:LVL983048 MFF983048:MFH983048 MPB983048:MPD983048 MYX983048:MYZ983048 NIT983048:NIV983048 NSP983048:NSR983048 OCL983048:OCN983048 OMH983048:OMJ983048 OWD983048:OWF983048 PFZ983048:PGB983048 PPV983048:PPX983048 PZR983048:PZT983048 QJN983048:QJP983048 QTJ983048:QTL983048 RDF983048:RDH983048 RNB983048:RND983048 RWX983048:RWZ983048 SGT983048:SGV983048 SQP983048:SQR983048 TAL983048:TAN983048 TKH983048:TKJ983048 TUD983048:TUF983048 UDZ983048:UEB983048 UNV983048:UNX983048 UXR983048:UXT983048 VHN983048:VHP983048 VRJ983048:VRL983048 WBF983048:WBH983048 WLB983048:WLD983048 WUX983048:WUZ983048 C2:E2"/>
    <dataValidation imeMode="halfKatakana" allowBlank="1" showInputMessage="1" showErrorMessage="1" sqref="C6:E6 IL6:IN6 SH6:SJ6 ACD6:ACF6 ALZ6:AMB6 AVV6:AVX6 BFR6:BFT6 BPN6:BPP6 BZJ6:BZL6 CJF6:CJH6 CTB6:CTD6 DCX6:DCZ6 DMT6:DMV6 DWP6:DWR6 EGL6:EGN6 EQH6:EQJ6 FAD6:FAF6 FJZ6:FKB6 FTV6:FTX6 GDR6:GDT6 GNN6:GNP6 GXJ6:GXL6 HHF6:HHH6 HRB6:HRD6 IAX6:IAZ6 IKT6:IKV6 IUP6:IUR6 JEL6:JEN6 JOH6:JOJ6 JYD6:JYF6 KHZ6:KIB6 KRV6:KRX6 LBR6:LBT6 LLN6:LLP6 LVJ6:LVL6 MFF6:MFH6 MPB6:MPD6 MYX6:MYZ6 NIT6:NIV6 NSP6:NSR6 OCL6:OCN6 OMH6:OMJ6 OWD6:OWF6 PFZ6:PGB6 PPV6:PPX6 PZR6:PZT6 QJN6:QJP6 QTJ6:QTL6 RDF6:RDH6 RNB6:RND6 RWX6:RWZ6 SGT6:SGV6 SQP6:SQR6 TAL6:TAN6 TKH6:TKJ6 TUD6:TUF6 UDZ6:UEB6 UNV6:UNX6 UXR6:UXT6 VHN6:VHP6 VRJ6:VRL6 WBF6:WBH6 WLB6:WLD6 WUX6:WUZ6 C65543:E65543 IL65543:IN65543 SH65543:SJ65543 ACD65543:ACF65543 ALZ65543:AMB65543 AVV65543:AVX65543 BFR65543:BFT65543 BPN65543:BPP65543 BZJ65543:BZL65543 CJF65543:CJH65543 CTB65543:CTD65543 DCX65543:DCZ65543 DMT65543:DMV65543 DWP65543:DWR65543 EGL65543:EGN65543 EQH65543:EQJ65543 FAD65543:FAF65543 FJZ65543:FKB65543 FTV65543:FTX65543 GDR65543:GDT65543 GNN65543:GNP65543 GXJ65543:GXL65543 HHF65543:HHH65543 HRB65543:HRD65543 IAX65543:IAZ65543 IKT65543:IKV65543 IUP65543:IUR65543 JEL65543:JEN65543 JOH65543:JOJ65543 JYD65543:JYF65543 KHZ65543:KIB65543 KRV65543:KRX65543 LBR65543:LBT65543 LLN65543:LLP65543 LVJ65543:LVL65543 MFF65543:MFH65543 MPB65543:MPD65543 MYX65543:MYZ65543 NIT65543:NIV65543 NSP65543:NSR65543 OCL65543:OCN65543 OMH65543:OMJ65543 OWD65543:OWF65543 PFZ65543:PGB65543 PPV65543:PPX65543 PZR65543:PZT65543 QJN65543:QJP65543 QTJ65543:QTL65543 RDF65543:RDH65543 RNB65543:RND65543 RWX65543:RWZ65543 SGT65543:SGV65543 SQP65543:SQR65543 TAL65543:TAN65543 TKH65543:TKJ65543 TUD65543:TUF65543 UDZ65543:UEB65543 UNV65543:UNX65543 UXR65543:UXT65543 VHN65543:VHP65543 VRJ65543:VRL65543 WBF65543:WBH65543 WLB65543:WLD65543 WUX65543:WUZ65543 C131079:E131079 IL131079:IN131079 SH131079:SJ131079 ACD131079:ACF131079 ALZ131079:AMB131079 AVV131079:AVX131079 BFR131079:BFT131079 BPN131079:BPP131079 BZJ131079:BZL131079 CJF131079:CJH131079 CTB131079:CTD131079 DCX131079:DCZ131079 DMT131079:DMV131079 DWP131079:DWR131079 EGL131079:EGN131079 EQH131079:EQJ131079 FAD131079:FAF131079 FJZ131079:FKB131079 FTV131079:FTX131079 GDR131079:GDT131079 GNN131079:GNP131079 GXJ131079:GXL131079 HHF131079:HHH131079 HRB131079:HRD131079 IAX131079:IAZ131079 IKT131079:IKV131079 IUP131079:IUR131079 JEL131079:JEN131079 JOH131079:JOJ131079 JYD131079:JYF131079 KHZ131079:KIB131079 KRV131079:KRX131079 LBR131079:LBT131079 LLN131079:LLP131079 LVJ131079:LVL131079 MFF131079:MFH131079 MPB131079:MPD131079 MYX131079:MYZ131079 NIT131079:NIV131079 NSP131079:NSR131079 OCL131079:OCN131079 OMH131079:OMJ131079 OWD131079:OWF131079 PFZ131079:PGB131079 PPV131079:PPX131079 PZR131079:PZT131079 QJN131079:QJP131079 QTJ131079:QTL131079 RDF131079:RDH131079 RNB131079:RND131079 RWX131079:RWZ131079 SGT131079:SGV131079 SQP131079:SQR131079 TAL131079:TAN131079 TKH131079:TKJ131079 TUD131079:TUF131079 UDZ131079:UEB131079 UNV131079:UNX131079 UXR131079:UXT131079 VHN131079:VHP131079 VRJ131079:VRL131079 WBF131079:WBH131079 WLB131079:WLD131079 WUX131079:WUZ131079 C196615:E196615 IL196615:IN196615 SH196615:SJ196615 ACD196615:ACF196615 ALZ196615:AMB196615 AVV196615:AVX196615 BFR196615:BFT196615 BPN196615:BPP196615 BZJ196615:BZL196615 CJF196615:CJH196615 CTB196615:CTD196615 DCX196615:DCZ196615 DMT196615:DMV196615 DWP196615:DWR196615 EGL196615:EGN196615 EQH196615:EQJ196615 FAD196615:FAF196615 FJZ196615:FKB196615 FTV196615:FTX196615 GDR196615:GDT196615 GNN196615:GNP196615 GXJ196615:GXL196615 HHF196615:HHH196615 HRB196615:HRD196615 IAX196615:IAZ196615 IKT196615:IKV196615 IUP196615:IUR196615 JEL196615:JEN196615 JOH196615:JOJ196615 JYD196615:JYF196615 KHZ196615:KIB196615 KRV196615:KRX196615 LBR196615:LBT196615 LLN196615:LLP196615 LVJ196615:LVL196615 MFF196615:MFH196615 MPB196615:MPD196615 MYX196615:MYZ196615 NIT196615:NIV196615 NSP196615:NSR196615 OCL196615:OCN196615 OMH196615:OMJ196615 OWD196615:OWF196615 PFZ196615:PGB196615 PPV196615:PPX196615 PZR196615:PZT196615 QJN196615:QJP196615 QTJ196615:QTL196615 RDF196615:RDH196615 RNB196615:RND196615 RWX196615:RWZ196615 SGT196615:SGV196615 SQP196615:SQR196615 TAL196615:TAN196615 TKH196615:TKJ196615 TUD196615:TUF196615 UDZ196615:UEB196615 UNV196615:UNX196615 UXR196615:UXT196615 VHN196615:VHP196615 VRJ196615:VRL196615 WBF196615:WBH196615 WLB196615:WLD196615 WUX196615:WUZ196615 C262151:E262151 IL262151:IN262151 SH262151:SJ262151 ACD262151:ACF262151 ALZ262151:AMB262151 AVV262151:AVX262151 BFR262151:BFT262151 BPN262151:BPP262151 BZJ262151:BZL262151 CJF262151:CJH262151 CTB262151:CTD262151 DCX262151:DCZ262151 DMT262151:DMV262151 DWP262151:DWR262151 EGL262151:EGN262151 EQH262151:EQJ262151 FAD262151:FAF262151 FJZ262151:FKB262151 FTV262151:FTX262151 GDR262151:GDT262151 GNN262151:GNP262151 GXJ262151:GXL262151 HHF262151:HHH262151 HRB262151:HRD262151 IAX262151:IAZ262151 IKT262151:IKV262151 IUP262151:IUR262151 JEL262151:JEN262151 JOH262151:JOJ262151 JYD262151:JYF262151 KHZ262151:KIB262151 KRV262151:KRX262151 LBR262151:LBT262151 LLN262151:LLP262151 LVJ262151:LVL262151 MFF262151:MFH262151 MPB262151:MPD262151 MYX262151:MYZ262151 NIT262151:NIV262151 NSP262151:NSR262151 OCL262151:OCN262151 OMH262151:OMJ262151 OWD262151:OWF262151 PFZ262151:PGB262151 PPV262151:PPX262151 PZR262151:PZT262151 QJN262151:QJP262151 QTJ262151:QTL262151 RDF262151:RDH262151 RNB262151:RND262151 RWX262151:RWZ262151 SGT262151:SGV262151 SQP262151:SQR262151 TAL262151:TAN262151 TKH262151:TKJ262151 TUD262151:TUF262151 UDZ262151:UEB262151 UNV262151:UNX262151 UXR262151:UXT262151 VHN262151:VHP262151 VRJ262151:VRL262151 WBF262151:WBH262151 WLB262151:WLD262151 WUX262151:WUZ262151 C327687:E327687 IL327687:IN327687 SH327687:SJ327687 ACD327687:ACF327687 ALZ327687:AMB327687 AVV327687:AVX327687 BFR327687:BFT327687 BPN327687:BPP327687 BZJ327687:BZL327687 CJF327687:CJH327687 CTB327687:CTD327687 DCX327687:DCZ327687 DMT327687:DMV327687 DWP327687:DWR327687 EGL327687:EGN327687 EQH327687:EQJ327687 FAD327687:FAF327687 FJZ327687:FKB327687 FTV327687:FTX327687 GDR327687:GDT327687 GNN327687:GNP327687 GXJ327687:GXL327687 HHF327687:HHH327687 HRB327687:HRD327687 IAX327687:IAZ327687 IKT327687:IKV327687 IUP327687:IUR327687 JEL327687:JEN327687 JOH327687:JOJ327687 JYD327687:JYF327687 KHZ327687:KIB327687 KRV327687:KRX327687 LBR327687:LBT327687 LLN327687:LLP327687 LVJ327687:LVL327687 MFF327687:MFH327687 MPB327687:MPD327687 MYX327687:MYZ327687 NIT327687:NIV327687 NSP327687:NSR327687 OCL327687:OCN327687 OMH327687:OMJ327687 OWD327687:OWF327687 PFZ327687:PGB327687 PPV327687:PPX327687 PZR327687:PZT327687 QJN327687:QJP327687 QTJ327687:QTL327687 RDF327687:RDH327687 RNB327687:RND327687 RWX327687:RWZ327687 SGT327687:SGV327687 SQP327687:SQR327687 TAL327687:TAN327687 TKH327687:TKJ327687 TUD327687:TUF327687 UDZ327687:UEB327687 UNV327687:UNX327687 UXR327687:UXT327687 VHN327687:VHP327687 VRJ327687:VRL327687 WBF327687:WBH327687 WLB327687:WLD327687 WUX327687:WUZ327687 C393223:E393223 IL393223:IN393223 SH393223:SJ393223 ACD393223:ACF393223 ALZ393223:AMB393223 AVV393223:AVX393223 BFR393223:BFT393223 BPN393223:BPP393223 BZJ393223:BZL393223 CJF393223:CJH393223 CTB393223:CTD393223 DCX393223:DCZ393223 DMT393223:DMV393223 DWP393223:DWR393223 EGL393223:EGN393223 EQH393223:EQJ393223 FAD393223:FAF393223 FJZ393223:FKB393223 FTV393223:FTX393223 GDR393223:GDT393223 GNN393223:GNP393223 GXJ393223:GXL393223 HHF393223:HHH393223 HRB393223:HRD393223 IAX393223:IAZ393223 IKT393223:IKV393223 IUP393223:IUR393223 JEL393223:JEN393223 JOH393223:JOJ393223 JYD393223:JYF393223 KHZ393223:KIB393223 KRV393223:KRX393223 LBR393223:LBT393223 LLN393223:LLP393223 LVJ393223:LVL393223 MFF393223:MFH393223 MPB393223:MPD393223 MYX393223:MYZ393223 NIT393223:NIV393223 NSP393223:NSR393223 OCL393223:OCN393223 OMH393223:OMJ393223 OWD393223:OWF393223 PFZ393223:PGB393223 PPV393223:PPX393223 PZR393223:PZT393223 QJN393223:QJP393223 QTJ393223:QTL393223 RDF393223:RDH393223 RNB393223:RND393223 RWX393223:RWZ393223 SGT393223:SGV393223 SQP393223:SQR393223 TAL393223:TAN393223 TKH393223:TKJ393223 TUD393223:TUF393223 UDZ393223:UEB393223 UNV393223:UNX393223 UXR393223:UXT393223 VHN393223:VHP393223 VRJ393223:VRL393223 WBF393223:WBH393223 WLB393223:WLD393223 WUX393223:WUZ393223 C458759:E458759 IL458759:IN458759 SH458759:SJ458759 ACD458759:ACF458759 ALZ458759:AMB458759 AVV458759:AVX458759 BFR458759:BFT458759 BPN458759:BPP458759 BZJ458759:BZL458759 CJF458759:CJH458759 CTB458759:CTD458759 DCX458759:DCZ458759 DMT458759:DMV458759 DWP458759:DWR458759 EGL458759:EGN458759 EQH458759:EQJ458759 FAD458759:FAF458759 FJZ458759:FKB458759 FTV458759:FTX458759 GDR458759:GDT458759 GNN458759:GNP458759 GXJ458759:GXL458759 HHF458759:HHH458759 HRB458759:HRD458759 IAX458759:IAZ458759 IKT458759:IKV458759 IUP458759:IUR458759 JEL458759:JEN458759 JOH458759:JOJ458759 JYD458759:JYF458759 KHZ458759:KIB458759 KRV458759:KRX458759 LBR458759:LBT458759 LLN458759:LLP458759 LVJ458759:LVL458759 MFF458759:MFH458759 MPB458759:MPD458759 MYX458759:MYZ458759 NIT458759:NIV458759 NSP458759:NSR458759 OCL458759:OCN458759 OMH458759:OMJ458759 OWD458759:OWF458759 PFZ458759:PGB458759 PPV458759:PPX458759 PZR458759:PZT458759 QJN458759:QJP458759 QTJ458759:QTL458759 RDF458759:RDH458759 RNB458759:RND458759 RWX458759:RWZ458759 SGT458759:SGV458759 SQP458759:SQR458759 TAL458759:TAN458759 TKH458759:TKJ458759 TUD458759:TUF458759 UDZ458759:UEB458759 UNV458759:UNX458759 UXR458759:UXT458759 VHN458759:VHP458759 VRJ458759:VRL458759 WBF458759:WBH458759 WLB458759:WLD458759 WUX458759:WUZ458759 C524295:E524295 IL524295:IN524295 SH524295:SJ524295 ACD524295:ACF524295 ALZ524295:AMB524295 AVV524295:AVX524295 BFR524295:BFT524295 BPN524295:BPP524295 BZJ524295:BZL524295 CJF524295:CJH524295 CTB524295:CTD524295 DCX524295:DCZ524295 DMT524295:DMV524295 DWP524295:DWR524295 EGL524295:EGN524295 EQH524295:EQJ524295 FAD524295:FAF524295 FJZ524295:FKB524295 FTV524295:FTX524295 GDR524295:GDT524295 GNN524295:GNP524295 GXJ524295:GXL524295 HHF524295:HHH524295 HRB524295:HRD524295 IAX524295:IAZ524295 IKT524295:IKV524295 IUP524295:IUR524295 JEL524295:JEN524295 JOH524295:JOJ524295 JYD524295:JYF524295 KHZ524295:KIB524295 KRV524295:KRX524295 LBR524295:LBT524295 LLN524295:LLP524295 LVJ524295:LVL524295 MFF524295:MFH524295 MPB524295:MPD524295 MYX524295:MYZ524295 NIT524295:NIV524295 NSP524295:NSR524295 OCL524295:OCN524295 OMH524295:OMJ524295 OWD524295:OWF524295 PFZ524295:PGB524295 PPV524295:PPX524295 PZR524295:PZT524295 QJN524295:QJP524295 QTJ524295:QTL524295 RDF524295:RDH524295 RNB524295:RND524295 RWX524295:RWZ524295 SGT524295:SGV524295 SQP524295:SQR524295 TAL524295:TAN524295 TKH524295:TKJ524295 TUD524295:TUF524295 UDZ524295:UEB524295 UNV524295:UNX524295 UXR524295:UXT524295 VHN524295:VHP524295 VRJ524295:VRL524295 WBF524295:WBH524295 WLB524295:WLD524295 WUX524295:WUZ524295 C589831:E589831 IL589831:IN589831 SH589831:SJ589831 ACD589831:ACF589831 ALZ589831:AMB589831 AVV589831:AVX589831 BFR589831:BFT589831 BPN589831:BPP589831 BZJ589831:BZL589831 CJF589831:CJH589831 CTB589831:CTD589831 DCX589831:DCZ589831 DMT589831:DMV589831 DWP589831:DWR589831 EGL589831:EGN589831 EQH589831:EQJ589831 FAD589831:FAF589831 FJZ589831:FKB589831 FTV589831:FTX589831 GDR589831:GDT589831 GNN589831:GNP589831 GXJ589831:GXL589831 HHF589831:HHH589831 HRB589831:HRD589831 IAX589831:IAZ589831 IKT589831:IKV589831 IUP589831:IUR589831 JEL589831:JEN589831 JOH589831:JOJ589831 JYD589831:JYF589831 KHZ589831:KIB589831 KRV589831:KRX589831 LBR589831:LBT589831 LLN589831:LLP589831 LVJ589831:LVL589831 MFF589831:MFH589831 MPB589831:MPD589831 MYX589831:MYZ589831 NIT589831:NIV589831 NSP589831:NSR589831 OCL589831:OCN589831 OMH589831:OMJ589831 OWD589831:OWF589831 PFZ589831:PGB589831 PPV589831:PPX589831 PZR589831:PZT589831 QJN589831:QJP589831 QTJ589831:QTL589831 RDF589831:RDH589831 RNB589831:RND589831 RWX589831:RWZ589831 SGT589831:SGV589831 SQP589831:SQR589831 TAL589831:TAN589831 TKH589831:TKJ589831 TUD589831:TUF589831 UDZ589831:UEB589831 UNV589831:UNX589831 UXR589831:UXT589831 VHN589831:VHP589831 VRJ589831:VRL589831 WBF589831:WBH589831 WLB589831:WLD589831 WUX589831:WUZ589831 C655367:E655367 IL655367:IN655367 SH655367:SJ655367 ACD655367:ACF655367 ALZ655367:AMB655367 AVV655367:AVX655367 BFR655367:BFT655367 BPN655367:BPP655367 BZJ655367:BZL655367 CJF655367:CJH655367 CTB655367:CTD655367 DCX655367:DCZ655367 DMT655367:DMV655367 DWP655367:DWR655367 EGL655367:EGN655367 EQH655367:EQJ655367 FAD655367:FAF655367 FJZ655367:FKB655367 FTV655367:FTX655367 GDR655367:GDT655367 GNN655367:GNP655367 GXJ655367:GXL655367 HHF655367:HHH655367 HRB655367:HRD655367 IAX655367:IAZ655367 IKT655367:IKV655367 IUP655367:IUR655367 JEL655367:JEN655367 JOH655367:JOJ655367 JYD655367:JYF655367 KHZ655367:KIB655367 KRV655367:KRX655367 LBR655367:LBT655367 LLN655367:LLP655367 LVJ655367:LVL655367 MFF655367:MFH655367 MPB655367:MPD655367 MYX655367:MYZ655367 NIT655367:NIV655367 NSP655367:NSR655367 OCL655367:OCN655367 OMH655367:OMJ655367 OWD655367:OWF655367 PFZ655367:PGB655367 PPV655367:PPX655367 PZR655367:PZT655367 QJN655367:QJP655367 QTJ655367:QTL655367 RDF655367:RDH655367 RNB655367:RND655367 RWX655367:RWZ655367 SGT655367:SGV655367 SQP655367:SQR655367 TAL655367:TAN655367 TKH655367:TKJ655367 TUD655367:TUF655367 UDZ655367:UEB655367 UNV655367:UNX655367 UXR655367:UXT655367 VHN655367:VHP655367 VRJ655367:VRL655367 WBF655367:WBH655367 WLB655367:WLD655367 WUX655367:WUZ655367 C720903:E720903 IL720903:IN720903 SH720903:SJ720903 ACD720903:ACF720903 ALZ720903:AMB720903 AVV720903:AVX720903 BFR720903:BFT720903 BPN720903:BPP720903 BZJ720903:BZL720903 CJF720903:CJH720903 CTB720903:CTD720903 DCX720903:DCZ720903 DMT720903:DMV720903 DWP720903:DWR720903 EGL720903:EGN720903 EQH720903:EQJ720903 FAD720903:FAF720903 FJZ720903:FKB720903 FTV720903:FTX720903 GDR720903:GDT720903 GNN720903:GNP720903 GXJ720903:GXL720903 HHF720903:HHH720903 HRB720903:HRD720903 IAX720903:IAZ720903 IKT720903:IKV720903 IUP720903:IUR720903 JEL720903:JEN720903 JOH720903:JOJ720903 JYD720903:JYF720903 KHZ720903:KIB720903 KRV720903:KRX720903 LBR720903:LBT720903 LLN720903:LLP720903 LVJ720903:LVL720903 MFF720903:MFH720903 MPB720903:MPD720903 MYX720903:MYZ720903 NIT720903:NIV720903 NSP720903:NSR720903 OCL720903:OCN720903 OMH720903:OMJ720903 OWD720903:OWF720903 PFZ720903:PGB720903 PPV720903:PPX720903 PZR720903:PZT720903 QJN720903:QJP720903 QTJ720903:QTL720903 RDF720903:RDH720903 RNB720903:RND720903 RWX720903:RWZ720903 SGT720903:SGV720903 SQP720903:SQR720903 TAL720903:TAN720903 TKH720903:TKJ720903 TUD720903:TUF720903 UDZ720903:UEB720903 UNV720903:UNX720903 UXR720903:UXT720903 VHN720903:VHP720903 VRJ720903:VRL720903 WBF720903:WBH720903 WLB720903:WLD720903 WUX720903:WUZ720903 C786439:E786439 IL786439:IN786439 SH786439:SJ786439 ACD786439:ACF786439 ALZ786439:AMB786439 AVV786439:AVX786439 BFR786439:BFT786439 BPN786439:BPP786439 BZJ786439:BZL786439 CJF786439:CJH786439 CTB786439:CTD786439 DCX786439:DCZ786439 DMT786439:DMV786439 DWP786439:DWR786439 EGL786439:EGN786439 EQH786439:EQJ786439 FAD786439:FAF786439 FJZ786439:FKB786439 FTV786439:FTX786439 GDR786439:GDT786439 GNN786439:GNP786439 GXJ786439:GXL786439 HHF786439:HHH786439 HRB786439:HRD786439 IAX786439:IAZ786439 IKT786439:IKV786439 IUP786439:IUR786439 JEL786439:JEN786439 JOH786439:JOJ786439 JYD786439:JYF786439 KHZ786439:KIB786439 KRV786439:KRX786439 LBR786439:LBT786439 LLN786439:LLP786439 LVJ786439:LVL786439 MFF786439:MFH786439 MPB786439:MPD786439 MYX786439:MYZ786439 NIT786439:NIV786439 NSP786439:NSR786439 OCL786439:OCN786439 OMH786439:OMJ786439 OWD786439:OWF786439 PFZ786439:PGB786439 PPV786439:PPX786439 PZR786439:PZT786439 QJN786439:QJP786439 QTJ786439:QTL786439 RDF786439:RDH786439 RNB786439:RND786439 RWX786439:RWZ786439 SGT786439:SGV786439 SQP786439:SQR786439 TAL786439:TAN786439 TKH786439:TKJ786439 TUD786439:TUF786439 UDZ786439:UEB786439 UNV786439:UNX786439 UXR786439:UXT786439 VHN786439:VHP786439 VRJ786439:VRL786439 WBF786439:WBH786439 WLB786439:WLD786439 WUX786439:WUZ786439 C851975:E851975 IL851975:IN851975 SH851975:SJ851975 ACD851975:ACF851975 ALZ851975:AMB851975 AVV851975:AVX851975 BFR851975:BFT851975 BPN851975:BPP851975 BZJ851975:BZL851975 CJF851975:CJH851975 CTB851975:CTD851975 DCX851975:DCZ851975 DMT851975:DMV851975 DWP851975:DWR851975 EGL851975:EGN851975 EQH851975:EQJ851975 FAD851975:FAF851975 FJZ851975:FKB851975 FTV851975:FTX851975 GDR851975:GDT851975 GNN851975:GNP851975 GXJ851975:GXL851975 HHF851975:HHH851975 HRB851975:HRD851975 IAX851975:IAZ851975 IKT851975:IKV851975 IUP851975:IUR851975 JEL851975:JEN851975 JOH851975:JOJ851975 JYD851975:JYF851975 KHZ851975:KIB851975 KRV851975:KRX851975 LBR851975:LBT851975 LLN851975:LLP851975 LVJ851975:LVL851975 MFF851975:MFH851975 MPB851975:MPD851975 MYX851975:MYZ851975 NIT851975:NIV851975 NSP851975:NSR851975 OCL851975:OCN851975 OMH851975:OMJ851975 OWD851975:OWF851975 PFZ851975:PGB851975 PPV851975:PPX851975 PZR851975:PZT851975 QJN851975:QJP851975 QTJ851975:QTL851975 RDF851975:RDH851975 RNB851975:RND851975 RWX851975:RWZ851975 SGT851975:SGV851975 SQP851975:SQR851975 TAL851975:TAN851975 TKH851975:TKJ851975 TUD851975:TUF851975 UDZ851975:UEB851975 UNV851975:UNX851975 UXR851975:UXT851975 VHN851975:VHP851975 VRJ851975:VRL851975 WBF851975:WBH851975 WLB851975:WLD851975 WUX851975:WUZ851975 C917511:E917511 IL917511:IN917511 SH917511:SJ917511 ACD917511:ACF917511 ALZ917511:AMB917511 AVV917511:AVX917511 BFR917511:BFT917511 BPN917511:BPP917511 BZJ917511:BZL917511 CJF917511:CJH917511 CTB917511:CTD917511 DCX917511:DCZ917511 DMT917511:DMV917511 DWP917511:DWR917511 EGL917511:EGN917511 EQH917511:EQJ917511 FAD917511:FAF917511 FJZ917511:FKB917511 FTV917511:FTX917511 GDR917511:GDT917511 GNN917511:GNP917511 GXJ917511:GXL917511 HHF917511:HHH917511 HRB917511:HRD917511 IAX917511:IAZ917511 IKT917511:IKV917511 IUP917511:IUR917511 JEL917511:JEN917511 JOH917511:JOJ917511 JYD917511:JYF917511 KHZ917511:KIB917511 KRV917511:KRX917511 LBR917511:LBT917511 LLN917511:LLP917511 LVJ917511:LVL917511 MFF917511:MFH917511 MPB917511:MPD917511 MYX917511:MYZ917511 NIT917511:NIV917511 NSP917511:NSR917511 OCL917511:OCN917511 OMH917511:OMJ917511 OWD917511:OWF917511 PFZ917511:PGB917511 PPV917511:PPX917511 PZR917511:PZT917511 QJN917511:QJP917511 QTJ917511:QTL917511 RDF917511:RDH917511 RNB917511:RND917511 RWX917511:RWZ917511 SGT917511:SGV917511 SQP917511:SQR917511 TAL917511:TAN917511 TKH917511:TKJ917511 TUD917511:TUF917511 UDZ917511:UEB917511 UNV917511:UNX917511 UXR917511:UXT917511 VHN917511:VHP917511 VRJ917511:VRL917511 WBF917511:WBH917511 WLB917511:WLD917511 WUX917511:WUZ917511 C983047:E983047 IL983047:IN983047 SH983047:SJ983047 ACD983047:ACF983047 ALZ983047:AMB983047 AVV983047:AVX983047 BFR983047:BFT983047 BPN983047:BPP983047 BZJ983047:BZL983047 CJF983047:CJH983047 CTB983047:CTD983047 DCX983047:DCZ983047 DMT983047:DMV983047 DWP983047:DWR983047 EGL983047:EGN983047 EQH983047:EQJ983047 FAD983047:FAF983047 FJZ983047:FKB983047 FTV983047:FTX983047 GDR983047:GDT983047 GNN983047:GNP983047 GXJ983047:GXL983047 HHF983047:HHH983047 HRB983047:HRD983047 IAX983047:IAZ983047 IKT983047:IKV983047 IUP983047:IUR983047 JEL983047:JEN983047 JOH983047:JOJ983047 JYD983047:JYF983047 KHZ983047:KIB983047 KRV983047:KRX983047 LBR983047:LBT983047 LLN983047:LLP983047 LVJ983047:LVL983047 MFF983047:MFH983047 MPB983047:MPD983047 MYX983047:MYZ983047 NIT983047:NIV983047 NSP983047:NSR983047 OCL983047:OCN983047 OMH983047:OMJ983047 OWD983047:OWF983047 PFZ983047:PGB983047 PPV983047:PPX983047 PZR983047:PZT983047 QJN983047:QJP983047 QTJ983047:QTL983047 RDF983047:RDH983047 RNB983047:RND983047 RWX983047:RWZ983047 SGT983047:SGV983047 SQP983047:SQR983047 TAL983047:TAN983047 TKH983047:TKJ983047 TUD983047:TUF983047 UDZ983047:UEB983047 UNV983047:UNX983047 UXR983047:UXT983047 VHN983047:VHP983047 VRJ983047:VRL983047 WBF983047:WBH983047 WLB983047:WLD983047 WUX983047:WUZ983047"/>
    <dataValidation type="custom" imeMode="off" allowBlank="1" showInputMessage="1" showErrorMessage="1" error="半角大文字で入力してください！！" sqref="C9:E9">
      <formula1>EXACT(C9,UPPER(ASC(C9)))</formula1>
    </dataValidation>
    <dataValidation type="list" imeMode="hiragana" allowBlank="1" showInputMessage="1" showErrorMessage="1" sqref="C3:E3">
      <formula1>#REF!</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A1:AU105"/>
  <sheetViews>
    <sheetView zoomScaleNormal="100" workbookViewId="0">
      <pane ySplit="10" topLeftCell="A11" activePane="bottomLeft" state="frozen"/>
      <selection pane="bottomLeft" activeCell="C11" sqref="C11"/>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hidden="1" customWidth="1"/>
    <col min="7" max="8" width="5.5" style="1" bestFit="1" customWidth="1"/>
    <col min="9" max="9" width="4.5" style="1" bestFit="1" customWidth="1"/>
    <col min="10" max="10" width="12.75" style="1" bestFit="1" customWidth="1"/>
    <col min="11" max="11" width="11.5" style="1" customWidth="1"/>
    <col min="12" max="12" width="4.5" style="1" bestFit="1" customWidth="1"/>
    <col min="13" max="13" width="12.75" style="1" bestFit="1" customWidth="1"/>
    <col min="14" max="14" width="11.5" style="1" customWidth="1"/>
    <col min="15" max="15" width="4.5" style="1" bestFit="1" customWidth="1"/>
    <col min="16" max="16" width="12.75" style="1" customWidth="1"/>
    <col min="17" max="17" width="11.5" style="1" customWidth="1"/>
    <col min="18" max="18" width="3.5" style="1" bestFit="1" customWidth="1"/>
    <col min="19" max="19" width="9" style="1"/>
    <col min="20" max="20" width="3.5" style="1" bestFit="1" customWidth="1"/>
    <col min="21"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9.5" style="1" hidden="1" customWidth="1"/>
    <col min="40" max="47" width="9" style="1" hidden="1" customWidth="1"/>
    <col min="48" max="64" width="9" style="1" customWidth="1"/>
    <col min="65" max="16384" width="9" style="1"/>
  </cols>
  <sheetData>
    <row r="1" spans="1:47" ht="17.25">
      <c r="A1" s="7" t="s">
        <v>70</v>
      </c>
      <c r="B1" s="7"/>
      <c r="C1" s="7"/>
      <c r="E1" s="148" t="str">
        <f>IF(①団体情報入力!C5="","",①団体情報入力!C5)</f>
        <v>愛知陸協</v>
      </c>
    </row>
    <row r="2" spans="1:47" ht="32.25">
      <c r="A2" s="3"/>
      <c r="B2" s="3"/>
      <c r="C2" s="3"/>
      <c r="D2" s="195" t="s">
        <v>250</v>
      </c>
      <c r="E2" s="202"/>
      <c r="F2" s="202"/>
      <c r="G2" s="202"/>
      <c r="H2" s="202"/>
      <c r="I2" s="202"/>
      <c r="J2" s="202"/>
      <c r="K2" s="202"/>
      <c r="L2" s="202"/>
      <c r="M2" s="202"/>
      <c r="N2" s="202"/>
      <c r="O2" s="202"/>
    </row>
    <row r="3" spans="1:47" ht="18.600000000000001" customHeight="1" thickBot="1">
      <c r="A3" s="3"/>
      <c r="B3" s="3"/>
      <c r="C3" s="3"/>
      <c r="D3" s="196" t="s">
        <v>219</v>
      </c>
      <c r="E3" s="202"/>
      <c r="F3" s="202"/>
      <c r="G3" s="202"/>
      <c r="H3" s="202"/>
      <c r="I3" s="202"/>
      <c r="J3" s="202"/>
      <c r="K3" s="202"/>
      <c r="L3" s="202"/>
      <c r="M3" s="202"/>
      <c r="N3" s="202"/>
      <c r="O3" s="202"/>
      <c r="Q3" s="296" t="s">
        <v>125</v>
      </c>
      <c r="R3" s="296"/>
      <c r="S3" s="296"/>
      <c r="T3" s="296"/>
      <c r="U3" s="296"/>
    </row>
    <row r="4" spans="1:47" ht="18.600000000000001" customHeight="1">
      <c r="A4" s="3"/>
      <c r="B4" s="3"/>
      <c r="C4" s="3"/>
      <c r="D4" s="196" t="s">
        <v>220</v>
      </c>
      <c r="E4" s="202"/>
      <c r="F4" s="202"/>
      <c r="G4" s="202"/>
      <c r="H4" s="202"/>
      <c r="I4" s="202"/>
      <c r="J4" s="202"/>
      <c r="K4" s="202"/>
      <c r="L4" s="202"/>
      <c r="M4" s="202"/>
      <c r="N4" s="202"/>
      <c r="O4" s="202"/>
      <c r="P4" s="74"/>
      <c r="Q4" s="304"/>
      <c r="R4" s="297" t="s">
        <v>126</v>
      </c>
      <c r="S4" s="310"/>
      <c r="T4" s="303" t="s">
        <v>127</v>
      </c>
      <c r="U4" s="298"/>
    </row>
    <row r="5" spans="1:47" ht="18.600000000000001" customHeight="1">
      <c r="A5" s="3"/>
      <c r="B5" s="3"/>
      <c r="C5" s="3"/>
      <c r="D5" s="196" t="s">
        <v>251</v>
      </c>
      <c r="E5" s="202"/>
      <c r="F5" s="202"/>
      <c r="G5" s="202"/>
      <c r="H5" s="202"/>
      <c r="I5" s="202"/>
      <c r="J5" s="202"/>
      <c r="K5" s="202"/>
      <c r="L5" s="202"/>
      <c r="M5" s="202"/>
      <c r="N5" s="202"/>
      <c r="O5" s="202"/>
      <c r="P5" s="74"/>
      <c r="Q5" s="305"/>
      <c r="R5" s="27" t="s">
        <v>206</v>
      </c>
      <c r="S5" s="172" t="s">
        <v>210</v>
      </c>
      <c r="T5" s="27" t="s">
        <v>206</v>
      </c>
      <c r="U5" s="172" t="s">
        <v>210</v>
      </c>
    </row>
    <row r="6" spans="1:47" ht="18.600000000000001" customHeight="1">
      <c r="A6" s="3"/>
      <c r="B6" s="3"/>
      <c r="C6" s="3"/>
      <c r="D6" s="197" t="s">
        <v>221</v>
      </c>
      <c r="E6" s="202"/>
      <c r="F6" s="202"/>
      <c r="G6" s="202"/>
      <c r="H6" s="202"/>
      <c r="I6" s="202"/>
      <c r="J6" s="202"/>
      <c r="K6" s="202"/>
      <c r="L6" s="202"/>
      <c r="M6" s="202"/>
      <c r="N6" s="202"/>
      <c r="O6" s="202"/>
      <c r="Q6" s="168" t="s">
        <v>128</v>
      </c>
      <c r="R6" s="173"/>
      <c r="S6" s="169"/>
      <c r="T6" s="170"/>
      <c r="U6" s="171"/>
    </row>
    <row r="7" spans="1:47" ht="18.600000000000001" customHeight="1" thickBot="1">
      <c r="A7" s="3"/>
      <c r="B7" s="3"/>
      <c r="C7" s="3"/>
      <c r="D7" s="197" t="s">
        <v>222</v>
      </c>
      <c r="E7" s="202"/>
      <c r="F7" s="202"/>
      <c r="G7" s="202"/>
      <c r="H7" s="202"/>
      <c r="I7" s="202"/>
      <c r="J7" s="202"/>
      <c r="K7" s="202"/>
      <c r="L7" s="202"/>
      <c r="M7" s="202"/>
      <c r="N7" s="202"/>
      <c r="O7" s="202"/>
      <c r="Q7" s="89" t="s">
        <v>129</v>
      </c>
      <c r="R7" s="174"/>
      <c r="S7" s="131"/>
      <c r="T7" s="167"/>
      <c r="U7" s="132"/>
    </row>
    <row r="8" spans="1:47" ht="14.25" thickBot="1"/>
    <row r="9" spans="1:47" ht="36.75" customHeight="1">
      <c r="A9" s="18"/>
      <c r="B9" s="303" t="s">
        <v>200</v>
      </c>
      <c r="C9" s="310"/>
      <c r="D9" s="25" t="s">
        <v>111</v>
      </c>
      <c r="E9" s="25" t="s">
        <v>112</v>
      </c>
      <c r="F9" s="142"/>
      <c r="G9" s="19" t="s">
        <v>38</v>
      </c>
      <c r="H9" s="21" t="s">
        <v>39</v>
      </c>
      <c r="I9" s="18" t="s">
        <v>207</v>
      </c>
      <c r="J9" s="159" t="s">
        <v>41</v>
      </c>
      <c r="K9" s="21" t="s">
        <v>42</v>
      </c>
      <c r="L9" s="18" t="s">
        <v>208</v>
      </c>
      <c r="M9" s="159" t="s">
        <v>43</v>
      </c>
      <c r="N9" s="21" t="s">
        <v>44</v>
      </c>
      <c r="O9" s="18" t="s">
        <v>209</v>
      </c>
      <c r="P9" s="166" t="s">
        <v>45</v>
      </c>
      <c r="Q9" s="24" t="s">
        <v>46</v>
      </c>
      <c r="R9" s="297" t="s">
        <v>49</v>
      </c>
      <c r="S9" s="298"/>
      <c r="T9" s="297" t="s">
        <v>50</v>
      </c>
      <c r="U9" s="298"/>
    </row>
    <row r="10" spans="1:47" ht="14.25" thickBot="1">
      <c r="A10" s="26" t="s">
        <v>47</v>
      </c>
      <c r="B10" s="160" t="s">
        <v>227</v>
      </c>
      <c r="C10" s="160">
        <v>1234</v>
      </c>
      <c r="D10" s="15" t="s">
        <v>48</v>
      </c>
      <c r="E10" s="15" t="s">
        <v>101</v>
      </c>
      <c r="F10" s="143"/>
      <c r="G10" s="15" t="s">
        <v>2</v>
      </c>
      <c r="H10" s="23">
        <v>2</v>
      </c>
      <c r="I10" s="22"/>
      <c r="J10" s="164" t="s">
        <v>85</v>
      </c>
      <c r="K10" s="23">
        <v>12.53</v>
      </c>
      <c r="L10" s="22"/>
      <c r="M10" s="164" t="s">
        <v>86</v>
      </c>
      <c r="N10" s="23" t="s">
        <v>72</v>
      </c>
      <c r="O10" s="22"/>
      <c r="P10" s="164" t="s">
        <v>87</v>
      </c>
      <c r="Q10" s="23" t="s">
        <v>92</v>
      </c>
      <c r="R10" s="299" t="s">
        <v>55</v>
      </c>
      <c r="S10" s="300"/>
      <c r="T10" s="299" t="s">
        <v>84</v>
      </c>
      <c r="U10" s="300"/>
      <c r="AB10" s="5" t="s">
        <v>68</v>
      </c>
      <c r="AC10" s="5" t="s">
        <v>51</v>
      </c>
      <c r="AD10" s="5" t="s">
        <v>102</v>
      </c>
      <c r="AE10" s="5" t="s">
        <v>38</v>
      </c>
      <c r="AF10" s="5" t="s">
        <v>1</v>
      </c>
      <c r="AG10" s="8" t="s">
        <v>123</v>
      </c>
      <c r="AH10" s="5" t="s">
        <v>68</v>
      </c>
      <c r="AI10" s="5" t="s">
        <v>51</v>
      </c>
      <c r="AJ10" s="5" t="s">
        <v>102</v>
      </c>
      <c r="AK10" s="5" t="s">
        <v>38</v>
      </c>
      <c r="AL10" s="5" t="s">
        <v>1</v>
      </c>
      <c r="AM10" s="5" t="s">
        <v>123</v>
      </c>
      <c r="AN10" s="1" t="s">
        <v>124</v>
      </c>
      <c r="AO10" s="1">
        <f>COUNT(AO11:AO100)</f>
        <v>0</v>
      </c>
      <c r="AP10" s="1" t="s">
        <v>130</v>
      </c>
      <c r="AQ10" s="1">
        <f>COUNT(AQ11:AQ100)</f>
        <v>0</v>
      </c>
      <c r="AR10" s="1" t="s">
        <v>131</v>
      </c>
      <c r="AS10" s="1">
        <f>COUNT(AS11:AS100)</f>
        <v>0</v>
      </c>
      <c r="AT10" s="1" t="s">
        <v>132</v>
      </c>
      <c r="AU10" s="1">
        <f>COUNT(AU11:AU100)</f>
        <v>0</v>
      </c>
    </row>
    <row r="11" spans="1:47">
      <c r="A11" s="27">
        <v>1</v>
      </c>
      <c r="B11" s="212" t="str">
        <f>IF(①団体情報入力!$C$9="","",IF(C11="","",①団体情報入力!$C$9))</f>
        <v/>
      </c>
      <c r="C11" s="224"/>
      <c r="D11" s="48"/>
      <c r="E11" s="48"/>
      <c r="F11" s="163"/>
      <c r="G11" s="48" t="s">
        <v>53</v>
      </c>
      <c r="H11" s="49"/>
      <c r="I11" s="50"/>
      <c r="J11" s="165"/>
      <c r="K11" s="130"/>
      <c r="L11" s="50"/>
      <c r="M11" s="165"/>
      <c r="N11" s="130"/>
      <c r="O11" s="50"/>
      <c r="P11" s="165"/>
      <c r="Q11" s="133"/>
      <c r="R11" s="301"/>
      <c r="S11" s="302"/>
      <c r="T11" s="306"/>
      <c r="U11" s="307"/>
      <c r="Y11" s="52"/>
      <c r="Z11" s="53"/>
      <c r="AB11" s="5" t="str">
        <f>IF(G11="男",C11,"")</f>
        <v/>
      </c>
      <c r="AC11" s="5" t="str">
        <f t="shared" ref="AC11:AC42" si="0">IF(G11="男",D11,"")</f>
        <v/>
      </c>
      <c r="AD11" s="5" t="str">
        <f t="shared" ref="AD11:AD42" si="1">IF(G11="男",E11,"")</f>
        <v/>
      </c>
      <c r="AE11" s="5" t="str">
        <f t="shared" ref="AE11:AE42" si="2">IF(G11="男",G11,"")</f>
        <v/>
      </c>
      <c r="AF11" s="5" t="str">
        <f t="shared" ref="AF11:AF42" si="3">IF(G11="男",IF(H11="","",H11),"")</f>
        <v/>
      </c>
      <c r="AG11" s="8" t="str">
        <f>IF(G11="男",data_kyogisha!A2,"")</f>
        <v/>
      </c>
      <c r="AH11" s="5">
        <f>IF(G11="女",C11,"")</f>
        <v>0</v>
      </c>
      <c r="AI11" s="5">
        <f t="shared" ref="AI11:AI42" si="4">IF(G11="女",D11,"")</f>
        <v>0</v>
      </c>
      <c r="AJ11" s="5">
        <f t="shared" ref="AJ11:AJ42" si="5">IF(G11="女",E11,"")</f>
        <v>0</v>
      </c>
      <c r="AK11" s="5" t="str">
        <f t="shared" ref="AK11:AK42" si="6">IF(G11="女",G11,"")</f>
        <v>女</v>
      </c>
      <c r="AL11" s="5" t="str">
        <f t="shared" ref="AL11:AL42" si="7">IF(G11="女",IF(H11="","",H11),"")</f>
        <v/>
      </c>
      <c r="AM11" s="1" t="str">
        <f>IF(G11="女",data_kyogisha!A2,"")</f>
        <v/>
      </c>
      <c r="AN11" s="1">
        <f>IF(AND(G11="男",R11="○"),1,0)</f>
        <v>0</v>
      </c>
      <c r="AO11" s="1" t="str">
        <f>IF(AND(G11="男",R11="○"),C11,"")</f>
        <v/>
      </c>
      <c r="AP11" s="1">
        <f>IF(AND(G11="男",T11="○"),1,0)</f>
        <v>0</v>
      </c>
      <c r="AQ11" s="1" t="str">
        <f>IF(AND(G11="男",T11="○"),C11,"")</f>
        <v/>
      </c>
      <c r="AR11" s="1">
        <f>IF(AND(G11="女",R11="○"),1,0)</f>
        <v>0</v>
      </c>
      <c r="AS11" s="1" t="str">
        <f>IF(AND(G11="女",R11="○"),C11,"")</f>
        <v/>
      </c>
      <c r="AT11" s="1">
        <f>IF(AND(G11="女",T11="○"),1,0)</f>
        <v>0</v>
      </c>
      <c r="AU11" s="1" t="str">
        <f>IF(AND(G11="女",T11="○"),C11,"")</f>
        <v/>
      </c>
    </row>
    <row r="12" spans="1:47">
      <c r="A12" s="27">
        <v>2</v>
      </c>
      <c r="B12" s="212" t="str">
        <f>IF(①団体情報入力!$C$9="","",IF(C12="","",①団体情報入力!$C$9))</f>
        <v/>
      </c>
      <c r="C12" s="224"/>
      <c r="D12" s="48"/>
      <c r="E12" s="48"/>
      <c r="F12" s="163"/>
      <c r="G12" s="48"/>
      <c r="H12" s="49"/>
      <c r="I12" s="50"/>
      <c r="J12" s="165"/>
      <c r="K12" s="130"/>
      <c r="L12" s="50"/>
      <c r="M12" s="165"/>
      <c r="N12" s="130"/>
      <c r="O12" s="50"/>
      <c r="P12" s="165"/>
      <c r="Q12" s="133"/>
      <c r="R12" s="301"/>
      <c r="S12" s="302"/>
      <c r="T12" s="306"/>
      <c r="U12" s="307"/>
      <c r="X12" s="1" t="s">
        <v>54</v>
      </c>
      <c r="Y12" s="54" t="str">
        <f>IF(種目情報!A4="","",種目情報!A4)</f>
        <v>男100m</v>
      </c>
      <c r="Z12" s="55" t="str">
        <f>IF(種目情報!E4="","",種目情報!E4)</f>
        <v>女100m</v>
      </c>
      <c r="AA12" s="1" t="s">
        <v>55</v>
      </c>
      <c r="AB12" s="5" t="str">
        <f t="shared" ref="AB12:AB75" si="8">IF(G12="男",C12,"")</f>
        <v/>
      </c>
      <c r="AC12" s="5" t="str">
        <f t="shared" si="0"/>
        <v/>
      </c>
      <c r="AD12" s="5" t="str">
        <f t="shared" si="1"/>
        <v/>
      </c>
      <c r="AE12" s="5" t="str">
        <f t="shared" si="2"/>
        <v/>
      </c>
      <c r="AF12" s="5" t="str">
        <f t="shared" si="3"/>
        <v/>
      </c>
      <c r="AG12" s="8" t="str">
        <f>IF(G12="男",data_kyogisha!A3,"")</f>
        <v/>
      </c>
      <c r="AH12" s="5" t="str">
        <f t="shared" ref="AH12:AH75" si="9">IF(G12="女",C12,"")</f>
        <v/>
      </c>
      <c r="AI12" s="5" t="str">
        <f t="shared" si="4"/>
        <v/>
      </c>
      <c r="AJ12" s="5" t="str">
        <f t="shared" si="5"/>
        <v/>
      </c>
      <c r="AK12" s="5" t="str">
        <f t="shared" si="6"/>
        <v/>
      </c>
      <c r="AL12" s="5" t="str">
        <f t="shared" si="7"/>
        <v/>
      </c>
      <c r="AM12" s="1" t="str">
        <f>IF(G12="女",data_kyogisha!A3,"")</f>
        <v/>
      </c>
      <c r="AN12" s="1">
        <f>IF(AND(G12="男",R12="○"),AN11+1,AN11)</f>
        <v>0</v>
      </c>
      <c r="AO12" s="1" t="str">
        <f t="shared" ref="AO12:AO75" si="10">IF(AND(G12="男",R12="○"),C12,"")</f>
        <v/>
      </c>
      <c r="AP12" s="1">
        <f t="shared" ref="AP12:AP43" si="11">IF(AND(G12="男",T12="○"),AP11+1,AP11)</f>
        <v>0</v>
      </c>
      <c r="AQ12" s="1" t="str">
        <f t="shared" ref="AQ12:AQ75" si="12">IF(AND(G12="男",T12="○"),C12,"")</f>
        <v/>
      </c>
      <c r="AR12" s="1">
        <f>IF(AND(G12="女",R12="○"),AR11+1,AR11)</f>
        <v>0</v>
      </c>
      <c r="AS12" s="1" t="str">
        <f t="shared" ref="AS12:AS75" si="13">IF(AND(G12="女",R12="○"),C12,"")</f>
        <v/>
      </c>
      <c r="AT12" s="1">
        <f t="shared" ref="AT12:AT43" si="14">IF(AND(G12="女",T12="○"),AT11+1,AT11)</f>
        <v>0</v>
      </c>
      <c r="AU12" s="1" t="str">
        <f t="shared" ref="AU12:AU75" si="15">IF(AND(G12="女",T12="○"),C12,"")</f>
        <v/>
      </c>
    </row>
    <row r="13" spans="1:47">
      <c r="A13" s="27">
        <v>3</v>
      </c>
      <c r="B13" s="212" t="str">
        <f>IF(①団体情報入力!$C$9="","",IF(C13="","",①団体情報入力!$C$9))</f>
        <v/>
      </c>
      <c r="C13" s="224"/>
      <c r="D13" s="48"/>
      <c r="E13" s="48"/>
      <c r="F13" s="163"/>
      <c r="G13" s="48"/>
      <c r="H13" s="49"/>
      <c r="I13" s="50"/>
      <c r="J13" s="165"/>
      <c r="K13" s="130"/>
      <c r="L13" s="50"/>
      <c r="M13" s="165"/>
      <c r="N13" s="130"/>
      <c r="O13" s="50"/>
      <c r="P13" s="165"/>
      <c r="Q13" s="133"/>
      <c r="R13" s="301"/>
      <c r="S13" s="302"/>
      <c r="T13" s="306"/>
      <c r="U13" s="307"/>
      <c r="X13" s="1" t="s">
        <v>53</v>
      </c>
      <c r="Y13" s="54" t="str">
        <f>IF(種目情報!A5="","",種目情報!A5)</f>
        <v>男200m</v>
      </c>
      <c r="Z13" s="55" t="str">
        <f>IF(種目情報!E5="","",種目情報!E5)</f>
        <v>女200m</v>
      </c>
      <c r="AB13" s="5" t="str">
        <f t="shared" si="8"/>
        <v/>
      </c>
      <c r="AC13" s="5" t="str">
        <f t="shared" si="0"/>
        <v/>
      </c>
      <c r="AD13" s="5" t="str">
        <f t="shared" si="1"/>
        <v/>
      </c>
      <c r="AE13" s="5" t="str">
        <f t="shared" si="2"/>
        <v/>
      </c>
      <c r="AF13" s="5" t="str">
        <f t="shared" si="3"/>
        <v/>
      </c>
      <c r="AG13" s="8" t="str">
        <f>IF(G13="男",data_kyogisha!A4,"")</f>
        <v/>
      </c>
      <c r="AH13" s="5" t="str">
        <f t="shared" si="9"/>
        <v/>
      </c>
      <c r="AI13" s="5" t="str">
        <f t="shared" si="4"/>
        <v/>
      </c>
      <c r="AJ13" s="5" t="str">
        <f t="shared" si="5"/>
        <v/>
      </c>
      <c r="AK13" s="5" t="str">
        <f t="shared" si="6"/>
        <v/>
      </c>
      <c r="AL13" s="5" t="str">
        <f t="shared" si="7"/>
        <v/>
      </c>
      <c r="AM13" s="1" t="str">
        <f>IF(G13="女",data_kyogisha!A4,"")</f>
        <v/>
      </c>
      <c r="AN13" s="1">
        <f t="shared" ref="AN13:AN76" si="16">IF(AND(G13="男",R13="○"),AN12+1,AN12)</f>
        <v>0</v>
      </c>
      <c r="AO13" s="1" t="str">
        <f t="shared" si="10"/>
        <v/>
      </c>
      <c r="AP13" s="1">
        <f t="shared" si="11"/>
        <v>0</v>
      </c>
      <c r="AQ13" s="1" t="str">
        <f t="shared" si="12"/>
        <v/>
      </c>
      <c r="AR13" s="1">
        <f t="shared" ref="AR13:AR76" si="17">IF(AND(G13="女",R13="○"),AR12+1,AR12)</f>
        <v>0</v>
      </c>
      <c r="AS13" s="1" t="str">
        <f t="shared" si="13"/>
        <v/>
      </c>
      <c r="AT13" s="1">
        <f t="shared" si="14"/>
        <v>0</v>
      </c>
      <c r="AU13" s="1" t="str">
        <f t="shared" si="15"/>
        <v/>
      </c>
    </row>
    <row r="14" spans="1:47">
      <c r="A14" s="27">
        <v>4</v>
      </c>
      <c r="B14" s="212" t="str">
        <f>IF(①団体情報入力!$C$9="","",IF(C14="","",①団体情報入力!$C$9))</f>
        <v/>
      </c>
      <c r="C14" s="224"/>
      <c r="D14" s="48"/>
      <c r="E14" s="48"/>
      <c r="F14" s="163"/>
      <c r="G14" s="48"/>
      <c r="H14" s="49"/>
      <c r="I14" s="50"/>
      <c r="J14" s="165"/>
      <c r="K14" s="130"/>
      <c r="L14" s="50"/>
      <c r="M14" s="165"/>
      <c r="N14" s="130"/>
      <c r="O14" s="50"/>
      <c r="P14" s="165"/>
      <c r="Q14" s="133"/>
      <c r="R14" s="301"/>
      <c r="S14" s="302"/>
      <c r="T14" s="306"/>
      <c r="U14" s="307"/>
      <c r="Y14" s="54" t="str">
        <f>IF(種目情報!A6="","",種目情報!A6)</f>
        <v>男400m</v>
      </c>
      <c r="Z14" s="55" t="str">
        <f>IF(種目情報!E6="","",種目情報!E6)</f>
        <v>女400m</v>
      </c>
      <c r="AB14" s="5" t="str">
        <f t="shared" si="8"/>
        <v/>
      </c>
      <c r="AC14" s="5" t="str">
        <f t="shared" si="0"/>
        <v/>
      </c>
      <c r="AD14" s="5" t="str">
        <f t="shared" si="1"/>
        <v/>
      </c>
      <c r="AE14" s="5" t="str">
        <f t="shared" si="2"/>
        <v/>
      </c>
      <c r="AF14" s="5" t="str">
        <f t="shared" si="3"/>
        <v/>
      </c>
      <c r="AG14" s="8" t="str">
        <f>IF(G14="男",data_kyogisha!A5,"")</f>
        <v/>
      </c>
      <c r="AH14" s="5" t="str">
        <f t="shared" si="9"/>
        <v/>
      </c>
      <c r="AI14" s="5" t="str">
        <f t="shared" si="4"/>
        <v/>
      </c>
      <c r="AJ14" s="5" t="str">
        <f t="shared" si="5"/>
        <v/>
      </c>
      <c r="AK14" s="5" t="str">
        <f t="shared" si="6"/>
        <v/>
      </c>
      <c r="AL14" s="5" t="str">
        <f t="shared" si="7"/>
        <v/>
      </c>
      <c r="AM14" s="1" t="str">
        <f>IF(G14="女",data_kyogisha!A5,"")</f>
        <v/>
      </c>
      <c r="AN14" s="1">
        <f t="shared" si="16"/>
        <v>0</v>
      </c>
      <c r="AO14" s="1" t="str">
        <f t="shared" si="10"/>
        <v/>
      </c>
      <c r="AP14" s="1">
        <f t="shared" si="11"/>
        <v>0</v>
      </c>
      <c r="AQ14" s="1" t="str">
        <f t="shared" si="12"/>
        <v/>
      </c>
      <c r="AR14" s="1">
        <f t="shared" si="17"/>
        <v>0</v>
      </c>
      <c r="AS14" s="1" t="str">
        <f t="shared" si="13"/>
        <v/>
      </c>
      <c r="AT14" s="1">
        <f t="shared" si="14"/>
        <v>0</v>
      </c>
      <c r="AU14" s="1" t="str">
        <f t="shared" si="15"/>
        <v/>
      </c>
    </row>
    <row r="15" spans="1:47">
      <c r="A15" s="27">
        <v>5</v>
      </c>
      <c r="B15" s="212" t="str">
        <f>IF(①団体情報入力!$C$9="","",IF(C15="","",①団体情報入力!$C$9))</f>
        <v/>
      </c>
      <c r="C15" s="224"/>
      <c r="D15" s="48"/>
      <c r="E15" s="48"/>
      <c r="F15" s="163"/>
      <c r="G15" s="48"/>
      <c r="H15" s="49"/>
      <c r="I15" s="50"/>
      <c r="J15" s="165"/>
      <c r="K15" s="130"/>
      <c r="L15" s="50"/>
      <c r="M15" s="165"/>
      <c r="N15" s="130"/>
      <c r="O15" s="50"/>
      <c r="P15" s="165"/>
      <c r="Q15" s="133"/>
      <c r="R15" s="301"/>
      <c r="S15" s="302"/>
      <c r="T15" s="306"/>
      <c r="U15" s="307"/>
      <c r="Y15" s="54" t="str">
        <f>IF(種目情報!A7="","",種目情報!A7)</f>
        <v>男800m</v>
      </c>
      <c r="Z15" s="55" t="str">
        <f>IF(種目情報!E7="","",種目情報!E7)</f>
        <v>女800m</v>
      </c>
      <c r="AB15" s="5" t="str">
        <f t="shared" si="8"/>
        <v/>
      </c>
      <c r="AC15" s="5" t="str">
        <f t="shared" si="0"/>
        <v/>
      </c>
      <c r="AD15" s="5" t="str">
        <f t="shared" si="1"/>
        <v/>
      </c>
      <c r="AE15" s="5" t="str">
        <f t="shared" si="2"/>
        <v/>
      </c>
      <c r="AF15" s="5" t="str">
        <f t="shared" si="3"/>
        <v/>
      </c>
      <c r="AG15" s="8" t="str">
        <f>IF(G15="男",data_kyogisha!A6,"")</f>
        <v/>
      </c>
      <c r="AH15" s="5" t="str">
        <f t="shared" si="9"/>
        <v/>
      </c>
      <c r="AI15" s="5" t="str">
        <f t="shared" si="4"/>
        <v/>
      </c>
      <c r="AJ15" s="5" t="str">
        <f t="shared" si="5"/>
        <v/>
      </c>
      <c r="AK15" s="5" t="str">
        <f t="shared" si="6"/>
        <v/>
      </c>
      <c r="AL15" s="5" t="str">
        <f t="shared" si="7"/>
        <v/>
      </c>
      <c r="AM15" s="1" t="str">
        <f>IF(G15="女",data_kyogisha!A6,"")</f>
        <v/>
      </c>
      <c r="AN15" s="1">
        <f t="shared" si="16"/>
        <v>0</v>
      </c>
      <c r="AO15" s="1" t="str">
        <f t="shared" si="10"/>
        <v/>
      </c>
      <c r="AP15" s="1">
        <f t="shared" si="11"/>
        <v>0</v>
      </c>
      <c r="AQ15" s="1" t="str">
        <f t="shared" si="12"/>
        <v/>
      </c>
      <c r="AR15" s="1">
        <f t="shared" si="17"/>
        <v>0</v>
      </c>
      <c r="AS15" s="1" t="str">
        <f t="shared" si="13"/>
        <v/>
      </c>
      <c r="AT15" s="1">
        <f t="shared" si="14"/>
        <v>0</v>
      </c>
      <c r="AU15" s="1" t="str">
        <f t="shared" si="15"/>
        <v/>
      </c>
    </row>
    <row r="16" spans="1:47">
      <c r="A16" s="27">
        <v>6</v>
      </c>
      <c r="B16" s="212" t="str">
        <f>IF(①団体情報入力!$C$9="","",IF(C16="","",①団体情報入力!$C$9))</f>
        <v/>
      </c>
      <c r="C16" s="224"/>
      <c r="D16" s="48"/>
      <c r="E16" s="48"/>
      <c r="F16" s="163"/>
      <c r="G16" s="48"/>
      <c r="H16" s="49"/>
      <c r="I16" s="50"/>
      <c r="J16" s="165"/>
      <c r="K16" s="130"/>
      <c r="L16" s="50"/>
      <c r="M16" s="165"/>
      <c r="N16" s="130"/>
      <c r="O16" s="50"/>
      <c r="P16" s="165"/>
      <c r="Q16" s="133"/>
      <c r="R16" s="301"/>
      <c r="S16" s="302"/>
      <c r="T16" s="306"/>
      <c r="U16" s="307"/>
      <c r="Y16" s="54" t="str">
        <f>IF(種目情報!A8="","",種目情報!A8)</f>
        <v>男1500m</v>
      </c>
      <c r="Z16" s="55" t="str">
        <f>IF(種目情報!E8="","",種目情報!E8)</f>
        <v>女1500m</v>
      </c>
      <c r="AB16" s="5" t="str">
        <f t="shared" si="8"/>
        <v/>
      </c>
      <c r="AC16" s="5" t="str">
        <f t="shared" si="0"/>
        <v/>
      </c>
      <c r="AD16" s="5" t="str">
        <f t="shared" si="1"/>
        <v/>
      </c>
      <c r="AE16" s="5" t="str">
        <f t="shared" si="2"/>
        <v/>
      </c>
      <c r="AF16" s="5" t="str">
        <f t="shared" si="3"/>
        <v/>
      </c>
      <c r="AG16" s="8" t="str">
        <f>IF(G16="男",data_kyogisha!A7,"")</f>
        <v/>
      </c>
      <c r="AH16" s="5" t="str">
        <f t="shared" si="9"/>
        <v/>
      </c>
      <c r="AI16" s="5" t="str">
        <f t="shared" si="4"/>
        <v/>
      </c>
      <c r="AJ16" s="5" t="str">
        <f t="shared" si="5"/>
        <v/>
      </c>
      <c r="AK16" s="5" t="str">
        <f t="shared" si="6"/>
        <v/>
      </c>
      <c r="AL16" s="5" t="str">
        <f t="shared" si="7"/>
        <v/>
      </c>
      <c r="AM16" s="1" t="str">
        <f>IF(G16="女",data_kyogisha!A7,"")</f>
        <v/>
      </c>
      <c r="AN16" s="1">
        <f t="shared" si="16"/>
        <v>0</v>
      </c>
      <c r="AO16" s="1" t="str">
        <f t="shared" si="10"/>
        <v/>
      </c>
      <c r="AP16" s="1">
        <f t="shared" si="11"/>
        <v>0</v>
      </c>
      <c r="AQ16" s="1" t="str">
        <f t="shared" si="12"/>
        <v/>
      </c>
      <c r="AR16" s="1">
        <f t="shared" si="17"/>
        <v>0</v>
      </c>
      <c r="AS16" s="1" t="str">
        <f t="shared" si="13"/>
        <v/>
      </c>
      <c r="AT16" s="1">
        <f t="shared" si="14"/>
        <v>0</v>
      </c>
      <c r="AU16" s="1" t="str">
        <f t="shared" si="15"/>
        <v/>
      </c>
    </row>
    <row r="17" spans="1:47">
      <c r="A17" s="27">
        <v>7</v>
      </c>
      <c r="B17" s="212" t="str">
        <f>IF(①団体情報入力!$C$9="","",IF(C17="","",①団体情報入力!$C$9))</f>
        <v/>
      </c>
      <c r="C17" s="224"/>
      <c r="D17" s="48"/>
      <c r="E17" s="48"/>
      <c r="F17" s="163"/>
      <c r="G17" s="48"/>
      <c r="H17" s="49"/>
      <c r="I17" s="50"/>
      <c r="J17" s="165"/>
      <c r="K17" s="130"/>
      <c r="L17" s="50"/>
      <c r="M17" s="165"/>
      <c r="N17" s="130"/>
      <c r="O17" s="50"/>
      <c r="P17" s="165"/>
      <c r="Q17" s="133"/>
      <c r="R17" s="301"/>
      <c r="S17" s="302"/>
      <c r="T17" s="301"/>
      <c r="U17" s="302"/>
      <c r="Y17" s="54" t="str">
        <f>IF(種目情報!A9="","",種目情報!A9)</f>
        <v>男走高跳</v>
      </c>
      <c r="Z17" s="55" t="str">
        <f>IF(種目情報!E9="","",種目情報!E9)</f>
        <v>女走高跳</v>
      </c>
      <c r="AB17" s="5" t="str">
        <f t="shared" si="8"/>
        <v/>
      </c>
      <c r="AC17" s="5" t="str">
        <f t="shared" si="0"/>
        <v/>
      </c>
      <c r="AD17" s="5" t="str">
        <f t="shared" si="1"/>
        <v/>
      </c>
      <c r="AE17" s="5" t="str">
        <f t="shared" si="2"/>
        <v/>
      </c>
      <c r="AF17" s="5" t="str">
        <f t="shared" si="3"/>
        <v/>
      </c>
      <c r="AG17" s="8" t="str">
        <f>IF(G17="男",data_kyogisha!A8,"")</f>
        <v/>
      </c>
      <c r="AH17" s="5" t="str">
        <f t="shared" si="9"/>
        <v/>
      </c>
      <c r="AI17" s="5" t="str">
        <f t="shared" si="4"/>
        <v/>
      </c>
      <c r="AJ17" s="5" t="str">
        <f t="shared" si="5"/>
        <v/>
      </c>
      <c r="AK17" s="5" t="str">
        <f t="shared" si="6"/>
        <v/>
      </c>
      <c r="AL17" s="5" t="str">
        <f t="shared" si="7"/>
        <v/>
      </c>
      <c r="AM17" s="1" t="str">
        <f>IF(G17="女",data_kyogisha!A8,"")</f>
        <v/>
      </c>
      <c r="AN17" s="1">
        <f t="shared" si="16"/>
        <v>0</v>
      </c>
      <c r="AO17" s="1" t="str">
        <f t="shared" si="10"/>
        <v/>
      </c>
      <c r="AP17" s="1">
        <f t="shared" si="11"/>
        <v>0</v>
      </c>
      <c r="AQ17" s="1" t="str">
        <f t="shared" si="12"/>
        <v/>
      </c>
      <c r="AR17" s="1">
        <f t="shared" si="17"/>
        <v>0</v>
      </c>
      <c r="AS17" s="1" t="str">
        <f t="shared" si="13"/>
        <v/>
      </c>
      <c r="AT17" s="1">
        <f t="shared" si="14"/>
        <v>0</v>
      </c>
      <c r="AU17" s="1" t="str">
        <f t="shared" si="15"/>
        <v/>
      </c>
    </row>
    <row r="18" spans="1:47">
      <c r="A18" s="27">
        <v>8</v>
      </c>
      <c r="B18" s="212" t="str">
        <f>IF(①団体情報入力!$C$9="","",IF(C18="","",①団体情報入力!$C$9))</f>
        <v/>
      </c>
      <c r="C18" s="224"/>
      <c r="D18" s="48"/>
      <c r="E18" s="48"/>
      <c r="F18" s="163"/>
      <c r="G18" s="48"/>
      <c r="H18" s="49"/>
      <c r="I18" s="50"/>
      <c r="J18" s="165"/>
      <c r="K18" s="130"/>
      <c r="L18" s="50"/>
      <c r="M18" s="165"/>
      <c r="N18" s="130"/>
      <c r="O18" s="50"/>
      <c r="P18" s="165"/>
      <c r="Q18" s="133"/>
      <c r="R18" s="301"/>
      <c r="S18" s="302"/>
      <c r="T18" s="301"/>
      <c r="U18" s="302"/>
      <c r="Y18" s="54" t="str">
        <f>IF(種目情報!A10="","",種目情報!A10)</f>
        <v>男棒高跳</v>
      </c>
      <c r="Z18" s="55" t="str">
        <f>IF(種目情報!E10="","",種目情報!E10)</f>
        <v>女棒高跳</v>
      </c>
      <c r="AB18" s="5" t="str">
        <f t="shared" si="8"/>
        <v/>
      </c>
      <c r="AC18" s="5" t="str">
        <f t="shared" si="0"/>
        <v/>
      </c>
      <c r="AD18" s="5" t="str">
        <f t="shared" si="1"/>
        <v/>
      </c>
      <c r="AE18" s="5" t="str">
        <f t="shared" si="2"/>
        <v/>
      </c>
      <c r="AF18" s="5" t="str">
        <f t="shared" si="3"/>
        <v/>
      </c>
      <c r="AG18" s="8" t="str">
        <f>IF(G18="男",data_kyogisha!A9,"")</f>
        <v/>
      </c>
      <c r="AH18" s="5" t="str">
        <f t="shared" si="9"/>
        <v/>
      </c>
      <c r="AI18" s="5" t="str">
        <f t="shared" si="4"/>
        <v/>
      </c>
      <c r="AJ18" s="5" t="str">
        <f t="shared" si="5"/>
        <v/>
      </c>
      <c r="AK18" s="5" t="str">
        <f t="shared" si="6"/>
        <v/>
      </c>
      <c r="AL18" s="5" t="str">
        <f t="shared" si="7"/>
        <v/>
      </c>
      <c r="AM18" s="1" t="str">
        <f>IF(G18="女",data_kyogisha!A9,"")</f>
        <v/>
      </c>
      <c r="AN18" s="1">
        <f t="shared" si="16"/>
        <v>0</v>
      </c>
      <c r="AO18" s="1" t="str">
        <f t="shared" si="10"/>
        <v/>
      </c>
      <c r="AP18" s="1">
        <f t="shared" si="11"/>
        <v>0</v>
      </c>
      <c r="AQ18" s="1" t="str">
        <f t="shared" si="12"/>
        <v/>
      </c>
      <c r="AR18" s="1">
        <f t="shared" si="17"/>
        <v>0</v>
      </c>
      <c r="AS18" s="1" t="str">
        <f t="shared" si="13"/>
        <v/>
      </c>
      <c r="AT18" s="1">
        <f t="shared" si="14"/>
        <v>0</v>
      </c>
      <c r="AU18" s="1" t="str">
        <f t="shared" si="15"/>
        <v/>
      </c>
    </row>
    <row r="19" spans="1:47">
      <c r="A19" s="27">
        <v>9</v>
      </c>
      <c r="B19" s="212" t="str">
        <f>IF(①団体情報入力!$C$9="","",IF(C19="","",①団体情報入力!$C$9))</f>
        <v/>
      </c>
      <c r="C19" s="224"/>
      <c r="D19" s="48"/>
      <c r="E19" s="48"/>
      <c r="F19" s="163"/>
      <c r="G19" s="48"/>
      <c r="H19" s="49"/>
      <c r="I19" s="50"/>
      <c r="J19" s="165"/>
      <c r="K19" s="130"/>
      <c r="L19" s="50"/>
      <c r="M19" s="165"/>
      <c r="N19" s="130"/>
      <c r="O19" s="50"/>
      <c r="P19" s="165"/>
      <c r="Q19" s="133"/>
      <c r="R19" s="301"/>
      <c r="S19" s="302"/>
      <c r="T19" s="301"/>
      <c r="U19" s="302"/>
      <c r="Y19" s="54" t="str">
        <f>IF(種目情報!A11="","",種目情報!A11)</f>
        <v>男走幅跳</v>
      </c>
      <c r="Z19" s="55" t="str">
        <f>IF(種目情報!E11="","",種目情報!E11)</f>
        <v>女走幅跳</v>
      </c>
      <c r="AB19" s="5" t="str">
        <f t="shared" si="8"/>
        <v/>
      </c>
      <c r="AC19" s="5" t="str">
        <f t="shared" si="0"/>
        <v/>
      </c>
      <c r="AD19" s="5" t="str">
        <f t="shared" si="1"/>
        <v/>
      </c>
      <c r="AE19" s="5" t="str">
        <f t="shared" si="2"/>
        <v/>
      </c>
      <c r="AF19" s="5" t="str">
        <f t="shared" si="3"/>
        <v/>
      </c>
      <c r="AG19" s="8" t="str">
        <f>IF(G19="男",data_kyogisha!A10,"")</f>
        <v/>
      </c>
      <c r="AH19" s="5" t="str">
        <f t="shared" si="9"/>
        <v/>
      </c>
      <c r="AI19" s="5" t="str">
        <f t="shared" si="4"/>
        <v/>
      </c>
      <c r="AJ19" s="5" t="str">
        <f t="shared" si="5"/>
        <v/>
      </c>
      <c r="AK19" s="5" t="str">
        <f t="shared" si="6"/>
        <v/>
      </c>
      <c r="AL19" s="5" t="str">
        <f t="shared" si="7"/>
        <v/>
      </c>
      <c r="AM19" s="1" t="str">
        <f>IF(G19="女",data_kyogisha!A10,"")</f>
        <v/>
      </c>
      <c r="AN19" s="1">
        <f t="shared" si="16"/>
        <v>0</v>
      </c>
      <c r="AO19" s="1" t="str">
        <f t="shared" si="10"/>
        <v/>
      </c>
      <c r="AP19" s="1">
        <f t="shared" si="11"/>
        <v>0</v>
      </c>
      <c r="AQ19" s="1" t="str">
        <f t="shared" si="12"/>
        <v/>
      </c>
      <c r="AR19" s="1">
        <f t="shared" si="17"/>
        <v>0</v>
      </c>
      <c r="AS19" s="1" t="str">
        <f t="shared" si="13"/>
        <v/>
      </c>
      <c r="AT19" s="1">
        <f t="shared" si="14"/>
        <v>0</v>
      </c>
      <c r="AU19" s="1" t="str">
        <f t="shared" si="15"/>
        <v/>
      </c>
    </row>
    <row r="20" spans="1:47">
      <c r="A20" s="27">
        <v>10</v>
      </c>
      <c r="B20" s="212" t="str">
        <f>IF(①団体情報入力!$C$9="","",IF(C20="","",①団体情報入力!$C$9))</f>
        <v/>
      </c>
      <c r="C20" s="224"/>
      <c r="D20" s="48"/>
      <c r="E20" s="48"/>
      <c r="F20" s="163"/>
      <c r="G20" s="48"/>
      <c r="H20" s="49"/>
      <c r="I20" s="50"/>
      <c r="J20" s="165"/>
      <c r="K20" s="130"/>
      <c r="L20" s="50"/>
      <c r="M20" s="165"/>
      <c r="N20" s="130"/>
      <c r="O20" s="50"/>
      <c r="P20" s="165"/>
      <c r="Q20" s="133"/>
      <c r="R20" s="301"/>
      <c r="S20" s="302"/>
      <c r="T20" s="301"/>
      <c r="U20" s="302"/>
      <c r="Y20" s="54" t="str">
        <f>IF(種目情報!A12="","",種目情報!A12)</f>
        <v/>
      </c>
      <c r="Z20" s="55" t="str">
        <f>IF(種目情報!E12="","",種目情報!E12)</f>
        <v>女円盤投</v>
      </c>
      <c r="AB20" s="5" t="str">
        <f t="shared" si="8"/>
        <v/>
      </c>
      <c r="AC20" s="5" t="str">
        <f t="shared" si="0"/>
        <v/>
      </c>
      <c r="AD20" s="5" t="str">
        <f t="shared" si="1"/>
        <v/>
      </c>
      <c r="AE20" s="5" t="str">
        <f t="shared" si="2"/>
        <v/>
      </c>
      <c r="AF20" s="5" t="str">
        <f t="shared" si="3"/>
        <v/>
      </c>
      <c r="AG20" s="8" t="str">
        <f>IF(G20="男",data_kyogisha!A11,"")</f>
        <v/>
      </c>
      <c r="AH20" s="5" t="str">
        <f t="shared" si="9"/>
        <v/>
      </c>
      <c r="AI20" s="5" t="str">
        <f t="shared" si="4"/>
        <v/>
      </c>
      <c r="AJ20" s="5" t="str">
        <f t="shared" si="5"/>
        <v/>
      </c>
      <c r="AK20" s="5" t="str">
        <f t="shared" si="6"/>
        <v/>
      </c>
      <c r="AL20" s="5" t="str">
        <f t="shared" si="7"/>
        <v/>
      </c>
      <c r="AM20" s="1" t="str">
        <f>IF(G20="女",data_kyogisha!A11,"")</f>
        <v/>
      </c>
      <c r="AN20" s="1">
        <f t="shared" si="16"/>
        <v>0</v>
      </c>
      <c r="AO20" s="1" t="str">
        <f t="shared" si="10"/>
        <v/>
      </c>
      <c r="AP20" s="1">
        <f t="shared" si="11"/>
        <v>0</v>
      </c>
      <c r="AQ20" s="1" t="str">
        <f t="shared" si="12"/>
        <v/>
      </c>
      <c r="AR20" s="1">
        <f t="shared" si="17"/>
        <v>0</v>
      </c>
      <c r="AS20" s="1" t="str">
        <f t="shared" si="13"/>
        <v/>
      </c>
      <c r="AT20" s="1">
        <f t="shared" si="14"/>
        <v>0</v>
      </c>
      <c r="AU20" s="1" t="str">
        <f t="shared" si="15"/>
        <v/>
      </c>
    </row>
    <row r="21" spans="1:47">
      <c r="A21" s="27">
        <v>11</v>
      </c>
      <c r="B21" s="212" t="str">
        <f>IF(①団体情報入力!$C$9="","",IF(C21="","",①団体情報入力!$C$9))</f>
        <v/>
      </c>
      <c r="C21" s="224"/>
      <c r="D21" s="48"/>
      <c r="E21" s="48"/>
      <c r="F21" s="163"/>
      <c r="G21" s="48"/>
      <c r="H21" s="49"/>
      <c r="I21" s="50"/>
      <c r="J21" s="165"/>
      <c r="K21" s="130"/>
      <c r="L21" s="50"/>
      <c r="M21" s="165"/>
      <c r="N21" s="130"/>
      <c r="O21" s="50"/>
      <c r="P21" s="165"/>
      <c r="Q21" s="133"/>
      <c r="R21" s="301"/>
      <c r="S21" s="302"/>
      <c r="T21" s="301"/>
      <c r="U21" s="302"/>
      <c r="Y21" s="54" t="str">
        <f>IF(種目情報!A13="","",種目情報!A13)</f>
        <v/>
      </c>
      <c r="Z21" s="55" t="str">
        <f>IF(種目情報!E13="","",種目情報!E13)</f>
        <v/>
      </c>
      <c r="AB21" s="5" t="str">
        <f t="shared" si="8"/>
        <v/>
      </c>
      <c r="AC21" s="5" t="str">
        <f t="shared" si="0"/>
        <v/>
      </c>
      <c r="AD21" s="5" t="str">
        <f t="shared" si="1"/>
        <v/>
      </c>
      <c r="AE21" s="5" t="str">
        <f t="shared" si="2"/>
        <v/>
      </c>
      <c r="AF21" s="5" t="str">
        <f t="shared" si="3"/>
        <v/>
      </c>
      <c r="AG21" s="8" t="str">
        <f>IF(G21="男",data_kyogisha!A12,"")</f>
        <v/>
      </c>
      <c r="AH21" s="5" t="str">
        <f t="shared" si="9"/>
        <v/>
      </c>
      <c r="AI21" s="5" t="str">
        <f t="shared" si="4"/>
        <v/>
      </c>
      <c r="AJ21" s="5" t="str">
        <f t="shared" si="5"/>
        <v/>
      </c>
      <c r="AK21" s="5" t="str">
        <f t="shared" si="6"/>
        <v/>
      </c>
      <c r="AL21" s="5" t="str">
        <f t="shared" si="7"/>
        <v/>
      </c>
      <c r="AM21" s="1" t="str">
        <f>IF(G21="女",data_kyogisha!A12,"")</f>
        <v/>
      </c>
      <c r="AN21" s="1">
        <f t="shared" si="16"/>
        <v>0</v>
      </c>
      <c r="AO21" s="1" t="str">
        <f t="shared" si="10"/>
        <v/>
      </c>
      <c r="AP21" s="1">
        <f t="shared" si="11"/>
        <v>0</v>
      </c>
      <c r="AQ21" s="1" t="str">
        <f t="shared" si="12"/>
        <v/>
      </c>
      <c r="AR21" s="1">
        <f t="shared" si="17"/>
        <v>0</v>
      </c>
      <c r="AS21" s="1" t="str">
        <f t="shared" si="13"/>
        <v/>
      </c>
      <c r="AT21" s="1">
        <f t="shared" si="14"/>
        <v>0</v>
      </c>
      <c r="AU21" s="1" t="str">
        <f t="shared" si="15"/>
        <v/>
      </c>
    </row>
    <row r="22" spans="1:47">
      <c r="A22" s="27">
        <v>12</v>
      </c>
      <c r="B22" s="212" t="str">
        <f>IF(①団体情報入力!$C$9="","",IF(C22="","",①団体情報入力!$C$9))</f>
        <v/>
      </c>
      <c r="C22" s="224"/>
      <c r="D22" s="48"/>
      <c r="E22" s="48"/>
      <c r="F22" s="163"/>
      <c r="G22" s="48"/>
      <c r="H22" s="49"/>
      <c r="I22" s="50"/>
      <c r="J22" s="165"/>
      <c r="K22" s="130"/>
      <c r="L22" s="50"/>
      <c r="M22" s="165"/>
      <c r="N22" s="130"/>
      <c r="O22" s="50"/>
      <c r="P22" s="165"/>
      <c r="Q22" s="133"/>
      <c r="R22" s="301"/>
      <c r="S22" s="302"/>
      <c r="T22" s="301"/>
      <c r="U22" s="302"/>
      <c r="Y22" s="54"/>
      <c r="Z22" s="55" t="str">
        <f>IF(種目情報!E14="","",種目情報!E14)</f>
        <v/>
      </c>
      <c r="AB22" s="5" t="str">
        <f t="shared" si="8"/>
        <v/>
      </c>
      <c r="AC22" s="5" t="str">
        <f t="shared" si="0"/>
        <v/>
      </c>
      <c r="AD22" s="5" t="str">
        <f t="shared" si="1"/>
        <v/>
      </c>
      <c r="AE22" s="5" t="str">
        <f t="shared" si="2"/>
        <v/>
      </c>
      <c r="AF22" s="5" t="str">
        <f t="shared" si="3"/>
        <v/>
      </c>
      <c r="AG22" s="8" t="str">
        <f>IF(G22="男",data_kyogisha!A13,"")</f>
        <v/>
      </c>
      <c r="AH22" s="5" t="str">
        <f t="shared" si="9"/>
        <v/>
      </c>
      <c r="AI22" s="5" t="str">
        <f t="shared" si="4"/>
        <v/>
      </c>
      <c r="AJ22" s="5" t="str">
        <f t="shared" si="5"/>
        <v/>
      </c>
      <c r="AK22" s="5" t="str">
        <f t="shared" si="6"/>
        <v/>
      </c>
      <c r="AL22" s="5" t="str">
        <f t="shared" si="7"/>
        <v/>
      </c>
      <c r="AM22" s="1" t="str">
        <f>IF(G22="女",data_kyogisha!A13,"")</f>
        <v/>
      </c>
      <c r="AN22" s="1">
        <f t="shared" si="16"/>
        <v>0</v>
      </c>
      <c r="AO22" s="1" t="str">
        <f t="shared" si="10"/>
        <v/>
      </c>
      <c r="AP22" s="1">
        <f t="shared" si="11"/>
        <v>0</v>
      </c>
      <c r="AQ22" s="1" t="str">
        <f t="shared" si="12"/>
        <v/>
      </c>
      <c r="AR22" s="1">
        <f t="shared" si="17"/>
        <v>0</v>
      </c>
      <c r="AS22" s="1" t="str">
        <f t="shared" si="13"/>
        <v/>
      </c>
      <c r="AT22" s="1">
        <f t="shared" si="14"/>
        <v>0</v>
      </c>
      <c r="AU22" s="1" t="str">
        <f t="shared" si="15"/>
        <v/>
      </c>
    </row>
    <row r="23" spans="1:47">
      <c r="A23" s="27">
        <v>13</v>
      </c>
      <c r="B23" s="212" t="str">
        <f>IF(①団体情報入力!$C$9="","",IF(C23="","",①団体情報入力!$C$9))</f>
        <v/>
      </c>
      <c r="C23" s="224"/>
      <c r="D23" s="48"/>
      <c r="E23" s="48"/>
      <c r="F23" s="163"/>
      <c r="G23" s="48"/>
      <c r="H23" s="49"/>
      <c r="I23" s="50"/>
      <c r="J23" s="165"/>
      <c r="K23" s="130"/>
      <c r="L23" s="50"/>
      <c r="M23" s="165"/>
      <c r="N23" s="130"/>
      <c r="O23" s="50"/>
      <c r="P23" s="165"/>
      <c r="Q23" s="133"/>
      <c r="R23" s="301"/>
      <c r="S23" s="302"/>
      <c r="T23" s="306"/>
      <c r="U23" s="307"/>
      <c r="Y23" s="54"/>
      <c r="Z23" s="55"/>
      <c r="AB23" s="5" t="str">
        <f t="shared" si="8"/>
        <v/>
      </c>
      <c r="AC23" s="5" t="str">
        <f t="shared" si="0"/>
        <v/>
      </c>
      <c r="AD23" s="5" t="str">
        <f t="shared" si="1"/>
        <v/>
      </c>
      <c r="AE23" s="5" t="str">
        <f t="shared" si="2"/>
        <v/>
      </c>
      <c r="AF23" s="5" t="str">
        <f t="shared" si="3"/>
        <v/>
      </c>
      <c r="AG23" s="8" t="str">
        <f>IF(G23="男",data_kyogisha!A14,"")</f>
        <v/>
      </c>
      <c r="AH23" s="5" t="str">
        <f t="shared" si="9"/>
        <v/>
      </c>
      <c r="AI23" s="5" t="str">
        <f t="shared" si="4"/>
        <v/>
      </c>
      <c r="AJ23" s="5" t="str">
        <f t="shared" si="5"/>
        <v/>
      </c>
      <c r="AK23" s="5" t="str">
        <f t="shared" si="6"/>
        <v/>
      </c>
      <c r="AL23" s="5" t="str">
        <f t="shared" si="7"/>
        <v/>
      </c>
      <c r="AM23" s="1" t="str">
        <f>IF(G23="女",data_kyogisha!A14,"")</f>
        <v/>
      </c>
      <c r="AN23" s="1">
        <f t="shared" si="16"/>
        <v>0</v>
      </c>
      <c r="AO23" s="1" t="str">
        <f t="shared" si="10"/>
        <v/>
      </c>
      <c r="AP23" s="1">
        <f t="shared" si="11"/>
        <v>0</v>
      </c>
      <c r="AQ23" s="1" t="str">
        <f t="shared" si="12"/>
        <v/>
      </c>
      <c r="AR23" s="1">
        <f t="shared" si="17"/>
        <v>0</v>
      </c>
      <c r="AS23" s="1" t="str">
        <f t="shared" si="13"/>
        <v/>
      </c>
      <c r="AT23" s="1">
        <f t="shared" si="14"/>
        <v>0</v>
      </c>
      <c r="AU23" s="1" t="str">
        <f t="shared" si="15"/>
        <v/>
      </c>
    </row>
    <row r="24" spans="1:47">
      <c r="A24" s="27">
        <v>14</v>
      </c>
      <c r="B24" s="212" t="str">
        <f>IF(①団体情報入力!$C$9="","",IF(C24="","",①団体情報入力!$C$9))</f>
        <v/>
      </c>
      <c r="C24" s="224"/>
      <c r="D24" s="48"/>
      <c r="E24" s="48"/>
      <c r="F24" s="163"/>
      <c r="G24" s="48"/>
      <c r="H24" s="49"/>
      <c r="I24" s="50"/>
      <c r="J24" s="165"/>
      <c r="K24" s="130"/>
      <c r="L24" s="50"/>
      <c r="M24" s="165"/>
      <c r="N24" s="130"/>
      <c r="O24" s="50"/>
      <c r="P24" s="165"/>
      <c r="Q24" s="133"/>
      <c r="R24" s="301"/>
      <c r="S24" s="302"/>
      <c r="T24" s="306"/>
      <c r="U24" s="307"/>
      <c r="Y24" s="54"/>
      <c r="Z24" s="55"/>
      <c r="AB24" s="5" t="str">
        <f t="shared" si="8"/>
        <v/>
      </c>
      <c r="AC24" s="5" t="str">
        <f t="shared" si="0"/>
        <v/>
      </c>
      <c r="AD24" s="5" t="str">
        <f t="shared" si="1"/>
        <v/>
      </c>
      <c r="AE24" s="5" t="str">
        <f t="shared" si="2"/>
        <v/>
      </c>
      <c r="AF24" s="5" t="str">
        <f t="shared" si="3"/>
        <v/>
      </c>
      <c r="AG24" s="8" t="str">
        <f>IF(G24="男",data_kyogisha!A15,"")</f>
        <v/>
      </c>
      <c r="AH24" s="5" t="str">
        <f t="shared" si="9"/>
        <v/>
      </c>
      <c r="AI24" s="5" t="str">
        <f t="shared" si="4"/>
        <v/>
      </c>
      <c r="AJ24" s="5" t="str">
        <f t="shared" si="5"/>
        <v/>
      </c>
      <c r="AK24" s="5" t="str">
        <f t="shared" si="6"/>
        <v/>
      </c>
      <c r="AL24" s="5" t="str">
        <f t="shared" si="7"/>
        <v/>
      </c>
      <c r="AM24" s="1" t="str">
        <f>IF(G24="女",data_kyogisha!A15,"")</f>
        <v/>
      </c>
      <c r="AN24" s="1">
        <f t="shared" si="16"/>
        <v>0</v>
      </c>
      <c r="AO24" s="1" t="str">
        <f t="shared" si="10"/>
        <v/>
      </c>
      <c r="AP24" s="1">
        <f t="shared" si="11"/>
        <v>0</v>
      </c>
      <c r="AQ24" s="1" t="str">
        <f t="shared" si="12"/>
        <v/>
      </c>
      <c r="AR24" s="1">
        <f t="shared" si="17"/>
        <v>0</v>
      </c>
      <c r="AS24" s="1" t="str">
        <f t="shared" si="13"/>
        <v/>
      </c>
      <c r="AT24" s="1">
        <f t="shared" si="14"/>
        <v>0</v>
      </c>
      <c r="AU24" s="1" t="str">
        <f t="shared" si="15"/>
        <v/>
      </c>
    </row>
    <row r="25" spans="1:47">
      <c r="A25" s="27">
        <v>15</v>
      </c>
      <c r="B25" s="212" t="str">
        <f>IF(①団体情報入力!$C$9="","",IF(C25="","",①団体情報入力!$C$9))</f>
        <v/>
      </c>
      <c r="C25" s="224"/>
      <c r="D25" s="48"/>
      <c r="E25" s="48"/>
      <c r="F25" s="163"/>
      <c r="G25" s="48"/>
      <c r="H25" s="49"/>
      <c r="I25" s="50"/>
      <c r="J25" s="165"/>
      <c r="K25" s="130"/>
      <c r="L25" s="50"/>
      <c r="M25" s="165"/>
      <c r="N25" s="130"/>
      <c r="O25" s="50"/>
      <c r="P25" s="165"/>
      <c r="Q25" s="133"/>
      <c r="R25" s="301"/>
      <c r="S25" s="302"/>
      <c r="T25" s="306"/>
      <c r="U25" s="307"/>
      <c r="Y25" s="54"/>
      <c r="Z25" s="55"/>
      <c r="AB25" s="5" t="str">
        <f t="shared" si="8"/>
        <v/>
      </c>
      <c r="AC25" s="5" t="str">
        <f t="shared" si="0"/>
        <v/>
      </c>
      <c r="AD25" s="5" t="str">
        <f t="shared" si="1"/>
        <v/>
      </c>
      <c r="AE25" s="5" t="str">
        <f t="shared" si="2"/>
        <v/>
      </c>
      <c r="AF25" s="5" t="str">
        <f t="shared" si="3"/>
        <v/>
      </c>
      <c r="AG25" s="8" t="str">
        <f>IF(G25="男",data_kyogisha!A16,"")</f>
        <v/>
      </c>
      <c r="AH25" s="5" t="str">
        <f t="shared" si="9"/>
        <v/>
      </c>
      <c r="AI25" s="5" t="str">
        <f t="shared" si="4"/>
        <v/>
      </c>
      <c r="AJ25" s="5" t="str">
        <f t="shared" si="5"/>
        <v/>
      </c>
      <c r="AK25" s="5" t="str">
        <f t="shared" si="6"/>
        <v/>
      </c>
      <c r="AL25" s="5" t="str">
        <f t="shared" si="7"/>
        <v/>
      </c>
      <c r="AM25" s="1" t="str">
        <f>IF(G25="女",data_kyogisha!A16,"")</f>
        <v/>
      </c>
      <c r="AN25" s="1">
        <f t="shared" si="16"/>
        <v>0</v>
      </c>
      <c r="AO25" s="1" t="str">
        <f t="shared" si="10"/>
        <v/>
      </c>
      <c r="AP25" s="1">
        <f t="shared" si="11"/>
        <v>0</v>
      </c>
      <c r="AQ25" s="1" t="str">
        <f t="shared" si="12"/>
        <v/>
      </c>
      <c r="AR25" s="1">
        <f t="shared" si="17"/>
        <v>0</v>
      </c>
      <c r="AS25" s="1" t="str">
        <f t="shared" si="13"/>
        <v/>
      </c>
      <c r="AT25" s="1">
        <f t="shared" si="14"/>
        <v>0</v>
      </c>
      <c r="AU25" s="1" t="str">
        <f t="shared" si="15"/>
        <v/>
      </c>
    </row>
    <row r="26" spans="1:47">
      <c r="A26" s="27">
        <v>16</v>
      </c>
      <c r="B26" s="212" t="str">
        <f>IF(①団体情報入力!$C$9="","",IF(C26="","",①団体情報入力!$C$9))</f>
        <v/>
      </c>
      <c r="C26" s="224"/>
      <c r="D26" s="48"/>
      <c r="E26" s="48"/>
      <c r="F26" s="163"/>
      <c r="G26" s="48"/>
      <c r="H26" s="49"/>
      <c r="I26" s="50"/>
      <c r="J26" s="165"/>
      <c r="K26" s="130"/>
      <c r="L26" s="50"/>
      <c r="M26" s="165"/>
      <c r="N26" s="130"/>
      <c r="O26" s="50"/>
      <c r="P26" s="165"/>
      <c r="Q26" s="133"/>
      <c r="R26" s="301"/>
      <c r="S26" s="302"/>
      <c r="T26" s="306"/>
      <c r="U26" s="307"/>
      <c r="Y26" s="54"/>
      <c r="Z26" s="55"/>
      <c r="AB26" s="5" t="str">
        <f t="shared" si="8"/>
        <v/>
      </c>
      <c r="AC26" s="5" t="str">
        <f t="shared" si="0"/>
        <v/>
      </c>
      <c r="AD26" s="5" t="str">
        <f t="shared" si="1"/>
        <v/>
      </c>
      <c r="AE26" s="5" t="str">
        <f t="shared" si="2"/>
        <v/>
      </c>
      <c r="AF26" s="5" t="str">
        <f t="shared" si="3"/>
        <v/>
      </c>
      <c r="AG26" s="8" t="str">
        <f>IF(G26="男",data_kyogisha!A17,"")</f>
        <v/>
      </c>
      <c r="AH26" s="5" t="str">
        <f t="shared" si="9"/>
        <v/>
      </c>
      <c r="AI26" s="5" t="str">
        <f t="shared" si="4"/>
        <v/>
      </c>
      <c r="AJ26" s="5" t="str">
        <f t="shared" si="5"/>
        <v/>
      </c>
      <c r="AK26" s="5" t="str">
        <f t="shared" si="6"/>
        <v/>
      </c>
      <c r="AL26" s="5" t="str">
        <f t="shared" si="7"/>
        <v/>
      </c>
      <c r="AM26" s="1" t="str">
        <f>IF(G26="女",data_kyogisha!A17,"")</f>
        <v/>
      </c>
      <c r="AN26" s="1">
        <f t="shared" si="16"/>
        <v>0</v>
      </c>
      <c r="AO26" s="1" t="str">
        <f t="shared" si="10"/>
        <v/>
      </c>
      <c r="AP26" s="1">
        <f t="shared" si="11"/>
        <v>0</v>
      </c>
      <c r="AQ26" s="1" t="str">
        <f t="shared" si="12"/>
        <v/>
      </c>
      <c r="AR26" s="1">
        <f t="shared" si="17"/>
        <v>0</v>
      </c>
      <c r="AS26" s="1" t="str">
        <f t="shared" si="13"/>
        <v/>
      </c>
      <c r="AT26" s="1">
        <f t="shared" si="14"/>
        <v>0</v>
      </c>
      <c r="AU26" s="1" t="str">
        <f t="shared" si="15"/>
        <v/>
      </c>
    </row>
    <row r="27" spans="1:47">
      <c r="A27" s="27">
        <v>17</v>
      </c>
      <c r="B27" s="212" t="str">
        <f>IF(①団体情報入力!$C$9="","",IF(C27="","",①団体情報入力!$C$9))</f>
        <v/>
      </c>
      <c r="C27" s="224"/>
      <c r="D27" s="48"/>
      <c r="E27" s="48"/>
      <c r="F27" s="163"/>
      <c r="G27" s="48"/>
      <c r="H27" s="49"/>
      <c r="I27" s="50"/>
      <c r="J27" s="165"/>
      <c r="K27" s="130"/>
      <c r="L27" s="50"/>
      <c r="M27" s="165"/>
      <c r="N27" s="130"/>
      <c r="O27" s="50"/>
      <c r="P27" s="165"/>
      <c r="Q27" s="133"/>
      <c r="R27" s="301"/>
      <c r="S27" s="302"/>
      <c r="T27" s="306"/>
      <c r="U27" s="307"/>
      <c r="Y27" s="54"/>
      <c r="Z27" s="55"/>
      <c r="AB27" s="5" t="str">
        <f t="shared" si="8"/>
        <v/>
      </c>
      <c r="AC27" s="5" t="str">
        <f t="shared" si="0"/>
        <v/>
      </c>
      <c r="AD27" s="5" t="str">
        <f t="shared" si="1"/>
        <v/>
      </c>
      <c r="AE27" s="5" t="str">
        <f t="shared" si="2"/>
        <v/>
      </c>
      <c r="AF27" s="5" t="str">
        <f t="shared" si="3"/>
        <v/>
      </c>
      <c r="AG27" s="8" t="str">
        <f>IF(G27="男",data_kyogisha!A18,"")</f>
        <v/>
      </c>
      <c r="AH27" s="5" t="str">
        <f t="shared" si="9"/>
        <v/>
      </c>
      <c r="AI27" s="5" t="str">
        <f t="shared" si="4"/>
        <v/>
      </c>
      <c r="AJ27" s="5" t="str">
        <f t="shared" si="5"/>
        <v/>
      </c>
      <c r="AK27" s="5" t="str">
        <f t="shared" si="6"/>
        <v/>
      </c>
      <c r="AL27" s="5" t="str">
        <f t="shared" si="7"/>
        <v/>
      </c>
      <c r="AM27" s="1" t="str">
        <f>IF(G27="女",data_kyogisha!A18,"")</f>
        <v/>
      </c>
      <c r="AN27" s="1">
        <f t="shared" si="16"/>
        <v>0</v>
      </c>
      <c r="AO27" s="1" t="str">
        <f t="shared" si="10"/>
        <v/>
      </c>
      <c r="AP27" s="1">
        <f t="shared" si="11"/>
        <v>0</v>
      </c>
      <c r="AQ27" s="1" t="str">
        <f t="shared" si="12"/>
        <v/>
      </c>
      <c r="AR27" s="1">
        <f t="shared" si="17"/>
        <v>0</v>
      </c>
      <c r="AS27" s="1" t="str">
        <f t="shared" si="13"/>
        <v/>
      </c>
      <c r="AT27" s="1">
        <f t="shared" si="14"/>
        <v>0</v>
      </c>
      <c r="AU27" s="1" t="str">
        <f t="shared" si="15"/>
        <v/>
      </c>
    </row>
    <row r="28" spans="1:47">
      <c r="A28" s="27">
        <v>18</v>
      </c>
      <c r="B28" s="212" t="str">
        <f>IF(①団体情報入力!$C$9="","",IF(C28="","",①団体情報入力!$C$9))</f>
        <v/>
      </c>
      <c r="C28" s="224"/>
      <c r="D28" s="48"/>
      <c r="E28" s="48"/>
      <c r="F28" s="163"/>
      <c r="G28" s="48"/>
      <c r="H28" s="49"/>
      <c r="I28" s="50"/>
      <c r="J28" s="165"/>
      <c r="K28" s="130"/>
      <c r="L28" s="50"/>
      <c r="M28" s="165"/>
      <c r="N28" s="130"/>
      <c r="O28" s="50"/>
      <c r="P28" s="165"/>
      <c r="Q28" s="133"/>
      <c r="R28" s="301"/>
      <c r="S28" s="302"/>
      <c r="T28" s="306"/>
      <c r="U28" s="307"/>
      <c r="Y28" s="54"/>
      <c r="Z28" s="55"/>
      <c r="AB28" s="5" t="str">
        <f t="shared" si="8"/>
        <v/>
      </c>
      <c r="AC28" s="5" t="str">
        <f t="shared" si="0"/>
        <v/>
      </c>
      <c r="AD28" s="5" t="str">
        <f t="shared" si="1"/>
        <v/>
      </c>
      <c r="AE28" s="5" t="str">
        <f t="shared" si="2"/>
        <v/>
      </c>
      <c r="AF28" s="5" t="str">
        <f t="shared" si="3"/>
        <v/>
      </c>
      <c r="AG28" s="8" t="str">
        <f>IF(G28="男",data_kyogisha!A19,"")</f>
        <v/>
      </c>
      <c r="AH28" s="5" t="str">
        <f t="shared" si="9"/>
        <v/>
      </c>
      <c r="AI28" s="5" t="str">
        <f t="shared" si="4"/>
        <v/>
      </c>
      <c r="AJ28" s="5" t="str">
        <f t="shared" si="5"/>
        <v/>
      </c>
      <c r="AK28" s="5" t="str">
        <f t="shared" si="6"/>
        <v/>
      </c>
      <c r="AL28" s="5" t="str">
        <f t="shared" si="7"/>
        <v/>
      </c>
      <c r="AM28" s="1" t="str">
        <f>IF(G28="女",data_kyogisha!A19,"")</f>
        <v/>
      </c>
      <c r="AN28" s="1">
        <f t="shared" si="16"/>
        <v>0</v>
      </c>
      <c r="AO28" s="1" t="str">
        <f t="shared" si="10"/>
        <v/>
      </c>
      <c r="AP28" s="1">
        <f t="shared" si="11"/>
        <v>0</v>
      </c>
      <c r="AQ28" s="1" t="str">
        <f t="shared" si="12"/>
        <v/>
      </c>
      <c r="AR28" s="1">
        <f t="shared" si="17"/>
        <v>0</v>
      </c>
      <c r="AS28" s="1" t="str">
        <f t="shared" si="13"/>
        <v/>
      </c>
      <c r="AT28" s="1">
        <f t="shared" si="14"/>
        <v>0</v>
      </c>
      <c r="AU28" s="1" t="str">
        <f t="shared" si="15"/>
        <v/>
      </c>
    </row>
    <row r="29" spans="1:47">
      <c r="A29" s="27">
        <v>19</v>
      </c>
      <c r="B29" s="212" t="str">
        <f>IF(①団体情報入力!$C$9="","",IF(C29="","",①団体情報入力!$C$9))</f>
        <v/>
      </c>
      <c r="C29" s="224"/>
      <c r="D29" s="48"/>
      <c r="E29" s="48"/>
      <c r="F29" s="163"/>
      <c r="G29" s="48"/>
      <c r="H29" s="49"/>
      <c r="I29" s="50"/>
      <c r="J29" s="165"/>
      <c r="K29" s="130"/>
      <c r="L29" s="50"/>
      <c r="M29" s="165"/>
      <c r="N29" s="130"/>
      <c r="O29" s="50"/>
      <c r="P29" s="165"/>
      <c r="Q29" s="133"/>
      <c r="R29" s="301"/>
      <c r="S29" s="302"/>
      <c r="T29" s="306"/>
      <c r="U29" s="307"/>
      <c r="Y29" s="54"/>
      <c r="Z29" s="55"/>
      <c r="AB29" s="5" t="str">
        <f t="shared" si="8"/>
        <v/>
      </c>
      <c r="AC29" s="5" t="str">
        <f t="shared" si="0"/>
        <v/>
      </c>
      <c r="AD29" s="5" t="str">
        <f t="shared" si="1"/>
        <v/>
      </c>
      <c r="AE29" s="5" t="str">
        <f t="shared" si="2"/>
        <v/>
      </c>
      <c r="AF29" s="5" t="str">
        <f t="shared" si="3"/>
        <v/>
      </c>
      <c r="AG29" s="8" t="str">
        <f>IF(G29="男",data_kyogisha!A20,"")</f>
        <v/>
      </c>
      <c r="AH29" s="5" t="str">
        <f t="shared" si="9"/>
        <v/>
      </c>
      <c r="AI29" s="5" t="str">
        <f t="shared" si="4"/>
        <v/>
      </c>
      <c r="AJ29" s="5" t="str">
        <f t="shared" si="5"/>
        <v/>
      </c>
      <c r="AK29" s="5" t="str">
        <f t="shared" si="6"/>
        <v/>
      </c>
      <c r="AL29" s="5" t="str">
        <f t="shared" si="7"/>
        <v/>
      </c>
      <c r="AM29" s="1" t="str">
        <f>IF(G29="女",data_kyogisha!A20,"")</f>
        <v/>
      </c>
      <c r="AN29" s="1">
        <f t="shared" si="16"/>
        <v>0</v>
      </c>
      <c r="AO29" s="1" t="str">
        <f t="shared" si="10"/>
        <v/>
      </c>
      <c r="AP29" s="1">
        <f t="shared" si="11"/>
        <v>0</v>
      </c>
      <c r="AQ29" s="1" t="str">
        <f t="shared" si="12"/>
        <v/>
      </c>
      <c r="AR29" s="1">
        <f t="shared" si="17"/>
        <v>0</v>
      </c>
      <c r="AS29" s="1" t="str">
        <f t="shared" si="13"/>
        <v/>
      </c>
      <c r="AT29" s="1">
        <f t="shared" si="14"/>
        <v>0</v>
      </c>
      <c r="AU29" s="1" t="str">
        <f t="shared" si="15"/>
        <v/>
      </c>
    </row>
    <row r="30" spans="1:47">
      <c r="A30" s="27">
        <v>20</v>
      </c>
      <c r="B30" s="212" t="str">
        <f>IF(①団体情報入力!$C$9="","",IF(C30="","",①団体情報入力!$C$9))</f>
        <v/>
      </c>
      <c r="C30" s="224"/>
      <c r="D30" s="48"/>
      <c r="E30" s="48"/>
      <c r="F30" s="163"/>
      <c r="G30" s="48"/>
      <c r="H30" s="49"/>
      <c r="I30" s="50"/>
      <c r="J30" s="165"/>
      <c r="K30" s="130"/>
      <c r="L30" s="50"/>
      <c r="M30" s="165"/>
      <c r="N30" s="130"/>
      <c r="O30" s="50"/>
      <c r="P30" s="165"/>
      <c r="Q30" s="133"/>
      <c r="R30" s="301"/>
      <c r="S30" s="302"/>
      <c r="T30" s="306"/>
      <c r="U30" s="307"/>
      <c r="Y30" s="54"/>
      <c r="Z30" s="55"/>
      <c r="AB30" s="5" t="str">
        <f t="shared" si="8"/>
        <v/>
      </c>
      <c r="AC30" s="5" t="str">
        <f t="shared" si="0"/>
        <v/>
      </c>
      <c r="AD30" s="5" t="str">
        <f t="shared" si="1"/>
        <v/>
      </c>
      <c r="AE30" s="5" t="str">
        <f t="shared" si="2"/>
        <v/>
      </c>
      <c r="AF30" s="5" t="str">
        <f t="shared" si="3"/>
        <v/>
      </c>
      <c r="AG30" s="8" t="str">
        <f>IF(G30="男",data_kyogisha!A21,"")</f>
        <v/>
      </c>
      <c r="AH30" s="5" t="str">
        <f t="shared" si="9"/>
        <v/>
      </c>
      <c r="AI30" s="5" t="str">
        <f t="shared" si="4"/>
        <v/>
      </c>
      <c r="AJ30" s="5" t="str">
        <f t="shared" si="5"/>
        <v/>
      </c>
      <c r="AK30" s="5" t="str">
        <f t="shared" si="6"/>
        <v/>
      </c>
      <c r="AL30" s="5" t="str">
        <f t="shared" si="7"/>
        <v/>
      </c>
      <c r="AM30" s="1" t="str">
        <f>IF(G30="女",data_kyogisha!A21,"")</f>
        <v/>
      </c>
      <c r="AN30" s="1">
        <f t="shared" si="16"/>
        <v>0</v>
      </c>
      <c r="AO30" s="1" t="str">
        <f t="shared" si="10"/>
        <v/>
      </c>
      <c r="AP30" s="1">
        <f t="shared" si="11"/>
        <v>0</v>
      </c>
      <c r="AQ30" s="1" t="str">
        <f t="shared" si="12"/>
        <v/>
      </c>
      <c r="AR30" s="1">
        <f t="shared" si="17"/>
        <v>0</v>
      </c>
      <c r="AS30" s="1" t="str">
        <f t="shared" si="13"/>
        <v/>
      </c>
      <c r="AT30" s="1">
        <f t="shared" si="14"/>
        <v>0</v>
      </c>
      <c r="AU30" s="1" t="str">
        <f t="shared" si="15"/>
        <v/>
      </c>
    </row>
    <row r="31" spans="1:47">
      <c r="A31" s="27">
        <v>21</v>
      </c>
      <c r="B31" s="212" t="str">
        <f>IF(①団体情報入力!$C$9="","",IF(C31="","",①団体情報入力!$C$9))</f>
        <v/>
      </c>
      <c r="C31" s="224"/>
      <c r="D31" s="48"/>
      <c r="E31" s="48"/>
      <c r="F31" s="163"/>
      <c r="G31" s="48"/>
      <c r="H31" s="49"/>
      <c r="I31" s="50"/>
      <c r="J31" s="165"/>
      <c r="K31" s="130"/>
      <c r="L31" s="50"/>
      <c r="M31" s="165"/>
      <c r="N31" s="130"/>
      <c r="O31" s="50"/>
      <c r="P31" s="165"/>
      <c r="Q31" s="133"/>
      <c r="R31" s="301"/>
      <c r="S31" s="302"/>
      <c r="T31" s="301"/>
      <c r="U31" s="302"/>
      <c r="Y31" s="54"/>
      <c r="Z31" s="55"/>
      <c r="AB31" s="5" t="str">
        <f t="shared" si="8"/>
        <v/>
      </c>
      <c r="AC31" s="5" t="str">
        <f t="shared" si="0"/>
        <v/>
      </c>
      <c r="AD31" s="5" t="str">
        <f t="shared" si="1"/>
        <v/>
      </c>
      <c r="AE31" s="5" t="str">
        <f t="shared" si="2"/>
        <v/>
      </c>
      <c r="AF31" s="5" t="str">
        <f t="shared" si="3"/>
        <v/>
      </c>
      <c r="AG31" s="8" t="str">
        <f>IF(G31="男",data_kyogisha!A22,"")</f>
        <v/>
      </c>
      <c r="AH31" s="5" t="str">
        <f t="shared" si="9"/>
        <v/>
      </c>
      <c r="AI31" s="5" t="str">
        <f t="shared" si="4"/>
        <v/>
      </c>
      <c r="AJ31" s="5" t="str">
        <f t="shared" si="5"/>
        <v/>
      </c>
      <c r="AK31" s="5" t="str">
        <f t="shared" si="6"/>
        <v/>
      </c>
      <c r="AL31" s="5" t="str">
        <f t="shared" si="7"/>
        <v/>
      </c>
      <c r="AM31" s="1" t="str">
        <f>IF(G31="女",data_kyogisha!A22,"")</f>
        <v/>
      </c>
      <c r="AN31" s="1">
        <f t="shared" si="16"/>
        <v>0</v>
      </c>
      <c r="AO31" s="1" t="str">
        <f t="shared" si="10"/>
        <v/>
      </c>
      <c r="AP31" s="1">
        <f t="shared" si="11"/>
        <v>0</v>
      </c>
      <c r="AQ31" s="1" t="str">
        <f t="shared" si="12"/>
        <v/>
      </c>
      <c r="AR31" s="1">
        <f t="shared" si="17"/>
        <v>0</v>
      </c>
      <c r="AS31" s="1" t="str">
        <f t="shared" si="13"/>
        <v/>
      </c>
      <c r="AT31" s="1">
        <f t="shared" si="14"/>
        <v>0</v>
      </c>
      <c r="AU31" s="1" t="str">
        <f t="shared" si="15"/>
        <v/>
      </c>
    </row>
    <row r="32" spans="1:47">
      <c r="A32" s="27">
        <v>22</v>
      </c>
      <c r="B32" s="212" t="str">
        <f>IF(①団体情報入力!$C$9="","",IF(C32="","",①団体情報入力!$C$9))</f>
        <v/>
      </c>
      <c r="C32" s="224"/>
      <c r="D32" s="48"/>
      <c r="E32" s="48"/>
      <c r="F32" s="163"/>
      <c r="G32" s="48"/>
      <c r="H32" s="49"/>
      <c r="I32" s="50"/>
      <c r="J32" s="165"/>
      <c r="K32" s="130"/>
      <c r="L32" s="50"/>
      <c r="M32" s="165"/>
      <c r="N32" s="130"/>
      <c r="O32" s="50"/>
      <c r="P32" s="165"/>
      <c r="Q32" s="133"/>
      <c r="R32" s="301"/>
      <c r="S32" s="302"/>
      <c r="T32" s="301"/>
      <c r="U32" s="302"/>
      <c r="Y32" s="54"/>
      <c r="Z32" s="55"/>
      <c r="AB32" s="5" t="str">
        <f t="shared" si="8"/>
        <v/>
      </c>
      <c r="AC32" s="5" t="str">
        <f t="shared" si="0"/>
        <v/>
      </c>
      <c r="AD32" s="5" t="str">
        <f t="shared" si="1"/>
        <v/>
      </c>
      <c r="AE32" s="5" t="str">
        <f t="shared" si="2"/>
        <v/>
      </c>
      <c r="AF32" s="5" t="str">
        <f t="shared" si="3"/>
        <v/>
      </c>
      <c r="AG32" s="8" t="str">
        <f>IF(G32="男",data_kyogisha!A23,"")</f>
        <v/>
      </c>
      <c r="AH32" s="5" t="str">
        <f t="shared" si="9"/>
        <v/>
      </c>
      <c r="AI32" s="5" t="str">
        <f t="shared" si="4"/>
        <v/>
      </c>
      <c r="AJ32" s="5" t="str">
        <f t="shared" si="5"/>
        <v/>
      </c>
      <c r="AK32" s="5" t="str">
        <f t="shared" si="6"/>
        <v/>
      </c>
      <c r="AL32" s="5" t="str">
        <f t="shared" si="7"/>
        <v/>
      </c>
      <c r="AM32" s="1" t="str">
        <f>IF(G32="女",data_kyogisha!A23,"")</f>
        <v/>
      </c>
      <c r="AN32" s="1">
        <f t="shared" si="16"/>
        <v>0</v>
      </c>
      <c r="AO32" s="1" t="str">
        <f t="shared" si="10"/>
        <v/>
      </c>
      <c r="AP32" s="1">
        <f t="shared" si="11"/>
        <v>0</v>
      </c>
      <c r="AQ32" s="1" t="str">
        <f t="shared" si="12"/>
        <v/>
      </c>
      <c r="AR32" s="1">
        <f t="shared" si="17"/>
        <v>0</v>
      </c>
      <c r="AS32" s="1" t="str">
        <f t="shared" si="13"/>
        <v/>
      </c>
      <c r="AT32" s="1">
        <f t="shared" si="14"/>
        <v>0</v>
      </c>
      <c r="AU32" s="1" t="str">
        <f t="shared" si="15"/>
        <v/>
      </c>
    </row>
    <row r="33" spans="1:47">
      <c r="A33" s="27">
        <v>23</v>
      </c>
      <c r="B33" s="212" t="str">
        <f>IF(①団体情報入力!$C$9="","",IF(C33="","",①団体情報入力!$C$9))</f>
        <v/>
      </c>
      <c r="C33" s="224"/>
      <c r="D33" s="48"/>
      <c r="E33" s="48"/>
      <c r="F33" s="163"/>
      <c r="G33" s="48"/>
      <c r="H33" s="49"/>
      <c r="I33" s="50"/>
      <c r="J33" s="165"/>
      <c r="K33" s="130"/>
      <c r="L33" s="50"/>
      <c r="M33" s="165"/>
      <c r="N33" s="130"/>
      <c r="O33" s="50"/>
      <c r="P33" s="165"/>
      <c r="Q33" s="133"/>
      <c r="R33" s="301"/>
      <c r="S33" s="302"/>
      <c r="T33" s="301"/>
      <c r="U33" s="302"/>
      <c r="Y33" s="54"/>
      <c r="Z33" s="55"/>
      <c r="AB33" s="5" t="str">
        <f t="shared" si="8"/>
        <v/>
      </c>
      <c r="AC33" s="5" t="str">
        <f t="shared" si="0"/>
        <v/>
      </c>
      <c r="AD33" s="5" t="str">
        <f t="shared" si="1"/>
        <v/>
      </c>
      <c r="AE33" s="5" t="str">
        <f t="shared" si="2"/>
        <v/>
      </c>
      <c r="AF33" s="5" t="str">
        <f t="shared" si="3"/>
        <v/>
      </c>
      <c r="AG33" s="8" t="str">
        <f>IF(G33="男",data_kyogisha!A24,"")</f>
        <v/>
      </c>
      <c r="AH33" s="5" t="str">
        <f t="shared" si="9"/>
        <v/>
      </c>
      <c r="AI33" s="5" t="str">
        <f t="shared" si="4"/>
        <v/>
      </c>
      <c r="AJ33" s="5" t="str">
        <f t="shared" si="5"/>
        <v/>
      </c>
      <c r="AK33" s="5" t="str">
        <f t="shared" si="6"/>
        <v/>
      </c>
      <c r="AL33" s="5" t="str">
        <f t="shared" si="7"/>
        <v/>
      </c>
      <c r="AM33" s="1" t="str">
        <f>IF(G33="女",data_kyogisha!A24,"")</f>
        <v/>
      </c>
      <c r="AN33" s="1">
        <f t="shared" si="16"/>
        <v>0</v>
      </c>
      <c r="AO33" s="1" t="str">
        <f t="shared" si="10"/>
        <v/>
      </c>
      <c r="AP33" s="1">
        <f t="shared" si="11"/>
        <v>0</v>
      </c>
      <c r="AQ33" s="1" t="str">
        <f t="shared" si="12"/>
        <v/>
      </c>
      <c r="AR33" s="1">
        <f t="shared" si="17"/>
        <v>0</v>
      </c>
      <c r="AS33" s="1" t="str">
        <f t="shared" si="13"/>
        <v/>
      </c>
      <c r="AT33" s="1">
        <f t="shared" si="14"/>
        <v>0</v>
      </c>
      <c r="AU33" s="1" t="str">
        <f t="shared" si="15"/>
        <v/>
      </c>
    </row>
    <row r="34" spans="1:47">
      <c r="A34" s="27">
        <v>24</v>
      </c>
      <c r="B34" s="212" t="str">
        <f>IF(①団体情報入力!$C$9="","",IF(C34="","",①団体情報入力!$C$9))</f>
        <v/>
      </c>
      <c r="C34" s="224"/>
      <c r="D34" s="48"/>
      <c r="E34" s="48"/>
      <c r="F34" s="163"/>
      <c r="G34" s="48"/>
      <c r="H34" s="49"/>
      <c r="I34" s="50"/>
      <c r="J34" s="165"/>
      <c r="K34" s="130"/>
      <c r="L34" s="50"/>
      <c r="M34" s="165"/>
      <c r="N34" s="130"/>
      <c r="O34" s="50"/>
      <c r="P34" s="165"/>
      <c r="Q34" s="133"/>
      <c r="R34" s="301"/>
      <c r="S34" s="302"/>
      <c r="T34" s="301"/>
      <c r="U34" s="302"/>
      <c r="Y34" s="54"/>
      <c r="Z34" s="55"/>
      <c r="AB34" s="5" t="str">
        <f t="shared" si="8"/>
        <v/>
      </c>
      <c r="AC34" s="5" t="str">
        <f t="shared" si="0"/>
        <v/>
      </c>
      <c r="AD34" s="5" t="str">
        <f t="shared" si="1"/>
        <v/>
      </c>
      <c r="AE34" s="5" t="str">
        <f t="shared" si="2"/>
        <v/>
      </c>
      <c r="AF34" s="5" t="str">
        <f t="shared" si="3"/>
        <v/>
      </c>
      <c r="AG34" s="8" t="str">
        <f>IF(G34="男",data_kyogisha!A25,"")</f>
        <v/>
      </c>
      <c r="AH34" s="5" t="str">
        <f t="shared" si="9"/>
        <v/>
      </c>
      <c r="AI34" s="5" t="str">
        <f t="shared" si="4"/>
        <v/>
      </c>
      <c r="AJ34" s="5" t="str">
        <f t="shared" si="5"/>
        <v/>
      </c>
      <c r="AK34" s="5" t="str">
        <f t="shared" si="6"/>
        <v/>
      </c>
      <c r="AL34" s="5" t="str">
        <f t="shared" si="7"/>
        <v/>
      </c>
      <c r="AM34" s="1" t="str">
        <f>IF(G34="女",data_kyogisha!A25,"")</f>
        <v/>
      </c>
      <c r="AN34" s="1">
        <f t="shared" si="16"/>
        <v>0</v>
      </c>
      <c r="AO34" s="1" t="str">
        <f t="shared" si="10"/>
        <v/>
      </c>
      <c r="AP34" s="1">
        <f t="shared" si="11"/>
        <v>0</v>
      </c>
      <c r="AQ34" s="1" t="str">
        <f t="shared" si="12"/>
        <v/>
      </c>
      <c r="AR34" s="1">
        <f t="shared" si="17"/>
        <v>0</v>
      </c>
      <c r="AS34" s="1" t="str">
        <f t="shared" si="13"/>
        <v/>
      </c>
      <c r="AT34" s="1">
        <f t="shared" si="14"/>
        <v>0</v>
      </c>
      <c r="AU34" s="1" t="str">
        <f t="shared" si="15"/>
        <v/>
      </c>
    </row>
    <row r="35" spans="1:47">
      <c r="A35" s="27">
        <v>25</v>
      </c>
      <c r="B35" s="212" t="str">
        <f>IF(①団体情報入力!$C$9="","",IF(C35="","",①団体情報入力!$C$9))</f>
        <v/>
      </c>
      <c r="C35" s="224"/>
      <c r="D35" s="48"/>
      <c r="E35" s="48"/>
      <c r="F35" s="163"/>
      <c r="G35" s="48"/>
      <c r="H35" s="49"/>
      <c r="I35" s="50"/>
      <c r="J35" s="165"/>
      <c r="K35" s="130"/>
      <c r="L35" s="50"/>
      <c r="M35" s="165"/>
      <c r="N35" s="130"/>
      <c r="O35" s="50"/>
      <c r="P35" s="165"/>
      <c r="Q35" s="133"/>
      <c r="R35" s="301"/>
      <c r="S35" s="302"/>
      <c r="T35" s="301"/>
      <c r="U35" s="302"/>
      <c r="Y35" s="54"/>
      <c r="Z35" s="55"/>
      <c r="AB35" s="5" t="str">
        <f t="shared" si="8"/>
        <v/>
      </c>
      <c r="AC35" s="5" t="str">
        <f t="shared" si="0"/>
        <v/>
      </c>
      <c r="AD35" s="5" t="str">
        <f t="shared" si="1"/>
        <v/>
      </c>
      <c r="AE35" s="5" t="str">
        <f t="shared" si="2"/>
        <v/>
      </c>
      <c r="AF35" s="5" t="str">
        <f t="shared" si="3"/>
        <v/>
      </c>
      <c r="AG35" s="8" t="str">
        <f>IF(G35="男",data_kyogisha!A26,"")</f>
        <v/>
      </c>
      <c r="AH35" s="5" t="str">
        <f t="shared" si="9"/>
        <v/>
      </c>
      <c r="AI35" s="5" t="str">
        <f t="shared" si="4"/>
        <v/>
      </c>
      <c r="AJ35" s="5" t="str">
        <f t="shared" si="5"/>
        <v/>
      </c>
      <c r="AK35" s="5" t="str">
        <f t="shared" si="6"/>
        <v/>
      </c>
      <c r="AL35" s="5" t="str">
        <f t="shared" si="7"/>
        <v/>
      </c>
      <c r="AM35" s="1" t="str">
        <f>IF(G35="女",data_kyogisha!A26,"")</f>
        <v/>
      </c>
      <c r="AN35" s="1">
        <f t="shared" si="16"/>
        <v>0</v>
      </c>
      <c r="AO35" s="1" t="str">
        <f t="shared" si="10"/>
        <v/>
      </c>
      <c r="AP35" s="1">
        <f t="shared" si="11"/>
        <v>0</v>
      </c>
      <c r="AQ35" s="1" t="str">
        <f t="shared" si="12"/>
        <v/>
      </c>
      <c r="AR35" s="1">
        <f t="shared" si="17"/>
        <v>0</v>
      </c>
      <c r="AS35" s="1" t="str">
        <f t="shared" si="13"/>
        <v/>
      </c>
      <c r="AT35" s="1">
        <f t="shared" si="14"/>
        <v>0</v>
      </c>
      <c r="AU35" s="1" t="str">
        <f t="shared" si="15"/>
        <v/>
      </c>
    </row>
    <row r="36" spans="1:47">
      <c r="A36" s="27">
        <v>26</v>
      </c>
      <c r="B36" s="212" t="str">
        <f>IF(①団体情報入力!$C$9="","",IF(C36="","",①団体情報入力!$C$9))</f>
        <v/>
      </c>
      <c r="C36" s="224"/>
      <c r="D36" s="48"/>
      <c r="E36" s="48"/>
      <c r="F36" s="163"/>
      <c r="G36" s="48"/>
      <c r="H36" s="49"/>
      <c r="I36" s="50"/>
      <c r="J36" s="165"/>
      <c r="K36" s="130"/>
      <c r="L36" s="50"/>
      <c r="M36" s="165"/>
      <c r="N36" s="130"/>
      <c r="O36" s="50"/>
      <c r="P36" s="165"/>
      <c r="Q36" s="133"/>
      <c r="R36" s="301"/>
      <c r="S36" s="302"/>
      <c r="T36" s="301"/>
      <c r="U36" s="302"/>
      <c r="Y36" s="54"/>
      <c r="Z36" s="55"/>
      <c r="AB36" s="5" t="str">
        <f t="shared" si="8"/>
        <v/>
      </c>
      <c r="AC36" s="5" t="str">
        <f t="shared" si="0"/>
        <v/>
      </c>
      <c r="AD36" s="5" t="str">
        <f t="shared" si="1"/>
        <v/>
      </c>
      <c r="AE36" s="5" t="str">
        <f t="shared" si="2"/>
        <v/>
      </c>
      <c r="AF36" s="5" t="str">
        <f t="shared" si="3"/>
        <v/>
      </c>
      <c r="AG36" s="8" t="str">
        <f>IF(G36="男",data_kyogisha!A27,"")</f>
        <v/>
      </c>
      <c r="AH36" s="5" t="str">
        <f t="shared" si="9"/>
        <v/>
      </c>
      <c r="AI36" s="5" t="str">
        <f t="shared" si="4"/>
        <v/>
      </c>
      <c r="AJ36" s="5" t="str">
        <f t="shared" si="5"/>
        <v/>
      </c>
      <c r="AK36" s="5" t="str">
        <f t="shared" si="6"/>
        <v/>
      </c>
      <c r="AL36" s="5" t="str">
        <f t="shared" si="7"/>
        <v/>
      </c>
      <c r="AM36" s="1" t="str">
        <f>IF(G36="女",data_kyogisha!A27,"")</f>
        <v/>
      </c>
      <c r="AN36" s="1">
        <f t="shared" si="16"/>
        <v>0</v>
      </c>
      <c r="AO36" s="1" t="str">
        <f t="shared" si="10"/>
        <v/>
      </c>
      <c r="AP36" s="1">
        <f t="shared" si="11"/>
        <v>0</v>
      </c>
      <c r="AQ36" s="1" t="str">
        <f t="shared" si="12"/>
        <v/>
      </c>
      <c r="AR36" s="1">
        <f t="shared" si="17"/>
        <v>0</v>
      </c>
      <c r="AS36" s="1" t="str">
        <f t="shared" si="13"/>
        <v/>
      </c>
      <c r="AT36" s="1">
        <f t="shared" si="14"/>
        <v>0</v>
      </c>
      <c r="AU36" s="1" t="str">
        <f t="shared" si="15"/>
        <v/>
      </c>
    </row>
    <row r="37" spans="1:47">
      <c r="A37" s="27">
        <v>27</v>
      </c>
      <c r="B37" s="212" t="str">
        <f>IF(①団体情報入力!$C$9="","",IF(C37="","",①団体情報入力!$C$9))</f>
        <v/>
      </c>
      <c r="C37" s="224"/>
      <c r="D37" s="48"/>
      <c r="E37" s="48"/>
      <c r="F37" s="163"/>
      <c r="G37" s="48"/>
      <c r="H37" s="49"/>
      <c r="I37" s="50"/>
      <c r="J37" s="165"/>
      <c r="K37" s="130"/>
      <c r="L37" s="50"/>
      <c r="M37" s="165"/>
      <c r="N37" s="130"/>
      <c r="O37" s="50"/>
      <c r="P37" s="165"/>
      <c r="Q37" s="133"/>
      <c r="R37" s="301"/>
      <c r="S37" s="302"/>
      <c r="T37" s="306"/>
      <c r="U37" s="307"/>
      <c r="Y37" s="54"/>
      <c r="Z37" s="55"/>
      <c r="AB37" s="5" t="str">
        <f t="shared" si="8"/>
        <v/>
      </c>
      <c r="AC37" s="5" t="str">
        <f t="shared" si="0"/>
        <v/>
      </c>
      <c r="AD37" s="5" t="str">
        <f t="shared" si="1"/>
        <v/>
      </c>
      <c r="AE37" s="5" t="str">
        <f t="shared" si="2"/>
        <v/>
      </c>
      <c r="AF37" s="5" t="str">
        <f t="shared" si="3"/>
        <v/>
      </c>
      <c r="AG37" s="8" t="str">
        <f>IF(G37="男",data_kyogisha!A28,"")</f>
        <v/>
      </c>
      <c r="AH37" s="5" t="str">
        <f t="shared" si="9"/>
        <v/>
      </c>
      <c r="AI37" s="5" t="str">
        <f t="shared" si="4"/>
        <v/>
      </c>
      <c r="AJ37" s="5" t="str">
        <f t="shared" si="5"/>
        <v/>
      </c>
      <c r="AK37" s="5" t="str">
        <f t="shared" si="6"/>
        <v/>
      </c>
      <c r="AL37" s="5" t="str">
        <f t="shared" si="7"/>
        <v/>
      </c>
      <c r="AM37" s="1" t="str">
        <f>IF(G37="女",data_kyogisha!A28,"")</f>
        <v/>
      </c>
      <c r="AN37" s="1">
        <f t="shared" si="16"/>
        <v>0</v>
      </c>
      <c r="AO37" s="1" t="str">
        <f t="shared" si="10"/>
        <v/>
      </c>
      <c r="AP37" s="1">
        <f t="shared" si="11"/>
        <v>0</v>
      </c>
      <c r="AQ37" s="1" t="str">
        <f t="shared" si="12"/>
        <v/>
      </c>
      <c r="AR37" s="1">
        <f t="shared" si="17"/>
        <v>0</v>
      </c>
      <c r="AS37" s="1" t="str">
        <f t="shared" si="13"/>
        <v/>
      </c>
      <c r="AT37" s="1">
        <f t="shared" si="14"/>
        <v>0</v>
      </c>
      <c r="AU37" s="1" t="str">
        <f t="shared" si="15"/>
        <v/>
      </c>
    </row>
    <row r="38" spans="1:47">
      <c r="A38" s="27">
        <v>28</v>
      </c>
      <c r="B38" s="212" t="str">
        <f>IF(①団体情報入力!$C$9="","",IF(C38="","",①団体情報入力!$C$9))</f>
        <v/>
      </c>
      <c r="C38" s="224"/>
      <c r="D38" s="48"/>
      <c r="E38" s="48"/>
      <c r="F38" s="163"/>
      <c r="G38" s="48"/>
      <c r="H38" s="49"/>
      <c r="I38" s="50"/>
      <c r="J38" s="165"/>
      <c r="K38" s="130"/>
      <c r="L38" s="50"/>
      <c r="M38" s="165"/>
      <c r="N38" s="130"/>
      <c r="O38" s="50"/>
      <c r="P38" s="165"/>
      <c r="Q38" s="133"/>
      <c r="R38" s="301"/>
      <c r="S38" s="302"/>
      <c r="T38" s="306"/>
      <c r="U38" s="307"/>
      <c r="Y38" s="54"/>
      <c r="Z38" s="55"/>
      <c r="AB38" s="5" t="str">
        <f t="shared" si="8"/>
        <v/>
      </c>
      <c r="AC38" s="5" t="str">
        <f t="shared" si="0"/>
        <v/>
      </c>
      <c r="AD38" s="5" t="str">
        <f t="shared" si="1"/>
        <v/>
      </c>
      <c r="AE38" s="5" t="str">
        <f t="shared" si="2"/>
        <v/>
      </c>
      <c r="AF38" s="5" t="str">
        <f t="shared" si="3"/>
        <v/>
      </c>
      <c r="AG38" s="8" t="str">
        <f>IF(G38="男",data_kyogisha!A29,"")</f>
        <v/>
      </c>
      <c r="AH38" s="5" t="str">
        <f t="shared" si="9"/>
        <v/>
      </c>
      <c r="AI38" s="5" t="str">
        <f t="shared" si="4"/>
        <v/>
      </c>
      <c r="AJ38" s="5" t="str">
        <f t="shared" si="5"/>
        <v/>
      </c>
      <c r="AK38" s="5" t="str">
        <f t="shared" si="6"/>
        <v/>
      </c>
      <c r="AL38" s="5" t="str">
        <f t="shared" si="7"/>
        <v/>
      </c>
      <c r="AM38" s="1" t="str">
        <f>IF(G38="女",data_kyogisha!A29,"")</f>
        <v/>
      </c>
      <c r="AN38" s="1">
        <f t="shared" si="16"/>
        <v>0</v>
      </c>
      <c r="AO38" s="1" t="str">
        <f t="shared" si="10"/>
        <v/>
      </c>
      <c r="AP38" s="1">
        <f t="shared" si="11"/>
        <v>0</v>
      </c>
      <c r="AQ38" s="1" t="str">
        <f t="shared" si="12"/>
        <v/>
      </c>
      <c r="AR38" s="1">
        <f t="shared" si="17"/>
        <v>0</v>
      </c>
      <c r="AS38" s="1" t="str">
        <f t="shared" si="13"/>
        <v/>
      </c>
      <c r="AT38" s="1">
        <f t="shared" si="14"/>
        <v>0</v>
      </c>
      <c r="AU38" s="1" t="str">
        <f t="shared" si="15"/>
        <v/>
      </c>
    </row>
    <row r="39" spans="1:47">
      <c r="A39" s="27">
        <v>29</v>
      </c>
      <c r="B39" s="212" t="str">
        <f>IF(①団体情報入力!$C$9="","",IF(C39="","",①団体情報入力!$C$9))</f>
        <v/>
      </c>
      <c r="C39" s="224"/>
      <c r="D39" s="48"/>
      <c r="E39" s="48"/>
      <c r="F39" s="163"/>
      <c r="G39" s="48"/>
      <c r="H39" s="49"/>
      <c r="I39" s="50"/>
      <c r="J39" s="165"/>
      <c r="K39" s="130"/>
      <c r="L39" s="50"/>
      <c r="M39" s="165"/>
      <c r="N39" s="130"/>
      <c r="O39" s="50"/>
      <c r="P39" s="165"/>
      <c r="Q39" s="133"/>
      <c r="R39" s="301"/>
      <c r="S39" s="302"/>
      <c r="T39" s="306"/>
      <c r="U39" s="307"/>
      <c r="Y39" s="54"/>
      <c r="Z39" s="55"/>
      <c r="AB39" s="5" t="str">
        <f t="shared" si="8"/>
        <v/>
      </c>
      <c r="AC39" s="5" t="str">
        <f t="shared" si="0"/>
        <v/>
      </c>
      <c r="AD39" s="5" t="str">
        <f t="shared" si="1"/>
        <v/>
      </c>
      <c r="AE39" s="5" t="str">
        <f t="shared" si="2"/>
        <v/>
      </c>
      <c r="AF39" s="5" t="str">
        <f t="shared" si="3"/>
        <v/>
      </c>
      <c r="AG39" s="8" t="str">
        <f>IF(G39="男",data_kyogisha!A30,"")</f>
        <v/>
      </c>
      <c r="AH39" s="5" t="str">
        <f t="shared" si="9"/>
        <v/>
      </c>
      <c r="AI39" s="5" t="str">
        <f t="shared" si="4"/>
        <v/>
      </c>
      <c r="AJ39" s="5" t="str">
        <f t="shared" si="5"/>
        <v/>
      </c>
      <c r="AK39" s="5" t="str">
        <f t="shared" si="6"/>
        <v/>
      </c>
      <c r="AL39" s="5" t="str">
        <f t="shared" si="7"/>
        <v/>
      </c>
      <c r="AM39" s="1" t="str">
        <f>IF(G39="女",data_kyogisha!A30,"")</f>
        <v/>
      </c>
      <c r="AN39" s="1">
        <f t="shared" si="16"/>
        <v>0</v>
      </c>
      <c r="AO39" s="1" t="str">
        <f t="shared" si="10"/>
        <v/>
      </c>
      <c r="AP39" s="1">
        <f t="shared" si="11"/>
        <v>0</v>
      </c>
      <c r="AQ39" s="1" t="str">
        <f t="shared" si="12"/>
        <v/>
      </c>
      <c r="AR39" s="1">
        <f t="shared" si="17"/>
        <v>0</v>
      </c>
      <c r="AS39" s="1" t="str">
        <f t="shared" si="13"/>
        <v/>
      </c>
      <c r="AT39" s="1">
        <f t="shared" si="14"/>
        <v>0</v>
      </c>
      <c r="AU39" s="1" t="str">
        <f t="shared" si="15"/>
        <v/>
      </c>
    </row>
    <row r="40" spans="1:47">
      <c r="A40" s="27">
        <v>30</v>
      </c>
      <c r="B40" s="212" t="str">
        <f>IF(①団体情報入力!$C$9="","",IF(C40="","",①団体情報入力!$C$9))</f>
        <v/>
      </c>
      <c r="C40" s="224"/>
      <c r="D40" s="48"/>
      <c r="E40" s="48"/>
      <c r="F40" s="163"/>
      <c r="G40" s="48"/>
      <c r="H40" s="49"/>
      <c r="I40" s="50"/>
      <c r="J40" s="165"/>
      <c r="K40" s="130"/>
      <c r="L40" s="50"/>
      <c r="M40" s="165"/>
      <c r="N40" s="130"/>
      <c r="O40" s="50"/>
      <c r="P40" s="165"/>
      <c r="Q40" s="133"/>
      <c r="R40" s="301"/>
      <c r="S40" s="302"/>
      <c r="T40" s="306"/>
      <c r="U40" s="307"/>
      <c r="Z40" s="2"/>
      <c r="AB40" s="5" t="str">
        <f t="shared" si="8"/>
        <v/>
      </c>
      <c r="AC40" s="5" t="str">
        <f t="shared" si="0"/>
        <v/>
      </c>
      <c r="AD40" s="5" t="str">
        <f t="shared" si="1"/>
        <v/>
      </c>
      <c r="AE40" s="5" t="str">
        <f t="shared" si="2"/>
        <v/>
      </c>
      <c r="AF40" s="5" t="str">
        <f t="shared" si="3"/>
        <v/>
      </c>
      <c r="AG40" s="8" t="str">
        <f>IF(G40="男",data_kyogisha!A31,"")</f>
        <v/>
      </c>
      <c r="AH40" s="5" t="str">
        <f t="shared" si="9"/>
        <v/>
      </c>
      <c r="AI40" s="5" t="str">
        <f t="shared" si="4"/>
        <v/>
      </c>
      <c r="AJ40" s="5" t="str">
        <f t="shared" si="5"/>
        <v/>
      </c>
      <c r="AK40" s="5" t="str">
        <f t="shared" si="6"/>
        <v/>
      </c>
      <c r="AL40" s="5" t="str">
        <f t="shared" si="7"/>
        <v/>
      </c>
      <c r="AM40" s="1" t="str">
        <f>IF(G40="女",data_kyogisha!A31,"")</f>
        <v/>
      </c>
      <c r="AN40" s="1">
        <f t="shared" si="16"/>
        <v>0</v>
      </c>
      <c r="AO40" s="1" t="str">
        <f t="shared" si="10"/>
        <v/>
      </c>
      <c r="AP40" s="1">
        <f t="shared" si="11"/>
        <v>0</v>
      </c>
      <c r="AQ40" s="1" t="str">
        <f t="shared" si="12"/>
        <v/>
      </c>
      <c r="AR40" s="1">
        <f t="shared" si="17"/>
        <v>0</v>
      </c>
      <c r="AS40" s="1" t="str">
        <f t="shared" si="13"/>
        <v/>
      </c>
      <c r="AT40" s="1">
        <f t="shared" si="14"/>
        <v>0</v>
      </c>
      <c r="AU40" s="1" t="str">
        <f t="shared" si="15"/>
        <v/>
      </c>
    </row>
    <row r="41" spans="1:47">
      <c r="A41" s="27">
        <v>31</v>
      </c>
      <c r="B41" s="212" t="str">
        <f>IF(①団体情報入力!$C$9="","",IF(C41="","",①団体情報入力!$C$9))</f>
        <v/>
      </c>
      <c r="C41" s="224"/>
      <c r="D41" s="48"/>
      <c r="E41" s="48"/>
      <c r="F41" s="163"/>
      <c r="G41" s="48"/>
      <c r="H41" s="49"/>
      <c r="I41" s="50"/>
      <c r="J41" s="165"/>
      <c r="K41" s="130"/>
      <c r="L41" s="50"/>
      <c r="M41" s="165"/>
      <c r="N41" s="130"/>
      <c r="O41" s="50"/>
      <c r="P41" s="165"/>
      <c r="Q41" s="133"/>
      <c r="R41" s="301"/>
      <c r="S41" s="302"/>
      <c r="T41" s="306"/>
      <c r="U41" s="307"/>
      <c r="Z41" s="2"/>
      <c r="AB41" s="5" t="str">
        <f t="shared" si="8"/>
        <v/>
      </c>
      <c r="AC41" s="5" t="str">
        <f t="shared" si="0"/>
        <v/>
      </c>
      <c r="AD41" s="5" t="str">
        <f t="shared" si="1"/>
        <v/>
      </c>
      <c r="AE41" s="5" t="str">
        <f t="shared" si="2"/>
        <v/>
      </c>
      <c r="AF41" s="5" t="str">
        <f t="shared" si="3"/>
        <v/>
      </c>
      <c r="AG41" s="8" t="str">
        <f>IF(G41="男",data_kyogisha!A32,"")</f>
        <v/>
      </c>
      <c r="AH41" s="5" t="str">
        <f t="shared" si="9"/>
        <v/>
      </c>
      <c r="AI41" s="5" t="str">
        <f t="shared" si="4"/>
        <v/>
      </c>
      <c r="AJ41" s="5" t="str">
        <f t="shared" si="5"/>
        <v/>
      </c>
      <c r="AK41" s="5" t="str">
        <f t="shared" si="6"/>
        <v/>
      </c>
      <c r="AL41" s="5" t="str">
        <f t="shared" si="7"/>
        <v/>
      </c>
      <c r="AM41" s="1" t="str">
        <f>IF(G41="女",data_kyogisha!A32,"")</f>
        <v/>
      </c>
      <c r="AN41" s="1">
        <f t="shared" si="16"/>
        <v>0</v>
      </c>
      <c r="AO41" s="1" t="str">
        <f t="shared" si="10"/>
        <v/>
      </c>
      <c r="AP41" s="1">
        <f t="shared" si="11"/>
        <v>0</v>
      </c>
      <c r="AQ41" s="1" t="str">
        <f t="shared" si="12"/>
        <v/>
      </c>
      <c r="AR41" s="1">
        <f t="shared" si="17"/>
        <v>0</v>
      </c>
      <c r="AS41" s="1" t="str">
        <f t="shared" si="13"/>
        <v/>
      </c>
      <c r="AT41" s="1">
        <f t="shared" si="14"/>
        <v>0</v>
      </c>
      <c r="AU41" s="1" t="str">
        <f t="shared" si="15"/>
        <v/>
      </c>
    </row>
    <row r="42" spans="1:47">
      <c r="A42" s="27">
        <v>32</v>
      </c>
      <c r="B42" s="212" t="str">
        <f>IF(①団体情報入力!$C$9="","",IF(C42="","",①団体情報入力!$C$9))</f>
        <v/>
      </c>
      <c r="C42" s="224"/>
      <c r="D42" s="48"/>
      <c r="E42" s="48"/>
      <c r="F42" s="163"/>
      <c r="G42" s="48"/>
      <c r="H42" s="49"/>
      <c r="I42" s="50"/>
      <c r="J42" s="165"/>
      <c r="K42" s="130"/>
      <c r="L42" s="50"/>
      <c r="M42" s="165"/>
      <c r="N42" s="130"/>
      <c r="O42" s="50"/>
      <c r="P42" s="165"/>
      <c r="Q42" s="133"/>
      <c r="R42" s="301"/>
      <c r="S42" s="302"/>
      <c r="T42" s="306"/>
      <c r="U42" s="307"/>
      <c r="Z42" s="2"/>
      <c r="AB42" s="5" t="str">
        <f t="shared" si="8"/>
        <v/>
      </c>
      <c r="AC42" s="5" t="str">
        <f t="shared" si="0"/>
        <v/>
      </c>
      <c r="AD42" s="5" t="str">
        <f t="shared" si="1"/>
        <v/>
      </c>
      <c r="AE42" s="5" t="str">
        <f t="shared" si="2"/>
        <v/>
      </c>
      <c r="AF42" s="5" t="str">
        <f t="shared" si="3"/>
        <v/>
      </c>
      <c r="AG42" s="8" t="str">
        <f>IF(G42="男",data_kyogisha!A33,"")</f>
        <v/>
      </c>
      <c r="AH42" s="5" t="str">
        <f t="shared" si="9"/>
        <v/>
      </c>
      <c r="AI42" s="5" t="str">
        <f t="shared" si="4"/>
        <v/>
      </c>
      <c r="AJ42" s="5" t="str">
        <f t="shared" si="5"/>
        <v/>
      </c>
      <c r="AK42" s="5" t="str">
        <f t="shared" si="6"/>
        <v/>
      </c>
      <c r="AL42" s="5" t="str">
        <f t="shared" si="7"/>
        <v/>
      </c>
      <c r="AM42" s="1" t="str">
        <f>IF(G42="女",data_kyogisha!A33,"")</f>
        <v/>
      </c>
      <c r="AN42" s="1">
        <f t="shared" si="16"/>
        <v>0</v>
      </c>
      <c r="AO42" s="1" t="str">
        <f t="shared" si="10"/>
        <v/>
      </c>
      <c r="AP42" s="1">
        <f t="shared" si="11"/>
        <v>0</v>
      </c>
      <c r="AQ42" s="1" t="str">
        <f t="shared" si="12"/>
        <v/>
      </c>
      <c r="AR42" s="1">
        <f t="shared" si="17"/>
        <v>0</v>
      </c>
      <c r="AS42" s="1" t="str">
        <f t="shared" si="13"/>
        <v/>
      </c>
      <c r="AT42" s="1">
        <f t="shared" si="14"/>
        <v>0</v>
      </c>
      <c r="AU42" s="1" t="str">
        <f t="shared" si="15"/>
        <v/>
      </c>
    </row>
    <row r="43" spans="1:47">
      <c r="A43" s="27">
        <v>33</v>
      </c>
      <c r="B43" s="212" t="str">
        <f>IF(①団体情報入力!$C$9="","",IF(C43="","",①団体情報入力!$C$9))</f>
        <v/>
      </c>
      <c r="C43" s="224"/>
      <c r="D43" s="48"/>
      <c r="E43" s="48"/>
      <c r="F43" s="163"/>
      <c r="G43" s="48"/>
      <c r="H43" s="49"/>
      <c r="I43" s="50"/>
      <c r="J43" s="165"/>
      <c r="K43" s="130"/>
      <c r="L43" s="50"/>
      <c r="M43" s="165"/>
      <c r="N43" s="130"/>
      <c r="O43" s="50"/>
      <c r="P43" s="165"/>
      <c r="Q43" s="133"/>
      <c r="R43" s="301"/>
      <c r="S43" s="302"/>
      <c r="T43" s="306"/>
      <c r="U43" s="307"/>
      <c r="Z43" s="2"/>
      <c r="AB43" s="5" t="str">
        <f t="shared" si="8"/>
        <v/>
      </c>
      <c r="AC43" s="5" t="str">
        <f t="shared" ref="AC43:AC75" si="18">IF(G43="男",D43,"")</f>
        <v/>
      </c>
      <c r="AD43" s="5" t="str">
        <f t="shared" ref="AD43:AD75" si="19">IF(G43="男",E43,"")</f>
        <v/>
      </c>
      <c r="AE43" s="5" t="str">
        <f t="shared" ref="AE43:AE75" si="20">IF(G43="男",G43,"")</f>
        <v/>
      </c>
      <c r="AF43" s="5" t="str">
        <f t="shared" ref="AF43:AF75" si="21">IF(G43="男",IF(H43="","",H43),"")</f>
        <v/>
      </c>
      <c r="AG43" s="8" t="str">
        <f>IF(G43="男",data_kyogisha!A34,"")</f>
        <v/>
      </c>
      <c r="AH43" s="5" t="str">
        <f t="shared" si="9"/>
        <v/>
      </c>
      <c r="AI43" s="5" t="str">
        <f t="shared" ref="AI43:AI74" si="22">IF(G43="女",D43,"")</f>
        <v/>
      </c>
      <c r="AJ43" s="5" t="str">
        <f t="shared" ref="AJ43:AJ75" si="23">IF(G43="女",E43,"")</f>
        <v/>
      </c>
      <c r="AK43" s="5" t="str">
        <f t="shared" ref="AK43:AK74" si="24">IF(G43="女",G43,"")</f>
        <v/>
      </c>
      <c r="AL43" s="5" t="str">
        <f t="shared" ref="AL43:AL75" si="25">IF(G43="女",IF(H43="","",H43),"")</f>
        <v/>
      </c>
      <c r="AM43" s="1" t="str">
        <f>IF(G43="女",data_kyogisha!A34,"")</f>
        <v/>
      </c>
      <c r="AN43" s="1">
        <f t="shared" si="16"/>
        <v>0</v>
      </c>
      <c r="AO43" s="1" t="str">
        <f t="shared" si="10"/>
        <v/>
      </c>
      <c r="AP43" s="1">
        <f t="shared" si="11"/>
        <v>0</v>
      </c>
      <c r="AQ43" s="1" t="str">
        <f t="shared" si="12"/>
        <v/>
      </c>
      <c r="AR43" s="1">
        <f t="shared" si="17"/>
        <v>0</v>
      </c>
      <c r="AS43" s="1" t="str">
        <f t="shared" si="13"/>
        <v/>
      </c>
      <c r="AT43" s="1">
        <f t="shared" si="14"/>
        <v>0</v>
      </c>
      <c r="AU43" s="1" t="str">
        <f t="shared" si="15"/>
        <v/>
      </c>
    </row>
    <row r="44" spans="1:47">
      <c r="A44" s="27">
        <v>34</v>
      </c>
      <c r="B44" s="212" t="str">
        <f>IF(①団体情報入力!$C$9="","",IF(C44="","",①団体情報入力!$C$9))</f>
        <v/>
      </c>
      <c r="C44" s="224"/>
      <c r="D44" s="48"/>
      <c r="E44" s="48"/>
      <c r="F44" s="163"/>
      <c r="G44" s="48"/>
      <c r="H44" s="49"/>
      <c r="I44" s="50"/>
      <c r="J44" s="165"/>
      <c r="K44" s="130"/>
      <c r="L44" s="50"/>
      <c r="M44" s="165"/>
      <c r="N44" s="130"/>
      <c r="O44" s="50"/>
      <c r="P44" s="165"/>
      <c r="Q44" s="133"/>
      <c r="R44" s="301"/>
      <c r="S44" s="302"/>
      <c r="T44" s="306"/>
      <c r="U44" s="307"/>
      <c r="Z44" s="2"/>
      <c r="AB44" s="5" t="str">
        <f t="shared" si="8"/>
        <v/>
      </c>
      <c r="AC44" s="5" t="str">
        <f t="shared" si="18"/>
        <v/>
      </c>
      <c r="AD44" s="5" t="str">
        <f t="shared" si="19"/>
        <v/>
      </c>
      <c r="AE44" s="5" t="str">
        <f t="shared" si="20"/>
        <v/>
      </c>
      <c r="AF44" s="5" t="str">
        <f t="shared" si="21"/>
        <v/>
      </c>
      <c r="AG44" s="8" t="str">
        <f>IF(G44="男",data_kyogisha!A35,"")</f>
        <v/>
      </c>
      <c r="AH44" s="5" t="str">
        <f t="shared" si="9"/>
        <v/>
      </c>
      <c r="AI44" s="5" t="str">
        <f t="shared" si="22"/>
        <v/>
      </c>
      <c r="AJ44" s="5" t="str">
        <f t="shared" si="23"/>
        <v/>
      </c>
      <c r="AK44" s="5" t="str">
        <f t="shared" si="24"/>
        <v/>
      </c>
      <c r="AL44" s="5" t="str">
        <f t="shared" si="25"/>
        <v/>
      </c>
      <c r="AM44" s="1" t="str">
        <f>IF(G44="女",data_kyogisha!A35,"")</f>
        <v/>
      </c>
      <c r="AN44" s="1">
        <f t="shared" si="16"/>
        <v>0</v>
      </c>
      <c r="AO44" s="1" t="str">
        <f t="shared" si="10"/>
        <v/>
      </c>
      <c r="AP44" s="1">
        <f t="shared" ref="AP44:AP75" si="26">IF(AND(G44="男",T44="○"),AP43+1,AP43)</f>
        <v>0</v>
      </c>
      <c r="AQ44" s="1" t="str">
        <f t="shared" si="12"/>
        <v/>
      </c>
      <c r="AR44" s="1">
        <f t="shared" si="17"/>
        <v>0</v>
      </c>
      <c r="AS44" s="1" t="str">
        <f t="shared" si="13"/>
        <v/>
      </c>
      <c r="AT44" s="1">
        <f t="shared" ref="AT44:AT75" si="27">IF(AND(G44="女",T44="○"),AT43+1,AT43)</f>
        <v>0</v>
      </c>
      <c r="AU44" s="1" t="str">
        <f t="shared" si="15"/>
        <v/>
      </c>
    </row>
    <row r="45" spans="1:47">
      <c r="A45" s="27">
        <v>35</v>
      </c>
      <c r="B45" s="212" t="str">
        <f>IF(①団体情報入力!$C$9="","",IF(C45="","",①団体情報入力!$C$9))</f>
        <v/>
      </c>
      <c r="C45" s="224"/>
      <c r="D45" s="48"/>
      <c r="E45" s="48"/>
      <c r="F45" s="163"/>
      <c r="G45" s="48"/>
      <c r="H45" s="49"/>
      <c r="I45" s="50"/>
      <c r="J45" s="165"/>
      <c r="K45" s="130"/>
      <c r="L45" s="50"/>
      <c r="M45" s="165"/>
      <c r="N45" s="130"/>
      <c r="O45" s="50"/>
      <c r="P45" s="165"/>
      <c r="Q45" s="133"/>
      <c r="R45" s="301"/>
      <c r="S45" s="302"/>
      <c r="T45" s="306"/>
      <c r="U45" s="307"/>
      <c r="Z45" s="2"/>
      <c r="AB45" s="5" t="str">
        <f t="shared" si="8"/>
        <v/>
      </c>
      <c r="AC45" s="5" t="str">
        <f t="shared" si="18"/>
        <v/>
      </c>
      <c r="AD45" s="5" t="str">
        <f t="shared" si="19"/>
        <v/>
      </c>
      <c r="AE45" s="5" t="str">
        <f t="shared" si="20"/>
        <v/>
      </c>
      <c r="AF45" s="5" t="str">
        <f t="shared" si="21"/>
        <v/>
      </c>
      <c r="AG45" s="8" t="str">
        <f>IF(G45="男",data_kyogisha!A36,"")</f>
        <v/>
      </c>
      <c r="AH45" s="5" t="str">
        <f t="shared" si="9"/>
        <v/>
      </c>
      <c r="AI45" s="5" t="str">
        <f t="shared" si="22"/>
        <v/>
      </c>
      <c r="AJ45" s="5" t="str">
        <f t="shared" si="23"/>
        <v/>
      </c>
      <c r="AK45" s="5" t="str">
        <f t="shared" si="24"/>
        <v/>
      </c>
      <c r="AL45" s="5" t="str">
        <f t="shared" si="25"/>
        <v/>
      </c>
      <c r="AM45" s="1" t="str">
        <f>IF(G45="女",data_kyogisha!A36,"")</f>
        <v/>
      </c>
      <c r="AN45" s="1">
        <f t="shared" si="16"/>
        <v>0</v>
      </c>
      <c r="AO45" s="1" t="str">
        <f t="shared" si="10"/>
        <v/>
      </c>
      <c r="AP45" s="1">
        <f t="shared" si="26"/>
        <v>0</v>
      </c>
      <c r="AQ45" s="1" t="str">
        <f t="shared" si="12"/>
        <v/>
      </c>
      <c r="AR45" s="1">
        <f t="shared" si="17"/>
        <v>0</v>
      </c>
      <c r="AS45" s="1" t="str">
        <f t="shared" si="13"/>
        <v/>
      </c>
      <c r="AT45" s="1">
        <f t="shared" si="27"/>
        <v>0</v>
      </c>
      <c r="AU45" s="1" t="str">
        <f t="shared" si="15"/>
        <v/>
      </c>
    </row>
    <row r="46" spans="1:47">
      <c r="A46" s="27">
        <v>36</v>
      </c>
      <c r="B46" s="212" t="str">
        <f>IF(①団体情報入力!$C$9="","",IF(C46="","",①団体情報入力!$C$9))</f>
        <v/>
      </c>
      <c r="C46" s="224"/>
      <c r="D46" s="48"/>
      <c r="E46" s="48"/>
      <c r="F46" s="163"/>
      <c r="G46" s="48"/>
      <c r="H46" s="49"/>
      <c r="I46" s="50"/>
      <c r="J46" s="165"/>
      <c r="K46" s="130"/>
      <c r="L46" s="50"/>
      <c r="M46" s="165"/>
      <c r="N46" s="130"/>
      <c r="O46" s="50"/>
      <c r="P46" s="165"/>
      <c r="Q46" s="133"/>
      <c r="R46" s="301"/>
      <c r="S46" s="302"/>
      <c r="T46" s="306"/>
      <c r="U46" s="307"/>
      <c r="Z46" s="2"/>
      <c r="AB46" s="5" t="str">
        <f t="shared" si="8"/>
        <v/>
      </c>
      <c r="AC46" s="5" t="str">
        <f t="shared" si="18"/>
        <v/>
      </c>
      <c r="AD46" s="5" t="str">
        <f t="shared" si="19"/>
        <v/>
      </c>
      <c r="AE46" s="5" t="str">
        <f t="shared" si="20"/>
        <v/>
      </c>
      <c r="AF46" s="5" t="str">
        <f t="shared" si="21"/>
        <v/>
      </c>
      <c r="AG46" s="8" t="str">
        <f>IF(G46="男",data_kyogisha!A37,"")</f>
        <v/>
      </c>
      <c r="AH46" s="5" t="str">
        <f t="shared" si="9"/>
        <v/>
      </c>
      <c r="AI46" s="5" t="str">
        <f t="shared" si="22"/>
        <v/>
      </c>
      <c r="AJ46" s="5" t="str">
        <f t="shared" si="23"/>
        <v/>
      </c>
      <c r="AK46" s="5" t="str">
        <f t="shared" si="24"/>
        <v/>
      </c>
      <c r="AL46" s="5" t="str">
        <f t="shared" si="25"/>
        <v/>
      </c>
      <c r="AM46" s="1" t="str">
        <f>IF(G46="女",data_kyogisha!A37,"")</f>
        <v/>
      </c>
      <c r="AN46" s="1">
        <f t="shared" si="16"/>
        <v>0</v>
      </c>
      <c r="AO46" s="1" t="str">
        <f t="shared" si="10"/>
        <v/>
      </c>
      <c r="AP46" s="1">
        <f t="shared" si="26"/>
        <v>0</v>
      </c>
      <c r="AQ46" s="1" t="str">
        <f t="shared" si="12"/>
        <v/>
      </c>
      <c r="AR46" s="1">
        <f t="shared" si="17"/>
        <v>0</v>
      </c>
      <c r="AS46" s="1" t="str">
        <f t="shared" si="13"/>
        <v/>
      </c>
      <c r="AT46" s="1">
        <f t="shared" si="27"/>
        <v>0</v>
      </c>
      <c r="AU46" s="1" t="str">
        <f t="shared" si="15"/>
        <v/>
      </c>
    </row>
    <row r="47" spans="1:47">
      <c r="A47" s="27">
        <v>37</v>
      </c>
      <c r="B47" s="212" t="str">
        <f>IF(①団体情報入力!$C$9="","",IF(C47="","",①団体情報入力!$C$9))</f>
        <v/>
      </c>
      <c r="C47" s="224"/>
      <c r="D47" s="48"/>
      <c r="E47" s="48"/>
      <c r="F47" s="163"/>
      <c r="G47" s="48"/>
      <c r="H47" s="49"/>
      <c r="I47" s="50"/>
      <c r="J47" s="165"/>
      <c r="K47" s="130"/>
      <c r="L47" s="50"/>
      <c r="M47" s="165"/>
      <c r="N47" s="130"/>
      <c r="O47" s="50"/>
      <c r="P47" s="165"/>
      <c r="Q47" s="133"/>
      <c r="R47" s="301"/>
      <c r="S47" s="302"/>
      <c r="T47" s="306"/>
      <c r="U47" s="307"/>
      <c r="Z47" s="2"/>
      <c r="AB47" s="5" t="str">
        <f t="shared" si="8"/>
        <v/>
      </c>
      <c r="AC47" s="5" t="str">
        <f t="shared" si="18"/>
        <v/>
      </c>
      <c r="AD47" s="5" t="str">
        <f t="shared" si="19"/>
        <v/>
      </c>
      <c r="AE47" s="5" t="str">
        <f t="shared" si="20"/>
        <v/>
      </c>
      <c r="AF47" s="5" t="str">
        <f t="shared" si="21"/>
        <v/>
      </c>
      <c r="AG47" s="8" t="str">
        <f>IF(G47="男",data_kyogisha!A38,"")</f>
        <v/>
      </c>
      <c r="AH47" s="5" t="str">
        <f t="shared" si="9"/>
        <v/>
      </c>
      <c r="AI47" s="5" t="str">
        <f t="shared" si="22"/>
        <v/>
      </c>
      <c r="AJ47" s="5" t="str">
        <f t="shared" si="23"/>
        <v/>
      </c>
      <c r="AK47" s="5" t="str">
        <f t="shared" si="24"/>
        <v/>
      </c>
      <c r="AL47" s="5" t="str">
        <f t="shared" si="25"/>
        <v/>
      </c>
      <c r="AM47" s="1" t="str">
        <f>IF(G47="女",data_kyogisha!A38,"")</f>
        <v/>
      </c>
      <c r="AN47" s="1">
        <f t="shared" si="16"/>
        <v>0</v>
      </c>
      <c r="AO47" s="1" t="str">
        <f t="shared" si="10"/>
        <v/>
      </c>
      <c r="AP47" s="1">
        <f t="shared" si="26"/>
        <v>0</v>
      </c>
      <c r="AQ47" s="1" t="str">
        <f t="shared" si="12"/>
        <v/>
      </c>
      <c r="AR47" s="1">
        <f t="shared" si="17"/>
        <v>0</v>
      </c>
      <c r="AS47" s="1" t="str">
        <f t="shared" si="13"/>
        <v/>
      </c>
      <c r="AT47" s="1">
        <f t="shared" si="27"/>
        <v>0</v>
      </c>
      <c r="AU47" s="1" t="str">
        <f t="shared" si="15"/>
        <v/>
      </c>
    </row>
    <row r="48" spans="1:47">
      <c r="A48" s="27">
        <v>38</v>
      </c>
      <c r="B48" s="212" t="str">
        <f>IF(①団体情報入力!$C$9="","",IF(C48="","",①団体情報入力!$C$9))</f>
        <v/>
      </c>
      <c r="C48" s="224"/>
      <c r="D48" s="48"/>
      <c r="E48" s="48"/>
      <c r="F48" s="163"/>
      <c r="G48" s="48"/>
      <c r="H48" s="49"/>
      <c r="I48" s="50"/>
      <c r="J48" s="165"/>
      <c r="K48" s="130"/>
      <c r="L48" s="50"/>
      <c r="M48" s="165"/>
      <c r="N48" s="130"/>
      <c r="O48" s="50"/>
      <c r="P48" s="165"/>
      <c r="Q48" s="133"/>
      <c r="R48" s="301"/>
      <c r="S48" s="302"/>
      <c r="T48" s="306"/>
      <c r="U48" s="307"/>
      <c r="Z48" s="2"/>
      <c r="AB48" s="5" t="str">
        <f t="shared" si="8"/>
        <v/>
      </c>
      <c r="AC48" s="5" t="str">
        <f t="shared" si="18"/>
        <v/>
      </c>
      <c r="AD48" s="5" t="str">
        <f t="shared" si="19"/>
        <v/>
      </c>
      <c r="AE48" s="5" t="str">
        <f t="shared" si="20"/>
        <v/>
      </c>
      <c r="AF48" s="5" t="str">
        <f t="shared" si="21"/>
        <v/>
      </c>
      <c r="AG48" s="8" t="str">
        <f>IF(G48="男",data_kyogisha!A39,"")</f>
        <v/>
      </c>
      <c r="AH48" s="5" t="str">
        <f t="shared" si="9"/>
        <v/>
      </c>
      <c r="AI48" s="5" t="str">
        <f t="shared" si="22"/>
        <v/>
      </c>
      <c r="AJ48" s="5" t="str">
        <f t="shared" si="23"/>
        <v/>
      </c>
      <c r="AK48" s="5" t="str">
        <f t="shared" si="24"/>
        <v/>
      </c>
      <c r="AL48" s="5" t="str">
        <f t="shared" si="25"/>
        <v/>
      </c>
      <c r="AM48" s="1" t="str">
        <f>IF(G48="女",data_kyogisha!A39,"")</f>
        <v/>
      </c>
      <c r="AN48" s="1">
        <f t="shared" si="16"/>
        <v>0</v>
      </c>
      <c r="AO48" s="1" t="str">
        <f t="shared" si="10"/>
        <v/>
      </c>
      <c r="AP48" s="1">
        <f t="shared" si="26"/>
        <v>0</v>
      </c>
      <c r="AQ48" s="1" t="str">
        <f t="shared" si="12"/>
        <v/>
      </c>
      <c r="AR48" s="1">
        <f t="shared" si="17"/>
        <v>0</v>
      </c>
      <c r="AS48" s="1" t="str">
        <f t="shared" si="13"/>
        <v/>
      </c>
      <c r="AT48" s="1">
        <f t="shared" si="27"/>
        <v>0</v>
      </c>
      <c r="AU48" s="1" t="str">
        <f t="shared" si="15"/>
        <v/>
      </c>
    </row>
    <row r="49" spans="1:47">
      <c r="A49" s="27">
        <v>39</v>
      </c>
      <c r="B49" s="212" t="str">
        <f>IF(①団体情報入力!$C$9="","",IF(C49="","",①団体情報入力!$C$9))</f>
        <v/>
      </c>
      <c r="C49" s="224"/>
      <c r="D49" s="48"/>
      <c r="E49" s="48"/>
      <c r="F49" s="163"/>
      <c r="G49" s="48"/>
      <c r="H49" s="49"/>
      <c r="I49" s="50"/>
      <c r="J49" s="165"/>
      <c r="K49" s="130"/>
      <c r="L49" s="50"/>
      <c r="M49" s="165"/>
      <c r="N49" s="130"/>
      <c r="O49" s="50"/>
      <c r="P49" s="165"/>
      <c r="Q49" s="133"/>
      <c r="R49" s="301"/>
      <c r="S49" s="302"/>
      <c r="T49" s="306"/>
      <c r="U49" s="307"/>
      <c r="Z49" s="2"/>
      <c r="AB49" s="5" t="str">
        <f t="shared" si="8"/>
        <v/>
      </c>
      <c r="AC49" s="5" t="str">
        <f t="shared" si="18"/>
        <v/>
      </c>
      <c r="AD49" s="5" t="str">
        <f t="shared" si="19"/>
        <v/>
      </c>
      <c r="AE49" s="5" t="str">
        <f t="shared" si="20"/>
        <v/>
      </c>
      <c r="AF49" s="5" t="str">
        <f t="shared" si="21"/>
        <v/>
      </c>
      <c r="AG49" s="8" t="str">
        <f>IF(G49="男",data_kyogisha!A40,"")</f>
        <v/>
      </c>
      <c r="AH49" s="5" t="str">
        <f t="shared" si="9"/>
        <v/>
      </c>
      <c r="AI49" s="5" t="str">
        <f t="shared" si="22"/>
        <v/>
      </c>
      <c r="AJ49" s="5" t="str">
        <f t="shared" si="23"/>
        <v/>
      </c>
      <c r="AK49" s="5" t="str">
        <f t="shared" si="24"/>
        <v/>
      </c>
      <c r="AL49" s="5" t="str">
        <f t="shared" si="25"/>
        <v/>
      </c>
      <c r="AM49" s="1" t="str">
        <f>IF(G49="女",data_kyogisha!A40,"")</f>
        <v/>
      </c>
      <c r="AN49" s="1">
        <f t="shared" si="16"/>
        <v>0</v>
      </c>
      <c r="AO49" s="1" t="str">
        <f t="shared" si="10"/>
        <v/>
      </c>
      <c r="AP49" s="1">
        <f t="shared" si="26"/>
        <v>0</v>
      </c>
      <c r="AQ49" s="1" t="str">
        <f t="shared" si="12"/>
        <v/>
      </c>
      <c r="AR49" s="1">
        <f t="shared" si="17"/>
        <v>0</v>
      </c>
      <c r="AS49" s="1" t="str">
        <f t="shared" si="13"/>
        <v/>
      </c>
      <c r="AT49" s="1">
        <f t="shared" si="27"/>
        <v>0</v>
      </c>
      <c r="AU49" s="1" t="str">
        <f t="shared" si="15"/>
        <v/>
      </c>
    </row>
    <row r="50" spans="1:47">
      <c r="A50" s="27">
        <v>40</v>
      </c>
      <c r="B50" s="212" t="str">
        <f>IF(①団体情報入力!$C$9="","",IF(C50="","",①団体情報入力!$C$9))</f>
        <v/>
      </c>
      <c r="C50" s="224"/>
      <c r="D50" s="48"/>
      <c r="E50" s="48"/>
      <c r="F50" s="163"/>
      <c r="G50" s="48"/>
      <c r="H50" s="49"/>
      <c r="I50" s="50"/>
      <c r="J50" s="165"/>
      <c r="K50" s="130"/>
      <c r="L50" s="50"/>
      <c r="M50" s="165"/>
      <c r="N50" s="130"/>
      <c r="O50" s="50"/>
      <c r="P50" s="165"/>
      <c r="Q50" s="133"/>
      <c r="R50" s="301"/>
      <c r="S50" s="302"/>
      <c r="T50" s="306"/>
      <c r="U50" s="307"/>
      <c r="Z50" s="2"/>
      <c r="AB50" s="5" t="str">
        <f t="shared" si="8"/>
        <v/>
      </c>
      <c r="AC50" s="5" t="str">
        <f t="shared" si="18"/>
        <v/>
      </c>
      <c r="AD50" s="5" t="str">
        <f t="shared" si="19"/>
        <v/>
      </c>
      <c r="AE50" s="5" t="str">
        <f t="shared" si="20"/>
        <v/>
      </c>
      <c r="AF50" s="5" t="str">
        <f t="shared" si="21"/>
        <v/>
      </c>
      <c r="AG50" s="8" t="str">
        <f>IF(G50="男",data_kyogisha!A41,"")</f>
        <v/>
      </c>
      <c r="AH50" s="5" t="str">
        <f t="shared" si="9"/>
        <v/>
      </c>
      <c r="AI50" s="5" t="str">
        <f t="shared" si="22"/>
        <v/>
      </c>
      <c r="AJ50" s="5" t="str">
        <f t="shared" si="23"/>
        <v/>
      </c>
      <c r="AK50" s="5" t="str">
        <f t="shared" si="24"/>
        <v/>
      </c>
      <c r="AL50" s="5" t="str">
        <f t="shared" si="25"/>
        <v/>
      </c>
      <c r="AM50" s="1" t="str">
        <f>IF(G50="女",data_kyogisha!A41,"")</f>
        <v/>
      </c>
      <c r="AN50" s="1">
        <f t="shared" si="16"/>
        <v>0</v>
      </c>
      <c r="AO50" s="1" t="str">
        <f t="shared" si="10"/>
        <v/>
      </c>
      <c r="AP50" s="1">
        <f t="shared" si="26"/>
        <v>0</v>
      </c>
      <c r="AQ50" s="1" t="str">
        <f t="shared" si="12"/>
        <v/>
      </c>
      <c r="AR50" s="1">
        <f t="shared" si="17"/>
        <v>0</v>
      </c>
      <c r="AS50" s="1" t="str">
        <f t="shared" si="13"/>
        <v/>
      </c>
      <c r="AT50" s="1">
        <f t="shared" si="27"/>
        <v>0</v>
      </c>
      <c r="AU50" s="1" t="str">
        <f t="shared" si="15"/>
        <v/>
      </c>
    </row>
    <row r="51" spans="1:47">
      <c r="A51" s="27">
        <v>41</v>
      </c>
      <c r="B51" s="212" t="str">
        <f>IF(①団体情報入力!$C$9="","",IF(C51="","",①団体情報入力!$C$9))</f>
        <v/>
      </c>
      <c r="C51" s="224"/>
      <c r="D51" s="48"/>
      <c r="E51" s="48"/>
      <c r="F51" s="163"/>
      <c r="G51" s="48"/>
      <c r="H51" s="49"/>
      <c r="I51" s="50"/>
      <c r="J51" s="165"/>
      <c r="K51" s="130"/>
      <c r="L51" s="50"/>
      <c r="M51" s="165"/>
      <c r="N51" s="130"/>
      <c r="O51" s="50"/>
      <c r="P51" s="165"/>
      <c r="Q51" s="133"/>
      <c r="R51" s="301"/>
      <c r="S51" s="302"/>
      <c r="T51" s="306"/>
      <c r="U51" s="307"/>
      <c r="Z51" s="2"/>
      <c r="AB51" s="5" t="str">
        <f t="shared" si="8"/>
        <v/>
      </c>
      <c r="AC51" s="5" t="str">
        <f t="shared" si="18"/>
        <v/>
      </c>
      <c r="AD51" s="5" t="str">
        <f t="shared" si="19"/>
        <v/>
      </c>
      <c r="AE51" s="5" t="str">
        <f t="shared" si="20"/>
        <v/>
      </c>
      <c r="AF51" s="5" t="str">
        <f t="shared" si="21"/>
        <v/>
      </c>
      <c r="AG51" s="8" t="str">
        <f>IF(G51="男",data_kyogisha!A42,"")</f>
        <v/>
      </c>
      <c r="AH51" s="5" t="str">
        <f t="shared" si="9"/>
        <v/>
      </c>
      <c r="AI51" s="5" t="str">
        <f t="shared" si="22"/>
        <v/>
      </c>
      <c r="AJ51" s="5" t="str">
        <f t="shared" si="23"/>
        <v/>
      </c>
      <c r="AK51" s="5" t="str">
        <f t="shared" si="24"/>
        <v/>
      </c>
      <c r="AL51" s="5" t="str">
        <f t="shared" si="25"/>
        <v/>
      </c>
      <c r="AM51" s="1" t="str">
        <f>IF(G51="女",data_kyogisha!A42,"")</f>
        <v/>
      </c>
      <c r="AN51" s="1">
        <f t="shared" si="16"/>
        <v>0</v>
      </c>
      <c r="AO51" s="1" t="str">
        <f t="shared" si="10"/>
        <v/>
      </c>
      <c r="AP51" s="1">
        <f t="shared" si="26"/>
        <v>0</v>
      </c>
      <c r="AQ51" s="1" t="str">
        <f t="shared" si="12"/>
        <v/>
      </c>
      <c r="AR51" s="1">
        <f t="shared" si="17"/>
        <v>0</v>
      </c>
      <c r="AS51" s="1" t="str">
        <f t="shared" si="13"/>
        <v/>
      </c>
      <c r="AT51" s="1">
        <f t="shared" si="27"/>
        <v>0</v>
      </c>
      <c r="AU51" s="1" t="str">
        <f t="shared" si="15"/>
        <v/>
      </c>
    </row>
    <row r="52" spans="1:47">
      <c r="A52" s="27">
        <v>42</v>
      </c>
      <c r="B52" s="212" t="str">
        <f>IF(①団体情報入力!$C$9="","",IF(C52="","",①団体情報入力!$C$9))</f>
        <v/>
      </c>
      <c r="C52" s="224"/>
      <c r="D52" s="48"/>
      <c r="E52" s="48"/>
      <c r="F52" s="163"/>
      <c r="G52" s="48"/>
      <c r="H52" s="49"/>
      <c r="I52" s="50"/>
      <c r="J52" s="165"/>
      <c r="K52" s="130"/>
      <c r="L52" s="50"/>
      <c r="M52" s="165"/>
      <c r="N52" s="130"/>
      <c r="O52" s="50"/>
      <c r="P52" s="165"/>
      <c r="Q52" s="133"/>
      <c r="R52" s="301"/>
      <c r="S52" s="302"/>
      <c r="T52" s="306"/>
      <c r="U52" s="307"/>
      <c r="AB52" s="5" t="str">
        <f t="shared" si="8"/>
        <v/>
      </c>
      <c r="AC52" s="5" t="str">
        <f t="shared" si="18"/>
        <v/>
      </c>
      <c r="AD52" s="5" t="str">
        <f t="shared" si="19"/>
        <v/>
      </c>
      <c r="AE52" s="5" t="str">
        <f t="shared" si="20"/>
        <v/>
      </c>
      <c r="AF52" s="5" t="str">
        <f t="shared" si="21"/>
        <v/>
      </c>
      <c r="AG52" s="8" t="str">
        <f>IF(G52="男",data_kyogisha!A43,"")</f>
        <v/>
      </c>
      <c r="AH52" s="5" t="str">
        <f t="shared" si="9"/>
        <v/>
      </c>
      <c r="AI52" s="5" t="str">
        <f t="shared" si="22"/>
        <v/>
      </c>
      <c r="AJ52" s="5" t="str">
        <f t="shared" si="23"/>
        <v/>
      </c>
      <c r="AK52" s="5" t="str">
        <f t="shared" si="24"/>
        <v/>
      </c>
      <c r="AL52" s="5" t="str">
        <f t="shared" si="25"/>
        <v/>
      </c>
      <c r="AM52" s="1" t="str">
        <f>IF(G52="女",data_kyogisha!A43,"")</f>
        <v/>
      </c>
      <c r="AN52" s="1">
        <f t="shared" si="16"/>
        <v>0</v>
      </c>
      <c r="AO52" s="1" t="str">
        <f t="shared" si="10"/>
        <v/>
      </c>
      <c r="AP52" s="1">
        <f t="shared" si="26"/>
        <v>0</v>
      </c>
      <c r="AQ52" s="1" t="str">
        <f t="shared" si="12"/>
        <v/>
      </c>
      <c r="AR52" s="1">
        <f t="shared" si="17"/>
        <v>0</v>
      </c>
      <c r="AS52" s="1" t="str">
        <f t="shared" si="13"/>
        <v/>
      </c>
      <c r="AT52" s="1">
        <f t="shared" si="27"/>
        <v>0</v>
      </c>
      <c r="AU52" s="1" t="str">
        <f t="shared" si="15"/>
        <v/>
      </c>
    </row>
    <row r="53" spans="1:47">
      <c r="A53" s="27">
        <v>43</v>
      </c>
      <c r="B53" s="212" t="str">
        <f>IF(①団体情報入力!$C$9="","",IF(C53="","",①団体情報入力!$C$9))</f>
        <v/>
      </c>
      <c r="C53" s="224"/>
      <c r="D53" s="48"/>
      <c r="E53" s="48"/>
      <c r="F53" s="163"/>
      <c r="G53" s="48"/>
      <c r="H53" s="49"/>
      <c r="I53" s="50"/>
      <c r="J53" s="165"/>
      <c r="K53" s="130"/>
      <c r="L53" s="50"/>
      <c r="M53" s="165"/>
      <c r="N53" s="130"/>
      <c r="O53" s="50"/>
      <c r="P53" s="165"/>
      <c r="Q53" s="133"/>
      <c r="R53" s="301"/>
      <c r="S53" s="302"/>
      <c r="T53" s="306"/>
      <c r="U53" s="307"/>
      <c r="AB53" s="5" t="str">
        <f t="shared" si="8"/>
        <v/>
      </c>
      <c r="AC53" s="5" t="str">
        <f t="shared" si="18"/>
        <v/>
      </c>
      <c r="AD53" s="5" t="str">
        <f t="shared" si="19"/>
        <v/>
      </c>
      <c r="AE53" s="5" t="str">
        <f t="shared" si="20"/>
        <v/>
      </c>
      <c r="AF53" s="5" t="str">
        <f t="shared" si="21"/>
        <v/>
      </c>
      <c r="AG53" s="8" t="str">
        <f>IF(G53="男",data_kyogisha!A44,"")</f>
        <v/>
      </c>
      <c r="AH53" s="5" t="str">
        <f t="shared" si="9"/>
        <v/>
      </c>
      <c r="AI53" s="5" t="str">
        <f t="shared" si="22"/>
        <v/>
      </c>
      <c r="AJ53" s="5" t="str">
        <f t="shared" si="23"/>
        <v/>
      </c>
      <c r="AK53" s="5" t="str">
        <f t="shared" si="24"/>
        <v/>
      </c>
      <c r="AL53" s="5" t="str">
        <f t="shared" si="25"/>
        <v/>
      </c>
      <c r="AM53" s="1" t="str">
        <f>IF(G53="女",data_kyogisha!A44,"")</f>
        <v/>
      </c>
      <c r="AN53" s="1">
        <f t="shared" si="16"/>
        <v>0</v>
      </c>
      <c r="AO53" s="1" t="str">
        <f t="shared" si="10"/>
        <v/>
      </c>
      <c r="AP53" s="1">
        <f t="shared" si="26"/>
        <v>0</v>
      </c>
      <c r="AQ53" s="1" t="str">
        <f t="shared" si="12"/>
        <v/>
      </c>
      <c r="AR53" s="1">
        <f t="shared" si="17"/>
        <v>0</v>
      </c>
      <c r="AS53" s="1" t="str">
        <f t="shared" si="13"/>
        <v/>
      </c>
      <c r="AT53" s="1">
        <f t="shared" si="27"/>
        <v>0</v>
      </c>
      <c r="AU53" s="1" t="str">
        <f t="shared" si="15"/>
        <v/>
      </c>
    </row>
    <row r="54" spans="1:47">
      <c r="A54" s="27">
        <v>44</v>
      </c>
      <c r="B54" s="212" t="str">
        <f>IF(①団体情報入力!$C$9="","",IF(C54="","",①団体情報入力!$C$9))</f>
        <v/>
      </c>
      <c r="C54" s="224"/>
      <c r="D54" s="48"/>
      <c r="E54" s="48"/>
      <c r="F54" s="163"/>
      <c r="G54" s="48"/>
      <c r="H54" s="49"/>
      <c r="I54" s="50"/>
      <c r="J54" s="165"/>
      <c r="K54" s="130"/>
      <c r="L54" s="50"/>
      <c r="M54" s="165"/>
      <c r="N54" s="130"/>
      <c r="O54" s="50"/>
      <c r="P54" s="165"/>
      <c r="Q54" s="133"/>
      <c r="R54" s="301"/>
      <c r="S54" s="302"/>
      <c r="T54" s="306"/>
      <c r="U54" s="307"/>
      <c r="AB54" s="5" t="str">
        <f t="shared" si="8"/>
        <v/>
      </c>
      <c r="AC54" s="5" t="str">
        <f t="shared" si="18"/>
        <v/>
      </c>
      <c r="AD54" s="5" t="str">
        <f t="shared" si="19"/>
        <v/>
      </c>
      <c r="AE54" s="5" t="str">
        <f t="shared" si="20"/>
        <v/>
      </c>
      <c r="AF54" s="5" t="str">
        <f t="shared" si="21"/>
        <v/>
      </c>
      <c r="AG54" s="8" t="str">
        <f>IF(G54="男",data_kyogisha!A45,"")</f>
        <v/>
      </c>
      <c r="AH54" s="5" t="str">
        <f t="shared" si="9"/>
        <v/>
      </c>
      <c r="AI54" s="5" t="str">
        <f t="shared" si="22"/>
        <v/>
      </c>
      <c r="AJ54" s="5" t="str">
        <f t="shared" si="23"/>
        <v/>
      </c>
      <c r="AK54" s="5" t="str">
        <f t="shared" si="24"/>
        <v/>
      </c>
      <c r="AL54" s="5" t="str">
        <f t="shared" si="25"/>
        <v/>
      </c>
      <c r="AM54" s="1" t="str">
        <f>IF(G54="女",data_kyogisha!A45,"")</f>
        <v/>
      </c>
      <c r="AN54" s="1">
        <f t="shared" si="16"/>
        <v>0</v>
      </c>
      <c r="AO54" s="1" t="str">
        <f t="shared" si="10"/>
        <v/>
      </c>
      <c r="AP54" s="1">
        <f t="shared" si="26"/>
        <v>0</v>
      </c>
      <c r="AQ54" s="1" t="str">
        <f t="shared" si="12"/>
        <v/>
      </c>
      <c r="AR54" s="1">
        <f t="shared" si="17"/>
        <v>0</v>
      </c>
      <c r="AS54" s="1" t="str">
        <f t="shared" si="13"/>
        <v/>
      </c>
      <c r="AT54" s="1">
        <f t="shared" si="27"/>
        <v>0</v>
      </c>
      <c r="AU54" s="1" t="str">
        <f t="shared" si="15"/>
        <v/>
      </c>
    </row>
    <row r="55" spans="1:47">
      <c r="A55" s="27">
        <v>45</v>
      </c>
      <c r="B55" s="212" t="str">
        <f>IF(①団体情報入力!$C$9="","",IF(C55="","",①団体情報入力!$C$9))</f>
        <v/>
      </c>
      <c r="C55" s="224"/>
      <c r="D55" s="48"/>
      <c r="E55" s="48"/>
      <c r="F55" s="163"/>
      <c r="G55" s="48"/>
      <c r="H55" s="49"/>
      <c r="I55" s="50"/>
      <c r="J55" s="165"/>
      <c r="K55" s="130"/>
      <c r="L55" s="50"/>
      <c r="M55" s="165"/>
      <c r="N55" s="130"/>
      <c r="O55" s="50"/>
      <c r="P55" s="165"/>
      <c r="Q55" s="133"/>
      <c r="R55" s="301"/>
      <c r="S55" s="302"/>
      <c r="T55" s="306"/>
      <c r="U55" s="307"/>
      <c r="AB55" s="5" t="str">
        <f t="shared" si="8"/>
        <v/>
      </c>
      <c r="AC55" s="5" t="str">
        <f t="shared" si="18"/>
        <v/>
      </c>
      <c r="AD55" s="5" t="str">
        <f t="shared" si="19"/>
        <v/>
      </c>
      <c r="AE55" s="5" t="str">
        <f t="shared" si="20"/>
        <v/>
      </c>
      <c r="AF55" s="5" t="str">
        <f t="shared" si="21"/>
        <v/>
      </c>
      <c r="AG55" s="8" t="str">
        <f>IF(G55="男",data_kyogisha!A46,"")</f>
        <v/>
      </c>
      <c r="AH55" s="5" t="str">
        <f t="shared" si="9"/>
        <v/>
      </c>
      <c r="AI55" s="5" t="str">
        <f t="shared" si="22"/>
        <v/>
      </c>
      <c r="AJ55" s="5" t="str">
        <f t="shared" si="23"/>
        <v/>
      </c>
      <c r="AK55" s="5" t="str">
        <f t="shared" si="24"/>
        <v/>
      </c>
      <c r="AL55" s="5" t="str">
        <f t="shared" si="25"/>
        <v/>
      </c>
      <c r="AM55" s="1" t="str">
        <f>IF(G55="女",data_kyogisha!A46,"")</f>
        <v/>
      </c>
      <c r="AN55" s="1">
        <f t="shared" si="16"/>
        <v>0</v>
      </c>
      <c r="AO55" s="1" t="str">
        <f t="shared" si="10"/>
        <v/>
      </c>
      <c r="AP55" s="1">
        <f t="shared" si="26"/>
        <v>0</v>
      </c>
      <c r="AQ55" s="1" t="str">
        <f t="shared" si="12"/>
        <v/>
      </c>
      <c r="AR55" s="1">
        <f t="shared" si="17"/>
        <v>0</v>
      </c>
      <c r="AS55" s="1" t="str">
        <f t="shared" si="13"/>
        <v/>
      </c>
      <c r="AT55" s="1">
        <f t="shared" si="27"/>
        <v>0</v>
      </c>
      <c r="AU55" s="1" t="str">
        <f t="shared" si="15"/>
        <v/>
      </c>
    </row>
    <row r="56" spans="1:47">
      <c r="A56" s="27">
        <v>46</v>
      </c>
      <c r="B56" s="212" t="str">
        <f>IF(①団体情報入力!$C$9="","",IF(C56="","",①団体情報入力!$C$9))</f>
        <v/>
      </c>
      <c r="C56" s="224"/>
      <c r="D56" s="48"/>
      <c r="E56" s="48"/>
      <c r="F56" s="163"/>
      <c r="G56" s="48"/>
      <c r="H56" s="49"/>
      <c r="I56" s="50"/>
      <c r="J56" s="165"/>
      <c r="K56" s="130"/>
      <c r="L56" s="50"/>
      <c r="M56" s="165"/>
      <c r="N56" s="130"/>
      <c r="O56" s="50"/>
      <c r="P56" s="165"/>
      <c r="Q56" s="133"/>
      <c r="R56" s="301"/>
      <c r="S56" s="302"/>
      <c r="T56" s="306"/>
      <c r="U56" s="307"/>
      <c r="AB56" s="5" t="str">
        <f t="shared" si="8"/>
        <v/>
      </c>
      <c r="AC56" s="5" t="str">
        <f t="shared" si="18"/>
        <v/>
      </c>
      <c r="AD56" s="5" t="str">
        <f t="shared" si="19"/>
        <v/>
      </c>
      <c r="AE56" s="5" t="str">
        <f t="shared" si="20"/>
        <v/>
      </c>
      <c r="AF56" s="5" t="str">
        <f t="shared" si="21"/>
        <v/>
      </c>
      <c r="AG56" s="8" t="str">
        <f>IF(G56="男",data_kyogisha!A47,"")</f>
        <v/>
      </c>
      <c r="AH56" s="5" t="str">
        <f t="shared" si="9"/>
        <v/>
      </c>
      <c r="AI56" s="5" t="str">
        <f t="shared" si="22"/>
        <v/>
      </c>
      <c r="AJ56" s="5" t="str">
        <f t="shared" si="23"/>
        <v/>
      </c>
      <c r="AK56" s="5" t="str">
        <f t="shared" si="24"/>
        <v/>
      </c>
      <c r="AL56" s="5" t="str">
        <f t="shared" si="25"/>
        <v/>
      </c>
      <c r="AM56" s="1" t="str">
        <f>IF(G56="女",data_kyogisha!A47,"")</f>
        <v/>
      </c>
      <c r="AN56" s="1">
        <f t="shared" si="16"/>
        <v>0</v>
      </c>
      <c r="AO56" s="1" t="str">
        <f t="shared" si="10"/>
        <v/>
      </c>
      <c r="AP56" s="1">
        <f t="shared" si="26"/>
        <v>0</v>
      </c>
      <c r="AQ56" s="1" t="str">
        <f t="shared" si="12"/>
        <v/>
      </c>
      <c r="AR56" s="1">
        <f t="shared" si="17"/>
        <v>0</v>
      </c>
      <c r="AS56" s="1" t="str">
        <f t="shared" si="13"/>
        <v/>
      </c>
      <c r="AT56" s="1">
        <f t="shared" si="27"/>
        <v>0</v>
      </c>
      <c r="AU56" s="1" t="str">
        <f t="shared" si="15"/>
        <v/>
      </c>
    </row>
    <row r="57" spans="1:47">
      <c r="A57" s="27">
        <v>47</v>
      </c>
      <c r="B57" s="212" t="str">
        <f>IF(①団体情報入力!$C$9="","",IF(C57="","",①団体情報入力!$C$9))</f>
        <v/>
      </c>
      <c r="C57" s="224"/>
      <c r="D57" s="48"/>
      <c r="E57" s="48"/>
      <c r="F57" s="163"/>
      <c r="G57" s="48"/>
      <c r="H57" s="49"/>
      <c r="I57" s="50"/>
      <c r="J57" s="165"/>
      <c r="K57" s="130"/>
      <c r="L57" s="50"/>
      <c r="M57" s="165"/>
      <c r="N57" s="130"/>
      <c r="O57" s="50"/>
      <c r="P57" s="165"/>
      <c r="Q57" s="133"/>
      <c r="R57" s="301"/>
      <c r="S57" s="302"/>
      <c r="T57" s="306"/>
      <c r="U57" s="307"/>
      <c r="AB57" s="5" t="str">
        <f t="shared" si="8"/>
        <v/>
      </c>
      <c r="AC57" s="5" t="str">
        <f t="shared" si="18"/>
        <v/>
      </c>
      <c r="AD57" s="5" t="str">
        <f t="shared" si="19"/>
        <v/>
      </c>
      <c r="AE57" s="5" t="str">
        <f t="shared" si="20"/>
        <v/>
      </c>
      <c r="AF57" s="5" t="str">
        <f t="shared" si="21"/>
        <v/>
      </c>
      <c r="AG57" s="8" t="str">
        <f>IF(G57="男",data_kyogisha!A48,"")</f>
        <v/>
      </c>
      <c r="AH57" s="5" t="str">
        <f t="shared" si="9"/>
        <v/>
      </c>
      <c r="AI57" s="5" t="str">
        <f t="shared" si="22"/>
        <v/>
      </c>
      <c r="AJ57" s="5" t="str">
        <f t="shared" si="23"/>
        <v/>
      </c>
      <c r="AK57" s="5" t="str">
        <f t="shared" si="24"/>
        <v/>
      </c>
      <c r="AL57" s="5" t="str">
        <f t="shared" si="25"/>
        <v/>
      </c>
      <c r="AM57" s="1" t="str">
        <f>IF(G57="女",data_kyogisha!A48,"")</f>
        <v/>
      </c>
      <c r="AN57" s="1">
        <f t="shared" si="16"/>
        <v>0</v>
      </c>
      <c r="AO57" s="1" t="str">
        <f t="shared" si="10"/>
        <v/>
      </c>
      <c r="AP57" s="1">
        <f t="shared" si="26"/>
        <v>0</v>
      </c>
      <c r="AQ57" s="1" t="str">
        <f t="shared" si="12"/>
        <v/>
      </c>
      <c r="AR57" s="1">
        <f t="shared" si="17"/>
        <v>0</v>
      </c>
      <c r="AS57" s="1" t="str">
        <f t="shared" si="13"/>
        <v/>
      </c>
      <c r="AT57" s="1">
        <f t="shared" si="27"/>
        <v>0</v>
      </c>
      <c r="AU57" s="1" t="str">
        <f t="shared" si="15"/>
        <v/>
      </c>
    </row>
    <row r="58" spans="1:47">
      <c r="A58" s="27">
        <v>48</v>
      </c>
      <c r="B58" s="212" t="str">
        <f>IF(①団体情報入力!$C$9="","",IF(C58="","",①団体情報入力!$C$9))</f>
        <v/>
      </c>
      <c r="C58" s="224"/>
      <c r="D58" s="48"/>
      <c r="E58" s="48"/>
      <c r="F58" s="163"/>
      <c r="G58" s="48"/>
      <c r="H58" s="49"/>
      <c r="I58" s="50"/>
      <c r="J58" s="165"/>
      <c r="K58" s="130"/>
      <c r="L58" s="50"/>
      <c r="M58" s="165"/>
      <c r="N58" s="130"/>
      <c r="O58" s="50"/>
      <c r="P58" s="165"/>
      <c r="Q58" s="133"/>
      <c r="R58" s="301"/>
      <c r="S58" s="302"/>
      <c r="T58" s="306"/>
      <c r="U58" s="307"/>
      <c r="AB58" s="5" t="str">
        <f t="shared" si="8"/>
        <v/>
      </c>
      <c r="AC58" s="5" t="str">
        <f t="shared" si="18"/>
        <v/>
      </c>
      <c r="AD58" s="5" t="str">
        <f t="shared" si="19"/>
        <v/>
      </c>
      <c r="AE58" s="5" t="str">
        <f t="shared" si="20"/>
        <v/>
      </c>
      <c r="AF58" s="5" t="str">
        <f t="shared" si="21"/>
        <v/>
      </c>
      <c r="AG58" s="8" t="str">
        <f>IF(G58="男",data_kyogisha!A49,"")</f>
        <v/>
      </c>
      <c r="AH58" s="5" t="str">
        <f t="shared" si="9"/>
        <v/>
      </c>
      <c r="AI58" s="5" t="str">
        <f t="shared" si="22"/>
        <v/>
      </c>
      <c r="AJ58" s="5" t="str">
        <f t="shared" si="23"/>
        <v/>
      </c>
      <c r="AK58" s="5" t="str">
        <f t="shared" si="24"/>
        <v/>
      </c>
      <c r="AL58" s="5" t="str">
        <f t="shared" si="25"/>
        <v/>
      </c>
      <c r="AM58" s="1" t="str">
        <f>IF(G58="女",data_kyogisha!A49,"")</f>
        <v/>
      </c>
      <c r="AN58" s="1">
        <f t="shared" si="16"/>
        <v>0</v>
      </c>
      <c r="AO58" s="1" t="str">
        <f t="shared" si="10"/>
        <v/>
      </c>
      <c r="AP58" s="1">
        <f t="shared" si="26"/>
        <v>0</v>
      </c>
      <c r="AQ58" s="1" t="str">
        <f t="shared" si="12"/>
        <v/>
      </c>
      <c r="AR58" s="1">
        <f t="shared" si="17"/>
        <v>0</v>
      </c>
      <c r="AS58" s="1" t="str">
        <f t="shared" si="13"/>
        <v/>
      </c>
      <c r="AT58" s="1">
        <f t="shared" si="27"/>
        <v>0</v>
      </c>
      <c r="AU58" s="1" t="str">
        <f t="shared" si="15"/>
        <v/>
      </c>
    </row>
    <row r="59" spans="1:47">
      <c r="A59" s="27">
        <v>49</v>
      </c>
      <c r="B59" s="212" t="str">
        <f>IF(①団体情報入力!$C$9="","",IF(C59="","",①団体情報入力!$C$9))</f>
        <v/>
      </c>
      <c r="C59" s="224"/>
      <c r="D59" s="48"/>
      <c r="E59" s="48"/>
      <c r="F59" s="163"/>
      <c r="G59" s="48"/>
      <c r="H59" s="49"/>
      <c r="I59" s="50"/>
      <c r="J59" s="165"/>
      <c r="K59" s="130"/>
      <c r="L59" s="50"/>
      <c r="M59" s="165"/>
      <c r="N59" s="130"/>
      <c r="O59" s="50"/>
      <c r="P59" s="165"/>
      <c r="Q59" s="133"/>
      <c r="R59" s="301"/>
      <c r="S59" s="302"/>
      <c r="T59" s="306"/>
      <c r="U59" s="307"/>
      <c r="AB59" s="5" t="str">
        <f t="shared" si="8"/>
        <v/>
      </c>
      <c r="AC59" s="5" t="str">
        <f t="shared" si="18"/>
        <v/>
      </c>
      <c r="AD59" s="5" t="str">
        <f t="shared" si="19"/>
        <v/>
      </c>
      <c r="AE59" s="5" t="str">
        <f t="shared" si="20"/>
        <v/>
      </c>
      <c r="AF59" s="5" t="str">
        <f t="shared" si="21"/>
        <v/>
      </c>
      <c r="AG59" s="8" t="str">
        <f>IF(G59="男",data_kyogisha!A50,"")</f>
        <v/>
      </c>
      <c r="AH59" s="5" t="str">
        <f t="shared" si="9"/>
        <v/>
      </c>
      <c r="AI59" s="5" t="str">
        <f t="shared" si="22"/>
        <v/>
      </c>
      <c r="AJ59" s="5" t="str">
        <f t="shared" si="23"/>
        <v/>
      </c>
      <c r="AK59" s="5" t="str">
        <f t="shared" si="24"/>
        <v/>
      </c>
      <c r="AL59" s="5" t="str">
        <f t="shared" si="25"/>
        <v/>
      </c>
      <c r="AM59" s="1" t="str">
        <f>IF(G59="女",data_kyogisha!A50,"")</f>
        <v/>
      </c>
      <c r="AN59" s="1">
        <f t="shared" si="16"/>
        <v>0</v>
      </c>
      <c r="AO59" s="1" t="str">
        <f t="shared" si="10"/>
        <v/>
      </c>
      <c r="AP59" s="1">
        <f t="shared" si="26"/>
        <v>0</v>
      </c>
      <c r="AQ59" s="1" t="str">
        <f t="shared" si="12"/>
        <v/>
      </c>
      <c r="AR59" s="1">
        <f t="shared" si="17"/>
        <v>0</v>
      </c>
      <c r="AS59" s="1" t="str">
        <f t="shared" si="13"/>
        <v/>
      </c>
      <c r="AT59" s="1">
        <f t="shared" si="27"/>
        <v>0</v>
      </c>
      <c r="AU59" s="1" t="str">
        <f t="shared" si="15"/>
        <v/>
      </c>
    </row>
    <row r="60" spans="1:47">
      <c r="A60" s="27">
        <v>50</v>
      </c>
      <c r="B60" s="212" t="str">
        <f>IF(①団体情報入力!$C$9="","",IF(C60="","",①団体情報入力!$C$9))</f>
        <v/>
      </c>
      <c r="C60" s="224"/>
      <c r="D60" s="48"/>
      <c r="E60" s="48"/>
      <c r="F60" s="163"/>
      <c r="G60" s="48"/>
      <c r="H60" s="49"/>
      <c r="I60" s="50"/>
      <c r="J60" s="165"/>
      <c r="K60" s="130"/>
      <c r="L60" s="50"/>
      <c r="M60" s="165"/>
      <c r="N60" s="130"/>
      <c r="O60" s="50"/>
      <c r="P60" s="165"/>
      <c r="Q60" s="133"/>
      <c r="R60" s="301"/>
      <c r="S60" s="302"/>
      <c r="T60" s="306"/>
      <c r="U60" s="307"/>
      <c r="AB60" s="5" t="str">
        <f t="shared" si="8"/>
        <v/>
      </c>
      <c r="AC60" s="5" t="str">
        <f t="shared" si="18"/>
        <v/>
      </c>
      <c r="AD60" s="5" t="str">
        <f t="shared" si="19"/>
        <v/>
      </c>
      <c r="AE60" s="5" t="str">
        <f t="shared" si="20"/>
        <v/>
      </c>
      <c r="AF60" s="5" t="str">
        <f t="shared" si="21"/>
        <v/>
      </c>
      <c r="AG60" s="8" t="str">
        <f>IF(G60="男",data_kyogisha!A51,"")</f>
        <v/>
      </c>
      <c r="AH60" s="5" t="str">
        <f t="shared" si="9"/>
        <v/>
      </c>
      <c r="AI60" s="5" t="str">
        <f t="shared" si="22"/>
        <v/>
      </c>
      <c r="AJ60" s="5" t="str">
        <f t="shared" si="23"/>
        <v/>
      </c>
      <c r="AK60" s="5" t="str">
        <f t="shared" si="24"/>
        <v/>
      </c>
      <c r="AL60" s="5" t="str">
        <f t="shared" si="25"/>
        <v/>
      </c>
      <c r="AM60" s="1" t="str">
        <f>IF(G60="女",data_kyogisha!A51,"")</f>
        <v/>
      </c>
      <c r="AN60" s="1">
        <f t="shared" si="16"/>
        <v>0</v>
      </c>
      <c r="AO60" s="1" t="str">
        <f t="shared" si="10"/>
        <v/>
      </c>
      <c r="AP60" s="1">
        <f t="shared" si="26"/>
        <v>0</v>
      </c>
      <c r="AQ60" s="1" t="str">
        <f t="shared" si="12"/>
        <v/>
      </c>
      <c r="AR60" s="1">
        <f t="shared" si="17"/>
        <v>0</v>
      </c>
      <c r="AS60" s="1" t="str">
        <f t="shared" si="13"/>
        <v/>
      </c>
      <c r="AT60" s="1">
        <f t="shared" si="27"/>
        <v>0</v>
      </c>
      <c r="AU60" s="1" t="str">
        <f t="shared" si="15"/>
        <v/>
      </c>
    </row>
    <row r="61" spans="1:47">
      <c r="A61" s="27">
        <v>51</v>
      </c>
      <c r="B61" s="212" t="str">
        <f>IF(①団体情報入力!$C$9="","",IF(C61="","",①団体情報入力!$C$9))</f>
        <v/>
      </c>
      <c r="C61" s="224"/>
      <c r="D61" s="48"/>
      <c r="E61" s="48"/>
      <c r="F61" s="163"/>
      <c r="G61" s="48"/>
      <c r="H61" s="49"/>
      <c r="I61" s="50"/>
      <c r="J61" s="165"/>
      <c r="K61" s="130"/>
      <c r="L61" s="50"/>
      <c r="M61" s="165"/>
      <c r="N61" s="130"/>
      <c r="O61" s="50"/>
      <c r="P61" s="165"/>
      <c r="Q61" s="133"/>
      <c r="R61" s="301"/>
      <c r="S61" s="302"/>
      <c r="T61" s="306"/>
      <c r="U61" s="307"/>
      <c r="AB61" s="5" t="str">
        <f t="shared" si="8"/>
        <v/>
      </c>
      <c r="AC61" s="5" t="str">
        <f t="shared" si="18"/>
        <v/>
      </c>
      <c r="AD61" s="5" t="str">
        <f t="shared" si="19"/>
        <v/>
      </c>
      <c r="AE61" s="5" t="str">
        <f t="shared" si="20"/>
        <v/>
      </c>
      <c r="AF61" s="5" t="str">
        <f t="shared" si="21"/>
        <v/>
      </c>
      <c r="AG61" s="8" t="str">
        <f>IF(G61="男",data_kyogisha!A52,"")</f>
        <v/>
      </c>
      <c r="AH61" s="5" t="str">
        <f t="shared" si="9"/>
        <v/>
      </c>
      <c r="AI61" s="5" t="str">
        <f t="shared" si="22"/>
        <v/>
      </c>
      <c r="AJ61" s="5" t="str">
        <f t="shared" si="23"/>
        <v/>
      </c>
      <c r="AK61" s="5" t="str">
        <f t="shared" si="24"/>
        <v/>
      </c>
      <c r="AL61" s="5" t="str">
        <f t="shared" si="25"/>
        <v/>
      </c>
      <c r="AM61" s="1" t="str">
        <f>IF(G61="女",data_kyogisha!A52,"")</f>
        <v/>
      </c>
      <c r="AN61" s="1">
        <f t="shared" si="16"/>
        <v>0</v>
      </c>
      <c r="AO61" s="1" t="str">
        <f t="shared" si="10"/>
        <v/>
      </c>
      <c r="AP61" s="1">
        <f t="shared" si="26"/>
        <v>0</v>
      </c>
      <c r="AQ61" s="1" t="str">
        <f t="shared" si="12"/>
        <v/>
      </c>
      <c r="AR61" s="1">
        <f t="shared" si="17"/>
        <v>0</v>
      </c>
      <c r="AS61" s="1" t="str">
        <f t="shared" si="13"/>
        <v/>
      </c>
      <c r="AT61" s="1">
        <f t="shared" si="27"/>
        <v>0</v>
      </c>
      <c r="AU61" s="1" t="str">
        <f t="shared" si="15"/>
        <v/>
      </c>
    </row>
    <row r="62" spans="1:47">
      <c r="A62" s="27">
        <v>52</v>
      </c>
      <c r="B62" s="212" t="str">
        <f>IF(①団体情報入力!$C$9="","",IF(C62="","",①団体情報入力!$C$9))</f>
        <v/>
      </c>
      <c r="C62" s="224"/>
      <c r="D62" s="48"/>
      <c r="E62" s="48"/>
      <c r="F62" s="163"/>
      <c r="G62" s="48"/>
      <c r="H62" s="49"/>
      <c r="I62" s="50"/>
      <c r="J62" s="165"/>
      <c r="K62" s="130"/>
      <c r="L62" s="50"/>
      <c r="M62" s="165"/>
      <c r="N62" s="130"/>
      <c r="O62" s="50"/>
      <c r="P62" s="165"/>
      <c r="Q62" s="133"/>
      <c r="R62" s="301"/>
      <c r="S62" s="302"/>
      <c r="T62" s="306"/>
      <c r="U62" s="307"/>
      <c r="AB62" s="5" t="str">
        <f t="shared" si="8"/>
        <v/>
      </c>
      <c r="AC62" s="5" t="str">
        <f t="shared" si="18"/>
        <v/>
      </c>
      <c r="AD62" s="5" t="str">
        <f t="shared" si="19"/>
        <v/>
      </c>
      <c r="AE62" s="5" t="str">
        <f t="shared" si="20"/>
        <v/>
      </c>
      <c r="AF62" s="5" t="str">
        <f t="shared" si="21"/>
        <v/>
      </c>
      <c r="AG62" s="8" t="str">
        <f>IF(G62="男",data_kyogisha!A53,"")</f>
        <v/>
      </c>
      <c r="AH62" s="5" t="str">
        <f t="shared" si="9"/>
        <v/>
      </c>
      <c r="AI62" s="5" t="str">
        <f t="shared" si="22"/>
        <v/>
      </c>
      <c r="AJ62" s="5" t="str">
        <f t="shared" si="23"/>
        <v/>
      </c>
      <c r="AK62" s="5" t="str">
        <f t="shared" si="24"/>
        <v/>
      </c>
      <c r="AL62" s="5" t="str">
        <f t="shared" si="25"/>
        <v/>
      </c>
      <c r="AM62" s="1" t="str">
        <f>IF(G62="女",data_kyogisha!A53,"")</f>
        <v/>
      </c>
      <c r="AN62" s="1">
        <f t="shared" si="16"/>
        <v>0</v>
      </c>
      <c r="AO62" s="1" t="str">
        <f t="shared" si="10"/>
        <v/>
      </c>
      <c r="AP62" s="1">
        <f t="shared" si="26"/>
        <v>0</v>
      </c>
      <c r="AQ62" s="1" t="str">
        <f t="shared" si="12"/>
        <v/>
      </c>
      <c r="AR62" s="1">
        <f t="shared" si="17"/>
        <v>0</v>
      </c>
      <c r="AS62" s="1" t="str">
        <f t="shared" si="13"/>
        <v/>
      </c>
      <c r="AT62" s="1">
        <f t="shared" si="27"/>
        <v>0</v>
      </c>
      <c r="AU62" s="1" t="str">
        <f t="shared" si="15"/>
        <v/>
      </c>
    </row>
    <row r="63" spans="1:47">
      <c r="A63" s="27">
        <v>53</v>
      </c>
      <c r="B63" s="212" t="str">
        <f>IF(①団体情報入力!$C$9="","",IF(C63="","",①団体情報入力!$C$9))</f>
        <v/>
      </c>
      <c r="C63" s="224"/>
      <c r="D63" s="48"/>
      <c r="E63" s="48"/>
      <c r="F63" s="163"/>
      <c r="G63" s="48"/>
      <c r="H63" s="49"/>
      <c r="I63" s="50"/>
      <c r="J63" s="165"/>
      <c r="K63" s="130"/>
      <c r="L63" s="50"/>
      <c r="M63" s="165"/>
      <c r="N63" s="130"/>
      <c r="O63" s="50"/>
      <c r="P63" s="165"/>
      <c r="Q63" s="133"/>
      <c r="R63" s="301"/>
      <c r="S63" s="302"/>
      <c r="T63" s="306"/>
      <c r="U63" s="307"/>
      <c r="AB63" s="5" t="str">
        <f t="shared" si="8"/>
        <v/>
      </c>
      <c r="AC63" s="5" t="str">
        <f t="shared" si="18"/>
        <v/>
      </c>
      <c r="AD63" s="5" t="str">
        <f t="shared" si="19"/>
        <v/>
      </c>
      <c r="AE63" s="5" t="str">
        <f t="shared" si="20"/>
        <v/>
      </c>
      <c r="AF63" s="5" t="str">
        <f t="shared" si="21"/>
        <v/>
      </c>
      <c r="AG63" s="8" t="str">
        <f>IF(G63="男",data_kyogisha!A54,"")</f>
        <v/>
      </c>
      <c r="AH63" s="5" t="str">
        <f t="shared" si="9"/>
        <v/>
      </c>
      <c r="AI63" s="5" t="str">
        <f t="shared" si="22"/>
        <v/>
      </c>
      <c r="AJ63" s="5" t="str">
        <f t="shared" si="23"/>
        <v/>
      </c>
      <c r="AK63" s="5" t="str">
        <f t="shared" si="24"/>
        <v/>
      </c>
      <c r="AL63" s="5" t="str">
        <f t="shared" si="25"/>
        <v/>
      </c>
      <c r="AM63" s="1" t="str">
        <f>IF(G63="女",data_kyogisha!A54,"")</f>
        <v/>
      </c>
      <c r="AN63" s="1">
        <f t="shared" si="16"/>
        <v>0</v>
      </c>
      <c r="AO63" s="1" t="str">
        <f t="shared" si="10"/>
        <v/>
      </c>
      <c r="AP63" s="1">
        <f t="shared" si="26"/>
        <v>0</v>
      </c>
      <c r="AQ63" s="1" t="str">
        <f t="shared" si="12"/>
        <v/>
      </c>
      <c r="AR63" s="1">
        <f t="shared" si="17"/>
        <v>0</v>
      </c>
      <c r="AS63" s="1" t="str">
        <f t="shared" si="13"/>
        <v/>
      </c>
      <c r="AT63" s="1">
        <f t="shared" si="27"/>
        <v>0</v>
      </c>
      <c r="AU63" s="1" t="str">
        <f t="shared" si="15"/>
        <v/>
      </c>
    </row>
    <row r="64" spans="1:47">
      <c r="A64" s="27">
        <v>54</v>
      </c>
      <c r="B64" s="212" t="str">
        <f>IF(①団体情報入力!$C$9="","",IF(C64="","",①団体情報入力!$C$9))</f>
        <v/>
      </c>
      <c r="C64" s="224"/>
      <c r="D64" s="48"/>
      <c r="E64" s="48"/>
      <c r="F64" s="163"/>
      <c r="G64" s="48"/>
      <c r="H64" s="49"/>
      <c r="I64" s="50"/>
      <c r="J64" s="165"/>
      <c r="K64" s="130"/>
      <c r="L64" s="50"/>
      <c r="M64" s="165"/>
      <c r="N64" s="130"/>
      <c r="O64" s="50"/>
      <c r="P64" s="165"/>
      <c r="Q64" s="133"/>
      <c r="R64" s="301"/>
      <c r="S64" s="302"/>
      <c r="T64" s="306"/>
      <c r="U64" s="307"/>
      <c r="AB64" s="5" t="str">
        <f t="shared" si="8"/>
        <v/>
      </c>
      <c r="AC64" s="5" t="str">
        <f t="shared" si="18"/>
        <v/>
      </c>
      <c r="AD64" s="5" t="str">
        <f t="shared" si="19"/>
        <v/>
      </c>
      <c r="AE64" s="5" t="str">
        <f t="shared" si="20"/>
        <v/>
      </c>
      <c r="AF64" s="5" t="str">
        <f t="shared" si="21"/>
        <v/>
      </c>
      <c r="AG64" s="8" t="str">
        <f>IF(G64="男",data_kyogisha!A55,"")</f>
        <v/>
      </c>
      <c r="AH64" s="5" t="str">
        <f t="shared" si="9"/>
        <v/>
      </c>
      <c r="AI64" s="5" t="str">
        <f t="shared" si="22"/>
        <v/>
      </c>
      <c r="AJ64" s="5" t="str">
        <f t="shared" si="23"/>
        <v/>
      </c>
      <c r="AK64" s="5" t="str">
        <f t="shared" si="24"/>
        <v/>
      </c>
      <c r="AL64" s="5" t="str">
        <f t="shared" si="25"/>
        <v/>
      </c>
      <c r="AM64" s="1" t="str">
        <f>IF(G64="女",data_kyogisha!A55,"")</f>
        <v/>
      </c>
      <c r="AN64" s="1">
        <f t="shared" si="16"/>
        <v>0</v>
      </c>
      <c r="AO64" s="1" t="str">
        <f t="shared" si="10"/>
        <v/>
      </c>
      <c r="AP64" s="1">
        <f t="shared" si="26"/>
        <v>0</v>
      </c>
      <c r="AQ64" s="1" t="str">
        <f t="shared" si="12"/>
        <v/>
      </c>
      <c r="AR64" s="1">
        <f t="shared" si="17"/>
        <v>0</v>
      </c>
      <c r="AS64" s="1" t="str">
        <f t="shared" si="13"/>
        <v/>
      </c>
      <c r="AT64" s="1">
        <f t="shared" si="27"/>
        <v>0</v>
      </c>
      <c r="AU64" s="1" t="str">
        <f t="shared" si="15"/>
        <v/>
      </c>
    </row>
    <row r="65" spans="1:47">
      <c r="A65" s="27">
        <v>55</v>
      </c>
      <c r="B65" s="212" t="str">
        <f>IF(①団体情報入力!$C$9="","",IF(C65="","",①団体情報入力!$C$9))</f>
        <v/>
      </c>
      <c r="C65" s="224"/>
      <c r="D65" s="48"/>
      <c r="E65" s="48"/>
      <c r="F65" s="163"/>
      <c r="G65" s="48"/>
      <c r="H65" s="49"/>
      <c r="I65" s="50"/>
      <c r="J65" s="165"/>
      <c r="K65" s="130"/>
      <c r="L65" s="50"/>
      <c r="M65" s="165"/>
      <c r="N65" s="130"/>
      <c r="O65" s="50"/>
      <c r="P65" s="165"/>
      <c r="Q65" s="133"/>
      <c r="R65" s="301"/>
      <c r="S65" s="302"/>
      <c r="T65" s="306"/>
      <c r="U65" s="307"/>
      <c r="AB65" s="5" t="str">
        <f t="shared" si="8"/>
        <v/>
      </c>
      <c r="AC65" s="5" t="str">
        <f t="shared" si="18"/>
        <v/>
      </c>
      <c r="AD65" s="5" t="str">
        <f t="shared" si="19"/>
        <v/>
      </c>
      <c r="AE65" s="5" t="str">
        <f t="shared" si="20"/>
        <v/>
      </c>
      <c r="AF65" s="5" t="str">
        <f t="shared" si="21"/>
        <v/>
      </c>
      <c r="AG65" s="8" t="str">
        <f>IF(G65="男",data_kyogisha!A56,"")</f>
        <v/>
      </c>
      <c r="AH65" s="5" t="str">
        <f t="shared" si="9"/>
        <v/>
      </c>
      <c r="AI65" s="5" t="str">
        <f t="shared" si="22"/>
        <v/>
      </c>
      <c r="AJ65" s="5" t="str">
        <f t="shared" si="23"/>
        <v/>
      </c>
      <c r="AK65" s="5" t="str">
        <f t="shared" si="24"/>
        <v/>
      </c>
      <c r="AL65" s="5" t="str">
        <f t="shared" si="25"/>
        <v/>
      </c>
      <c r="AM65" s="1" t="str">
        <f>IF(G65="女",data_kyogisha!A56,"")</f>
        <v/>
      </c>
      <c r="AN65" s="1">
        <f t="shared" si="16"/>
        <v>0</v>
      </c>
      <c r="AO65" s="1" t="str">
        <f t="shared" si="10"/>
        <v/>
      </c>
      <c r="AP65" s="1">
        <f t="shared" si="26"/>
        <v>0</v>
      </c>
      <c r="AQ65" s="1" t="str">
        <f t="shared" si="12"/>
        <v/>
      </c>
      <c r="AR65" s="1">
        <f t="shared" si="17"/>
        <v>0</v>
      </c>
      <c r="AS65" s="1" t="str">
        <f t="shared" si="13"/>
        <v/>
      </c>
      <c r="AT65" s="1">
        <f t="shared" si="27"/>
        <v>0</v>
      </c>
      <c r="AU65" s="1" t="str">
        <f t="shared" si="15"/>
        <v/>
      </c>
    </row>
    <row r="66" spans="1:47">
      <c r="A66" s="27">
        <v>56</v>
      </c>
      <c r="B66" s="212" t="str">
        <f>IF(①団体情報入力!$C$9="","",IF(C66="","",①団体情報入力!$C$9))</f>
        <v/>
      </c>
      <c r="C66" s="224"/>
      <c r="D66" s="48"/>
      <c r="E66" s="48"/>
      <c r="F66" s="163"/>
      <c r="G66" s="48"/>
      <c r="H66" s="49"/>
      <c r="I66" s="50"/>
      <c r="J66" s="165"/>
      <c r="K66" s="130"/>
      <c r="L66" s="50"/>
      <c r="M66" s="165"/>
      <c r="N66" s="130"/>
      <c r="O66" s="50"/>
      <c r="P66" s="165"/>
      <c r="Q66" s="133"/>
      <c r="R66" s="301"/>
      <c r="S66" s="302"/>
      <c r="T66" s="306"/>
      <c r="U66" s="307"/>
      <c r="AB66" s="5" t="str">
        <f t="shared" si="8"/>
        <v/>
      </c>
      <c r="AC66" s="5" t="str">
        <f t="shared" si="18"/>
        <v/>
      </c>
      <c r="AD66" s="5" t="str">
        <f t="shared" si="19"/>
        <v/>
      </c>
      <c r="AE66" s="5" t="str">
        <f t="shared" si="20"/>
        <v/>
      </c>
      <c r="AF66" s="5" t="str">
        <f t="shared" si="21"/>
        <v/>
      </c>
      <c r="AG66" s="8" t="str">
        <f>IF(G66="男",data_kyogisha!A57,"")</f>
        <v/>
      </c>
      <c r="AH66" s="5" t="str">
        <f t="shared" si="9"/>
        <v/>
      </c>
      <c r="AI66" s="5" t="str">
        <f t="shared" si="22"/>
        <v/>
      </c>
      <c r="AJ66" s="5" t="str">
        <f t="shared" si="23"/>
        <v/>
      </c>
      <c r="AK66" s="5" t="str">
        <f t="shared" si="24"/>
        <v/>
      </c>
      <c r="AL66" s="5" t="str">
        <f t="shared" si="25"/>
        <v/>
      </c>
      <c r="AM66" s="1" t="str">
        <f>IF(G66="女",data_kyogisha!A57,"")</f>
        <v/>
      </c>
      <c r="AN66" s="1">
        <f t="shared" si="16"/>
        <v>0</v>
      </c>
      <c r="AO66" s="1" t="str">
        <f t="shared" si="10"/>
        <v/>
      </c>
      <c r="AP66" s="1">
        <f t="shared" si="26"/>
        <v>0</v>
      </c>
      <c r="AQ66" s="1" t="str">
        <f t="shared" si="12"/>
        <v/>
      </c>
      <c r="AR66" s="1">
        <f t="shared" si="17"/>
        <v>0</v>
      </c>
      <c r="AS66" s="1" t="str">
        <f t="shared" si="13"/>
        <v/>
      </c>
      <c r="AT66" s="1">
        <f t="shared" si="27"/>
        <v>0</v>
      </c>
      <c r="AU66" s="1" t="str">
        <f t="shared" si="15"/>
        <v/>
      </c>
    </row>
    <row r="67" spans="1:47">
      <c r="A67" s="27">
        <v>57</v>
      </c>
      <c r="B67" s="212" t="str">
        <f>IF(①団体情報入力!$C$9="","",IF(C67="","",①団体情報入力!$C$9))</f>
        <v/>
      </c>
      <c r="C67" s="224"/>
      <c r="D67" s="48"/>
      <c r="E67" s="48"/>
      <c r="F67" s="163"/>
      <c r="G67" s="48"/>
      <c r="H67" s="49"/>
      <c r="I67" s="50"/>
      <c r="J67" s="165"/>
      <c r="K67" s="130"/>
      <c r="L67" s="50"/>
      <c r="M67" s="165"/>
      <c r="N67" s="130"/>
      <c r="O67" s="50"/>
      <c r="P67" s="165"/>
      <c r="Q67" s="133"/>
      <c r="R67" s="301"/>
      <c r="S67" s="302"/>
      <c r="T67" s="306"/>
      <c r="U67" s="307"/>
      <c r="AB67" s="5" t="str">
        <f t="shared" si="8"/>
        <v/>
      </c>
      <c r="AC67" s="5" t="str">
        <f t="shared" si="18"/>
        <v/>
      </c>
      <c r="AD67" s="5" t="str">
        <f t="shared" si="19"/>
        <v/>
      </c>
      <c r="AE67" s="5" t="str">
        <f t="shared" si="20"/>
        <v/>
      </c>
      <c r="AF67" s="5" t="str">
        <f t="shared" si="21"/>
        <v/>
      </c>
      <c r="AG67" s="8" t="str">
        <f>IF(G67="男",data_kyogisha!A58,"")</f>
        <v/>
      </c>
      <c r="AH67" s="5" t="str">
        <f t="shared" si="9"/>
        <v/>
      </c>
      <c r="AI67" s="5" t="str">
        <f t="shared" si="22"/>
        <v/>
      </c>
      <c r="AJ67" s="5" t="str">
        <f t="shared" si="23"/>
        <v/>
      </c>
      <c r="AK67" s="5" t="str">
        <f t="shared" si="24"/>
        <v/>
      </c>
      <c r="AL67" s="5" t="str">
        <f t="shared" si="25"/>
        <v/>
      </c>
      <c r="AM67" s="1" t="str">
        <f>IF(G67="女",data_kyogisha!A58,"")</f>
        <v/>
      </c>
      <c r="AN67" s="1">
        <f t="shared" si="16"/>
        <v>0</v>
      </c>
      <c r="AO67" s="1" t="str">
        <f t="shared" si="10"/>
        <v/>
      </c>
      <c r="AP67" s="1">
        <f t="shared" si="26"/>
        <v>0</v>
      </c>
      <c r="AQ67" s="1" t="str">
        <f t="shared" si="12"/>
        <v/>
      </c>
      <c r="AR67" s="1">
        <f t="shared" si="17"/>
        <v>0</v>
      </c>
      <c r="AS67" s="1" t="str">
        <f t="shared" si="13"/>
        <v/>
      </c>
      <c r="AT67" s="1">
        <f t="shared" si="27"/>
        <v>0</v>
      </c>
      <c r="AU67" s="1" t="str">
        <f t="shared" si="15"/>
        <v/>
      </c>
    </row>
    <row r="68" spans="1:47">
      <c r="A68" s="27">
        <v>58</v>
      </c>
      <c r="B68" s="212" t="str">
        <f>IF(①団体情報入力!$C$9="","",IF(C68="","",①団体情報入力!$C$9))</f>
        <v/>
      </c>
      <c r="C68" s="224"/>
      <c r="D68" s="48"/>
      <c r="E68" s="48"/>
      <c r="F68" s="163"/>
      <c r="G68" s="48"/>
      <c r="H68" s="49"/>
      <c r="I68" s="50"/>
      <c r="J68" s="165"/>
      <c r="K68" s="130"/>
      <c r="L68" s="50"/>
      <c r="M68" s="165"/>
      <c r="N68" s="130"/>
      <c r="O68" s="50"/>
      <c r="P68" s="165"/>
      <c r="Q68" s="133"/>
      <c r="R68" s="301"/>
      <c r="S68" s="302"/>
      <c r="T68" s="306"/>
      <c r="U68" s="307"/>
      <c r="AB68" s="5" t="str">
        <f t="shared" si="8"/>
        <v/>
      </c>
      <c r="AC68" s="5" t="str">
        <f t="shared" si="18"/>
        <v/>
      </c>
      <c r="AD68" s="5" t="str">
        <f t="shared" si="19"/>
        <v/>
      </c>
      <c r="AE68" s="5" t="str">
        <f t="shared" si="20"/>
        <v/>
      </c>
      <c r="AF68" s="5" t="str">
        <f t="shared" si="21"/>
        <v/>
      </c>
      <c r="AG68" s="8" t="str">
        <f>IF(G68="男",data_kyogisha!A59,"")</f>
        <v/>
      </c>
      <c r="AH68" s="5" t="str">
        <f t="shared" si="9"/>
        <v/>
      </c>
      <c r="AI68" s="5" t="str">
        <f t="shared" si="22"/>
        <v/>
      </c>
      <c r="AJ68" s="5" t="str">
        <f t="shared" si="23"/>
        <v/>
      </c>
      <c r="AK68" s="5" t="str">
        <f t="shared" si="24"/>
        <v/>
      </c>
      <c r="AL68" s="5" t="str">
        <f t="shared" si="25"/>
        <v/>
      </c>
      <c r="AM68" s="1" t="str">
        <f>IF(G68="女",data_kyogisha!A59,"")</f>
        <v/>
      </c>
      <c r="AN68" s="1">
        <f t="shared" si="16"/>
        <v>0</v>
      </c>
      <c r="AO68" s="1" t="str">
        <f t="shared" si="10"/>
        <v/>
      </c>
      <c r="AP68" s="1">
        <f t="shared" si="26"/>
        <v>0</v>
      </c>
      <c r="AQ68" s="1" t="str">
        <f t="shared" si="12"/>
        <v/>
      </c>
      <c r="AR68" s="1">
        <f t="shared" si="17"/>
        <v>0</v>
      </c>
      <c r="AS68" s="1" t="str">
        <f t="shared" si="13"/>
        <v/>
      </c>
      <c r="AT68" s="1">
        <f t="shared" si="27"/>
        <v>0</v>
      </c>
      <c r="AU68" s="1" t="str">
        <f t="shared" si="15"/>
        <v/>
      </c>
    </row>
    <row r="69" spans="1:47">
      <c r="A69" s="27">
        <v>59</v>
      </c>
      <c r="B69" s="212" t="str">
        <f>IF(①団体情報入力!$C$9="","",IF(C69="","",①団体情報入力!$C$9))</f>
        <v/>
      </c>
      <c r="C69" s="224"/>
      <c r="D69" s="48"/>
      <c r="E69" s="48"/>
      <c r="F69" s="163"/>
      <c r="G69" s="48"/>
      <c r="H69" s="49"/>
      <c r="I69" s="50"/>
      <c r="J69" s="165"/>
      <c r="K69" s="130"/>
      <c r="L69" s="50"/>
      <c r="M69" s="165"/>
      <c r="N69" s="130"/>
      <c r="O69" s="50"/>
      <c r="P69" s="165"/>
      <c r="Q69" s="133"/>
      <c r="R69" s="301"/>
      <c r="S69" s="302"/>
      <c r="T69" s="306"/>
      <c r="U69" s="307"/>
      <c r="AB69" s="5" t="str">
        <f t="shared" si="8"/>
        <v/>
      </c>
      <c r="AC69" s="5" t="str">
        <f t="shared" si="18"/>
        <v/>
      </c>
      <c r="AD69" s="5" t="str">
        <f t="shared" si="19"/>
        <v/>
      </c>
      <c r="AE69" s="5" t="str">
        <f t="shared" si="20"/>
        <v/>
      </c>
      <c r="AF69" s="5" t="str">
        <f t="shared" si="21"/>
        <v/>
      </c>
      <c r="AG69" s="8" t="str">
        <f>IF(G69="男",data_kyogisha!A60,"")</f>
        <v/>
      </c>
      <c r="AH69" s="5" t="str">
        <f t="shared" si="9"/>
        <v/>
      </c>
      <c r="AI69" s="5" t="str">
        <f t="shared" si="22"/>
        <v/>
      </c>
      <c r="AJ69" s="5" t="str">
        <f t="shared" si="23"/>
        <v/>
      </c>
      <c r="AK69" s="5" t="str">
        <f t="shared" si="24"/>
        <v/>
      </c>
      <c r="AL69" s="5" t="str">
        <f t="shared" si="25"/>
        <v/>
      </c>
      <c r="AM69" s="1" t="str">
        <f>IF(G69="女",data_kyogisha!A60,"")</f>
        <v/>
      </c>
      <c r="AN69" s="1">
        <f t="shared" si="16"/>
        <v>0</v>
      </c>
      <c r="AO69" s="1" t="str">
        <f t="shared" si="10"/>
        <v/>
      </c>
      <c r="AP69" s="1">
        <f t="shared" si="26"/>
        <v>0</v>
      </c>
      <c r="AQ69" s="1" t="str">
        <f t="shared" si="12"/>
        <v/>
      </c>
      <c r="AR69" s="1">
        <f t="shared" si="17"/>
        <v>0</v>
      </c>
      <c r="AS69" s="1" t="str">
        <f t="shared" si="13"/>
        <v/>
      </c>
      <c r="AT69" s="1">
        <f t="shared" si="27"/>
        <v>0</v>
      </c>
      <c r="AU69" s="1" t="str">
        <f t="shared" si="15"/>
        <v/>
      </c>
    </row>
    <row r="70" spans="1:47">
      <c r="A70" s="27">
        <v>60</v>
      </c>
      <c r="B70" s="212" t="str">
        <f>IF(①団体情報入力!$C$9="","",IF(C70="","",①団体情報入力!$C$9))</f>
        <v/>
      </c>
      <c r="C70" s="224"/>
      <c r="D70" s="48"/>
      <c r="E70" s="48"/>
      <c r="F70" s="163"/>
      <c r="G70" s="48"/>
      <c r="H70" s="49"/>
      <c r="I70" s="50"/>
      <c r="J70" s="165"/>
      <c r="K70" s="130"/>
      <c r="L70" s="50"/>
      <c r="M70" s="165"/>
      <c r="N70" s="130"/>
      <c r="O70" s="50"/>
      <c r="P70" s="165"/>
      <c r="Q70" s="133"/>
      <c r="R70" s="301"/>
      <c r="S70" s="302"/>
      <c r="T70" s="306"/>
      <c r="U70" s="307"/>
      <c r="AB70" s="5" t="str">
        <f t="shared" si="8"/>
        <v/>
      </c>
      <c r="AC70" s="5" t="str">
        <f t="shared" si="18"/>
        <v/>
      </c>
      <c r="AD70" s="5" t="str">
        <f t="shared" si="19"/>
        <v/>
      </c>
      <c r="AE70" s="5" t="str">
        <f t="shared" si="20"/>
        <v/>
      </c>
      <c r="AF70" s="5" t="str">
        <f t="shared" si="21"/>
        <v/>
      </c>
      <c r="AG70" s="8" t="str">
        <f>IF(G70="男",data_kyogisha!A61,"")</f>
        <v/>
      </c>
      <c r="AH70" s="5" t="str">
        <f t="shared" si="9"/>
        <v/>
      </c>
      <c r="AI70" s="5" t="str">
        <f t="shared" si="22"/>
        <v/>
      </c>
      <c r="AJ70" s="5" t="str">
        <f t="shared" si="23"/>
        <v/>
      </c>
      <c r="AK70" s="5" t="str">
        <f t="shared" si="24"/>
        <v/>
      </c>
      <c r="AL70" s="5" t="str">
        <f t="shared" si="25"/>
        <v/>
      </c>
      <c r="AM70" s="1" t="str">
        <f>IF(G70="女",data_kyogisha!A61,"")</f>
        <v/>
      </c>
      <c r="AN70" s="1">
        <f t="shared" si="16"/>
        <v>0</v>
      </c>
      <c r="AO70" s="1" t="str">
        <f t="shared" si="10"/>
        <v/>
      </c>
      <c r="AP70" s="1">
        <f t="shared" si="26"/>
        <v>0</v>
      </c>
      <c r="AQ70" s="1" t="str">
        <f t="shared" si="12"/>
        <v/>
      </c>
      <c r="AR70" s="1">
        <f t="shared" si="17"/>
        <v>0</v>
      </c>
      <c r="AS70" s="1" t="str">
        <f t="shared" si="13"/>
        <v/>
      </c>
      <c r="AT70" s="1">
        <f t="shared" si="27"/>
        <v>0</v>
      </c>
      <c r="AU70" s="1" t="str">
        <f t="shared" si="15"/>
        <v/>
      </c>
    </row>
    <row r="71" spans="1:47">
      <c r="A71" s="27">
        <v>61</v>
      </c>
      <c r="B71" s="212" t="str">
        <f>IF(①団体情報入力!$C$9="","",IF(C71="","",①団体情報入力!$C$9))</f>
        <v/>
      </c>
      <c r="C71" s="224"/>
      <c r="D71" s="48"/>
      <c r="E71" s="48"/>
      <c r="F71" s="163"/>
      <c r="G71" s="48"/>
      <c r="H71" s="49"/>
      <c r="I71" s="50"/>
      <c r="J71" s="165"/>
      <c r="K71" s="130"/>
      <c r="L71" s="50"/>
      <c r="M71" s="165"/>
      <c r="N71" s="130"/>
      <c r="O71" s="50"/>
      <c r="P71" s="165"/>
      <c r="Q71" s="133"/>
      <c r="R71" s="301"/>
      <c r="S71" s="302"/>
      <c r="T71" s="306"/>
      <c r="U71" s="307"/>
      <c r="AB71" s="5" t="str">
        <f t="shared" si="8"/>
        <v/>
      </c>
      <c r="AC71" s="5" t="str">
        <f t="shared" si="18"/>
        <v/>
      </c>
      <c r="AD71" s="5" t="str">
        <f t="shared" si="19"/>
        <v/>
      </c>
      <c r="AE71" s="5" t="str">
        <f t="shared" si="20"/>
        <v/>
      </c>
      <c r="AF71" s="5" t="str">
        <f t="shared" si="21"/>
        <v/>
      </c>
      <c r="AG71" s="8" t="str">
        <f>IF(G71="男",data_kyogisha!A62,"")</f>
        <v/>
      </c>
      <c r="AH71" s="5" t="str">
        <f t="shared" si="9"/>
        <v/>
      </c>
      <c r="AI71" s="5" t="str">
        <f t="shared" si="22"/>
        <v/>
      </c>
      <c r="AJ71" s="5" t="str">
        <f t="shared" si="23"/>
        <v/>
      </c>
      <c r="AK71" s="5" t="str">
        <f t="shared" si="24"/>
        <v/>
      </c>
      <c r="AL71" s="5" t="str">
        <f t="shared" si="25"/>
        <v/>
      </c>
      <c r="AM71" s="1" t="str">
        <f>IF(G71="女",data_kyogisha!A62,"")</f>
        <v/>
      </c>
      <c r="AN71" s="1">
        <f t="shared" si="16"/>
        <v>0</v>
      </c>
      <c r="AO71" s="1" t="str">
        <f t="shared" si="10"/>
        <v/>
      </c>
      <c r="AP71" s="1">
        <f t="shared" si="26"/>
        <v>0</v>
      </c>
      <c r="AQ71" s="1" t="str">
        <f t="shared" si="12"/>
        <v/>
      </c>
      <c r="AR71" s="1">
        <f t="shared" si="17"/>
        <v>0</v>
      </c>
      <c r="AS71" s="1" t="str">
        <f t="shared" si="13"/>
        <v/>
      </c>
      <c r="AT71" s="1">
        <f t="shared" si="27"/>
        <v>0</v>
      </c>
      <c r="AU71" s="1" t="str">
        <f t="shared" si="15"/>
        <v/>
      </c>
    </row>
    <row r="72" spans="1:47">
      <c r="A72" s="27">
        <v>62</v>
      </c>
      <c r="B72" s="212" t="str">
        <f>IF(①団体情報入力!$C$9="","",IF(C72="","",①団体情報入力!$C$9))</f>
        <v/>
      </c>
      <c r="C72" s="224"/>
      <c r="D72" s="48"/>
      <c r="E72" s="48"/>
      <c r="F72" s="163"/>
      <c r="G72" s="48"/>
      <c r="H72" s="49"/>
      <c r="I72" s="50"/>
      <c r="J72" s="165"/>
      <c r="K72" s="130"/>
      <c r="L72" s="50"/>
      <c r="M72" s="165"/>
      <c r="N72" s="130"/>
      <c r="O72" s="50"/>
      <c r="P72" s="165"/>
      <c r="Q72" s="133"/>
      <c r="R72" s="301"/>
      <c r="S72" s="302"/>
      <c r="T72" s="306"/>
      <c r="U72" s="307"/>
      <c r="AB72" s="5" t="str">
        <f t="shared" si="8"/>
        <v/>
      </c>
      <c r="AC72" s="5" t="str">
        <f t="shared" si="18"/>
        <v/>
      </c>
      <c r="AD72" s="5" t="str">
        <f t="shared" si="19"/>
        <v/>
      </c>
      <c r="AE72" s="5" t="str">
        <f t="shared" si="20"/>
        <v/>
      </c>
      <c r="AF72" s="5" t="str">
        <f t="shared" si="21"/>
        <v/>
      </c>
      <c r="AG72" s="8" t="str">
        <f>IF(G72="男",data_kyogisha!A63,"")</f>
        <v/>
      </c>
      <c r="AH72" s="5" t="str">
        <f t="shared" si="9"/>
        <v/>
      </c>
      <c r="AI72" s="5" t="str">
        <f t="shared" si="22"/>
        <v/>
      </c>
      <c r="AJ72" s="5" t="str">
        <f t="shared" si="23"/>
        <v/>
      </c>
      <c r="AK72" s="5" t="str">
        <f t="shared" si="24"/>
        <v/>
      </c>
      <c r="AL72" s="5" t="str">
        <f t="shared" si="25"/>
        <v/>
      </c>
      <c r="AM72" s="1" t="str">
        <f>IF(G72="女",data_kyogisha!A63,"")</f>
        <v/>
      </c>
      <c r="AN72" s="1">
        <f t="shared" si="16"/>
        <v>0</v>
      </c>
      <c r="AO72" s="1" t="str">
        <f t="shared" si="10"/>
        <v/>
      </c>
      <c r="AP72" s="1">
        <f t="shared" si="26"/>
        <v>0</v>
      </c>
      <c r="AQ72" s="1" t="str">
        <f t="shared" si="12"/>
        <v/>
      </c>
      <c r="AR72" s="1">
        <f t="shared" si="17"/>
        <v>0</v>
      </c>
      <c r="AS72" s="1" t="str">
        <f t="shared" si="13"/>
        <v/>
      </c>
      <c r="AT72" s="1">
        <f t="shared" si="27"/>
        <v>0</v>
      </c>
      <c r="AU72" s="1" t="str">
        <f t="shared" si="15"/>
        <v/>
      </c>
    </row>
    <row r="73" spans="1:47">
      <c r="A73" s="27">
        <v>63</v>
      </c>
      <c r="B73" s="212" t="str">
        <f>IF(①団体情報入力!$C$9="","",IF(C73="","",①団体情報入力!$C$9))</f>
        <v/>
      </c>
      <c r="C73" s="224"/>
      <c r="D73" s="48"/>
      <c r="E73" s="48"/>
      <c r="F73" s="163"/>
      <c r="G73" s="48"/>
      <c r="H73" s="49"/>
      <c r="I73" s="50"/>
      <c r="J73" s="165"/>
      <c r="K73" s="130"/>
      <c r="L73" s="50"/>
      <c r="M73" s="165"/>
      <c r="N73" s="130"/>
      <c r="O73" s="50"/>
      <c r="P73" s="165"/>
      <c r="Q73" s="133"/>
      <c r="R73" s="301"/>
      <c r="S73" s="302"/>
      <c r="T73" s="306"/>
      <c r="U73" s="307"/>
      <c r="AB73" s="5" t="str">
        <f t="shared" si="8"/>
        <v/>
      </c>
      <c r="AC73" s="5" t="str">
        <f t="shared" si="18"/>
        <v/>
      </c>
      <c r="AD73" s="5" t="str">
        <f t="shared" si="19"/>
        <v/>
      </c>
      <c r="AE73" s="5" t="str">
        <f t="shared" si="20"/>
        <v/>
      </c>
      <c r="AF73" s="5" t="str">
        <f t="shared" si="21"/>
        <v/>
      </c>
      <c r="AG73" s="8" t="str">
        <f>IF(G73="男",data_kyogisha!A64,"")</f>
        <v/>
      </c>
      <c r="AH73" s="5" t="str">
        <f t="shared" si="9"/>
        <v/>
      </c>
      <c r="AI73" s="5" t="str">
        <f t="shared" si="22"/>
        <v/>
      </c>
      <c r="AJ73" s="5" t="str">
        <f t="shared" si="23"/>
        <v/>
      </c>
      <c r="AK73" s="5" t="str">
        <f t="shared" si="24"/>
        <v/>
      </c>
      <c r="AL73" s="5" t="str">
        <f t="shared" si="25"/>
        <v/>
      </c>
      <c r="AM73" s="1" t="str">
        <f>IF(G73="女",data_kyogisha!A64,"")</f>
        <v/>
      </c>
      <c r="AN73" s="1">
        <f t="shared" si="16"/>
        <v>0</v>
      </c>
      <c r="AO73" s="1" t="str">
        <f t="shared" si="10"/>
        <v/>
      </c>
      <c r="AP73" s="1">
        <f t="shared" si="26"/>
        <v>0</v>
      </c>
      <c r="AQ73" s="1" t="str">
        <f t="shared" si="12"/>
        <v/>
      </c>
      <c r="AR73" s="1">
        <f t="shared" si="17"/>
        <v>0</v>
      </c>
      <c r="AS73" s="1" t="str">
        <f t="shared" si="13"/>
        <v/>
      </c>
      <c r="AT73" s="1">
        <f t="shared" si="27"/>
        <v>0</v>
      </c>
      <c r="AU73" s="1" t="str">
        <f t="shared" si="15"/>
        <v/>
      </c>
    </row>
    <row r="74" spans="1:47">
      <c r="A74" s="27">
        <v>64</v>
      </c>
      <c r="B74" s="212" t="str">
        <f>IF(①団体情報入力!$C$9="","",IF(C74="","",①団体情報入力!$C$9))</f>
        <v/>
      </c>
      <c r="C74" s="224"/>
      <c r="D74" s="48"/>
      <c r="E74" s="48"/>
      <c r="F74" s="163"/>
      <c r="G74" s="48"/>
      <c r="H74" s="49"/>
      <c r="I74" s="50"/>
      <c r="J74" s="165"/>
      <c r="K74" s="130"/>
      <c r="L74" s="50"/>
      <c r="M74" s="165"/>
      <c r="N74" s="130"/>
      <c r="O74" s="50"/>
      <c r="P74" s="165"/>
      <c r="Q74" s="133"/>
      <c r="R74" s="301"/>
      <c r="S74" s="302"/>
      <c r="T74" s="306"/>
      <c r="U74" s="307"/>
      <c r="AB74" s="5" t="str">
        <f t="shared" si="8"/>
        <v/>
      </c>
      <c r="AC74" s="5" t="str">
        <f t="shared" si="18"/>
        <v/>
      </c>
      <c r="AD74" s="5" t="str">
        <f t="shared" si="19"/>
        <v/>
      </c>
      <c r="AE74" s="5" t="str">
        <f t="shared" si="20"/>
        <v/>
      </c>
      <c r="AF74" s="5" t="str">
        <f t="shared" si="21"/>
        <v/>
      </c>
      <c r="AG74" s="8" t="str">
        <f>IF(G74="男",data_kyogisha!A65,"")</f>
        <v/>
      </c>
      <c r="AH74" s="5" t="str">
        <f t="shared" si="9"/>
        <v/>
      </c>
      <c r="AI74" s="5" t="str">
        <f t="shared" si="22"/>
        <v/>
      </c>
      <c r="AJ74" s="5" t="str">
        <f t="shared" si="23"/>
        <v/>
      </c>
      <c r="AK74" s="5" t="str">
        <f t="shared" si="24"/>
        <v/>
      </c>
      <c r="AL74" s="5" t="str">
        <f t="shared" si="25"/>
        <v/>
      </c>
      <c r="AM74" s="1" t="str">
        <f>IF(G74="女",data_kyogisha!A65,"")</f>
        <v/>
      </c>
      <c r="AN74" s="1">
        <f t="shared" si="16"/>
        <v>0</v>
      </c>
      <c r="AO74" s="1" t="str">
        <f t="shared" si="10"/>
        <v/>
      </c>
      <c r="AP74" s="1">
        <f t="shared" si="26"/>
        <v>0</v>
      </c>
      <c r="AQ74" s="1" t="str">
        <f t="shared" si="12"/>
        <v/>
      </c>
      <c r="AR74" s="1">
        <f t="shared" si="17"/>
        <v>0</v>
      </c>
      <c r="AS74" s="1" t="str">
        <f t="shared" si="13"/>
        <v/>
      </c>
      <c r="AT74" s="1">
        <f t="shared" si="27"/>
        <v>0</v>
      </c>
      <c r="AU74" s="1" t="str">
        <f t="shared" si="15"/>
        <v/>
      </c>
    </row>
    <row r="75" spans="1:47">
      <c r="A75" s="27">
        <v>65</v>
      </c>
      <c r="B75" s="212" t="str">
        <f>IF(①団体情報入力!$C$9="","",IF(C75="","",①団体情報入力!$C$9))</f>
        <v/>
      </c>
      <c r="C75" s="224"/>
      <c r="D75" s="48"/>
      <c r="E75" s="48"/>
      <c r="F75" s="163"/>
      <c r="G75" s="48"/>
      <c r="H75" s="49"/>
      <c r="I75" s="50"/>
      <c r="J75" s="165"/>
      <c r="K75" s="130"/>
      <c r="L75" s="50"/>
      <c r="M75" s="165"/>
      <c r="N75" s="130"/>
      <c r="O75" s="50"/>
      <c r="P75" s="165"/>
      <c r="Q75" s="133"/>
      <c r="R75" s="301"/>
      <c r="S75" s="302"/>
      <c r="T75" s="306"/>
      <c r="U75" s="307"/>
      <c r="AB75" s="5" t="str">
        <f t="shared" si="8"/>
        <v/>
      </c>
      <c r="AC75" s="5" t="str">
        <f t="shared" si="18"/>
        <v/>
      </c>
      <c r="AD75" s="5" t="str">
        <f t="shared" si="19"/>
        <v/>
      </c>
      <c r="AE75" s="5" t="str">
        <f t="shared" si="20"/>
        <v/>
      </c>
      <c r="AF75" s="5" t="str">
        <f t="shared" si="21"/>
        <v/>
      </c>
      <c r="AG75" s="8" t="str">
        <f>IF(G75="男",data_kyogisha!A66,"")</f>
        <v/>
      </c>
      <c r="AH75" s="5" t="str">
        <f t="shared" si="9"/>
        <v/>
      </c>
      <c r="AI75" s="5" t="str">
        <f t="shared" ref="AI75:AI100" si="28">IF(G75="女",D75,"")</f>
        <v/>
      </c>
      <c r="AJ75" s="5" t="str">
        <f t="shared" si="23"/>
        <v/>
      </c>
      <c r="AK75" s="5" t="str">
        <f t="shared" ref="AK75:AK100" si="29">IF(G75="女",G75,"")</f>
        <v/>
      </c>
      <c r="AL75" s="5" t="str">
        <f t="shared" si="25"/>
        <v/>
      </c>
      <c r="AM75" s="1" t="str">
        <f>IF(G75="女",data_kyogisha!A66,"")</f>
        <v/>
      </c>
      <c r="AN75" s="1">
        <f t="shared" si="16"/>
        <v>0</v>
      </c>
      <c r="AO75" s="1" t="str">
        <f t="shared" si="10"/>
        <v/>
      </c>
      <c r="AP75" s="1">
        <f t="shared" si="26"/>
        <v>0</v>
      </c>
      <c r="AQ75" s="1" t="str">
        <f t="shared" si="12"/>
        <v/>
      </c>
      <c r="AR75" s="1">
        <f t="shared" si="17"/>
        <v>0</v>
      </c>
      <c r="AS75" s="1" t="str">
        <f t="shared" si="13"/>
        <v/>
      </c>
      <c r="AT75" s="1">
        <f t="shared" si="27"/>
        <v>0</v>
      </c>
      <c r="AU75" s="1" t="str">
        <f t="shared" si="15"/>
        <v/>
      </c>
    </row>
    <row r="76" spans="1:47">
      <c r="A76" s="27">
        <v>66</v>
      </c>
      <c r="B76" s="212" t="str">
        <f>IF(①団体情報入力!$C$9="","",IF(C76="","",①団体情報入力!$C$9))</f>
        <v/>
      </c>
      <c r="C76" s="224"/>
      <c r="D76" s="48"/>
      <c r="E76" s="48"/>
      <c r="F76" s="163"/>
      <c r="G76" s="48"/>
      <c r="H76" s="49"/>
      <c r="I76" s="50"/>
      <c r="J76" s="165"/>
      <c r="K76" s="130"/>
      <c r="L76" s="50"/>
      <c r="M76" s="165"/>
      <c r="N76" s="130"/>
      <c r="O76" s="50"/>
      <c r="P76" s="165"/>
      <c r="Q76" s="133"/>
      <c r="R76" s="301"/>
      <c r="S76" s="302"/>
      <c r="T76" s="306"/>
      <c r="U76" s="307"/>
      <c r="AB76" s="5" t="str">
        <f t="shared" ref="AB76:AB100" si="30">IF(G76="男",C76,"")</f>
        <v/>
      </c>
      <c r="AC76" s="5" t="str">
        <f t="shared" ref="AC76:AC100" si="31">IF(G76="男",D76,"")</f>
        <v/>
      </c>
      <c r="AD76" s="5" t="str">
        <f t="shared" ref="AD76:AD100" si="32">IF(G76="男",E76,"")</f>
        <v/>
      </c>
      <c r="AE76" s="5" t="str">
        <f t="shared" ref="AE76:AE100" si="33">IF(G76="男",G76,"")</f>
        <v/>
      </c>
      <c r="AF76" s="5" t="str">
        <f t="shared" ref="AF76:AF100" si="34">IF(G76="男",IF(H76="","",H76),"")</f>
        <v/>
      </c>
      <c r="AG76" s="8" t="str">
        <f>IF(G76="男",data_kyogisha!A67,"")</f>
        <v/>
      </c>
      <c r="AH76" s="5" t="str">
        <f t="shared" ref="AH76:AH100" si="35">IF(G76="女",C76,"")</f>
        <v/>
      </c>
      <c r="AI76" s="5" t="str">
        <f t="shared" si="28"/>
        <v/>
      </c>
      <c r="AJ76" s="5" t="str">
        <f t="shared" ref="AJ76:AJ100" si="36">IF(G76="女",E76,"")</f>
        <v/>
      </c>
      <c r="AK76" s="5" t="str">
        <f t="shared" si="29"/>
        <v/>
      </c>
      <c r="AL76" s="5" t="str">
        <f t="shared" ref="AL76:AL100" si="37">IF(G76="女",IF(H76="","",H76),"")</f>
        <v/>
      </c>
      <c r="AM76" s="1" t="str">
        <f>IF(G76="女",data_kyogisha!A67,"")</f>
        <v/>
      </c>
      <c r="AN76" s="1">
        <f t="shared" si="16"/>
        <v>0</v>
      </c>
      <c r="AO76" s="1" t="str">
        <f t="shared" ref="AO76:AO100" si="38">IF(AND(G76="男",R76="○"),C76,"")</f>
        <v/>
      </c>
      <c r="AP76" s="1">
        <f t="shared" ref="AP76:AP100" si="39">IF(AND(G76="男",T76="○"),AP75+1,AP75)</f>
        <v>0</v>
      </c>
      <c r="AQ76" s="1" t="str">
        <f t="shared" ref="AQ76:AQ100" si="40">IF(AND(G76="男",T76="○"),C76,"")</f>
        <v/>
      </c>
      <c r="AR76" s="1">
        <f t="shared" si="17"/>
        <v>0</v>
      </c>
      <c r="AS76" s="1" t="str">
        <f t="shared" ref="AS76:AS100" si="41">IF(AND(G76="女",R76="○"),C76,"")</f>
        <v/>
      </c>
      <c r="AT76" s="1">
        <f t="shared" ref="AT76:AT100" si="42">IF(AND(G76="女",T76="○"),AT75+1,AT75)</f>
        <v>0</v>
      </c>
      <c r="AU76" s="1" t="str">
        <f t="shared" ref="AU76:AU100" si="43">IF(AND(G76="女",T76="○"),C76,"")</f>
        <v/>
      </c>
    </row>
    <row r="77" spans="1:47">
      <c r="A77" s="27">
        <v>67</v>
      </c>
      <c r="B77" s="212" t="str">
        <f>IF(①団体情報入力!$C$9="","",IF(C77="","",①団体情報入力!$C$9))</f>
        <v/>
      </c>
      <c r="C77" s="224"/>
      <c r="D77" s="48"/>
      <c r="E77" s="48"/>
      <c r="F77" s="163"/>
      <c r="G77" s="48"/>
      <c r="H77" s="49"/>
      <c r="I77" s="50"/>
      <c r="J77" s="165"/>
      <c r="K77" s="130"/>
      <c r="L77" s="50"/>
      <c r="M77" s="165"/>
      <c r="N77" s="130"/>
      <c r="O77" s="50"/>
      <c r="P77" s="165"/>
      <c r="Q77" s="133"/>
      <c r="R77" s="301"/>
      <c r="S77" s="302"/>
      <c r="T77" s="306"/>
      <c r="U77" s="307"/>
      <c r="AB77" s="5" t="str">
        <f t="shared" si="30"/>
        <v/>
      </c>
      <c r="AC77" s="5" t="str">
        <f t="shared" si="31"/>
        <v/>
      </c>
      <c r="AD77" s="5" t="str">
        <f t="shared" si="32"/>
        <v/>
      </c>
      <c r="AE77" s="5" t="str">
        <f t="shared" si="33"/>
        <v/>
      </c>
      <c r="AF77" s="5" t="str">
        <f t="shared" si="34"/>
        <v/>
      </c>
      <c r="AG77" s="8" t="str">
        <f>IF(G77="男",data_kyogisha!A68,"")</f>
        <v/>
      </c>
      <c r="AH77" s="5" t="str">
        <f t="shared" si="35"/>
        <v/>
      </c>
      <c r="AI77" s="5" t="str">
        <f t="shared" si="28"/>
        <v/>
      </c>
      <c r="AJ77" s="5" t="str">
        <f t="shared" si="36"/>
        <v/>
      </c>
      <c r="AK77" s="5" t="str">
        <f t="shared" si="29"/>
        <v/>
      </c>
      <c r="AL77" s="5" t="str">
        <f t="shared" si="37"/>
        <v/>
      </c>
      <c r="AM77" s="1" t="str">
        <f>IF(G77="女",data_kyogisha!A68,"")</f>
        <v/>
      </c>
      <c r="AN77" s="1">
        <f t="shared" ref="AN77:AN100" si="44">IF(AND(G77="男",R77="○"),AN76+1,AN76)</f>
        <v>0</v>
      </c>
      <c r="AO77" s="1" t="str">
        <f t="shared" si="38"/>
        <v/>
      </c>
      <c r="AP77" s="1">
        <f t="shared" si="39"/>
        <v>0</v>
      </c>
      <c r="AQ77" s="1" t="str">
        <f t="shared" si="40"/>
        <v/>
      </c>
      <c r="AR77" s="1">
        <f t="shared" ref="AR77:AR100" si="45">IF(AND(G77="女",R77="○"),AR76+1,AR76)</f>
        <v>0</v>
      </c>
      <c r="AS77" s="1" t="str">
        <f t="shared" si="41"/>
        <v/>
      </c>
      <c r="AT77" s="1">
        <f t="shared" si="42"/>
        <v>0</v>
      </c>
      <c r="AU77" s="1" t="str">
        <f t="shared" si="43"/>
        <v/>
      </c>
    </row>
    <row r="78" spans="1:47">
      <c r="A78" s="27">
        <v>68</v>
      </c>
      <c r="B78" s="212" t="str">
        <f>IF(①団体情報入力!$C$9="","",IF(C78="","",①団体情報入力!$C$9))</f>
        <v/>
      </c>
      <c r="C78" s="224"/>
      <c r="D78" s="48"/>
      <c r="E78" s="48"/>
      <c r="F78" s="163"/>
      <c r="G78" s="48"/>
      <c r="H78" s="49"/>
      <c r="I78" s="50"/>
      <c r="J78" s="165"/>
      <c r="K78" s="130"/>
      <c r="L78" s="50"/>
      <c r="M78" s="165"/>
      <c r="N78" s="130"/>
      <c r="O78" s="50"/>
      <c r="P78" s="165"/>
      <c r="Q78" s="133"/>
      <c r="R78" s="301"/>
      <c r="S78" s="302"/>
      <c r="T78" s="306"/>
      <c r="U78" s="307"/>
      <c r="AB78" s="5" t="str">
        <f t="shared" si="30"/>
        <v/>
      </c>
      <c r="AC78" s="5" t="str">
        <f t="shared" si="31"/>
        <v/>
      </c>
      <c r="AD78" s="5" t="str">
        <f t="shared" si="32"/>
        <v/>
      </c>
      <c r="AE78" s="5" t="str">
        <f t="shared" si="33"/>
        <v/>
      </c>
      <c r="AF78" s="5" t="str">
        <f t="shared" si="34"/>
        <v/>
      </c>
      <c r="AG78" s="8" t="str">
        <f>IF(G78="男",data_kyogisha!A69,"")</f>
        <v/>
      </c>
      <c r="AH78" s="5" t="str">
        <f t="shared" si="35"/>
        <v/>
      </c>
      <c r="AI78" s="5" t="str">
        <f t="shared" si="28"/>
        <v/>
      </c>
      <c r="AJ78" s="5" t="str">
        <f t="shared" si="36"/>
        <v/>
      </c>
      <c r="AK78" s="5" t="str">
        <f t="shared" si="29"/>
        <v/>
      </c>
      <c r="AL78" s="5" t="str">
        <f t="shared" si="37"/>
        <v/>
      </c>
      <c r="AM78" s="1" t="str">
        <f>IF(G78="女",data_kyogisha!A69,"")</f>
        <v/>
      </c>
      <c r="AN78" s="1">
        <f t="shared" si="44"/>
        <v>0</v>
      </c>
      <c r="AO78" s="1" t="str">
        <f t="shared" si="38"/>
        <v/>
      </c>
      <c r="AP78" s="1">
        <f t="shared" si="39"/>
        <v>0</v>
      </c>
      <c r="AQ78" s="1" t="str">
        <f t="shared" si="40"/>
        <v/>
      </c>
      <c r="AR78" s="1">
        <f t="shared" si="45"/>
        <v>0</v>
      </c>
      <c r="AS78" s="1" t="str">
        <f t="shared" si="41"/>
        <v/>
      </c>
      <c r="AT78" s="1">
        <f t="shared" si="42"/>
        <v>0</v>
      </c>
      <c r="AU78" s="1" t="str">
        <f t="shared" si="43"/>
        <v/>
      </c>
    </row>
    <row r="79" spans="1:47">
      <c r="A79" s="27">
        <v>69</v>
      </c>
      <c r="B79" s="212" t="str">
        <f>IF(①団体情報入力!$C$9="","",IF(C79="","",①団体情報入力!$C$9))</f>
        <v/>
      </c>
      <c r="C79" s="224"/>
      <c r="D79" s="48"/>
      <c r="E79" s="48"/>
      <c r="F79" s="163"/>
      <c r="G79" s="48"/>
      <c r="H79" s="49"/>
      <c r="I79" s="50"/>
      <c r="J79" s="165"/>
      <c r="K79" s="130"/>
      <c r="L79" s="50"/>
      <c r="M79" s="165"/>
      <c r="N79" s="130"/>
      <c r="O79" s="50"/>
      <c r="P79" s="165"/>
      <c r="Q79" s="133"/>
      <c r="R79" s="301"/>
      <c r="S79" s="302"/>
      <c r="T79" s="306"/>
      <c r="U79" s="307"/>
      <c r="AB79" s="5" t="str">
        <f t="shared" si="30"/>
        <v/>
      </c>
      <c r="AC79" s="5" t="str">
        <f t="shared" si="31"/>
        <v/>
      </c>
      <c r="AD79" s="5" t="str">
        <f t="shared" si="32"/>
        <v/>
      </c>
      <c r="AE79" s="5" t="str">
        <f t="shared" si="33"/>
        <v/>
      </c>
      <c r="AF79" s="5" t="str">
        <f t="shared" si="34"/>
        <v/>
      </c>
      <c r="AG79" s="8" t="str">
        <f>IF(G79="男",data_kyogisha!A70,"")</f>
        <v/>
      </c>
      <c r="AH79" s="5" t="str">
        <f t="shared" si="35"/>
        <v/>
      </c>
      <c r="AI79" s="5" t="str">
        <f t="shared" si="28"/>
        <v/>
      </c>
      <c r="AJ79" s="5" t="str">
        <f t="shared" si="36"/>
        <v/>
      </c>
      <c r="AK79" s="5" t="str">
        <f t="shared" si="29"/>
        <v/>
      </c>
      <c r="AL79" s="5" t="str">
        <f t="shared" si="37"/>
        <v/>
      </c>
      <c r="AM79" s="1" t="str">
        <f>IF(G79="女",data_kyogisha!A70,"")</f>
        <v/>
      </c>
      <c r="AN79" s="1">
        <f t="shared" si="44"/>
        <v>0</v>
      </c>
      <c r="AO79" s="1" t="str">
        <f t="shared" si="38"/>
        <v/>
      </c>
      <c r="AP79" s="1">
        <f t="shared" si="39"/>
        <v>0</v>
      </c>
      <c r="AQ79" s="1" t="str">
        <f t="shared" si="40"/>
        <v/>
      </c>
      <c r="AR79" s="1">
        <f t="shared" si="45"/>
        <v>0</v>
      </c>
      <c r="AS79" s="1" t="str">
        <f t="shared" si="41"/>
        <v/>
      </c>
      <c r="AT79" s="1">
        <f t="shared" si="42"/>
        <v>0</v>
      </c>
      <c r="AU79" s="1" t="str">
        <f t="shared" si="43"/>
        <v/>
      </c>
    </row>
    <row r="80" spans="1:47">
      <c r="A80" s="27">
        <v>70</v>
      </c>
      <c r="B80" s="212" t="str">
        <f>IF(①団体情報入力!$C$9="","",IF(C80="","",①団体情報入力!$C$9))</f>
        <v/>
      </c>
      <c r="C80" s="224"/>
      <c r="D80" s="48"/>
      <c r="E80" s="48"/>
      <c r="F80" s="163"/>
      <c r="G80" s="48"/>
      <c r="H80" s="49"/>
      <c r="I80" s="50"/>
      <c r="J80" s="165"/>
      <c r="K80" s="130"/>
      <c r="L80" s="50"/>
      <c r="M80" s="165"/>
      <c r="N80" s="130"/>
      <c r="O80" s="50"/>
      <c r="P80" s="165"/>
      <c r="Q80" s="133"/>
      <c r="R80" s="301"/>
      <c r="S80" s="302"/>
      <c r="T80" s="306"/>
      <c r="U80" s="307"/>
      <c r="AB80" s="5" t="str">
        <f t="shared" si="30"/>
        <v/>
      </c>
      <c r="AC80" s="5" t="str">
        <f t="shared" si="31"/>
        <v/>
      </c>
      <c r="AD80" s="5" t="str">
        <f t="shared" si="32"/>
        <v/>
      </c>
      <c r="AE80" s="5" t="str">
        <f t="shared" si="33"/>
        <v/>
      </c>
      <c r="AF80" s="5" t="str">
        <f t="shared" si="34"/>
        <v/>
      </c>
      <c r="AG80" s="8" t="str">
        <f>IF(G80="男",data_kyogisha!A71,"")</f>
        <v/>
      </c>
      <c r="AH80" s="5" t="str">
        <f t="shared" si="35"/>
        <v/>
      </c>
      <c r="AI80" s="5" t="str">
        <f t="shared" si="28"/>
        <v/>
      </c>
      <c r="AJ80" s="5" t="str">
        <f t="shared" si="36"/>
        <v/>
      </c>
      <c r="AK80" s="5" t="str">
        <f t="shared" si="29"/>
        <v/>
      </c>
      <c r="AL80" s="5" t="str">
        <f t="shared" si="37"/>
        <v/>
      </c>
      <c r="AM80" s="1" t="str">
        <f>IF(G80="女",data_kyogisha!A71,"")</f>
        <v/>
      </c>
      <c r="AN80" s="1">
        <f t="shared" si="44"/>
        <v>0</v>
      </c>
      <c r="AO80" s="1" t="str">
        <f t="shared" si="38"/>
        <v/>
      </c>
      <c r="AP80" s="1">
        <f t="shared" si="39"/>
        <v>0</v>
      </c>
      <c r="AQ80" s="1" t="str">
        <f t="shared" si="40"/>
        <v/>
      </c>
      <c r="AR80" s="1">
        <f t="shared" si="45"/>
        <v>0</v>
      </c>
      <c r="AS80" s="1" t="str">
        <f t="shared" si="41"/>
        <v/>
      </c>
      <c r="AT80" s="1">
        <f t="shared" si="42"/>
        <v>0</v>
      </c>
      <c r="AU80" s="1" t="str">
        <f t="shared" si="43"/>
        <v/>
      </c>
    </row>
    <row r="81" spans="1:47">
      <c r="A81" s="27">
        <v>71</v>
      </c>
      <c r="B81" s="212" t="str">
        <f>IF(①団体情報入力!$C$9="","",IF(C81="","",①団体情報入力!$C$9))</f>
        <v/>
      </c>
      <c r="C81" s="224"/>
      <c r="D81" s="48"/>
      <c r="E81" s="48"/>
      <c r="F81" s="163"/>
      <c r="G81" s="48"/>
      <c r="H81" s="49"/>
      <c r="I81" s="50"/>
      <c r="J81" s="165"/>
      <c r="K81" s="130"/>
      <c r="L81" s="50"/>
      <c r="M81" s="165"/>
      <c r="N81" s="130"/>
      <c r="O81" s="50"/>
      <c r="P81" s="165"/>
      <c r="Q81" s="133"/>
      <c r="R81" s="301"/>
      <c r="S81" s="302"/>
      <c r="T81" s="306"/>
      <c r="U81" s="307"/>
      <c r="AB81" s="5" t="str">
        <f t="shared" si="30"/>
        <v/>
      </c>
      <c r="AC81" s="5" t="str">
        <f t="shared" si="31"/>
        <v/>
      </c>
      <c r="AD81" s="5" t="str">
        <f t="shared" si="32"/>
        <v/>
      </c>
      <c r="AE81" s="5" t="str">
        <f t="shared" si="33"/>
        <v/>
      </c>
      <c r="AF81" s="5" t="str">
        <f t="shared" si="34"/>
        <v/>
      </c>
      <c r="AG81" s="8" t="str">
        <f>IF(G81="男",data_kyogisha!A72,"")</f>
        <v/>
      </c>
      <c r="AH81" s="5" t="str">
        <f t="shared" si="35"/>
        <v/>
      </c>
      <c r="AI81" s="5" t="str">
        <f t="shared" si="28"/>
        <v/>
      </c>
      <c r="AJ81" s="5" t="str">
        <f t="shared" si="36"/>
        <v/>
      </c>
      <c r="AK81" s="5" t="str">
        <f t="shared" si="29"/>
        <v/>
      </c>
      <c r="AL81" s="5" t="str">
        <f t="shared" si="37"/>
        <v/>
      </c>
      <c r="AM81" s="1" t="str">
        <f>IF(G81="女",data_kyogisha!A72,"")</f>
        <v/>
      </c>
      <c r="AN81" s="1">
        <f t="shared" si="44"/>
        <v>0</v>
      </c>
      <c r="AO81" s="1" t="str">
        <f t="shared" si="38"/>
        <v/>
      </c>
      <c r="AP81" s="1">
        <f t="shared" si="39"/>
        <v>0</v>
      </c>
      <c r="AQ81" s="1" t="str">
        <f t="shared" si="40"/>
        <v/>
      </c>
      <c r="AR81" s="1">
        <f t="shared" si="45"/>
        <v>0</v>
      </c>
      <c r="AS81" s="1" t="str">
        <f t="shared" si="41"/>
        <v/>
      </c>
      <c r="AT81" s="1">
        <f t="shared" si="42"/>
        <v>0</v>
      </c>
      <c r="AU81" s="1" t="str">
        <f t="shared" si="43"/>
        <v/>
      </c>
    </row>
    <row r="82" spans="1:47">
      <c r="A82" s="27">
        <v>72</v>
      </c>
      <c r="B82" s="212" t="str">
        <f>IF(①団体情報入力!$C$9="","",IF(C82="","",①団体情報入力!$C$9))</f>
        <v/>
      </c>
      <c r="C82" s="224"/>
      <c r="D82" s="48"/>
      <c r="E82" s="48"/>
      <c r="F82" s="163"/>
      <c r="G82" s="48"/>
      <c r="H82" s="49"/>
      <c r="I82" s="50"/>
      <c r="J82" s="165"/>
      <c r="K82" s="130"/>
      <c r="L82" s="50"/>
      <c r="M82" s="165"/>
      <c r="N82" s="130"/>
      <c r="O82" s="50"/>
      <c r="P82" s="165"/>
      <c r="Q82" s="133"/>
      <c r="R82" s="301"/>
      <c r="S82" s="302"/>
      <c r="T82" s="306"/>
      <c r="U82" s="307"/>
      <c r="AB82" s="5" t="str">
        <f t="shared" si="30"/>
        <v/>
      </c>
      <c r="AC82" s="5" t="str">
        <f t="shared" si="31"/>
        <v/>
      </c>
      <c r="AD82" s="5" t="str">
        <f t="shared" si="32"/>
        <v/>
      </c>
      <c r="AE82" s="5" t="str">
        <f t="shared" si="33"/>
        <v/>
      </c>
      <c r="AF82" s="5" t="str">
        <f t="shared" si="34"/>
        <v/>
      </c>
      <c r="AG82" s="8" t="str">
        <f>IF(G82="男",data_kyogisha!A73,"")</f>
        <v/>
      </c>
      <c r="AH82" s="5" t="str">
        <f t="shared" si="35"/>
        <v/>
      </c>
      <c r="AI82" s="5" t="str">
        <f t="shared" si="28"/>
        <v/>
      </c>
      <c r="AJ82" s="5" t="str">
        <f t="shared" si="36"/>
        <v/>
      </c>
      <c r="AK82" s="5" t="str">
        <f t="shared" si="29"/>
        <v/>
      </c>
      <c r="AL82" s="5" t="str">
        <f t="shared" si="37"/>
        <v/>
      </c>
      <c r="AM82" s="1" t="str">
        <f>IF(G82="女",data_kyogisha!A73,"")</f>
        <v/>
      </c>
      <c r="AN82" s="1">
        <f t="shared" si="44"/>
        <v>0</v>
      </c>
      <c r="AO82" s="1" t="str">
        <f t="shared" si="38"/>
        <v/>
      </c>
      <c r="AP82" s="1">
        <f t="shared" si="39"/>
        <v>0</v>
      </c>
      <c r="AQ82" s="1" t="str">
        <f t="shared" si="40"/>
        <v/>
      </c>
      <c r="AR82" s="1">
        <f t="shared" si="45"/>
        <v>0</v>
      </c>
      <c r="AS82" s="1" t="str">
        <f t="shared" si="41"/>
        <v/>
      </c>
      <c r="AT82" s="1">
        <f t="shared" si="42"/>
        <v>0</v>
      </c>
      <c r="AU82" s="1" t="str">
        <f t="shared" si="43"/>
        <v/>
      </c>
    </row>
    <row r="83" spans="1:47">
      <c r="A83" s="27">
        <v>73</v>
      </c>
      <c r="B83" s="212" t="str">
        <f>IF(①団体情報入力!$C$9="","",IF(C83="","",①団体情報入力!$C$9))</f>
        <v/>
      </c>
      <c r="C83" s="224"/>
      <c r="D83" s="48"/>
      <c r="E83" s="48"/>
      <c r="F83" s="163"/>
      <c r="G83" s="48"/>
      <c r="H83" s="49"/>
      <c r="I83" s="50"/>
      <c r="J83" s="165"/>
      <c r="K83" s="130"/>
      <c r="L83" s="50"/>
      <c r="M83" s="165"/>
      <c r="N83" s="130"/>
      <c r="O83" s="50"/>
      <c r="P83" s="165"/>
      <c r="Q83" s="133"/>
      <c r="R83" s="301"/>
      <c r="S83" s="302"/>
      <c r="T83" s="306"/>
      <c r="U83" s="307"/>
      <c r="AB83" s="5" t="str">
        <f t="shared" si="30"/>
        <v/>
      </c>
      <c r="AC83" s="5" t="str">
        <f t="shared" si="31"/>
        <v/>
      </c>
      <c r="AD83" s="5" t="str">
        <f t="shared" si="32"/>
        <v/>
      </c>
      <c r="AE83" s="5" t="str">
        <f t="shared" si="33"/>
        <v/>
      </c>
      <c r="AF83" s="5" t="str">
        <f t="shared" si="34"/>
        <v/>
      </c>
      <c r="AG83" s="8" t="str">
        <f>IF(G83="男",data_kyogisha!A74,"")</f>
        <v/>
      </c>
      <c r="AH83" s="5" t="str">
        <f t="shared" si="35"/>
        <v/>
      </c>
      <c r="AI83" s="5" t="str">
        <f t="shared" si="28"/>
        <v/>
      </c>
      <c r="AJ83" s="5" t="str">
        <f t="shared" si="36"/>
        <v/>
      </c>
      <c r="AK83" s="5" t="str">
        <f t="shared" si="29"/>
        <v/>
      </c>
      <c r="AL83" s="5" t="str">
        <f t="shared" si="37"/>
        <v/>
      </c>
      <c r="AM83" s="1" t="str">
        <f>IF(G83="女",data_kyogisha!A74,"")</f>
        <v/>
      </c>
      <c r="AN83" s="1">
        <f t="shared" si="44"/>
        <v>0</v>
      </c>
      <c r="AO83" s="1" t="str">
        <f t="shared" si="38"/>
        <v/>
      </c>
      <c r="AP83" s="1">
        <f t="shared" si="39"/>
        <v>0</v>
      </c>
      <c r="AQ83" s="1" t="str">
        <f t="shared" si="40"/>
        <v/>
      </c>
      <c r="AR83" s="1">
        <f t="shared" si="45"/>
        <v>0</v>
      </c>
      <c r="AS83" s="1" t="str">
        <f t="shared" si="41"/>
        <v/>
      </c>
      <c r="AT83" s="1">
        <f t="shared" si="42"/>
        <v>0</v>
      </c>
      <c r="AU83" s="1" t="str">
        <f t="shared" si="43"/>
        <v/>
      </c>
    </row>
    <row r="84" spans="1:47">
      <c r="A84" s="27">
        <v>74</v>
      </c>
      <c r="B84" s="212" t="str">
        <f>IF(①団体情報入力!$C$9="","",IF(C84="","",①団体情報入力!$C$9))</f>
        <v/>
      </c>
      <c r="C84" s="224"/>
      <c r="D84" s="48"/>
      <c r="E84" s="48"/>
      <c r="F84" s="163"/>
      <c r="G84" s="48"/>
      <c r="H84" s="49"/>
      <c r="I84" s="50"/>
      <c r="J84" s="165"/>
      <c r="K84" s="130"/>
      <c r="L84" s="50"/>
      <c r="M84" s="165"/>
      <c r="N84" s="130"/>
      <c r="O84" s="50"/>
      <c r="P84" s="165"/>
      <c r="Q84" s="133"/>
      <c r="R84" s="301"/>
      <c r="S84" s="302"/>
      <c r="T84" s="306"/>
      <c r="U84" s="307"/>
      <c r="AB84" s="5" t="str">
        <f t="shared" si="30"/>
        <v/>
      </c>
      <c r="AC84" s="5" t="str">
        <f t="shared" si="31"/>
        <v/>
      </c>
      <c r="AD84" s="5" t="str">
        <f t="shared" si="32"/>
        <v/>
      </c>
      <c r="AE84" s="5" t="str">
        <f t="shared" si="33"/>
        <v/>
      </c>
      <c r="AF84" s="5" t="str">
        <f t="shared" si="34"/>
        <v/>
      </c>
      <c r="AG84" s="8" t="str">
        <f>IF(G84="男",data_kyogisha!A75,"")</f>
        <v/>
      </c>
      <c r="AH84" s="5" t="str">
        <f t="shared" si="35"/>
        <v/>
      </c>
      <c r="AI84" s="5" t="str">
        <f t="shared" si="28"/>
        <v/>
      </c>
      <c r="AJ84" s="5" t="str">
        <f t="shared" si="36"/>
        <v/>
      </c>
      <c r="AK84" s="5" t="str">
        <f t="shared" si="29"/>
        <v/>
      </c>
      <c r="AL84" s="5" t="str">
        <f t="shared" si="37"/>
        <v/>
      </c>
      <c r="AM84" s="1" t="str">
        <f>IF(G84="女",data_kyogisha!A75,"")</f>
        <v/>
      </c>
      <c r="AN84" s="1">
        <f t="shared" si="44"/>
        <v>0</v>
      </c>
      <c r="AO84" s="1" t="str">
        <f t="shared" si="38"/>
        <v/>
      </c>
      <c r="AP84" s="1">
        <f t="shared" si="39"/>
        <v>0</v>
      </c>
      <c r="AQ84" s="1" t="str">
        <f t="shared" si="40"/>
        <v/>
      </c>
      <c r="AR84" s="1">
        <f t="shared" si="45"/>
        <v>0</v>
      </c>
      <c r="AS84" s="1" t="str">
        <f t="shared" si="41"/>
        <v/>
      </c>
      <c r="AT84" s="1">
        <f t="shared" si="42"/>
        <v>0</v>
      </c>
      <c r="AU84" s="1" t="str">
        <f t="shared" si="43"/>
        <v/>
      </c>
    </row>
    <row r="85" spans="1:47">
      <c r="A85" s="27">
        <v>75</v>
      </c>
      <c r="B85" s="212" t="str">
        <f>IF(①団体情報入力!$C$9="","",IF(C85="","",①団体情報入力!$C$9))</f>
        <v/>
      </c>
      <c r="C85" s="224"/>
      <c r="D85" s="48"/>
      <c r="E85" s="48"/>
      <c r="F85" s="163"/>
      <c r="G85" s="48"/>
      <c r="H85" s="49"/>
      <c r="I85" s="50"/>
      <c r="J85" s="165"/>
      <c r="K85" s="130"/>
      <c r="L85" s="50"/>
      <c r="M85" s="165"/>
      <c r="N85" s="130"/>
      <c r="O85" s="50"/>
      <c r="P85" s="165"/>
      <c r="Q85" s="133"/>
      <c r="R85" s="301"/>
      <c r="S85" s="302"/>
      <c r="T85" s="306"/>
      <c r="U85" s="307"/>
      <c r="AB85" s="5" t="str">
        <f t="shared" si="30"/>
        <v/>
      </c>
      <c r="AC85" s="5" t="str">
        <f t="shared" si="31"/>
        <v/>
      </c>
      <c r="AD85" s="5" t="str">
        <f t="shared" si="32"/>
        <v/>
      </c>
      <c r="AE85" s="5" t="str">
        <f t="shared" si="33"/>
        <v/>
      </c>
      <c r="AF85" s="5" t="str">
        <f t="shared" si="34"/>
        <v/>
      </c>
      <c r="AG85" s="8" t="str">
        <f>IF(G85="男",data_kyogisha!A76,"")</f>
        <v/>
      </c>
      <c r="AH85" s="5" t="str">
        <f t="shared" si="35"/>
        <v/>
      </c>
      <c r="AI85" s="5" t="str">
        <f t="shared" si="28"/>
        <v/>
      </c>
      <c r="AJ85" s="5" t="str">
        <f t="shared" si="36"/>
        <v/>
      </c>
      <c r="AK85" s="5" t="str">
        <f t="shared" si="29"/>
        <v/>
      </c>
      <c r="AL85" s="5" t="str">
        <f t="shared" si="37"/>
        <v/>
      </c>
      <c r="AM85" s="1" t="str">
        <f>IF(G85="女",data_kyogisha!A76,"")</f>
        <v/>
      </c>
      <c r="AN85" s="1">
        <f t="shared" si="44"/>
        <v>0</v>
      </c>
      <c r="AO85" s="1" t="str">
        <f t="shared" si="38"/>
        <v/>
      </c>
      <c r="AP85" s="1">
        <f t="shared" si="39"/>
        <v>0</v>
      </c>
      <c r="AQ85" s="1" t="str">
        <f t="shared" si="40"/>
        <v/>
      </c>
      <c r="AR85" s="1">
        <f t="shared" si="45"/>
        <v>0</v>
      </c>
      <c r="AS85" s="1" t="str">
        <f t="shared" si="41"/>
        <v/>
      </c>
      <c r="AT85" s="1">
        <f t="shared" si="42"/>
        <v>0</v>
      </c>
      <c r="AU85" s="1" t="str">
        <f t="shared" si="43"/>
        <v/>
      </c>
    </row>
    <row r="86" spans="1:47">
      <c r="A86" s="27">
        <v>76</v>
      </c>
      <c r="B86" s="212" t="str">
        <f>IF(①団体情報入力!$C$9="","",IF(C86="","",①団体情報入力!$C$9))</f>
        <v/>
      </c>
      <c r="C86" s="224"/>
      <c r="D86" s="48"/>
      <c r="E86" s="48"/>
      <c r="F86" s="163"/>
      <c r="G86" s="48"/>
      <c r="H86" s="49"/>
      <c r="I86" s="50"/>
      <c r="J86" s="165"/>
      <c r="K86" s="130"/>
      <c r="L86" s="50"/>
      <c r="M86" s="165"/>
      <c r="N86" s="130"/>
      <c r="O86" s="50"/>
      <c r="P86" s="165"/>
      <c r="Q86" s="133"/>
      <c r="R86" s="301"/>
      <c r="S86" s="302"/>
      <c r="T86" s="306"/>
      <c r="U86" s="307"/>
      <c r="AB86" s="5" t="str">
        <f t="shared" si="30"/>
        <v/>
      </c>
      <c r="AC86" s="5" t="str">
        <f t="shared" si="31"/>
        <v/>
      </c>
      <c r="AD86" s="5" t="str">
        <f t="shared" si="32"/>
        <v/>
      </c>
      <c r="AE86" s="5" t="str">
        <f t="shared" si="33"/>
        <v/>
      </c>
      <c r="AF86" s="5" t="str">
        <f t="shared" si="34"/>
        <v/>
      </c>
      <c r="AG86" s="8" t="str">
        <f>IF(G86="男",data_kyogisha!A77,"")</f>
        <v/>
      </c>
      <c r="AH86" s="5" t="str">
        <f t="shared" si="35"/>
        <v/>
      </c>
      <c r="AI86" s="5" t="str">
        <f t="shared" si="28"/>
        <v/>
      </c>
      <c r="AJ86" s="5" t="str">
        <f t="shared" si="36"/>
        <v/>
      </c>
      <c r="AK86" s="5" t="str">
        <f t="shared" si="29"/>
        <v/>
      </c>
      <c r="AL86" s="5" t="str">
        <f t="shared" si="37"/>
        <v/>
      </c>
      <c r="AM86" s="1" t="str">
        <f>IF(G86="女",data_kyogisha!A77,"")</f>
        <v/>
      </c>
      <c r="AN86" s="1">
        <f t="shared" si="44"/>
        <v>0</v>
      </c>
      <c r="AO86" s="1" t="str">
        <f t="shared" si="38"/>
        <v/>
      </c>
      <c r="AP86" s="1">
        <f t="shared" si="39"/>
        <v>0</v>
      </c>
      <c r="AQ86" s="1" t="str">
        <f t="shared" si="40"/>
        <v/>
      </c>
      <c r="AR86" s="1">
        <f t="shared" si="45"/>
        <v>0</v>
      </c>
      <c r="AS86" s="1" t="str">
        <f t="shared" si="41"/>
        <v/>
      </c>
      <c r="AT86" s="1">
        <f t="shared" si="42"/>
        <v>0</v>
      </c>
      <c r="AU86" s="1" t="str">
        <f t="shared" si="43"/>
        <v/>
      </c>
    </row>
    <row r="87" spans="1:47">
      <c r="A87" s="27">
        <v>77</v>
      </c>
      <c r="B87" s="212" t="str">
        <f>IF(①団体情報入力!$C$9="","",IF(C87="","",①団体情報入力!$C$9))</f>
        <v/>
      </c>
      <c r="C87" s="224"/>
      <c r="D87" s="48"/>
      <c r="E87" s="48"/>
      <c r="F87" s="163"/>
      <c r="G87" s="48"/>
      <c r="H87" s="49"/>
      <c r="I87" s="50"/>
      <c r="J87" s="165"/>
      <c r="K87" s="130"/>
      <c r="L87" s="50"/>
      <c r="M87" s="165"/>
      <c r="N87" s="130"/>
      <c r="O87" s="50"/>
      <c r="P87" s="165"/>
      <c r="Q87" s="133"/>
      <c r="R87" s="301"/>
      <c r="S87" s="302"/>
      <c r="T87" s="306"/>
      <c r="U87" s="307"/>
      <c r="AB87" s="5" t="str">
        <f t="shared" si="30"/>
        <v/>
      </c>
      <c r="AC87" s="5" t="str">
        <f t="shared" si="31"/>
        <v/>
      </c>
      <c r="AD87" s="5" t="str">
        <f t="shared" si="32"/>
        <v/>
      </c>
      <c r="AE87" s="5" t="str">
        <f t="shared" si="33"/>
        <v/>
      </c>
      <c r="AF87" s="5" t="str">
        <f t="shared" si="34"/>
        <v/>
      </c>
      <c r="AG87" s="8" t="str">
        <f>IF(G87="男",data_kyogisha!A78,"")</f>
        <v/>
      </c>
      <c r="AH87" s="5" t="str">
        <f t="shared" si="35"/>
        <v/>
      </c>
      <c r="AI87" s="5" t="str">
        <f t="shared" si="28"/>
        <v/>
      </c>
      <c r="AJ87" s="5" t="str">
        <f t="shared" si="36"/>
        <v/>
      </c>
      <c r="AK87" s="5" t="str">
        <f t="shared" si="29"/>
        <v/>
      </c>
      <c r="AL87" s="5" t="str">
        <f t="shared" si="37"/>
        <v/>
      </c>
      <c r="AM87" s="1" t="str">
        <f>IF(G87="女",data_kyogisha!A78,"")</f>
        <v/>
      </c>
      <c r="AN87" s="1">
        <f t="shared" si="44"/>
        <v>0</v>
      </c>
      <c r="AO87" s="1" t="str">
        <f t="shared" si="38"/>
        <v/>
      </c>
      <c r="AP87" s="1">
        <f t="shared" si="39"/>
        <v>0</v>
      </c>
      <c r="AQ87" s="1" t="str">
        <f t="shared" si="40"/>
        <v/>
      </c>
      <c r="AR87" s="1">
        <f t="shared" si="45"/>
        <v>0</v>
      </c>
      <c r="AS87" s="1" t="str">
        <f t="shared" si="41"/>
        <v/>
      </c>
      <c r="AT87" s="1">
        <f t="shared" si="42"/>
        <v>0</v>
      </c>
      <c r="AU87" s="1" t="str">
        <f t="shared" si="43"/>
        <v/>
      </c>
    </row>
    <row r="88" spans="1:47">
      <c r="A88" s="27">
        <v>78</v>
      </c>
      <c r="B88" s="212" t="str">
        <f>IF(①団体情報入力!$C$9="","",IF(C88="","",①団体情報入力!$C$9))</f>
        <v/>
      </c>
      <c r="C88" s="224"/>
      <c r="D88" s="48"/>
      <c r="E88" s="48"/>
      <c r="F88" s="163"/>
      <c r="G88" s="48"/>
      <c r="H88" s="49"/>
      <c r="I88" s="50"/>
      <c r="J88" s="165"/>
      <c r="K88" s="130"/>
      <c r="L88" s="50"/>
      <c r="M88" s="165"/>
      <c r="N88" s="130"/>
      <c r="O88" s="50"/>
      <c r="P88" s="165"/>
      <c r="Q88" s="133"/>
      <c r="R88" s="301"/>
      <c r="S88" s="302"/>
      <c r="T88" s="306"/>
      <c r="U88" s="307"/>
      <c r="AB88" s="5" t="str">
        <f t="shared" si="30"/>
        <v/>
      </c>
      <c r="AC88" s="5" t="str">
        <f t="shared" si="31"/>
        <v/>
      </c>
      <c r="AD88" s="5" t="str">
        <f t="shared" si="32"/>
        <v/>
      </c>
      <c r="AE88" s="5" t="str">
        <f t="shared" si="33"/>
        <v/>
      </c>
      <c r="AF88" s="5" t="str">
        <f t="shared" si="34"/>
        <v/>
      </c>
      <c r="AG88" s="8" t="str">
        <f>IF(G88="男",data_kyogisha!A79,"")</f>
        <v/>
      </c>
      <c r="AH88" s="5" t="str">
        <f t="shared" si="35"/>
        <v/>
      </c>
      <c r="AI88" s="5" t="str">
        <f t="shared" si="28"/>
        <v/>
      </c>
      <c r="AJ88" s="5" t="str">
        <f t="shared" si="36"/>
        <v/>
      </c>
      <c r="AK88" s="5" t="str">
        <f t="shared" si="29"/>
        <v/>
      </c>
      <c r="AL88" s="5" t="str">
        <f t="shared" si="37"/>
        <v/>
      </c>
      <c r="AM88" s="1" t="str">
        <f>IF(G88="女",data_kyogisha!A79,"")</f>
        <v/>
      </c>
      <c r="AN88" s="1">
        <f t="shared" si="44"/>
        <v>0</v>
      </c>
      <c r="AO88" s="1" t="str">
        <f t="shared" si="38"/>
        <v/>
      </c>
      <c r="AP88" s="1">
        <f t="shared" si="39"/>
        <v>0</v>
      </c>
      <c r="AQ88" s="1" t="str">
        <f t="shared" si="40"/>
        <v/>
      </c>
      <c r="AR88" s="1">
        <f t="shared" si="45"/>
        <v>0</v>
      </c>
      <c r="AS88" s="1" t="str">
        <f t="shared" si="41"/>
        <v/>
      </c>
      <c r="AT88" s="1">
        <f t="shared" si="42"/>
        <v>0</v>
      </c>
      <c r="AU88" s="1" t="str">
        <f t="shared" si="43"/>
        <v/>
      </c>
    </row>
    <row r="89" spans="1:47">
      <c r="A89" s="27">
        <v>79</v>
      </c>
      <c r="B89" s="212" t="str">
        <f>IF(①団体情報入力!$C$9="","",IF(C89="","",①団体情報入力!$C$9))</f>
        <v/>
      </c>
      <c r="C89" s="224"/>
      <c r="D89" s="48"/>
      <c r="E89" s="48"/>
      <c r="F89" s="163"/>
      <c r="G89" s="48"/>
      <c r="H89" s="49"/>
      <c r="I89" s="50"/>
      <c r="J89" s="165"/>
      <c r="K89" s="130"/>
      <c r="L89" s="50"/>
      <c r="M89" s="165"/>
      <c r="N89" s="130"/>
      <c r="O89" s="50"/>
      <c r="P89" s="165"/>
      <c r="Q89" s="133"/>
      <c r="R89" s="301"/>
      <c r="S89" s="302"/>
      <c r="T89" s="306"/>
      <c r="U89" s="307"/>
      <c r="AB89" s="5" t="str">
        <f t="shared" si="30"/>
        <v/>
      </c>
      <c r="AC89" s="5" t="str">
        <f t="shared" si="31"/>
        <v/>
      </c>
      <c r="AD89" s="5" t="str">
        <f t="shared" si="32"/>
        <v/>
      </c>
      <c r="AE89" s="5" t="str">
        <f t="shared" si="33"/>
        <v/>
      </c>
      <c r="AF89" s="5" t="str">
        <f t="shared" si="34"/>
        <v/>
      </c>
      <c r="AG89" s="8" t="str">
        <f>IF(G89="男",data_kyogisha!A80,"")</f>
        <v/>
      </c>
      <c r="AH89" s="5" t="str">
        <f t="shared" si="35"/>
        <v/>
      </c>
      <c r="AI89" s="5" t="str">
        <f t="shared" si="28"/>
        <v/>
      </c>
      <c r="AJ89" s="5" t="str">
        <f t="shared" si="36"/>
        <v/>
      </c>
      <c r="AK89" s="5" t="str">
        <f t="shared" si="29"/>
        <v/>
      </c>
      <c r="AL89" s="5" t="str">
        <f t="shared" si="37"/>
        <v/>
      </c>
      <c r="AM89" s="1" t="str">
        <f>IF(G89="女",data_kyogisha!A80,"")</f>
        <v/>
      </c>
      <c r="AN89" s="1">
        <f t="shared" si="44"/>
        <v>0</v>
      </c>
      <c r="AO89" s="1" t="str">
        <f t="shared" si="38"/>
        <v/>
      </c>
      <c r="AP89" s="1">
        <f t="shared" si="39"/>
        <v>0</v>
      </c>
      <c r="AQ89" s="1" t="str">
        <f t="shared" si="40"/>
        <v/>
      </c>
      <c r="AR89" s="1">
        <f t="shared" si="45"/>
        <v>0</v>
      </c>
      <c r="AS89" s="1" t="str">
        <f t="shared" si="41"/>
        <v/>
      </c>
      <c r="AT89" s="1">
        <f t="shared" si="42"/>
        <v>0</v>
      </c>
      <c r="AU89" s="1" t="str">
        <f t="shared" si="43"/>
        <v/>
      </c>
    </row>
    <row r="90" spans="1:47">
      <c r="A90" s="27">
        <v>80</v>
      </c>
      <c r="B90" s="212" t="str">
        <f>IF(①団体情報入力!$C$9="","",IF(C90="","",①団体情報入力!$C$9))</f>
        <v/>
      </c>
      <c r="C90" s="224"/>
      <c r="D90" s="48"/>
      <c r="E90" s="48"/>
      <c r="F90" s="163"/>
      <c r="G90" s="48"/>
      <c r="H90" s="49"/>
      <c r="I90" s="50"/>
      <c r="J90" s="165"/>
      <c r="K90" s="130"/>
      <c r="L90" s="50"/>
      <c r="M90" s="165"/>
      <c r="N90" s="130"/>
      <c r="O90" s="50"/>
      <c r="P90" s="165"/>
      <c r="Q90" s="133"/>
      <c r="R90" s="301"/>
      <c r="S90" s="302"/>
      <c r="T90" s="306"/>
      <c r="U90" s="307"/>
      <c r="AB90" s="5" t="str">
        <f t="shared" si="30"/>
        <v/>
      </c>
      <c r="AC90" s="5" t="str">
        <f t="shared" si="31"/>
        <v/>
      </c>
      <c r="AD90" s="5" t="str">
        <f t="shared" si="32"/>
        <v/>
      </c>
      <c r="AE90" s="5" t="str">
        <f t="shared" si="33"/>
        <v/>
      </c>
      <c r="AF90" s="5" t="str">
        <f t="shared" si="34"/>
        <v/>
      </c>
      <c r="AG90" s="8" t="str">
        <f>IF(G90="男",data_kyogisha!A81,"")</f>
        <v/>
      </c>
      <c r="AH90" s="5" t="str">
        <f t="shared" si="35"/>
        <v/>
      </c>
      <c r="AI90" s="5" t="str">
        <f t="shared" si="28"/>
        <v/>
      </c>
      <c r="AJ90" s="5" t="str">
        <f t="shared" si="36"/>
        <v/>
      </c>
      <c r="AK90" s="5" t="str">
        <f t="shared" si="29"/>
        <v/>
      </c>
      <c r="AL90" s="5" t="str">
        <f t="shared" si="37"/>
        <v/>
      </c>
      <c r="AM90" s="1" t="str">
        <f>IF(G90="女",data_kyogisha!A81,"")</f>
        <v/>
      </c>
      <c r="AN90" s="1">
        <f t="shared" si="44"/>
        <v>0</v>
      </c>
      <c r="AO90" s="1" t="str">
        <f t="shared" si="38"/>
        <v/>
      </c>
      <c r="AP90" s="1">
        <f t="shared" si="39"/>
        <v>0</v>
      </c>
      <c r="AQ90" s="1" t="str">
        <f t="shared" si="40"/>
        <v/>
      </c>
      <c r="AR90" s="1">
        <f t="shared" si="45"/>
        <v>0</v>
      </c>
      <c r="AS90" s="1" t="str">
        <f t="shared" si="41"/>
        <v/>
      </c>
      <c r="AT90" s="1">
        <f t="shared" si="42"/>
        <v>0</v>
      </c>
      <c r="AU90" s="1" t="str">
        <f t="shared" si="43"/>
        <v/>
      </c>
    </row>
    <row r="91" spans="1:47">
      <c r="A91" s="27">
        <v>81</v>
      </c>
      <c r="B91" s="212" t="str">
        <f>IF(①団体情報入力!$C$9="","",IF(C91="","",①団体情報入力!$C$9))</f>
        <v/>
      </c>
      <c r="C91" s="224"/>
      <c r="D91" s="48"/>
      <c r="E91" s="48"/>
      <c r="F91" s="163"/>
      <c r="G91" s="48"/>
      <c r="H91" s="49"/>
      <c r="I91" s="50"/>
      <c r="J91" s="165"/>
      <c r="K91" s="130"/>
      <c r="L91" s="50"/>
      <c r="M91" s="165"/>
      <c r="N91" s="130"/>
      <c r="O91" s="50"/>
      <c r="P91" s="165"/>
      <c r="Q91" s="133"/>
      <c r="R91" s="301"/>
      <c r="S91" s="302"/>
      <c r="T91" s="306"/>
      <c r="U91" s="307"/>
      <c r="AB91" s="5" t="str">
        <f t="shared" si="30"/>
        <v/>
      </c>
      <c r="AC91" s="5" t="str">
        <f t="shared" si="31"/>
        <v/>
      </c>
      <c r="AD91" s="5" t="str">
        <f t="shared" si="32"/>
        <v/>
      </c>
      <c r="AE91" s="5" t="str">
        <f t="shared" si="33"/>
        <v/>
      </c>
      <c r="AF91" s="5" t="str">
        <f t="shared" si="34"/>
        <v/>
      </c>
      <c r="AG91" s="8" t="str">
        <f>IF(G91="男",data_kyogisha!A82,"")</f>
        <v/>
      </c>
      <c r="AH91" s="5" t="str">
        <f t="shared" si="35"/>
        <v/>
      </c>
      <c r="AI91" s="5" t="str">
        <f t="shared" si="28"/>
        <v/>
      </c>
      <c r="AJ91" s="5" t="str">
        <f t="shared" si="36"/>
        <v/>
      </c>
      <c r="AK91" s="5" t="str">
        <f t="shared" si="29"/>
        <v/>
      </c>
      <c r="AL91" s="5" t="str">
        <f t="shared" si="37"/>
        <v/>
      </c>
      <c r="AM91" s="1" t="str">
        <f>IF(G91="女",data_kyogisha!A82,"")</f>
        <v/>
      </c>
      <c r="AN91" s="1">
        <f t="shared" si="44"/>
        <v>0</v>
      </c>
      <c r="AO91" s="1" t="str">
        <f t="shared" si="38"/>
        <v/>
      </c>
      <c r="AP91" s="1">
        <f t="shared" si="39"/>
        <v>0</v>
      </c>
      <c r="AQ91" s="1" t="str">
        <f t="shared" si="40"/>
        <v/>
      </c>
      <c r="AR91" s="1">
        <f t="shared" si="45"/>
        <v>0</v>
      </c>
      <c r="AS91" s="1" t="str">
        <f t="shared" si="41"/>
        <v/>
      </c>
      <c r="AT91" s="1">
        <f t="shared" si="42"/>
        <v>0</v>
      </c>
      <c r="AU91" s="1" t="str">
        <f t="shared" si="43"/>
        <v/>
      </c>
    </row>
    <row r="92" spans="1:47">
      <c r="A92" s="27">
        <v>82</v>
      </c>
      <c r="B92" s="212" t="str">
        <f>IF(①団体情報入力!$C$9="","",IF(C92="","",①団体情報入力!$C$9))</f>
        <v/>
      </c>
      <c r="C92" s="224"/>
      <c r="D92" s="48"/>
      <c r="E92" s="48"/>
      <c r="F92" s="163"/>
      <c r="G92" s="48"/>
      <c r="H92" s="49"/>
      <c r="I92" s="50"/>
      <c r="J92" s="165"/>
      <c r="K92" s="130"/>
      <c r="L92" s="50"/>
      <c r="M92" s="165"/>
      <c r="N92" s="130"/>
      <c r="O92" s="50"/>
      <c r="P92" s="165"/>
      <c r="Q92" s="133"/>
      <c r="R92" s="301"/>
      <c r="S92" s="302"/>
      <c r="T92" s="306"/>
      <c r="U92" s="307"/>
      <c r="AB92" s="5" t="str">
        <f t="shared" si="30"/>
        <v/>
      </c>
      <c r="AC92" s="5" t="str">
        <f t="shared" si="31"/>
        <v/>
      </c>
      <c r="AD92" s="5" t="str">
        <f t="shared" si="32"/>
        <v/>
      </c>
      <c r="AE92" s="5" t="str">
        <f t="shared" si="33"/>
        <v/>
      </c>
      <c r="AF92" s="5" t="str">
        <f t="shared" si="34"/>
        <v/>
      </c>
      <c r="AG92" s="8" t="str">
        <f>IF(G92="男",data_kyogisha!A83,"")</f>
        <v/>
      </c>
      <c r="AH92" s="5" t="str">
        <f t="shared" si="35"/>
        <v/>
      </c>
      <c r="AI92" s="5" t="str">
        <f t="shared" si="28"/>
        <v/>
      </c>
      <c r="AJ92" s="5" t="str">
        <f t="shared" si="36"/>
        <v/>
      </c>
      <c r="AK92" s="5" t="str">
        <f t="shared" si="29"/>
        <v/>
      </c>
      <c r="AL92" s="5" t="str">
        <f t="shared" si="37"/>
        <v/>
      </c>
      <c r="AM92" s="1" t="str">
        <f>IF(G92="女",data_kyogisha!A83,"")</f>
        <v/>
      </c>
      <c r="AN92" s="1">
        <f t="shared" si="44"/>
        <v>0</v>
      </c>
      <c r="AO92" s="1" t="str">
        <f t="shared" si="38"/>
        <v/>
      </c>
      <c r="AP92" s="1">
        <f t="shared" si="39"/>
        <v>0</v>
      </c>
      <c r="AQ92" s="1" t="str">
        <f t="shared" si="40"/>
        <v/>
      </c>
      <c r="AR92" s="1">
        <f t="shared" si="45"/>
        <v>0</v>
      </c>
      <c r="AS92" s="1" t="str">
        <f t="shared" si="41"/>
        <v/>
      </c>
      <c r="AT92" s="1">
        <f t="shared" si="42"/>
        <v>0</v>
      </c>
      <c r="AU92" s="1" t="str">
        <f t="shared" si="43"/>
        <v/>
      </c>
    </row>
    <row r="93" spans="1:47">
      <c r="A93" s="27">
        <v>83</v>
      </c>
      <c r="B93" s="212" t="str">
        <f>IF(①団体情報入力!$C$9="","",IF(C93="","",①団体情報入力!$C$9))</f>
        <v/>
      </c>
      <c r="C93" s="224"/>
      <c r="D93" s="48"/>
      <c r="E93" s="48"/>
      <c r="F93" s="163"/>
      <c r="G93" s="48"/>
      <c r="H93" s="49"/>
      <c r="I93" s="50"/>
      <c r="J93" s="165"/>
      <c r="K93" s="130"/>
      <c r="L93" s="50"/>
      <c r="M93" s="165"/>
      <c r="N93" s="130"/>
      <c r="O93" s="50"/>
      <c r="P93" s="165"/>
      <c r="Q93" s="133"/>
      <c r="R93" s="301"/>
      <c r="S93" s="302"/>
      <c r="T93" s="306"/>
      <c r="U93" s="307"/>
      <c r="AB93" s="5" t="str">
        <f t="shared" si="30"/>
        <v/>
      </c>
      <c r="AC93" s="5" t="str">
        <f t="shared" si="31"/>
        <v/>
      </c>
      <c r="AD93" s="5" t="str">
        <f t="shared" si="32"/>
        <v/>
      </c>
      <c r="AE93" s="5" t="str">
        <f t="shared" si="33"/>
        <v/>
      </c>
      <c r="AF93" s="5" t="str">
        <f t="shared" si="34"/>
        <v/>
      </c>
      <c r="AG93" s="8" t="str">
        <f>IF(G93="男",data_kyogisha!A84,"")</f>
        <v/>
      </c>
      <c r="AH93" s="5" t="str">
        <f t="shared" si="35"/>
        <v/>
      </c>
      <c r="AI93" s="5" t="str">
        <f t="shared" si="28"/>
        <v/>
      </c>
      <c r="AJ93" s="5" t="str">
        <f t="shared" si="36"/>
        <v/>
      </c>
      <c r="AK93" s="5" t="str">
        <f t="shared" si="29"/>
        <v/>
      </c>
      <c r="AL93" s="5" t="str">
        <f t="shared" si="37"/>
        <v/>
      </c>
      <c r="AM93" s="1" t="str">
        <f>IF(G93="女",data_kyogisha!A84,"")</f>
        <v/>
      </c>
      <c r="AN93" s="1">
        <f t="shared" si="44"/>
        <v>0</v>
      </c>
      <c r="AO93" s="1" t="str">
        <f t="shared" si="38"/>
        <v/>
      </c>
      <c r="AP93" s="1">
        <f t="shared" si="39"/>
        <v>0</v>
      </c>
      <c r="AQ93" s="1" t="str">
        <f t="shared" si="40"/>
        <v/>
      </c>
      <c r="AR93" s="1">
        <f t="shared" si="45"/>
        <v>0</v>
      </c>
      <c r="AS93" s="1" t="str">
        <f t="shared" si="41"/>
        <v/>
      </c>
      <c r="AT93" s="1">
        <f t="shared" si="42"/>
        <v>0</v>
      </c>
      <c r="AU93" s="1" t="str">
        <f t="shared" si="43"/>
        <v/>
      </c>
    </row>
    <row r="94" spans="1:47">
      <c r="A94" s="27">
        <v>84</v>
      </c>
      <c r="B94" s="212" t="str">
        <f>IF(①団体情報入力!$C$9="","",IF(C94="","",①団体情報入力!$C$9))</f>
        <v/>
      </c>
      <c r="C94" s="224"/>
      <c r="D94" s="48"/>
      <c r="E94" s="48"/>
      <c r="F94" s="163"/>
      <c r="G94" s="48"/>
      <c r="H94" s="49"/>
      <c r="I94" s="50"/>
      <c r="J94" s="165"/>
      <c r="K94" s="130"/>
      <c r="L94" s="50"/>
      <c r="M94" s="165"/>
      <c r="N94" s="130"/>
      <c r="O94" s="50"/>
      <c r="P94" s="165"/>
      <c r="Q94" s="133"/>
      <c r="R94" s="301"/>
      <c r="S94" s="302"/>
      <c r="T94" s="306"/>
      <c r="U94" s="307"/>
      <c r="AB94" s="5" t="str">
        <f t="shared" si="30"/>
        <v/>
      </c>
      <c r="AC94" s="5" t="str">
        <f t="shared" si="31"/>
        <v/>
      </c>
      <c r="AD94" s="5" t="str">
        <f t="shared" si="32"/>
        <v/>
      </c>
      <c r="AE94" s="5" t="str">
        <f t="shared" si="33"/>
        <v/>
      </c>
      <c r="AF94" s="5" t="str">
        <f t="shared" si="34"/>
        <v/>
      </c>
      <c r="AG94" s="8" t="str">
        <f>IF(G94="男",data_kyogisha!A85,"")</f>
        <v/>
      </c>
      <c r="AH94" s="5" t="str">
        <f t="shared" si="35"/>
        <v/>
      </c>
      <c r="AI94" s="5" t="str">
        <f t="shared" si="28"/>
        <v/>
      </c>
      <c r="AJ94" s="5" t="str">
        <f t="shared" si="36"/>
        <v/>
      </c>
      <c r="AK94" s="5" t="str">
        <f t="shared" si="29"/>
        <v/>
      </c>
      <c r="AL94" s="5" t="str">
        <f t="shared" si="37"/>
        <v/>
      </c>
      <c r="AM94" s="1" t="str">
        <f>IF(G94="女",data_kyogisha!A85,"")</f>
        <v/>
      </c>
      <c r="AN94" s="1">
        <f t="shared" si="44"/>
        <v>0</v>
      </c>
      <c r="AO94" s="1" t="str">
        <f t="shared" si="38"/>
        <v/>
      </c>
      <c r="AP94" s="1">
        <f t="shared" si="39"/>
        <v>0</v>
      </c>
      <c r="AQ94" s="1" t="str">
        <f t="shared" si="40"/>
        <v/>
      </c>
      <c r="AR94" s="1">
        <f t="shared" si="45"/>
        <v>0</v>
      </c>
      <c r="AS94" s="1" t="str">
        <f t="shared" si="41"/>
        <v/>
      </c>
      <c r="AT94" s="1">
        <f t="shared" si="42"/>
        <v>0</v>
      </c>
      <c r="AU94" s="1" t="str">
        <f t="shared" si="43"/>
        <v/>
      </c>
    </row>
    <row r="95" spans="1:47">
      <c r="A95" s="27">
        <v>85</v>
      </c>
      <c r="B95" s="212" t="str">
        <f>IF(①団体情報入力!$C$9="","",IF(C95="","",①団体情報入力!$C$9))</f>
        <v/>
      </c>
      <c r="C95" s="224"/>
      <c r="D95" s="48"/>
      <c r="E95" s="48"/>
      <c r="F95" s="163"/>
      <c r="G95" s="48"/>
      <c r="H95" s="49"/>
      <c r="I95" s="50"/>
      <c r="J95" s="165"/>
      <c r="K95" s="130"/>
      <c r="L95" s="50"/>
      <c r="M95" s="165"/>
      <c r="N95" s="130"/>
      <c r="O95" s="50"/>
      <c r="P95" s="165"/>
      <c r="Q95" s="133"/>
      <c r="R95" s="301"/>
      <c r="S95" s="302"/>
      <c r="T95" s="306"/>
      <c r="U95" s="307"/>
      <c r="AB95" s="5" t="str">
        <f t="shared" si="30"/>
        <v/>
      </c>
      <c r="AC95" s="5" t="str">
        <f t="shared" si="31"/>
        <v/>
      </c>
      <c r="AD95" s="5" t="str">
        <f t="shared" si="32"/>
        <v/>
      </c>
      <c r="AE95" s="5" t="str">
        <f t="shared" si="33"/>
        <v/>
      </c>
      <c r="AF95" s="5" t="str">
        <f t="shared" si="34"/>
        <v/>
      </c>
      <c r="AG95" s="8" t="str">
        <f>IF(G95="男",data_kyogisha!A86,"")</f>
        <v/>
      </c>
      <c r="AH95" s="5" t="str">
        <f t="shared" si="35"/>
        <v/>
      </c>
      <c r="AI95" s="5" t="str">
        <f t="shared" si="28"/>
        <v/>
      </c>
      <c r="AJ95" s="5" t="str">
        <f t="shared" si="36"/>
        <v/>
      </c>
      <c r="AK95" s="5" t="str">
        <f t="shared" si="29"/>
        <v/>
      </c>
      <c r="AL95" s="5" t="str">
        <f t="shared" si="37"/>
        <v/>
      </c>
      <c r="AM95" s="1" t="str">
        <f>IF(G95="女",data_kyogisha!A86,"")</f>
        <v/>
      </c>
      <c r="AN95" s="1">
        <f t="shared" si="44"/>
        <v>0</v>
      </c>
      <c r="AO95" s="1" t="str">
        <f t="shared" si="38"/>
        <v/>
      </c>
      <c r="AP95" s="1">
        <f t="shared" si="39"/>
        <v>0</v>
      </c>
      <c r="AQ95" s="1" t="str">
        <f t="shared" si="40"/>
        <v/>
      </c>
      <c r="AR95" s="1">
        <f t="shared" si="45"/>
        <v>0</v>
      </c>
      <c r="AS95" s="1" t="str">
        <f t="shared" si="41"/>
        <v/>
      </c>
      <c r="AT95" s="1">
        <f t="shared" si="42"/>
        <v>0</v>
      </c>
      <c r="AU95" s="1" t="str">
        <f t="shared" si="43"/>
        <v/>
      </c>
    </row>
    <row r="96" spans="1:47">
      <c r="A96" s="27">
        <v>86</v>
      </c>
      <c r="B96" s="212" t="str">
        <f>IF(①団体情報入力!$C$9="","",IF(C96="","",①団体情報入力!$C$9))</f>
        <v/>
      </c>
      <c r="C96" s="224"/>
      <c r="D96" s="48"/>
      <c r="E96" s="48"/>
      <c r="F96" s="163"/>
      <c r="G96" s="48"/>
      <c r="H96" s="49"/>
      <c r="I96" s="50"/>
      <c r="J96" s="165"/>
      <c r="K96" s="130"/>
      <c r="L96" s="50"/>
      <c r="M96" s="165"/>
      <c r="N96" s="130"/>
      <c r="O96" s="50"/>
      <c r="P96" s="165"/>
      <c r="Q96" s="133"/>
      <c r="R96" s="301"/>
      <c r="S96" s="302"/>
      <c r="T96" s="306"/>
      <c r="U96" s="307"/>
      <c r="AB96" s="5" t="str">
        <f t="shared" si="30"/>
        <v/>
      </c>
      <c r="AC96" s="5" t="str">
        <f t="shared" si="31"/>
        <v/>
      </c>
      <c r="AD96" s="5" t="str">
        <f t="shared" si="32"/>
        <v/>
      </c>
      <c r="AE96" s="5" t="str">
        <f t="shared" si="33"/>
        <v/>
      </c>
      <c r="AF96" s="5" t="str">
        <f t="shared" si="34"/>
        <v/>
      </c>
      <c r="AG96" s="8" t="str">
        <f>IF(G96="男",data_kyogisha!A87,"")</f>
        <v/>
      </c>
      <c r="AH96" s="5" t="str">
        <f t="shared" si="35"/>
        <v/>
      </c>
      <c r="AI96" s="5" t="str">
        <f t="shared" si="28"/>
        <v/>
      </c>
      <c r="AJ96" s="5" t="str">
        <f t="shared" si="36"/>
        <v/>
      </c>
      <c r="AK96" s="5" t="str">
        <f t="shared" si="29"/>
        <v/>
      </c>
      <c r="AL96" s="5" t="str">
        <f t="shared" si="37"/>
        <v/>
      </c>
      <c r="AM96" s="1" t="str">
        <f>IF(G96="女",data_kyogisha!A87,"")</f>
        <v/>
      </c>
      <c r="AN96" s="1">
        <f t="shared" si="44"/>
        <v>0</v>
      </c>
      <c r="AO96" s="1" t="str">
        <f t="shared" si="38"/>
        <v/>
      </c>
      <c r="AP96" s="1">
        <f t="shared" si="39"/>
        <v>0</v>
      </c>
      <c r="AQ96" s="1" t="str">
        <f t="shared" si="40"/>
        <v/>
      </c>
      <c r="AR96" s="1">
        <f t="shared" si="45"/>
        <v>0</v>
      </c>
      <c r="AS96" s="1" t="str">
        <f t="shared" si="41"/>
        <v/>
      </c>
      <c r="AT96" s="1">
        <f t="shared" si="42"/>
        <v>0</v>
      </c>
      <c r="AU96" s="1" t="str">
        <f t="shared" si="43"/>
        <v/>
      </c>
    </row>
    <row r="97" spans="1:47">
      <c r="A97" s="27">
        <v>87</v>
      </c>
      <c r="B97" s="212" t="str">
        <f>IF(①団体情報入力!$C$9="","",IF(C97="","",①団体情報入力!$C$9))</f>
        <v/>
      </c>
      <c r="C97" s="224"/>
      <c r="D97" s="48"/>
      <c r="E97" s="48"/>
      <c r="F97" s="163"/>
      <c r="G97" s="48"/>
      <c r="H97" s="49"/>
      <c r="I97" s="50"/>
      <c r="J97" s="165"/>
      <c r="K97" s="130"/>
      <c r="L97" s="50"/>
      <c r="M97" s="165"/>
      <c r="N97" s="130"/>
      <c r="O97" s="50"/>
      <c r="P97" s="165"/>
      <c r="Q97" s="133"/>
      <c r="R97" s="301"/>
      <c r="S97" s="302"/>
      <c r="T97" s="306"/>
      <c r="U97" s="307"/>
      <c r="AB97" s="5" t="str">
        <f t="shared" si="30"/>
        <v/>
      </c>
      <c r="AC97" s="5" t="str">
        <f t="shared" si="31"/>
        <v/>
      </c>
      <c r="AD97" s="5" t="str">
        <f t="shared" si="32"/>
        <v/>
      </c>
      <c r="AE97" s="5" t="str">
        <f t="shared" si="33"/>
        <v/>
      </c>
      <c r="AF97" s="5" t="str">
        <f t="shared" si="34"/>
        <v/>
      </c>
      <c r="AG97" s="8" t="str">
        <f>IF(G97="男",data_kyogisha!A88,"")</f>
        <v/>
      </c>
      <c r="AH97" s="5" t="str">
        <f t="shared" si="35"/>
        <v/>
      </c>
      <c r="AI97" s="5" t="str">
        <f t="shared" si="28"/>
        <v/>
      </c>
      <c r="AJ97" s="5" t="str">
        <f t="shared" si="36"/>
        <v/>
      </c>
      <c r="AK97" s="5" t="str">
        <f t="shared" si="29"/>
        <v/>
      </c>
      <c r="AL97" s="5" t="str">
        <f t="shared" si="37"/>
        <v/>
      </c>
      <c r="AM97" s="1" t="str">
        <f>IF(G97="女",data_kyogisha!A88,"")</f>
        <v/>
      </c>
      <c r="AN97" s="1">
        <f t="shared" si="44"/>
        <v>0</v>
      </c>
      <c r="AO97" s="1" t="str">
        <f t="shared" si="38"/>
        <v/>
      </c>
      <c r="AP97" s="1">
        <f t="shared" si="39"/>
        <v>0</v>
      </c>
      <c r="AQ97" s="1" t="str">
        <f t="shared" si="40"/>
        <v/>
      </c>
      <c r="AR97" s="1">
        <f t="shared" si="45"/>
        <v>0</v>
      </c>
      <c r="AS97" s="1" t="str">
        <f t="shared" si="41"/>
        <v/>
      </c>
      <c r="AT97" s="1">
        <f t="shared" si="42"/>
        <v>0</v>
      </c>
      <c r="AU97" s="1" t="str">
        <f t="shared" si="43"/>
        <v/>
      </c>
    </row>
    <row r="98" spans="1:47">
      <c r="A98" s="27">
        <v>88</v>
      </c>
      <c r="B98" s="212" t="str">
        <f>IF(①団体情報入力!$C$9="","",IF(C98="","",①団体情報入力!$C$9))</f>
        <v/>
      </c>
      <c r="C98" s="224"/>
      <c r="D98" s="48"/>
      <c r="E98" s="48"/>
      <c r="F98" s="163"/>
      <c r="G98" s="48"/>
      <c r="H98" s="49"/>
      <c r="I98" s="50"/>
      <c r="J98" s="165"/>
      <c r="K98" s="130"/>
      <c r="L98" s="50"/>
      <c r="M98" s="165"/>
      <c r="N98" s="130"/>
      <c r="O98" s="50"/>
      <c r="P98" s="165"/>
      <c r="Q98" s="133"/>
      <c r="R98" s="301"/>
      <c r="S98" s="302"/>
      <c r="T98" s="306"/>
      <c r="U98" s="307"/>
      <c r="AB98" s="5" t="str">
        <f t="shared" si="30"/>
        <v/>
      </c>
      <c r="AC98" s="5" t="str">
        <f t="shared" si="31"/>
        <v/>
      </c>
      <c r="AD98" s="5" t="str">
        <f t="shared" si="32"/>
        <v/>
      </c>
      <c r="AE98" s="5" t="str">
        <f t="shared" si="33"/>
        <v/>
      </c>
      <c r="AF98" s="5" t="str">
        <f t="shared" si="34"/>
        <v/>
      </c>
      <c r="AG98" s="8" t="str">
        <f>IF(G98="男",data_kyogisha!A89,"")</f>
        <v/>
      </c>
      <c r="AH98" s="5" t="str">
        <f t="shared" si="35"/>
        <v/>
      </c>
      <c r="AI98" s="5" t="str">
        <f t="shared" si="28"/>
        <v/>
      </c>
      <c r="AJ98" s="5" t="str">
        <f t="shared" si="36"/>
        <v/>
      </c>
      <c r="AK98" s="5" t="str">
        <f t="shared" si="29"/>
        <v/>
      </c>
      <c r="AL98" s="5" t="str">
        <f t="shared" si="37"/>
        <v/>
      </c>
      <c r="AM98" s="1" t="str">
        <f>IF(G98="女",data_kyogisha!A89,"")</f>
        <v/>
      </c>
      <c r="AN98" s="1">
        <f t="shared" si="44"/>
        <v>0</v>
      </c>
      <c r="AO98" s="1" t="str">
        <f t="shared" si="38"/>
        <v/>
      </c>
      <c r="AP98" s="1">
        <f t="shared" si="39"/>
        <v>0</v>
      </c>
      <c r="AQ98" s="1" t="str">
        <f t="shared" si="40"/>
        <v/>
      </c>
      <c r="AR98" s="1">
        <f t="shared" si="45"/>
        <v>0</v>
      </c>
      <c r="AS98" s="1" t="str">
        <f t="shared" si="41"/>
        <v/>
      </c>
      <c r="AT98" s="1">
        <f t="shared" si="42"/>
        <v>0</v>
      </c>
      <c r="AU98" s="1" t="str">
        <f t="shared" si="43"/>
        <v/>
      </c>
    </row>
    <row r="99" spans="1:47">
      <c r="A99" s="27">
        <v>89</v>
      </c>
      <c r="B99" s="212" t="str">
        <f>IF(①団体情報入力!$C$9="","",IF(C99="","",①団体情報入力!$C$9))</f>
        <v/>
      </c>
      <c r="C99" s="224"/>
      <c r="D99" s="48"/>
      <c r="E99" s="48"/>
      <c r="F99" s="163"/>
      <c r="G99" s="48"/>
      <c r="H99" s="49"/>
      <c r="I99" s="50"/>
      <c r="J99" s="165"/>
      <c r="K99" s="130"/>
      <c r="L99" s="50"/>
      <c r="M99" s="165"/>
      <c r="N99" s="130"/>
      <c r="O99" s="50"/>
      <c r="P99" s="165"/>
      <c r="Q99" s="133"/>
      <c r="R99" s="301"/>
      <c r="S99" s="302"/>
      <c r="T99" s="306"/>
      <c r="U99" s="307"/>
      <c r="AB99" s="5" t="str">
        <f t="shared" si="30"/>
        <v/>
      </c>
      <c r="AC99" s="5" t="str">
        <f t="shared" si="31"/>
        <v/>
      </c>
      <c r="AD99" s="5" t="str">
        <f t="shared" si="32"/>
        <v/>
      </c>
      <c r="AE99" s="5" t="str">
        <f t="shared" si="33"/>
        <v/>
      </c>
      <c r="AF99" s="5" t="str">
        <f t="shared" si="34"/>
        <v/>
      </c>
      <c r="AG99" s="8" t="str">
        <f>IF(G99="男",data_kyogisha!A90,"")</f>
        <v/>
      </c>
      <c r="AH99" s="5" t="str">
        <f t="shared" si="35"/>
        <v/>
      </c>
      <c r="AI99" s="5" t="str">
        <f t="shared" si="28"/>
        <v/>
      </c>
      <c r="AJ99" s="5" t="str">
        <f t="shared" si="36"/>
        <v/>
      </c>
      <c r="AK99" s="5" t="str">
        <f t="shared" si="29"/>
        <v/>
      </c>
      <c r="AL99" s="5" t="str">
        <f t="shared" si="37"/>
        <v/>
      </c>
      <c r="AM99" s="1" t="str">
        <f>IF(G99="女",data_kyogisha!A90,"")</f>
        <v/>
      </c>
      <c r="AN99" s="1">
        <f t="shared" si="44"/>
        <v>0</v>
      </c>
      <c r="AO99" s="1" t="str">
        <f t="shared" si="38"/>
        <v/>
      </c>
      <c r="AP99" s="1">
        <f t="shared" si="39"/>
        <v>0</v>
      </c>
      <c r="AQ99" s="1" t="str">
        <f t="shared" si="40"/>
        <v/>
      </c>
      <c r="AR99" s="1">
        <f t="shared" si="45"/>
        <v>0</v>
      </c>
      <c r="AS99" s="1" t="str">
        <f t="shared" si="41"/>
        <v/>
      </c>
      <c r="AT99" s="1">
        <f t="shared" si="42"/>
        <v>0</v>
      </c>
      <c r="AU99" s="1" t="str">
        <f t="shared" si="43"/>
        <v/>
      </c>
    </row>
    <row r="100" spans="1:47" ht="14.25" thickBot="1">
      <c r="A100" s="182">
        <v>90</v>
      </c>
      <c r="B100" s="213" t="str">
        <f>IF(①団体情報入力!$C$9="","",IF(C100="","",①団体情報入力!$C$9))</f>
        <v/>
      </c>
      <c r="C100" s="225"/>
      <c r="D100" s="183"/>
      <c r="E100" s="183"/>
      <c r="F100" s="184"/>
      <c r="G100" s="183"/>
      <c r="H100" s="185"/>
      <c r="I100" s="186"/>
      <c r="J100" s="165"/>
      <c r="K100" s="188"/>
      <c r="L100" s="186"/>
      <c r="M100" s="165"/>
      <c r="N100" s="188"/>
      <c r="O100" s="186"/>
      <c r="P100" s="187"/>
      <c r="Q100" s="189"/>
      <c r="R100" s="308"/>
      <c r="S100" s="309"/>
      <c r="T100" s="311"/>
      <c r="U100" s="312"/>
      <c r="V100" s="194"/>
      <c r="W100" s="5"/>
      <c r="X100" s="5"/>
      <c r="AB100" s="5" t="str">
        <f t="shared" si="30"/>
        <v/>
      </c>
      <c r="AC100" s="5" t="str">
        <f t="shared" si="31"/>
        <v/>
      </c>
      <c r="AD100" s="5" t="str">
        <f t="shared" si="32"/>
        <v/>
      </c>
      <c r="AE100" s="5" t="str">
        <f t="shared" si="33"/>
        <v/>
      </c>
      <c r="AF100" s="5" t="str">
        <f t="shared" si="34"/>
        <v/>
      </c>
      <c r="AG100" s="8" t="str">
        <f>IF(G100="男",data_kyogisha!A91,"")</f>
        <v/>
      </c>
      <c r="AH100" s="5" t="str">
        <f t="shared" si="35"/>
        <v/>
      </c>
      <c r="AI100" s="5" t="str">
        <f t="shared" si="28"/>
        <v/>
      </c>
      <c r="AJ100" s="5" t="str">
        <f t="shared" si="36"/>
        <v/>
      </c>
      <c r="AK100" s="5" t="str">
        <f t="shared" si="29"/>
        <v/>
      </c>
      <c r="AL100" s="5" t="str">
        <f t="shared" si="37"/>
        <v/>
      </c>
      <c r="AM100" s="1" t="str">
        <f>IF(G100="女",data_kyogisha!A91,"")</f>
        <v/>
      </c>
      <c r="AN100" s="1">
        <f t="shared" si="44"/>
        <v>0</v>
      </c>
      <c r="AO100" s="1" t="str">
        <f t="shared" si="38"/>
        <v/>
      </c>
      <c r="AP100" s="5">
        <f t="shared" si="39"/>
        <v>0</v>
      </c>
      <c r="AQ100" s="1" t="str">
        <f t="shared" si="40"/>
        <v/>
      </c>
      <c r="AR100" s="1">
        <f t="shared" si="45"/>
        <v>0</v>
      </c>
      <c r="AS100" s="1" t="str">
        <f t="shared" si="41"/>
        <v/>
      </c>
      <c r="AT100" s="5">
        <f t="shared" si="42"/>
        <v>0</v>
      </c>
      <c r="AU100" s="1" t="str">
        <f t="shared" si="43"/>
        <v/>
      </c>
    </row>
    <row r="101" spans="1:47">
      <c r="A101" s="190"/>
      <c r="B101" s="190"/>
      <c r="C101" s="190"/>
      <c r="D101" s="190"/>
      <c r="E101" s="190"/>
      <c r="F101" s="191" t="s">
        <v>144</v>
      </c>
      <c r="G101" s="192">
        <f>SUM(J101:P101)</f>
        <v>0</v>
      </c>
      <c r="H101" s="190"/>
      <c r="I101" s="190"/>
      <c r="J101" s="190">
        <f>COUNTA(J11:J100)</f>
        <v>0</v>
      </c>
      <c r="K101" s="190"/>
      <c r="L101" s="190"/>
      <c r="M101" s="190">
        <f>COUNTA(M11:M100)</f>
        <v>0</v>
      </c>
      <c r="N101" s="190"/>
      <c r="O101" s="190"/>
      <c r="P101" s="190">
        <f>COUNTA(P11:P100)</f>
        <v>0</v>
      </c>
      <c r="Q101" s="190"/>
      <c r="R101" s="190"/>
      <c r="S101" s="190"/>
      <c r="T101" s="190"/>
      <c r="U101" s="190"/>
      <c r="V101" s="5"/>
      <c r="W101" s="5"/>
      <c r="X101" s="5"/>
      <c r="Y101" s="193"/>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row>
    <row r="102" spans="1:47">
      <c r="F102" s="13" t="s">
        <v>148</v>
      </c>
      <c r="G102" s="56">
        <f>③リレー情報確認!F14+③リレー情報確認!L14+③リレー情報確認!R14+③リレー情報確認!X14</f>
        <v>0</v>
      </c>
    </row>
    <row r="103" spans="1:47">
      <c r="F103" s="13" t="s">
        <v>154</v>
      </c>
      <c r="G103" s="56">
        <f>COUNTIF(G11:G100,"男")</f>
        <v>0</v>
      </c>
    </row>
    <row r="104" spans="1:47">
      <c r="F104" s="1" t="s">
        <v>155</v>
      </c>
      <c r="G104" s="1">
        <f>COUNTIF(G11:G100,"女")</f>
        <v>1</v>
      </c>
    </row>
    <row r="105" spans="1:47">
      <c r="F105" s="1" t="s">
        <v>211</v>
      </c>
      <c r="G105" s="1">
        <f>SUM(G103:G104)</f>
        <v>1</v>
      </c>
    </row>
  </sheetData>
  <sheetProtection sheet="1" objects="1" scenarios="1" formatCells="0" formatColumns="0" formatRows="0" insertColumns="0" insertRows="0" deleteColumns="0" deleteRows="0" selectLockedCells="1"/>
  <mergeCells count="189">
    <mergeCell ref="B9:C9"/>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 ref="T79:U79"/>
    <mergeCell ref="T80:U80"/>
    <mergeCell ref="T71:U71"/>
    <mergeCell ref="T72:U72"/>
    <mergeCell ref="T73:U73"/>
    <mergeCell ref="T74:U74"/>
    <mergeCell ref="T75:U75"/>
    <mergeCell ref="T66:U66"/>
    <mergeCell ref="T67:U67"/>
    <mergeCell ref="T68:U68"/>
    <mergeCell ref="T69:U69"/>
    <mergeCell ref="T70:U70"/>
    <mergeCell ref="T61:U61"/>
    <mergeCell ref="T62:U62"/>
    <mergeCell ref="T63:U63"/>
    <mergeCell ref="T64:U64"/>
    <mergeCell ref="T65:U65"/>
    <mergeCell ref="T56:U56"/>
    <mergeCell ref="T57:U57"/>
    <mergeCell ref="T58:U58"/>
    <mergeCell ref="T59:U59"/>
    <mergeCell ref="T60:U60"/>
    <mergeCell ref="T51:U51"/>
    <mergeCell ref="T52:U52"/>
    <mergeCell ref="T53:U53"/>
    <mergeCell ref="T54:U54"/>
    <mergeCell ref="T55:U55"/>
    <mergeCell ref="T46:U46"/>
    <mergeCell ref="T47:U47"/>
    <mergeCell ref="T48:U48"/>
    <mergeCell ref="T49:U49"/>
    <mergeCell ref="T50:U50"/>
    <mergeCell ref="T41:U41"/>
    <mergeCell ref="T42:U42"/>
    <mergeCell ref="T43:U43"/>
    <mergeCell ref="T44:U44"/>
    <mergeCell ref="T45:U45"/>
    <mergeCell ref="T36:U36"/>
    <mergeCell ref="T37:U37"/>
    <mergeCell ref="T38:U38"/>
    <mergeCell ref="T39:U39"/>
    <mergeCell ref="T40:U40"/>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R91:S91"/>
    <mergeCell ref="R92:S92"/>
    <mergeCell ref="R83:S83"/>
    <mergeCell ref="R84:S84"/>
    <mergeCell ref="R85:S85"/>
    <mergeCell ref="R86:S86"/>
    <mergeCell ref="R87:S87"/>
    <mergeCell ref="R78:S78"/>
    <mergeCell ref="R79:S79"/>
    <mergeCell ref="R80:S80"/>
    <mergeCell ref="R81:S81"/>
    <mergeCell ref="R82:S82"/>
    <mergeCell ref="R73:S73"/>
    <mergeCell ref="R74:S74"/>
    <mergeCell ref="R75:S75"/>
    <mergeCell ref="R76:S76"/>
    <mergeCell ref="R77:S77"/>
    <mergeCell ref="R68:S68"/>
    <mergeCell ref="R69:S69"/>
    <mergeCell ref="R70:S70"/>
    <mergeCell ref="R71:S71"/>
    <mergeCell ref="R72:S72"/>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9:S29"/>
    <mergeCell ref="R30:S30"/>
    <mergeCell ref="R31:S31"/>
    <mergeCell ref="R32:S32"/>
    <mergeCell ref="R23:S23"/>
    <mergeCell ref="R24:S24"/>
    <mergeCell ref="R25:S25"/>
    <mergeCell ref="R26:S26"/>
    <mergeCell ref="R27:S27"/>
    <mergeCell ref="R20:S20"/>
    <mergeCell ref="R21:S21"/>
    <mergeCell ref="R22:S22"/>
    <mergeCell ref="R13:S13"/>
    <mergeCell ref="R14:S14"/>
    <mergeCell ref="R15:S15"/>
    <mergeCell ref="R16:S16"/>
    <mergeCell ref="R17:S17"/>
    <mergeCell ref="R28:S28"/>
    <mergeCell ref="Q3:U3"/>
    <mergeCell ref="R9:S9"/>
    <mergeCell ref="R10:S10"/>
    <mergeCell ref="R11:S11"/>
    <mergeCell ref="R12:S12"/>
    <mergeCell ref="T4:U4"/>
    <mergeCell ref="Q4:Q5"/>
    <mergeCell ref="R18:S18"/>
    <mergeCell ref="R19:S19"/>
  </mergeCells>
  <phoneticPr fontId="4"/>
  <dataValidations count="13">
    <dataValidation type="list" allowBlank="1" showInputMessage="1" showErrorMessage="1" sqref="P11:P100">
      <formula1>IF(G11="","",IF(G11="男",$Y$11:$Y$19,$Z$11:$Z$20))</formula1>
    </dataValidation>
    <dataValidation imeMode="off" allowBlank="1" showInputMessage="1" showErrorMessage="1" sqref="N11:N100 H11:H100 K11:K100 Q11:Q100 U6:U7 F11:F100 S6:S7"/>
    <dataValidation type="list" allowBlank="1" showInputMessage="1" showErrorMessage="1" sqref="T11:T16 T23:T30 T37:T100">
      <formula1>$AA$12</formula1>
    </dataValidation>
    <dataValidation type="list" imeMode="on" allowBlank="1" showInputMessage="1" showErrorMessage="1" sqref="G11:G100">
      <formula1>$X$12:$X$13</formula1>
    </dataValidation>
    <dataValidation imeMode="hiragana" allowBlank="1" showInputMessage="1" showErrorMessage="1" sqref="D11:D100"/>
    <dataValidation imeMode="halfKatakana" allowBlank="1" showInputMessage="1" showErrorMessage="1" sqref="E10:E100 F10"/>
    <dataValidation type="list" imeMode="off" allowBlank="1" showInputMessage="1" showErrorMessage="1" sqref="I11:I100 L11:L100 O11:O100">
      <formula1>"OP"</formula1>
    </dataValidation>
    <dataValidation type="list" imeMode="off" allowBlank="1" showInputMessage="1" showErrorMessage="1" sqref="T17:U22 R11:S100 T31:U36">
      <formula1>"○"</formula1>
    </dataValidation>
    <dataValidation type="list" allowBlank="1" showInputMessage="1" showErrorMessage="1" sqref="R6:R7 T6:T7">
      <formula1>"OP"</formula1>
    </dataValidation>
    <dataValidation type="list" allowBlank="1" showInputMessage="1" showErrorMessage="1" sqref="J11:J100">
      <formula1>IF(G11="","",IF(G11="男",$Y$11:$Y$19,$Z$11:$Z$20))</formula1>
    </dataValidation>
    <dataValidation type="list" allowBlank="1" showInputMessage="1" showErrorMessage="1" sqref="M11:M100">
      <formula1>IF(G11="","",IF(G11="男",$Y$11:$Y$19,$Z$11:$Z$20))</formula1>
    </dataValidation>
    <dataValidation type="custom" imeMode="off" allowBlank="1" showInputMessage="1" showErrorMessage="1" sqref="B11:B100">
      <formula1>EXACT(B11,UPPER(ASC(B11)))</formula1>
    </dataValidation>
    <dataValidation type="whole" imeMode="off" allowBlank="1" showInputMessage="1" showErrorMessage="1" sqref="C11:C100">
      <formula1>0</formula1>
      <formula2>9999</formula2>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pane="bottomLeft" activeCell="F14" sqref="F14"/>
    </sheetView>
  </sheetViews>
  <sheetFormatPr defaultColWidth="9" defaultRowHeight="13.5"/>
  <cols>
    <col min="1" max="1" width="1.875" style="31" customWidth="1"/>
    <col min="2" max="2" width="5.25" style="31" customWidth="1"/>
    <col min="3" max="3" width="6.5" style="31" bestFit="1" customWidth="1"/>
    <col min="4" max="4" width="12.25" style="31" bestFit="1" customWidth="1"/>
    <col min="5" max="5" width="9.5" style="31" bestFit="1" customWidth="1"/>
    <col min="6" max="6" width="8.5" style="31" bestFit="1" customWidth="1"/>
    <col min="7" max="7" width="5" style="32" customWidth="1"/>
    <col min="8" max="8" width="3.375" style="31" customWidth="1"/>
    <col min="9" max="9" width="6.5" style="31" customWidth="1"/>
    <col min="10" max="10" width="12.25" style="31" customWidth="1"/>
    <col min="11" max="11" width="9.5" style="31" bestFit="1" customWidth="1"/>
    <col min="12" max="12" width="8.5" style="31" bestFit="1" customWidth="1"/>
    <col min="13" max="13" width="5" style="34" customWidth="1"/>
    <col min="14" max="14" width="4.5" style="31" hidden="1" customWidth="1"/>
    <col min="15" max="15" width="6.5" style="31" bestFit="1" customWidth="1"/>
    <col min="16" max="16" width="12.25" style="31" customWidth="1"/>
    <col min="17" max="17" width="9.5" style="31" bestFit="1" customWidth="1"/>
    <col min="18" max="18" width="8.5" style="31" bestFit="1" customWidth="1"/>
    <col min="19" max="19" width="5" style="34" customWidth="1"/>
    <col min="20" max="20" width="4.5" style="31" hidden="1" customWidth="1"/>
    <col min="21" max="21" width="6.5" style="31" bestFit="1" customWidth="1"/>
    <col min="22" max="22" width="12.25" style="31" customWidth="1"/>
    <col min="23" max="23" width="9.5" style="31" bestFit="1" customWidth="1"/>
    <col min="24" max="24" width="8.5" style="31" bestFit="1" customWidth="1"/>
    <col min="25" max="26" width="9" style="31"/>
    <col min="27" max="27" width="9" style="31" customWidth="1"/>
    <col min="28" max="16384" width="9" style="31"/>
  </cols>
  <sheetData>
    <row r="1" spans="1:24" ht="18" thickBot="1">
      <c r="A1" s="30" t="s">
        <v>134</v>
      </c>
      <c r="H1" s="33"/>
      <c r="I1" s="51" t="s">
        <v>71</v>
      </c>
      <c r="J1" s="313" t="str">
        <f>IF(①団体情報入力!C5="","",①団体情報入力!C5)</f>
        <v>愛知陸協</v>
      </c>
      <c r="K1" s="314"/>
      <c r="L1" s="315"/>
      <c r="M1" s="29"/>
      <c r="O1" s="51" t="s">
        <v>113</v>
      </c>
      <c r="P1" s="313" t="str">
        <f>IF(①団体情報入力!C6="","",①団体情報入力!C6)</f>
        <v>アイチリクキョウナゴヤコジン</v>
      </c>
      <c r="Q1" s="314"/>
      <c r="R1" s="315"/>
      <c r="T1" s="33"/>
      <c r="W1" s="88"/>
    </row>
    <row r="2" spans="1:24">
      <c r="H2" s="33"/>
      <c r="N2" s="33"/>
      <c r="T2" s="33"/>
    </row>
    <row r="3" spans="1:24" s="93" customFormat="1">
      <c r="A3" s="94"/>
      <c r="B3" s="90"/>
      <c r="C3" s="91" t="s">
        <v>133</v>
      </c>
      <c r="D3" s="92"/>
      <c r="E3" s="92"/>
      <c r="F3" s="92"/>
      <c r="G3" s="92"/>
      <c r="H3" s="92"/>
      <c r="I3" s="92"/>
      <c r="J3" s="92"/>
      <c r="K3" s="92"/>
      <c r="L3" s="92"/>
      <c r="M3" s="92"/>
      <c r="N3" s="92"/>
      <c r="O3" s="92"/>
      <c r="P3" s="108"/>
      <c r="Q3" s="108"/>
      <c r="R3" s="108"/>
      <c r="S3" s="108"/>
      <c r="T3" s="108"/>
      <c r="U3" s="108"/>
      <c r="V3" s="108"/>
      <c r="W3" s="108"/>
    </row>
    <row r="4" spans="1:24" s="93" customFormat="1">
      <c r="A4" s="94"/>
      <c r="B4" s="90"/>
      <c r="C4" s="91" t="s">
        <v>135</v>
      </c>
      <c r="D4" s="92"/>
      <c r="E4" s="92"/>
      <c r="F4" s="92"/>
      <c r="G4" s="92"/>
      <c r="H4" s="92"/>
      <c r="I4" s="92"/>
      <c r="J4" s="92"/>
      <c r="K4" s="92"/>
      <c r="L4" s="92"/>
      <c r="M4" s="92"/>
      <c r="N4" s="92"/>
      <c r="O4" s="92"/>
      <c r="P4" s="108"/>
      <c r="Q4" s="108"/>
      <c r="R4" s="108"/>
      <c r="S4" s="108"/>
      <c r="T4" s="108"/>
      <c r="U4" s="108"/>
      <c r="V4" s="108"/>
      <c r="W4" s="108"/>
    </row>
    <row r="5" spans="1:24">
      <c r="C5" s="91" t="s">
        <v>252</v>
      </c>
      <c r="D5" s="92"/>
      <c r="E5" s="92"/>
      <c r="F5" s="92"/>
      <c r="G5" s="92"/>
      <c r="H5" s="92"/>
      <c r="I5" s="92"/>
      <c r="J5" s="92"/>
      <c r="K5" s="92"/>
      <c r="L5" s="92"/>
      <c r="M5" s="92"/>
      <c r="N5" s="92"/>
      <c r="O5" s="92"/>
      <c r="P5" s="204"/>
      <c r="Q5" s="204"/>
      <c r="R5" s="204"/>
      <c r="S5" s="205"/>
      <c r="T5" s="206"/>
      <c r="U5" s="204"/>
      <c r="V5" s="204"/>
      <c r="W5" s="204"/>
      <c r="X5" s="204"/>
    </row>
    <row r="6" spans="1:24" s="95" customFormat="1">
      <c r="A6" s="105"/>
      <c r="B6" s="317" t="s">
        <v>104</v>
      </c>
      <c r="C6" s="317"/>
      <c r="D6" s="317"/>
      <c r="E6" s="317"/>
      <c r="F6" s="317"/>
      <c r="G6" s="106"/>
      <c r="H6" s="319" t="s">
        <v>105</v>
      </c>
      <c r="I6" s="320"/>
      <c r="J6" s="320"/>
      <c r="K6" s="320"/>
      <c r="L6" s="321"/>
      <c r="M6" s="107"/>
      <c r="N6" s="318" t="s">
        <v>106</v>
      </c>
      <c r="O6" s="318"/>
      <c r="P6" s="318"/>
      <c r="Q6" s="318"/>
      <c r="R6" s="318"/>
      <c r="S6" s="107"/>
      <c r="T6" s="318" t="s">
        <v>107</v>
      </c>
      <c r="U6" s="318"/>
      <c r="V6" s="318"/>
      <c r="W6" s="318"/>
      <c r="X6" s="318"/>
    </row>
    <row r="7" spans="1:24">
      <c r="B7" s="96" t="s">
        <v>89</v>
      </c>
      <c r="C7" s="96" t="s">
        <v>0</v>
      </c>
      <c r="D7" s="96" t="s">
        <v>93</v>
      </c>
      <c r="E7" s="96" t="s">
        <v>123</v>
      </c>
      <c r="F7" s="96" t="s">
        <v>40</v>
      </c>
      <c r="H7" s="97" t="s">
        <v>89</v>
      </c>
      <c r="I7" s="97" t="s">
        <v>0</v>
      </c>
      <c r="J7" s="96" t="s">
        <v>93</v>
      </c>
      <c r="K7" s="96" t="s">
        <v>123</v>
      </c>
      <c r="L7" s="96" t="s">
        <v>40</v>
      </c>
      <c r="N7" s="97" t="s">
        <v>89</v>
      </c>
      <c r="O7" s="97" t="s">
        <v>0</v>
      </c>
      <c r="P7" s="96" t="s">
        <v>93</v>
      </c>
      <c r="Q7" s="96" t="s">
        <v>123</v>
      </c>
      <c r="R7" s="96" t="s">
        <v>40</v>
      </c>
      <c r="T7" s="97" t="s">
        <v>89</v>
      </c>
      <c r="U7" s="97" t="s">
        <v>0</v>
      </c>
      <c r="V7" s="96" t="s">
        <v>93</v>
      </c>
      <c r="W7" s="96" t="s">
        <v>123</v>
      </c>
      <c r="X7" s="96" t="s">
        <v>40</v>
      </c>
    </row>
    <row r="8" spans="1:24">
      <c r="B8" s="98">
        <v>1</v>
      </c>
      <c r="C8" s="98" t="str">
        <f>IF(②選手情報入力!$AO$10&lt;1,"",VLOOKUP(B8,②選手情報入力!$AN$11:$AO$100,2,FALSE))</f>
        <v/>
      </c>
      <c r="D8" s="80" t="str">
        <f>IF(C8="","",VLOOKUP(C8,②選手情報入力!$AB$11:$AC$100,2,FALSE))</f>
        <v/>
      </c>
      <c r="E8" s="80" t="str">
        <f>IF(C8="","",VLOOKUP(C8,②選手情報入力!$AB$11:$AH$100,6,FALSE))</f>
        <v/>
      </c>
      <c r="F8" s="316" t="str">
        <f>IF(②選手情報入力!S6="","",②選手情報入力!S6)</f>
        <v/>
      </c>
      <c r="H8" s="98">
        <v>1</v>
      </c>
      <c r="I8" s="98" t="str">
        <f>IF(②選手情報入力!$AQ$10&lt;1,"",VLOOKUP(H8,②選手情報入力!$AP$11:$AQ$100,2,FALSE))</f>
        <v/>
      </c>
      <c r="J8" s="80" t="str">
        <f>IF(I8="","",VLOOKUP(I8,②選手情報入力!$AB$11:$AC$100,2,FALSE))</f>
        <v/>
      </c>
      <c r="K8" s="80" t="str">
        <f>IF(I8="","",VLOOKUP(I8,②選手情報入力!$AB$11:$AH$100,6,FALSE))</f>
        <v/>
      </c>
      <c r="L8" s="322" t="str">
        <f>IF(②選手情報入力!U6="","",②選手情報入力!U6)</f>
        <v/>
      </c>
      <c r="N8" s="98">
        <v>1</v>
      </c>
      <c r="O8" s="98" t="str">
        <f>IF(②選手情報入力!$AS$10&lt;1,"",VLOOKUP(N8,②選手情報入力!$AR$11:$AS$100,2,FALSE))</f>
        <v/>
      </c>
      <c r="P8" s="80" t="str">
        <f>IF(O8="","",VLOOKUP(O8,②選手情報入力!$AH$11:$AI$100,2,FALSE))</f>
        <v/>
      </c>
      <c r="Q8" s="80" t="str">
        <f>IF(O8="","",VLOOKUP(O8,②選手情報入力!$AH$11:$AO$100,6,FALSE))</f>
        <v/>
      </c>
      <c r="R8" s="316" t="str">
        <f>IF(②選手情報入力!S7="","",②選手情報入力!S7)</f>
        <v/>
      </c>
      <c r="T8" s="98">
        <v>1</v>
      </c>
      <c r="U8" s="98" t="str">
        <f>IF(②選手情報入力!$AU$10&lt;1,"",VLOOKUP(T8,②選手情報入力!$AT$11:$AU$100,2,FALSE))</f>
        <v/>
      </c>
      <c r="V8" s="80" t="str">
        <f>IF(U8="","",VLOOKUP(U8,②選手情報入力!$AH$11:$AI$100,2,FALSE))</f>
        <v/>
      </c>
      <c r="W8" s="80" t="str">
        <f>IF(U8="","",VLOOKUP(U8,②選手情報入力!$AH$11:$AO$100,6,FALSE))</f>
        <v/>
      </c>
      <c r="X8" s="316" t="str">
        <f>IF(②選手情報入力!U7="","",②選手情報入力!U7)</f>
        <v/>
      </c>
    </row>
    <row r="9" spans="1:24">
      <c r="B9" s="99">
        <v>2</v>
      </c>
      <c r="C9" s="99" t="str">
        <f>IF(②選手情報入力!$AO$10&lt;2,"",VLOOKUP(B9,②選手情報入力!$AN$11:$AO$100,2,FALSE))</f>
        <v/>
      </c>
      <c r="D9" s="81" t="str">
        <f>IF(C9="","",VLOOKUP(C9,②選手情報入力!$AB$11:$AC$100,2,FALSE))</f>
        <v/>
      </c>
      <c r="E9" s="81" t="str">
        <f>IF(C9="","",VLOOKUP(C9,②選手情報入力!$AB$11:$AH$100,6,FALSE))</f>
        <v/>
      </c>
      <c r="F9" s="316"/>
      <c r="H9" s="99">
        <v>2</v>
      </c>
      <c r="I9" s="99" t="str">
        <f>IF(②選手情報入力!$AQ$10&lt;2,"",VLOOKUP(H9,②選手情報入力!$AP$11:$AQ$100,2,FALSE))</f>
        <v/>
      </c>
      <c r="J9" s="81" t="str">
        <f>IF(I9="","",VLOOKUP(I9,②選手情報入力!$AB$11:$AC$100,2,FALSE))</f>
        <v/>
      </c>
      <c r="K9" s="81" t="str">
        <f>IF(I9="","",VLOOKUP(I9,②選手情報入力!$AB$11:$AH$100,6,FALSE))</f>
        <v/>
      </c>
      <c r="L9" s="323"/>
      <c r="N9" s="99">
        <v>2</v>
      </c>
      <c r="O9" s="99" t="str">
        <f>IF(②選手情報入力!$AS$10&lt;2,"",VLOOKUP(N9,②選手情報入力!$AR$11:$AS$100,2,FALSE))</f>
        <v/>
      </c>
      <c r="P9" s="81" t="str">
        <f>IF(O9="","",VLOOKUP(O9,②選手情報入力!$AH$11:$AI$100,2,FALSE))</f>
        <v/>
      </c>
      <c r="Q9" s="81" t="str">
        <f>IF(O9="","",VLOOKUP(O9,②選手情報入力!$AH$11:$AO$100,6,FALSE))</f>
        <v/>
      </c>
      <c r="R9" s="316"/>
      <c r="T9" s="99">
        <v>2</v>
      </c>
      <c r="U9" s="99" t="str">
        <f>IF(②選手情報入力!$AU$10&lt;2,"",VLOOKUP(T9,②選手情報入力!$AT$11:$AU$100,2,FALSE))</f>
        <v/>
      </c>
      <c r="V9" s="81" t="str">
        <f>IF(U9="","",VLOOKUP(U9,②選手情報入力!$AH$11:$AI$100,2,FALSE))</f>
        <v/>
      </c>
      <c r="W9" s="81" t="str">
        <f>IF(U9="","",VLOOKUP(U9,②選手情報入力!$AH$11:$AO$100,6,FALSE))</f>
        <v/>
      </c>
      <c r="X9" s="316"/>
    </row>
    <row r="10" spans="1:24">
      <c r="B10" s="99">
        <v>3</v>
      </c>
      <c r="C10" s="99" t="str">
        <f>IF(②選手情報入力!$AO$10&lt;3,"",VLOOKUP(B10,②選手情報入力!$AN$11:$AO$100,2,FALSE))</f>
        <v/>
      </c>
      <c r="D10" s="81" t="str">
        <f>IF(C10="","",VLOOKUP(C10,②選手情報入力!$AB$11:$AC$100,2,FALSE))</f>
        <v/>
      </c>
      <c r="E10" s="81" t="str">
        <f>IF(C10="","",VLOOKUP(C10,②選手情報入力!$AB$11:$AH$100,6,FALSE))</f>
        <v/>
      </c>
      <c r="F10" s="316"/>
      <c r="H10" s="99">
        <v>3</v>
      </c>
      <c r="I10" s="99" t="str">
        <f>IF(②選手情報入力!$AQ$10&lt;3,"",VLOOKUP(H10,②選手情報入力!$AP$11:$AQ$100,2,FALSE))</f>
        <v/>
      </c>
      <c r="J10" s="81" t="str">
        <f>IF(I10="","",VLOOKUP(I10,②選手情報入力!$AB$11:$AC$100,2,FALSE))</f>
        <v/>
      </c>
      <c r="K10" s="81" t="str">
        <f>IF(I10="","",VLOOKUP(I10,②選手情報入力!$AB$11:$AH$100,6,FALSE))</f>
        <v/>
      </c>
      <c r="L10" s="323"/>
      <c r="N10" s="99">
        <v>3</v>
      </c>
      <c r="O10" s="99" t="str">
        <f>IF(②選手情報入力!$AS$10&lt;3,"",VLOOKUP(N10,②選手情報入力!$AR$11:$AS$100,2,FALSE))</f>
        <v/>
      </c>
      <c r="P10" s="81" t="str">
        <f>IF(O10="","",VLOOKUP(O10,②選手情報入力!$AH$11:$AI$100,2,FALSE))</f>
        <v/>
      </c>
      <c r="Q10" s="81" t="str">
        <f>IF(O10="","",VLOOKUP(O10,②選手情報入力!$AH$11:$AO$100,6,FALSE))</f>
        <v/>
      </c>
      <c r="R10" s="316"/>
      <c r="T10" s="99">
        <v>3</v>
      </c>
      <c r="U10" s="99" t="str">
        <f>IF(②選手情報入力!$AU$10&lt;3,"",VLOOKUP(T10,②選手情報入力!$AT$11:$AU$100,2,FALSE))</f>
        <v/>
      </c>
      <c r="V10" s="81" t="str">
        <f>IF(U10="","",VLOOKUP(U10,②選手情報入力!$AH$11:$AI$100,2,FALSE))</f>
        <v/>
      </c>
      <c r="W10" s="81" t="str">
        <f>IF(U10="","",VLOOKUP(U10,②選手情報入力!$AH$11:$AO$100,6,FALSE))</f>
        <v/>
      </c>
      <c r="X10" s="316"/>
    </row>
    <row r="11" spans="1:24">
      <c r="B11" s="99">
        <v>4</v>
      </c>
      <c r="C11" s="99" t="str">
        <f>IF(②選手情報入力!$AO$10&lt;4,"",VLOOKUP(B11,②選手情報入力!$AN$11:$AO$100,2,FALSE))</f>
        <v/>
      </c>
      <c r="D11" s="81" t="str">
        <f>IF(C11="","",VLOOKUP(C11,②選手情報入力!$AB$11:$AC$100,2,FALSE))</f>
        <v/>
      </c>
      <c r="E11" s="81" t="str">
        <f>IF(C11="","",VLOOKUP(C11,②選手情報入力!$AB$11:$AH$100,6,FALSE))</f>
        <v/>
      </c>
      <c r="F11" s="316"/>
      <c r="H11" s="99">
        <v>4</v>
      </c>
      <c r="I11" s="99" t="str">
        <f>IF(②選手情報入力!$AQ$10&lt;4,"",VLOOKUP(H11,②選手情報入力!$AP$11:$AQ$100,2,FALSE))</f>
        <v/>
      </c>
      <c r="J11" s="81" t="str">
        <f>IF(I11="","",VLOOKUP(I11,②選手情報入力!$AB$11:$AC$100,2,FALSE))</f>
        <v/>
      </c>
      <c r="K11" s="81" t="str">
        <f>IF(I11="","",VLOOKUP(I11,②選手情報入力!$AB$11:$AH$100,6,FALSE))</f>
        <v/>
      </c>
      <c r="L11" s="323"/>
      <c r="N11" s="99">
        <v>4</v>
      </c>
      <c r="O11" s="99" t="str">
        <f>IF(②選手情報入力!$AS$10&lt;4,"",VLOOKUP(N11,②選手情報入力!$AR$11:$AS$100,2,FALSE))</f>
        <v/>
      </c>
      <c r="P11" s="81" t="str">
        <f>IF(O11="","",VLOOKUP(O11,②選手情報入力!$AH$11:$AI$100,2,FALSE))</f>
        <v/>
      </c>
      <c r="Q11" s="81" t="str">
        <f>IF(O11="","",VLOOKUP(O11,②選手情報入力!$AH$11:$AO$100,6,FALSE))</f>
        <v/>
      </c>
      <c r="R11" s="316"/>
      <c r="T11" s="99">
        <v>4</v>
      </c>
      <c r="U11" s="99" t="str">
        <f>IF(②選手情報入力!$AU$10&lt;4,"",VLOOKUP(T11,②選手情報入力!$AT$11:$AU$100,2,FALSE))</f>
        <v/>
      </c>
      <c r="V11" s="81" t="str">
        <f>IF(U11="","",VLOOKUP(U11,②選手情報入力!$AH$11:$AI$100,2,FALSE))</f>
        <v/>
      </c>
      <c r="W11" s="81" t="str">
        <f>IF(U11="","",VLOOKUP(U11,②選手情報入力!$AH$11:$AO$100,6,FALSE))</f>
        <v/>
      </c>
      <c r="X11" s="316"/>
    </row>
    <row r="12" spans="1:24">
      <c r="B12" s="99">
        <v>5</v>
      </c>
      <c r="C12" s="99" t="str">
        <f>IF(②選手情報入力!$AO$10&lt;5,"",VLOOKUP(B12,②選手情報入力!$AN$11:$AO$100,2,FALSE))</f>
        <v/>
      </c>
      <c r="D12" s="81" t="str">
        <f>IF(C12="","",VLOOKUP(C12,②選手情報入力!$AB$11:$AC$100,2,FALSE))</f>
        <v/>
      </c>
      <c r="E12" s="81" t="str">
        <f>IF(C12="","",VLOOKUP(C12,②選手情報入力!$AB$11:$AH$100,6,FALSE))</f>
        <v/>
      </c>
      <c r="F12" s="316"/>
      <c r="H12" s="99">
        <v>5</v>
      </c>
      <c r="I12" s="99" t="str">
        <f>IF(②選手情報入力!$AQ$10&lt;5,"",VLOOKUP(H12,②選手情報入力!$AP$11:$AQ$100,2,FALSE))</f>
        <v/>
      </c>
      <c r="J12" s="81" t="str">
        <f>IF(I12="","",VLOOKUP(I12,②選手情報入力!$AB$11:$AC$100,2,FALSE))</f>
        <v/>
      </c>
      <c r="K12" s="81" t="str">
        <f>IF(I12="","",VLOOKUP(I12,②選手情報入力!$AB$11:$AH$100,6,FALSE))</f>
        <v/>
      </c>
      <c r="L12" s="323"/>
      <c r="N12" s="99">
        <v>5</v>
      </c>
      <c r="O12" s="99" t="str">
        <f>IF(②選手情報入力!$AS$10&lt;5,"",VLOOKUP(N12,②選手情報入力!$AR$11:$AS$100,2,FALSE))</f>
        <v/>
      </c>
      <c r="P12" s="81" t="str">
        <f>IF(O12="","",VLOOKUP(O12,②選手情報入力!$AH$11:$AI$100,2,FALSE))</f>
        <v/>
      </c>
      <c r="Q12" s="81" t="str">
        <f>IF(O12="","",VLOOKUP(O12,②選手情報入力!$AH$11:$AO$100,6,FALSE))</f>
        <v/>
      </c>
      <c r="R12" s="316"/>
      <c r="T12" s="99">
        <v>5</v>
      </c>
      <c r="U12" s="99" t="str">
        <f>IF(②選手情報入力!$AU$10&lt;5,"",VLOOKUP(T12,②選手情報入力!$AT$11:$AU$100,2,FALSE))</f>
        <v/>
      </c>
      <c r="V12" s="81" t="str">
        <f>IF(U12="","",VLOOKUP(U12,②選手情報入力!$AH$11:$AI$100,2,FALSE))</f>
        <v/>
      </c>
      <c r="W12" s="81" t="str">
        <f>IF(U12="","",VLOOKUP(U12,②選手情報入力!$AH$11:$AO$100,6,FALSE))</f>
        <v/>
      </c>
      <c r="X12" s="316"/>
    </row>
    <row r="13" spans="1:24">
      <c r="B13" s="100">
        <v>6</v>
      </c>
      <c r="C13" s="100" t="str">
        <f>IF(②選手情報入力!$AO$10&lt;6,"",VLOOKUP(B13,②選手情報入力!$AN$11:$AO$100,2,FALSE))</f>
        <v/>
      </c>
      <c r="D13" s="82" t="str">
        <f>IF(C13="","",VLOOKUP(C13,②選手情報入力!$AB$11:$AC$100,2,FALSE))</f>
        <v/>
      </c>
      <c r="E13" s="82" t="str">
        <f>IF(C13="","",VLOOKUP(C13,②選手情報入力!$AB$11:$AH$100,6,FALSE))</f>
        <v/>
      </c>
      <c r="F13" s="316"/>
      <c r="H13" s="100">
        <v>6</v>
      </c>
      <c r="I13" s="100" t="str">
        <f>IF(②選手情報入力!$AQ$10&lt;6,"",VLOOKUP(H13,②選手情報入力!$AP$11:$AQ$100,2,FALSE))</f>
        <v/>
      </c>
      <c r="J13" s="82" t="str">
        <f>IF(I13="","",VLOOKUP(I13,②選手情報入力!$AB$11:$AC$100,2,FALSE))</f>
        <v/>
      </c>
      <c r="K13" s="82" t="str">
        <f>IF(I13="","",VLOOKUP(I13,②選手情報入力!$AB$11:$AH$100,6,FALSE))</f>
        <v/>
      </c>
      <c r="L13" s="324"/>
      <c r="N13" s="100">
        <v>6</v>
      </c>
      <c r="O13" s="100" t="str">
        <f>IF(②選手情報入力!$AS$10&lt;6,"",VLOOKUP(N13,②選手情報入力!$AR$11:$AS$100,2,FALSE))</f>
        <v/>
      </c>
      <c r="P13" s="82" t="str">
        <f>IF(O13="","",VLOOKUP(O13,②選手情報入力!$AH$11:$AI$100,2,FALSE))</f>
        <v/>
      </c>
      <c r="Q13" s="82" t="str">
        <f>IF(O13="","",VLOOKUP(O13,②選手情報入力!$AH$11:$AO$100,6,FALSE))</f>
        <v/>
      </c>
      <c r="R13" s="316"/>
      <c r="T13" s="100">
        <v>6</v>
      </c>
      <c r="U13" s="100" t="str">
        <f>IF(②選手情報入力!$AU$10&lt;6,"",VLOOKUP(T13,②選手情報入力!$AT$11:$AU$100,2,FALSE))</f>
        <v/>
      </c>
      <c r="V13" s="82" t="str">
        <f>IF(U13="","",VLOOKUP(U13,②選手情報入力!$AH$11:$AI$100,2,FALSE))</f>
        <v/>
      </c>
      <c r="W13" s="82" t="str">
        <f>IF(U13="","",VLOOKUP(U13,②選手情報入力!$AH$11:$AO$100,6,FALSE))</f>
        <v/>
      </c>
      <c r="X13" s="316"/>
    </row>
    <row r="14" spans="1:24">
      <c r="C14" s="207"/>
      <c r="D14" s="103" t="s">
        <v>69</v>
      </c>
      <c r="E14" s="103"/>
      <c r="F14" s="104">
        <f>IF(②選手情報入力!AO10&gt;=4,1,0)</f>
        <v>0</v>
      </c>
      <c r="H14" s="101"/>
      <c r="I14" s="101"/>
      <c r="J14" s="102" t="s">
        <v>69</v>
      </c>
      <c r="K14" s="103"/>
      <c r="L14" s="104">
        <f>IF(②選手情報入力!AQ10&gt;=4,1,0)</f>
        <v>0</v>
      </c>
      <c r="N14" s="101"/>
      <c r="O14" s="101"/>
      <c r="P14" s="102" t="s">
        <v>69</v>
      </c>
      <c r="Q14" s="103"/>
      <c r="R14" s="104">
        <f>IF(②選手情報入力!AS10&gt;=4,1,0)</f>
        <v>0</v>
      </c>
      <c r="T14" s="101"/>
      <c r="U14" s="101"/>
      <c r="V14" s="102" t="s">
        <v>69</v>
      </c>
      <c r="W14" s="103"/>
      <c r="X14" s="104">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0"/>
  <sheetViews>
    <sheetView zoomScaleNormal="100" workbookViewId="0">
      <pane ySplit="3" topLeftCell="A4" activePane="bottomLeft" state="frozenSplit"/>
      <selection pane="bottomLeft" activeCell="C10" sqref="C10"/>
    </sheetView>
  </sheetViews>
  <sheetFormatPr defaultColWidth="9" defaultRowHeight="13.5"/>
  <cols>
    <col min="1" max="1" width="3.75" style="114" customWidth="1"/>
    <col min="2" max="2" width="26.25" style="114" customWidth="1"/>
    <col min="3" max="3" width="10" style="114" customWidth="1"/>
    <col min="4" max="4" width="4.875" style="114" customWidth="1"/>
    <col min="5" max="5" width="9" style="114" customWidth="1"/>
    <col min="6" max="6" width="26.25" style="114" customWidth="1"/>
    <col min="7" max="7" width="15.5" style="114" customWidth="1"/>
    <col min="8" max="8" width="3.75" style="114" customWidth="1"/>
    <col min="9" max="10" width="9" style="114"/>
    <col min="11" max="11" width="11.625" style="114" hidden="1" customWidth="1"/>
    <col min="12" max="12" width="8.25" style="114" hidden="1" customWidth="1"/>
    <col min="13" max="13" width="11.5" style="114" hidden="1" customWidth="1"/>
    <col min="14" max="14" width="8.25" style="114" hidden="1" customWidth="1"/>
    <col min="15" max="16384" width="9" style="114"/>
  </cols>
  <sheetData>
    <row r="1" spans="1:11" ht="17.25">
      <c r="A1" s="30" t="s">
        <v>675</v>
      </c>
      <c r="B1" s="109"/>
      <c r="C1" s="110" t="s">
        <v>201</v>
      </c>
      <c r="D1" s="110"/>
      <c r="E1" s="110"/>
      <c r="F1" s="111"/>
      <c r="G1" s="112"/>
      <c r="H1" s="113"/>
    </row>
    <row r="2" spans="1:11" ht="24.75" customHeight="1">
      <c r="A2" s="325" t="s">
        <v>202</v>
      </c>
      <c r="B2" s="325"/>
      <c r="C2" s="325"/>
      <c r="D2" s="325"/>
      <c r="E2" s="325"/>
      <c r="F2" s="325"/>
      <c r="G2" s="325"/>
      <c r="H2" s="325"/>
    </row>
    <row r="3" spans="1:11" ht="30" customHeight="1">
      <c r="A3" s="327" t="str">
        <f>注意事項!C3</f>
        <v>第７８回愛知陸上競技選手権 名古屋地区予選会</v>
      </c>
      <c r="B3" s="328"/>
      <c r="C3" s="328"/>
      <c r="D3" s="328"/>
      <c r="E3" s="329"/>
      <c r="G3" s="137">
        <f>IF(①団体情報入力!C4="","",①団体情報入力!C4)</f>
        <v>230000</v>
      </c>
      <c r="H3" s="115"/>
    </row>
    <row r="4" spans="1:11" ht="19.5" thickBot="1">
      <c r="A4" s="326" t="s">
        <v>676</v>
      </c>
      <c r="B4" s="326"/>
      <c r="C4" s="326"/>
      <c r="D4" s="326"/>
      <c r="E4" s="326"/>
      <c r="F4" s="326"/>
      <c r="G4" s="326"/>
      <c r="H4" s="326"/>
    </row>
    <row r="5" spans="1:11" ht="19.5" customHeight="1" thickBot="1">
      <c r="A5" s="116"/>
      <c r="B5" s="158" t="s">
        <v>674</v>
      </c>
      <c r="C5" s="333" t="str">
        <f>IF(①団体情報入力!C8="","",①団体情報入力!C8)</f>
        <v/>
      </c>
      <c r="D5" s="334"/>
      <c r="E5" s="334"/>
      <c r="F5" s="335"/>
      <c r="G5" s="117" t="s">
        <v>52</v>
      </c>
      <c r="H5" s="110"/>
    </row>
    <row r="6" spans="1:11" ht="22.5" customHeight="1" thickBot="1">
      <c r="A6" s="110"/>
      <c r="B6" s="157" t="str">
        <f>IF(①団体情報入力!C7="","",①団体情報入力!C7)</f>
        <v/>
      </c>
      <c r="C6" s="223" t="s">
        <v>698</v>
      </c>
      <c r="D6" s="330" t="str">
        <f>IF(①団体情報入力!C5="","",①団体情報入力!C5)&amp;②選手情報入力!D11</f>
        <v>愛知陸協</v>
      </c>
      <c r="E6" s="331"/>
      <c r="F6" s="331"/>
      <c r="G6" s="332"/>
      <c r="H6" s="118"/>
    </row>
    <row r="7" spans="1:11" ht="21" customHeight="1" thickBot="1">
      <c r="B7" s="121" t="s">
        <v>145</v>
      </c>
      <c r="C7" s="342">
        <f>②選手情報入力!G101</f>
        <v>0</v>
      </c>
      <c r="D7" s="343"/>
      <c r="E7" s="120"/>
      <c r="F7" s="122" t="s">
        <v>218</v>
      </c>
      <c r="G7" s="123">
        <f>C7*500</f>
        <v>0</v>
      </c>
      <c r="H7" s="146"/>
      <c r="K7" s="114">
        <f>種目情報!A34</f>
        <v>0</v>
      </c>
    </row>
    <row r="8" spans="1:11" ht="21" customHeight="1" thickBot="1">
      <c r="A8" s="110"/>
      <c r="B8" s="124" t="s">
        <v>146</v>
      </c>
      <c r="C8" s="336">
        <f>②選手情報入力!G102</f>
        <v>0</v>
      </c>
      <c r="D8" s="337"/>
      <c r="E8" s="120"/>
      <c r="F8" s="161" t="s">
        <v>150</v>
      </c>
      <c r="G8" s="123">
        <f>C8*1000</f>
        <v>0</v>
      </c>
      <c r="H8" s="110"/>
      <c r="K8" s="114">
        <f>種目情報!A35</f>
        <v>0</v>
      </c>
    </row>
    <row r="9" spans="1:11" ht="21" customHeight="1" thickTop="1" thickBot="1">
      <c r="A9" s="110"/>
      <c r="B9" s="144" t="s">
        <v>149</v>
      </c>
      <c r="C9" s="152">
        <f>IF(①団体情報入力!C10="",0,①団体情報入力!C10)</f>
        <v>0</v>
      </c>
      <c r="D9" s="141" t="s">
        <v>152</v>
      </c>
      <c r="F9" s="162" t="s">
        <v>228</v>
      </c>
      <c r="G9" s="140">
        <f>C9*800</f>
        <v>0</v>
      </c>
      <c r="H9" s="110"/>
    </row>
    <row r="10" spans="1:11" ht="21" customHeight="1" thickBot="1">
      <c r="A10" s="110"/>
      <c r="F10" s="138" t="s">
        <v>151</v>
      </c>
      <c r="G10" s="139">
        <f>SUM(G7:G9)</f>
        <v>0</v>
      </c>
      <c r="H10" s="110"/>
    </row>
    <row r="11" spans="1:11" ht="18.75" customHeight="1" thickBot="1">
      <c r="A11" s="110"/>
      <c r="B11" s="277" t="s">
        <v>203</v>
      </c>
      <c r="C11" s="278"/>
      <c r="D11" s="278"/>
      <c r="E11" s="279"/>
      <c r="F11" s="138" t="s">
        <v>212</v>
      </c>
      <c r="G11" s="175">
        <f>IF(②選手情報入力!G105=0,"",②選手情報入力!G105)</f>
        <v>1</v>
      </c>
      <c r="H11" s="110"/>
    </row>
    <row r="12" spans="1:11" ht="18.75" customHeight="1">
      <c r="A12" s="126"/>
      <c r="B12" s="153" t="str">
        <f>IF(①団体情報入力!A12="","",①団体情報入力!A12)</f>
        <v/>
      </c>
      <c r="C12" s="344" t="str">
        <f>IF(①団体情報入力!E11="","",①団体情報入力!E11)</f>
        <v/>
      </c>
      <c r="D12" s="344"/>
      <c r="E12" s="345"/>
      <c r="H12" s="126"/>
    </row>
    <row r="13" spans="1:11" ht="18.75" customHeight="1" thickBot="1">
      <c r="A13" s="110"/>
      <c r="B13" s="154" t="str">
        <f>IF(①団体情報入力!A13="","",①団体情報入力!A13)</f>
        <v/>
      </c>
      <c r="C13" s="339" t="str">
        <f>IF(①団体情報入力!E12="","",①団体情報入力!E12)</f>
        <v/>
      </c>
      <c r="D13" s="340"/>
      <c r="E13" s="341"/>
      <c r="F13" s="338">
        <f ca="1">TODAY()</f>
        <v>43227</v>
      </c>
      <c r="G13" s="338"/>
      <c r="H13" s="110"/>
    </row>
    <row r="14" spans="1:11" ht="18.75" customHeight="1">
      <c r="A14" s="110"/>
      <c r="B14" s="146"/>
      <c r="C14" s="146"/>
      <c r="D14" s="146"/>
      <c r="E14" s="146"/>
      <c r="F14" s="146"/>
      <c r="G14" s="146"/>
      <c r="H14" s="110"/>
    </row>
    <row r="15" spans="1:11" ht="14.25">
      <c r="A15" s="110"/>
      <c r="B15" s="155" t="s">
        <v>673</v>
      </c>
      <c r="C15" s="83"/>
      <c r="D15" s="83"/>
      <c r="E15" s="125"/>
      <c r="H15" s="110"/>
    </row>
    <row r="16" spans="1:11" ht="14.25">
      <c r="A16" s="110"/>
      <c r="C16" s="119"/>
      <c r="D16" s="119"/>
      <c r="E16" s="125"/>
      <c r="H16" s="110"/>
    </row>
    <row r="17" spans="1:8" ht="14.25">
      <c r="A17" s="110"/>
      <c r="E17" s="125"/>
      <c r="H17" s="110"/>
    </row>
    <row r="18" spans="1:8" ht="14.25">
      <c r="A18" s="110"/>
      <c r="B18" s="125"/>
      <c r="C18" s="125"/>
      <c r="D18" s="125"/>
      <c r="E18" s="125"/>
      <c r="H18" s="110"/>
    </row>
    <row r="19" spans="1:8" ht="14.25">
      <c r="A19" s="110"/>
      <c r="B19" s="126"/>
      <c r="C19" s="126"/>
      <c r="D19" s="126"/>
      <c r="E19" s="126"/>
      <c r="F19" s="126"/>
      <c r="G19" s="126"/>
      <c r="H19" s="110"/>
    </row>
    <row r="20" spans="1:8" ht="14.25">
      <c r="A20" s="110"/>
      <c r="B20" s="125"/>
      <c r="C20" s="125"/>
      <c r="D20" s="125"/>
      <c r="E20" s="125"/>
      <c r="H20" s="110"/>
    </row>
    <row r="21" spans="1:8" ht="18.75">
      <c r="A21" s="110"/>
      <c r="B21" s="127"/>
      <c r="C21" s="127"/>
      <c r="D21" s="127"/>
      <c r="E21" s="127"/>
      <c r="H21" s="110"/>
    </row>
    <row r="22" spans="1:8" ht="18.75">
      <c r="A22" s="110"/>
      <c r="B22" s="127"/>
      <c r="C22" s="127"/>
      <c r="D22" s="127"/>
      <c r="E22" s="127"/>
      <c r="F22" s="127"/>
      <c r="G22" s="127"/>
      <c r="H22" s="110"/>
    </row>
    <row r="23" spans="1:8" ht="14.25">
      <c r="A23" s="110"/>
      <c r="B23" s="128"/>
      <c r="C23" s="125"/>
      <c r="D23" s="125"/>
      <c r="E23" s="125"/>
      <c r="F23" s="129"/>
      <c r="G23" s="125"/>
      <c r="H23" s="110"/>
    </row>
    <row r="24" spans="1:8" ht="14.25">
      <c r="B24" s="128"/>
      <c r="C24" s="125"/>
      <c r="D24" s="125"/>
      <c r="E24" s="125"/>
      <c r="F24" s="129"/>
      <c r="G24" s="125"/>
    </row>
    <row r="25" spans="1:8" ht="14.25">
      <c r="B25" s="128"/>
      <c r="C25" s="125"/>
      <c r="D25" s="125"/>
      <c r="E25" s="125"/>
      <c r="F25" s="129"/>
      <c r="G25" s="125"/>
    </row>
    <row r="26" spans="1:8" ht="14.25">
      <c r="B26" s="128"/>
      <c r="C26" s="125"/>
      <c r="D26" s="125"/>
      <c r="E26" s="125"/>
      <c r="F26" s="129"/>
      <c r="G26" s="125"/>
    </row>
    <row r="27" spans="1:8" ht="14.25">
      <c r="B27" s="128"/>
      <c r="C27" s="125"/>
      <c r="D27" s="125"/>
      <c r="E27" s="125"/>
      <c r="F27" s="129"/>
      <c r="G27" s="125"/>
    </row>
    <row r="28" spans="1:8" ht="14.25">
      <c r="B28" s="128"/>
      <c r="C28" s="125"/>
      <c r="D28" s="125"/>
      <c r="E28" s="125"/>
      <c r="F28" s="129"/>
      <c r="G28" s="125"/>
    </row>
    <row r="29" spans="1:8" ht="14.25">
      <c r="B29" s="128"/>
      <c r="C29" s="125"/>
      <c r="D29" s="125"/>
      <c r="E29" s="125"/>
      <c r="F29" s="129"/>
      <c r="G29" s="125"/>
    </row>
    <row r="30" spans="1:8" ht="14.25">
      <c r="B30" s="128"/>
      <c r="C30" s="125"/>
      <c r="D30" s="125"/>
      <c r="E30" s="125"/>
      <c r="F30" s="129"/>
      <c r="G30" s="125"/>
    </row>
  </sheetData>
  <sheetProtection sheet="1" objects="1" scenarios="1" selectLockedCells="1"/>
  <mergeCells count="11">
    <mergeCell ref="B11:E11"/>
    <mergeCell ref="C8:D8"/>
    <mergeCell ref="F13:G13"/>
    <mergeCell ref="C13:E13"/>
    <mergeCell ref="C7:D7"/>
    <mergeCell ref="C12:E12"/>
    <mergeCell ref="A2:H2"/>
    <mergeCell ref="A4:H4"/>
    <mergeCell ref="A3:E3"/>
    <mergeCell ref="D6:G6"/>
    <mergeCell ref="C5:F5"/>
  </mergeCells>
  <phoneticPr fontId="4"/>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verticalDpi="0" r:id="rId1"/>
  <ignoredErrors>
    <ignoredError sqref="G8" formula="1"/>
    <ignoredError sqref="C13:E13 C12:E12" unlockedFormula="1"/>
  </ignoredErrors>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23"/>
  <sheetViews>
    <sheetView workbookViewId="0">
      <selection activeCell="B23" sqref="B23"/>
    </sheetView>
  </sheetViews>
  <sheetFormatPr defaultRowHeight="13.5"/>
  <cols>
    <col min="2" max="2" width="108.5" customWidth="1"/>
  </cols>
  <sheetData>
    <row r="2" spans="2:2" ht="24.75">
      <c r="B2" s="219" t="s">
        <v>692</v>
      </c>
    </row>
    <row r="3" spans="2:2" ht="18.75">
      <c r="B3" s="220" t="s">
        <v>693</v>
      </c>
    </row>
    <row r="4" spans="2:2" ht="18.75">
      <c r="B4" s="221"/>
    </row>
    <row r="13" spans="2:2" ht="37.5">
      <c r="B13" s="220" t="s">
        <v>694</v>
      </c>
    </row>
    <row r="14" spans="2:2" ht="18.75">
      <c r="B14" s="221"/>
    </row>
    <row r="23" spans="2:2" ht="18.75">
      <c r="B23" s="220" t="s">
        <v>695</v>
      </c>
    </row>
  </sheetData>
  <phoneticPr fontId="4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I21" sqref="I21"/>
    </sheetView>
  </sheetViews>
  <sheetFormatPr defaultRowHeight="13.5"/>
  <sheetData/>
  <sheetProtection selectLockedCells="1" selectUnlockedCells="1"/>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H25" sqref="H2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49" t="s">
        <v>108</v>
      </c>
      <c r="B1" s="349"/>
      <c r="C1" s="349"/>
      <c r="E1" s="349" t="s">
        <v>109</v>
      </c>
      <c r="F1" s="349"/>
      <c r="G1" s="349"/>
      <c r="I1" s="349" t="s">
        <v>214</v>
      </c>
      <c r="J1" s="349"/>
      <c r="K1" s="349"/>
      <c r="O1" s="57"/>
    </row>
    <row r="2" spans="1:15">
      <c r="A2" s="349" t="s">
        <v>103</v>
      </c>
      <c r="B2" s="176" t="s">
        <v>103</v>
      </c>
      <c r="C2" s="176" t="s">
        <v>110</v>
      </c>
      <c r="E2" s="349" t="s">
        <v>103</v>
      </c>
      <c r="F2" s="176" t="s">
        <v>103</v>
      </c>
      <c r="G2" s="176" t="s">
        <v>110</v>
      </c>
      <c r="I2" s="349" t="s">
        <v>103</v>
      </c>
      <c r="J2" s="176" t="s">
        <v>103</v>
      </c>
      <c r="K2" s="176" t="s">
        <v>110</v>
      </c>
      <c r="N2" s="349" t="s">
        <v>119</v>
      </c>
      <c r="O2" s="349"/>
    </row>
    <row r="3" spans="1:15" ht="14.25" thickBot="1">
      <c r="A3" s="349"/>
      <c r="B3" s="176" t="s">
        <v>215</v>
      </c>
      <c r="C3" s="176" t="s">
        <v>216</v>
      </c>
      <c r="E3" s="349"/>
      <c r="F3" s="176" t="s">
        <v>215</v>
      </c>
      <c r="G3" s="176" t="s">
        <v>216</v>
      </c>
      <c r="I3" s="349"/>
      <c r="J3" s="176" t="s">
        <v>215</v>
      </c>
      <c r="K3" s="176" t="s">
        <v>216</v>
      </c>
      <c r="N3" s="57"/>
      <c r="O3" s="57"/>
    </row>
    <row r="4" spans="1:15">
      <c r="A4" t="s">
        <v>160</v>
      </c>
      <c r="B4" s="36">
        <v>1</v>
      </c>
      <c r="C4">
        <v>2</v>
      </c>
      <c r="E4" t="s">
        <v>161</v>
      </c>
      <c r="F4" s="36">
        <v>24</v>
      </c>
      <c r="G4">
        <v>2</v>
      </c>
      <c r="I4" t="s">
        <v>140</v>
      </c>
      <c r="J4" s="36">
        <v>42</v>
      </c>
      <c r="K4">
        <v>2</v>
      </c>
      <c r="M4" s="346" t="s">
        <v>117</v>
      </c>
      <c r="N4" s="75" t="s">
        <v>160</v>
      </c>
      <c r="O4" s="58" t="s">
        <v>160</v>
      </c>
    </row>
    <row r="5" spans="1:15">
      <c r="A5" t="s">
        <v>162</v>
      </c>
      <c r="B5" s="36">
        <v>2</v>
      </c>
      <c r="C5">
        <v>2</v>
      </c>
      <c r="E5" t="s">
        <v>163</v>
      </c>
      <c r="F5" s="36">
        <v>25</v>
      </c>
      <c r="G5">
        <v>2</v>
      </c>
      <c r="I5" t="s">
        <v>141</v>
      </c>
      <c r="J5" s="36">
        <v>43</v>
      </c>
      <c r="K5">
        <v>2</v>
      </c>
      <c r="M5" s="347"/>
      <c r="N5" s="28" t="s">
        <v>162</v>
      </c>
      <c r="O5" s="59" t="s">
        <v>162</v>
      </c>
    </row>
    <row r="6" spans="1:15">
      <c r="A6" t="s">
        <v>164</v>
      </c>
      <c r="B6" s="36">
        <v>3</v>
      </c>
      <c r="C6">
        <v>2</v>
      </c>
      <c r="E6" t="s">
        <v>165</v>
      </c>
      <c r="F6" s="36">
        <v>26</v>
      </c>
      <c r="G6">
        <v>2</v>
      </c>
      <c r="I6" t="s">
        <v>142</v>
      </c>
      <c r="J6" s="36">
        <v>44</v>
      </c>
      <c r="K6">
        <v>2</v>
      </c>
      <c r="M6" s="347"/>
      <c r="N6" s="28" t="s">
        <v>164</v>
      </c>
      <c r="O6" s="59" t="s">
        <v>164</v>
      </c>
    </row>
    <row r="7" spans="1:15">
      <c r="A7" t="s">
        <v>166</v>
      </c>
      <c r="B7" s="36">
        <v>4</v>
      </c>
      <c r="C7">
        <v>2</v>
      </c>
      <c r="E7" t="s">
        <v>167</v>
      </c>
      <c r="F7" s="36">
        <v>27</v>
      </c>
      <c r="G7">
        <v>2</v>
      </c>
      <c r="I7" t="s">
        <v>143</v>
      </c>
      <c r="J7" s="36">
        <v>45</v>
      </c>
      <c r="K7">
        <v>2</v>
      </c>
      <c r="M7" s="347"/>
      <c r="N7" s="28" t="s">
        <v>166</v>
      </c>
      <c r="O7" s="59" t="s">
        <v>166</v>
      </c>
    </row>
    <row r="8" spans="1:15">
      <c r="A8" t="s">
        <v>168</v>
      </c>
      <c r="B8" s="36">
        <v>5</v>
      </c>
      <c r="C8">
        <v>2</v>
      </c>
      <c r="E8" t="s">
        <v>169</v>
      </c>
      <c r="F8" s="36">
        <v>28</v>
      </c>
      <c r="G8">
        <v>2</v>
      </c>
      <c r="M8" s="347"/>
      <c r="N8" s="28" t="s">
        <v>168</v>
      </c>
      <c r="O8" s="59" t="s">
        <v>168</v>
      </c>
    </row>
    <row r="9" spans="1:15">
      <c r="A9" t="s">
        <v>179</v>
      </c>
      <c r="B9" s="36">
        <v>12</v>
      </c>
      <c r="C9">
        <v>0</v>
      </c>
      <c r="E9" t="s">
        <v>176</v>
      </c>
      <c r="F9" s="36">
        <v>33</v>
      </c>
      <c r="G9">
        <v>0</v>
      </c>
      <c r="M9" s="347"/>
      <c r="N9" s="28" t="s">
        <v>170</v>
      </c>
      <c r="O9" s="59" t="s">
        <v>170</v>
      </c>
    </row>
    <row r="10" spans="1:15">
      <c r="A10" t="s">
        <v>181</v>
      </c>
      <c r="B10" s="36">
        <v>13</v>
      </c>
      <c r="C10">
        <v>0</v>
      </c>
      <c r="E10" t="s">
        <v>178</v>
      </c>
      <c r="F10" s="36">
        <v>34</v>
      </c>
      <c r="G10">
        <v>0</v>
      </c>
      <c r="M10" s="347"/>
      <c r="N10" s="28" t="s">
        <v>205</v>
      </c>
      <c r="O10" s="59" t="s">
        <v>205</v>
      </c>
    </row>
    <row r="11" spans="1:15">
      <c r="A11" t="s">
        <v>183</v>
      </c>
      <c r="B11" s="36">
        <v>14</v>
      </c>
      <c r="C11">
        <v>0</v>
      </c>
      <c r="E11" t="s">
        <v>180</v>
      </c>
      <c r="F11" s="36">
        <v>35</v>
      </c>
      <c r="G11">
        <v>0</v>
      </c>
      <c r="M11" s="347"/>
      <c r="N11" s="28" t="s">
        <v>172</v>
      </c>
      <c r="O11" s="59" t="s">
        <v>172</v>
      </c>
    </row>
    <row r="12" spans="1:15">
      <c r="B12" s="36"/>
      <c r="E12" t="s">
        <v>188</v>
      </c>
      <c r="F12" s="36">
        <v>39</v>
      </c>
      <c r="G12">
        <v>0</v>
      </c>
      <c r="M12" s="347"/>
      <c r="N12" s="28" t="s">
        <v>174</v>
      </c>
      <c r="O12" s="59" t="s">
        <v>174</v>
      </c>
    </row>
    <row r="13" spans="1:15">
      <c r="B13" s="36"/>
      <c r="M13" s="347"/>
      <c r="N13" s="28" t="s">
        <v>175</v>
      </c>
      <c r="O13" s="59" t="s">
        <v>175</v>
      </c>
    </row>
    <row r="14" spans="1:15">
      <c r="M14" s="347"/>
      <c r="N14" s="28" t="s">
        <v>177</v>
      </c>
      <c r="O14" s="59" t="s">
        <v>177</v>
      </c>
    </row>
    <row r="15" spans="1:15">
      <c r="M15" s="347"/>
      <c r="N15" s="28" t="s">
        <v>179</v>
      </c>
      <c r="O15" s="59" t="s">
        <v>179</v>
      </c>
    </row>
    <row r="16" spans="1:15">
      <c r="M16" s="347"/>
      <c r="N16" s="28" t="s">
        <v>181</v>
      </c>
      <c r="O16" s="59" t="s">
        <v>181</v>
      </c>
    </row>
    <row r="17" spans="13:15">
      <c r="M17" s="347"/>
      <c r="N17" s="28" t="s">
        <v>183</v>
      </c>
      <c r="O17" s="59" t="s">
        <v>183</v>
      </c>
    </row>
    <row r="18" spans="13:15">
      <c r="M18" s="347"/>
      <c r="N18" s="28" t="s">
        <v>185</v>
      </c>
      <c r="O18" s="59" t="s">
        <v>185</v>
      </c>
    </row>
    <row r="19" spans="13:15">
      <c r="M19" s="347"/>
      <c r="N19" s="28" t="s">
        <v>187</v>
      </c>
      <c r="O19" s="59" t="s">
        <v>187</v>
      </c>
    </row>
    <row r="20" spans="13:15">
      <c r="M20" s="347"/>
      <c r="N20" s="28" t="s">
        <v>194</v>
      </c>
      <c r="O20" s="59" t="s">
        <v>194</v>
      </c>
    </row>
    <row r="21" spans="13:15">
      <c r="M21" s="347"/>
      <c r="N21" s="28" t="s">
        <v>196</v>
      </c>
      <c r="O21" s="59" t="s">
        <v>196</v>
      </c>
    </row>
    <row r="22" spans="13:15">
      <c r="M22" s="347"/>
      <c r="N22" s="134" t="s">
        <v>189</v>
      </c>
      <c r="O22" s="59" t="s">
        <v>189</v>
      </c>
    </row>
    <row r="23" spans="13:15">
      <c r="M23" s="347"/>
      <c r="N23" s="28" t="s">
        <v>195</v>
      </c>
      <c r="O23" s="59" t="s">
        <v>195</v>
      </c>
    </row>
    <row r="24" spans="13:15">
      <c r="M24" s="347"/>
      <c r="N24" s="28" t="s">
        <v>197</v>
      </c>
      <c r="O24" s="59" t="s">
        <v>197</v>
      </c>
    </row>
    <row r="25" spans="13:15">
      <c r="M25" s="347"/>
      <c r="N25" t="s">
        <v>191</v>
      </c>
      <c r="O25" s="59" t="s">
        <v>191</v>
      </c>
    </row>
    <row r="26" spans="13:15">
      <c r="M26" s="347"/>
      <c r="N26" s="28" t="s">
        <v>193</v>
      </c>
      <c r="O26" s="59" t="s">
        <v>193</v>
      </c>
    </row>
    <row r="27" spans="13:15">
      <c r="M27" s="347"/>
      <c r="N27" s="28"/>
      <c r="O27" s="59"/>
    </row>
    <row r="28" spans="13:15">
      <c r="M28" s="347"/>
      <c r="N28" s="28"/>
      <c r="O28" s="59"/>
    </row>
    <row r="29" spans="13:15">
      <c r="M29" s="347"/>
      <c r="N29" s="28"/>
      <c r="O29" s="59"/>
    </row>
    <row r="30" spans="13:15">
      <c r="M30" s="77"/>
      <c r="N30" s="78"/>
      <c r="O30" s="79"/>
    </row>
    <row r="31" spans="13:15">
      <c r="M31" s="347" t="s">
        <v>118</v>
      </c>
      <c r="N31" s="28" t="s">
        <v>161</v>
      </c>
      <c r="O31" s="59" t="s">
        <v>161</v>
      </c>
    </row>
    <row r="32" spans="13:15">
      <c r="M32" s="347"/>
      <c r="N32" s="28" t="s">
        <v>163</v>
      </c>
      <c r="O32" s="59" t="s">
        <v>163</v>
      </c>
    </row>
    <row r="33" spans="13:15">
      <c r="M33" s="347"/>
      <c r="N33" s="28" t="s">
        <v>165</v>
      </c>
      <c r="O33" s="59" t="s">
        <v>165</v>
      </c>
    </row>
    <row r="34" spans="13:15">
      <c r="M34" s="347"/>
      <c r="N34" s="28" t="s">
        <v>167</v>
      </c>
      <c r="O34" s="59" t="s">
        <v>167</v>
      </c>
    </row>
    <row r="35" spans="13:15">
      <c r="M35" s="347"/>
      <c r="N35" s="28" t="s">
        <v>169</v>
      </c>
      <c r="O35" s="59" t="s">
        <v>169</v>
      </c>
    </row>
    <row r="36" spans="13:15">
      <c r="M36" s="347"/>
      <c r="N36" s="28" t="s">
        <v>204</v>
      </c>
      <c r="O36" s="59" t="s">
        <v>204</v>
      </c>
    </row>
    <row r="37" spans="13:15">
      <c r="M37" s="347"/>
      <c r="N37" s="28" t="s">
        <v>171</v>
      </c>
      <c r="O37" s="59" t="s">
        <v>171</v>
      </c>
    </row>
    <row r="38" spans="13:15">
      <c r="M38" s="347"/>
      <c r="N38" s="28" t="s">
        <v>173</v>
      </c>
      <c r="O38" s="59" t="s">
        <v>173</v>
      </c>
    </row>
    <row r="39" spans="13:15">
      <c r="M39" s="347"/>
      <c r="N39" s="28" t="s">
        <v>217</v>
      </c>
      <c r="O39" s="59" t="s">
        <v>217</v>
      </c>
    </row>
    <row r="40" spans="13:15">
      <c r="M40" s="347"/>
      <c r="N40" s="28" t="s">
        <v>176</v>
      </c>
      <c r="O40" s="59" t="s">
        <v>176</v>
      </c>
    </row>
    <row r="41" spans="13:15">
      <c r="M41" s="347"/>
      <c r="N41" s="28" t="s">
        <v>178</v>
      </c>
      <c r="O41" s="59" t="s">
        <v>178</v>
      </c>
    </row>
    <row r="42" spans="13:15">
      <c r="M42" s="347"/>
      <c r="N42" s="28" t="s">
        <v>180</v>
      </c>
      <c r="O42" s="59" t="s">
        <v>180</v>
      </c>
    </row>
    <row r="43" spans="13:15">
      <c r="M43" s="347"/>
      <c r="N43" s="28" t="s">
        <v>182</v>
      </c>
      <c r="O43" s="59" t="s">
        <v>182</v>
      </c>
    </row>
    <row r="44" spans="13:15">
      <c r="M44" s="347"/>
      <c r="N44" s="28" t="s">
        <v>184</v>
      </c>
      <c r="O44" s="59" t="s">
        <v>184</v>
      </c>
    </row>
    <row r="45" spans="13:15">
      <c r="M45" s="347"/>
      <c r="N45" s="28" t="s">
        <v>186</v>
      </c>
      <c r="O45" s="59" t="s">
        <v>186</v>
      </c>
    </row>
    <row r="46" spans="13:15">
      <c r="M46" s="347"/>
      <c r="N46" s="134" t="s">
        <v>188</v>
      </c>
      <c r="O46" s="59" t="s">
        <v>188</v>
      </c>
    </row>
    <row r="47" spans="13:15">
      <c r="M47" s="347"/>
      <c r="N47" s="28" t="s">
        <v>190</v>
      </c>
      <c r="O47" s="59" t="s">
        <v>190</v>
      </c>
    </row>
    <row r="48" spans="13:15">
      <c r="M48" s="347"/>
      <c r="N48" s="28" t="s">
        <v>192</v>
      </c>
      <c r="O48" s="59" t="s">
        <v>192</v>
      </c>
    </row>
    <row r="49" spans="13:15">
      <c r="M49" s="347"/>
      <c r="N49" s="28"/>
      <c r="O49" s="59"/>
    </row>
    <row r="50" spans="13:15">
      <c r="M50" s="347"/>
      <c r="N50" s="28"/>
      <c r="O50" s="59"/>
    </row>
    <row r="51" spans="13:15" ht="14.25" thickBot="1">
      <c r="M51" s="348"/>
      <c r="N51" s="76"/>
      <c r="O51" s="60"/>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pane="bottomLeft" activeCell="A3" sqref="A3"/>
    </sheetView>
  </sheetViews>
  <sheetFormatPr defaultRowHeight="13.5"/>
  <cols>
    <col min="1" max="1" width="12.625" customWidth="1"/>
    <col min="15" max="34" width="10.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IF(E2="","",Sheet2!A1)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L2" t="str">
        <f>IF(E2="","",0)</f>
        <v/>
      </c>
      <c r="M2" t="str">
        <f>IF(E2="","","愛知")</f>
        <v/>
      </c>
      <c r="O2" t="str">
        <f>IF(E2="","",IF(②選手情報入力!J11="","",IF(I2=1,VLOOKUP(②選手情報入力!J11,種目情報!$A$4:$B$35,2,FALSE),VLOOKUP(②選手情報入力!J11,種目情報!$E$4:$F$34,2,FALSE))))</f>
        <v/>
      </c>
      <c r="P2" t="str">
        <f>IF(E2="","",IF(②選手情報入力!K11="","",②選手情報入力!K11))</f>
        <v/>
      </c>
      <c r="Q2" s="28" t="str">
        <f>IF(E2="","",IF(②選手情報入力!I11="",0,1))</f>
        <v/>
      </c>
      <c r="R2" t="str">
        <f>IF(E2="","",IF(②選手情報入力!J11="","",IF(I2=1,VLOOKUP(②選手情報入力!J11,種目情報!$A$4:$C$39,3,FALSE),VLOOKUP(②選手情報入力!J11,種目情報!$E$4:$G$39,3,FALSE))))</f>
        <v/>
      </c>
      <c r="S2" t="str">
        <f>IF(E2="","",IF(②選手情報入力!M11="","",IF(I2=1,VLOOKUP(②選手情報入力!M11,種目情報!$A$4:$B$39,2,FALSE),VLOOKUP(②選手情報入力!M11,種目情報!$E$4:$F$39,2,FALSE))))</f>
        <v/>
      </c>
      <c r="T2" t="str">
        <f>IF(E2="","",IF(②選手情報入力!N11="","",②選手情報入力!N11))</f>
        <v/>
      </c>
      <c r="U2" s="28" t="str">
        <f>IF(E2="","",IF(②選手情報入力!L11="",0,1))</f>
        <v/>
      </c>
      <c r="V2" t="str">
        <f>IF(E2="","",IF(②選手情報入力!M11="","",IF(I2=1,VLOOKUP(②選手情報入力!M11,種目情報!$A$4:$C$39,3,FALSE),VLOOKUP(②選手情報入力!M11,種目情報!$E$4:$G$39,3,FALSE))))</f>
        <v/>
      </c>
      <c r="W2" t="str">
        <f>IF(E2="","",IF(②選手情報入力!P11="","",IF(I2=1,VLOOKUP(②選手情報入力!P11,種目情報!$A$4:$B$39,2,FALSE),VLOOKUP(②選手情報入力!P11,種目情報!$E$4:$F$39,2,FALSE))))</f>
        <v/>
      </c>
      <c r="X2" t="str">
        <f>IF(E2="","",IF(②選手情報入力!Q11="","",②選手情報入力!Q11))</f>
        <v/>
      </c>
      <c r="Y2" s="28" t="str">
        <f>IF(E2="","",IF(②選手情報入力!O11="",0,1))</f>
        <v/>
      </c>
      <c r="Z2" t="str">
        <f>IF(E2="","",IF(②選手情報入力!P11="","",IF(I2=1,VLOOKUP(②選手情報入力!P11,種目情報!$A$4:$C$39,3,FALSE),VLOOKUP(②選手情報入力!P11,種目情報!$E$4:$G$39,3,FALSE))))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IF(E3="","",Sheet2!A2)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L3" t="str">
        <f t="shared" ref="L3:L66" si="1">IF(E3="","",0)</f>
        <v/>
      </c>
      <c r="M3" t="str">
        <f t="shared" ref="M3:M66" si="2">IF(E3="","","愛知")</f>
        <v/>
      </c>
      <c r="O3" t="str">
        <f>IF(E3="","",IF(②選手情報入力!J12="","",IF(I3=1,VLOOKUP(②選手情報入力!J12,種目情報!$A$4:$B$35,2,FALSE),VLOOKUP(②選手情報入力!J12,種目情報!$E$4:$F$34,2,FALSE))))</f>
        <v/>
      </c>
      <c r="P3" t="str">
        <f>IF(E3="","",IF(②選手情報入力!K12="","",②選手情報入力!K12))</f>
        <v/>
      </c>
      <c r="Q3" s="28" t="str">
        <f>IF(E3="","",IF(②選手情報入力!I12="",0,1))</f>
        <v/>
      </c>
      <c r="R3" t="str">
        <f>IF(E3="","",IF(②選手情報入力!J12="","",IF(I3=1,VLOOKUP(②選手情報入力!J12,種目情報!$A$4:$C$39,3,FALSE),VLOOKUP(②選手情報入力!J12,種目情報!$E$4:$G$39,3,FALSE))))</f>
        <v/>
      </c>
      <c r="S3" t="str">
        <f>IF(E3="","",IF(②選手情報入力!M12="","",IF(I3=1,VLOOKUP(②選手情報入力!M12,種目情報!$A$4:$B$39,2,FALSE),VLOOKUP(②選手情報入力!M12,種目情報!$E$4:$F$39,2,FALSE))))</f>
        <v/>
      </c>
      <c r="T3" t="str">
        <f>IF(E3="","",IF(②選手情報入力!N12="","",②選手情報入力!N12))</f>
        <v/>
      </c>
      <c r="U3" s="28" t="str">
        <f>IF(E3="","",IF(②選手情報入力!L12="",0,1))</f>
        <v/>
      </c>
      <c r="V3" t="str">
        <f>IF(E3="","",IF(②選手情報入力!M12="","",IF(I3=1,VLOOKUP(②選手情報入力!M12,種目情報!$A$4:$C$39,3,FALSE),VLOOKUP(②選手情報入力!M12,種目情報!$E$4:$G$39,3,FALSE))))</f>
        <v/>
      </c>
      <c r="W3" t="str">
        <f>IF(E3="","",IF(②選手情報入力!P12="","",IF(I3=1,VLOOKUP(②選手情報入力!P12,種目情報!$A$4:$B$39,2,FALSE),VLOOKUP(②選手情報入力!P12,種目情報!$E$4:$F$39,2,FALSE))))</f>
        <v/>
      </c>
      <c r="X3" t="str">
        <f>IF(E3="","",IF(②選手情報入力!Q12="","",②選手情報入力!Q12))</f>
        <v/>
      </c>
      <c r="Y3" s="28" t="str">
        <f>IF(E3="","",IF(②選手情報入力!O12="",0,1))</f>
        <v/>
      </c>
      <c r="Z3" t="str">
        <f>IF(E3="","",IF(②選手情報入力!P12="","",IF(I3=1,VLOOKUP(②選手情報入力!P12,種目情報!$A$4:$C$39,3,FALSE),VLOOKUP(②選手情報入力!P12,種目情報!$E$4:$G$39,3,FALSE))))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IF(E4="","",Sheet2!A3)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L4" t="str">
        <f t="shared" si="1"/>
        <v/>
      </c>
      <c r="M4" t="str">
        <f t="shared" si="2"/>
        <v/>
      </c>
      <c r="O4" t="str">
        <f>IF(E4="","",IF(②選手情報入力!J13="","",IF(I4=1,VLOOKUP(②選手情報入力!J13,種目情報!$A$4:$B$35,2,FALSE),VLOOKUP(②選手情報入力!J13,種目情報!$E$4:$F$34,2,FALSE))))</f>
        <v/>
      </c>
      <c r="P4" t="str">
        <f>IF(E4="","",IF(②選手情報入力!K13="","",②選手情報入力!K13))</f>
        <v/>
      </c>
      <c r="Q4" s="28" t="str">
        <f>IF(E4="","",IF(②選手情報入力!I13="",0,1))</f>
        <v/>
      </c>
      <c r="R4" t="str">
        <f>IF(E4="","",IF(②選手情報入力!J13="","",IF(I4=1,VLOOKUP(②選手情報入力!J13,種目情報!$A$4:$C$39,3,FALSE),VLOOKUP(②選手情報入力!J13,種目情報!$E$4:$G$39,3,FALSE))))</f>
        <v/>
      </c>
      <c r="S4" t="str">
        <f>IF(E4="","",IF(②選手情報入力!M13="","",IF(I4=1,VLOOKUP(②選手情報入力!M13,種目情報!$A$4:$B$39,2,FALSE),VLOOKUP(②選手情報入力!M13,種目情報!$E$4:$F$39,2,FALSE))))</f>
        <v/>
      </c>
      <c r="T4" t="str">
        <f>IF(E4="","",IF(②選手情報入力!N13="","",②選手情報入力!N13))</f>
        <v/>
      </c>
      <c r="U4" s="28" t="str">
        <f>IF(E4="","",IF(②選手情報入力!L13="",0,1))</f>
        <v/>
      </c>
      <c r="V4" t="str">
        <f>IF(E4="","",IF(②選手情報入力!M13="","",IF(I4=1,VLOOKUP(②選手情報入力!M13,種目情報!$A$4:$C$39,3,FALSE),VLOOKUP(②選手情報入力!M13,種目情報!$E$4:$G$39,3,FALSE))))</f>
        <v/>
      </c>
      <c r="W4" t="str">
        <f>IF(E4="","",IF(②選手情報入力!P13="","",IF(I4=1,VLOOKUP(②選手情報入力!P13,種目情報!$A$4:$B$39,2,FALSE),VLOOKUP(②選手情報入力!P13,種目情報!$E$4:$F$39,2,FALSE))))</f>
        <v/>
      </c>
      <c r="X4" t="str">
        <f>IF(E4="","",IF(②選手情報入力!Q13="","",②選手情報入力!Q13))</f>
        <v/>
      </c>
      <c r="Y4" s="28" t="str">
        <f>IF(E4="","",IF(②選手情報入力!O13="",0,1))</f>
        <v/>
      </c>
      <c r="Z4" t="str">
        <f>IF(E4="","",IF(②選手情報入力!P13="","",IF(I4=1,VLOOKUP(②選手情報入力!P13,種目情報!$A$4:$C$39,3,FALSE),VLOOKUP(②選手情報入力!P13,種目情報!$E$4:$G$39,3,FALSE))))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IF(E5="","",Sheet2!A4)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L5" t="str">
        <f t="shared" si="1"/>
        <v/>
      </c>
      <c r="M5" t="str">
        <f t="shared" si="2"/>
        <v/>
      </c>
      <c r="O5" t="str">
        <f>IF(E5="","",IF(②選手情報入力!J14="","",IF(I5=1,VLOOKUP(②選手情報入力!J14,種目情報!$A$4:$B$35,2,FALSE),VLOOKUP(②選手情報入力!J14,種目情報!$E$4:$F$34,2,FALSE))))</f>
        <v/>
      </c>
      <c r="P5" t="str">
        <f>IF(E5="","",IF(②選手情報入力!K14="","",②選手情報入力!K14))</f>
        <v/>
      </c>
      <c r="Q5" s="28" t="str">
        <f>IF(E5="","",IF(②選手情報入力!I14="",0,1))</f>
        <v/>
      </c>
      <c r="R5" t="str">
        <f>IF(E5="","",IF(②選手情報入力!J14="","",IF(I5=1,VLOOKUP(②選手情報入力!J14,種目情報!$A$4:$C$39,3,FALSE),VLOOKUP(②選手情報入力!J14,種目情報!$E$4:$G$39,3,FALSE))))</f>
        <v/>
      </c>
      <c r="S5" t="str">
        <f>IF(E5="","",IF(②選手情報入力!M14="","",IF(I5=1,VLOOKUP(②選手情報入力!M14,種目情報!$A$4:$B$39,2,FALSE),VLOOKUP(②選手情報入力!M14,種目情報!$E$4:$F$39,2,FALSE))))</f>
        <v/>
      </c>
      <c r="T5" t="str">
        <f>IF(E5="","",IF(②選手情報入力!N14="","",②選手情報入力!N14))</f>
        <v/>
      </c>
      <c r="U5" s="28" t="str">
        <f>IF(E5="","",IF(②選手情報入力!L14="",0,1))</f>
        <v/>
      </c>
      <c r="V5" t="str">
        <f>IF(E5="","",IF(②選手情報入力!M14="","",IF(I5=1,VLOOKUP(②選手情報入力!M14,種目情報!$A$4:$C$39,3,FALSE),VLOOKUP(②選手情報入力!M14,種目情報!$E$4:$G$39,3,FALSE))))</f>
        <v/>
      </c>
      <c r="W5" t="str">
        <f>IF(E5="","",IF(②選手情報入力!P14="","",IF(I5=1,VLOOKUP(②選手情報入力!P14,種目情報!$A$4:$B$39,2,FALSE),VLOOKUP(②選手情報入力!P14,種目情報!$E$4:$F$39,2,FALSE))))</f>
        <v/>
      </c>
      <c r="X5" t="str">
        <f>IF(E5="","",IF(②選手情報入力!Q14="","",②選手情報入力!Q14))</f>
        <v/>
      </c>
      <c r="Y5" s="28" t="str">
        <f>IF(E5="","",IF(②選手情報入力!O14="",0,1))</f>
        <v/>
      </c>
      <c r="Z5" t="str">
        <f>IF(E5="","",IF(②選手情報入力!P14="","",IF(I5=1,VLOOKUP(②選手情報入力!P14,種目情報!$A$4:$C$39,3,FALSE),VLOOKUP(②選手情報入力!P14,種目情報!$E$4:$G$39,3,FALSE))))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IF(E6="","",Sheet2!A5)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L6" t="str">
        <f t="shared" si="1"/>
        <v/>
      </c>
      <c r="M6" t="str">
        <f t="shared" si="2"/>
        <v/>
      </c>
      <c r="O6" t="str">
        <f>IF(E6="","",IF(②選手情報入力!J15="","",IF(I6=1,VLOOKUP(②選手情報入力!J15,種目情報!$A$4:$B$35,2,FALSE),VLOOKUP(②選手情報入力!J15,種目情報!$E$4:$F$34,2,FALSE))))</f>
        <v/>
      </c>
      <c r="P6" t="str">
        <f>IF(E6="","",IF(②選手情報入力!K15="","",②選手情報入力!K15))</f>
        <v/>
      </c>
      <c r="Q6" s="28" t="str">
        <f>IF(E6="","",IF(②選手情報入力!I15="",0,1))</f>
        <v/>
      </c>
      <c r="R6" t="str">
        <f>IF(E6="","",IF(②選手情報入力!J15="","",IF(I6=1,VLOOKUP(②選手情報入力!J15,種目情報!$A$4:$C$39,3,FALSE),VLOOKUP(②選手情報入力!J15,種目情報!$E$4:$G$39,3,FALSE))))</f>
        <v/>
      </c>
      <c r="S6" t="str">
        <f>IF(E6="","",IF(②選手情報入力!M15="","",IF(I6=1,VLOOKUP(②選手情報入力!M15,種目情報!$A$4:$B$39,2,FALSE),VLOOKUP(②選手情報入力!M15,種目情報!$E$4:$F$39,2,FALSE))))</f>
        <v/>
      </c>
      <c r="T6" t="str">
        <f>IF(E6="","",IF(②選手情報入力!N15="","",②選手情報入力!N15))</f>
        <v/>
      </c>
      <c r="U6" s="28" t="str">
        <f>IF(E6="","",IF(②選手情報入力!L15="",0,1))</f>
        <v/>
      </c>
      <c r="V6" t="str">
        <f>IF(E6="","",IF(②選手情報入力!M15="","",IF(I6=1,VLOOKUP(②選手情報入力!M15,種目情報!$A$4:$C$39,3,FALSE),VLOOKUP(②選手情報入力!M15,種目情報!$E$4:$G$39,3,FALSE))))</f>
        <v/>
      </c>
      <c r="W6" t="str">
        <f>IF(E6="","",IF(②選手情報入力!P15="","",IF(I6=1,VLOOKUP(②選手情報入力!P15,種目情報!$A$4:$B$39,2,FALSE),VLOOKUP(②選手情報入力!P15,種目情報!$E$4:$F$39,2,FALSE))))</f>
        <v/>
      </c>
      <c r="X6" t="str">
        <f>IF(E6="","",IF(②選手情報入力!Q15="","",②選手情報入力!Q15))</f>
        <v/>
      </c>
      <c r="Y6" s="28" t="str">
        <f>IF(E6="","",IF(②選手情報入力!O15="",0,1))</f>
        <v/>
      </c>
      <c r="Z6" t="str">
        <f>IF(E6="","",IF(②選手情報入力!P15="","",IF(I6=1,VLOOKUP(②選手情報入力!P15,種目情報!$A$4:$C$39,3,FALSE),VLOOKUP(②選手情報入力!P15,種目情報!$E$4:$G$39,3,FALSE))))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IF(E7="","",Sheet2!A6)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L7" t="str">
        <f t="shared" si="1"/>
        <v/>
      </c>
      <c r="M7" t="str">
        <f t="shared" si="2"/>
        <v/>
      </c>
      <c r="O7" t="str">
        <f>IF(E7="","",IF(②選手情報入力!J16="","",IF(I7=1,VLOOKUP(②選手情報入力!J16,種目情報!$A$4:$B$35,2,FALSE),VLOOKUP(②選手情報入力!J16,種目情報!$E$4:$F$34,2,FALSE))))</f>
        <v/>
      </c>
      <c r="P7" t="str">
        <f>IF(E7="","",IF(②選手情報入力!K16="","",②選手情報入力!K16))</f>
        <v/>
      </c>
      <c r="Q7" s="28" t="str">
        <f>IF(E7="","",IF(②選手情報入力!I16="",0,1))</f>
        <v/>
      </c>
      <c r="R7" t="str">
        <f>IF(E7="","",IF(②選手情報入力!J16="","",IF(I7=1,VLOOKUP(②選手情報入力!J16,種目情報!$A$4:$C$39,3,FALSE),VLOOKUP(②選手情報入力!J16,種目情報!$E$4:$G$39,3,FALSE))))</f>
        <v/>
      </c>
      <c r="S7" t="str">
        <f>IF(E7="","",IF(②選手情報入力!M16="","",IF(I7=1,VLOOKUP(②選手情報入力!M16,種目情報!$A$4:$B$39,2,FALSE),VLOOKUP(②選手情報入力!M16,種目情報!$E$4:$F$39,2,FALSE))))</f>
        <v/>
      </c>
      <c r="T7" t="str">
        <f>IF(E7="","",IF(②選手情報入力!N16="","",②選手情報入力!N16))</f>
        <v/>
      </c>
      <c r="U7" s="28" t="str">
        <f>IF(E7="","",IF(②選手情報入力!L16="",0,1))</f>
        <v/>
      </c>
      <c r="V7" t="str">
        <f>IF(E7="","",IF(②選手情報入力!M16="","",IF(I7=1,VLOOKUP(②選手情報入力!M16,種目情報!$A$4:$C$39,3,FALSE),VLOOKUP(②選手情報入力!M16,種目情報!$E$4:$G$39,3,FALSE))))</f>
        <v/>
      </c>
      <c r="W7" t="str">
        <f>IF(E7="","",IF(②選手情報入力!P16="","",IF(I7=1,VLOOKUP(②選手情報入力!P16,種目情報!$A$4:$B$39,2,FALSE),VLOOKUP(②選手情報入力!P16,種目情報!$E$4:$F$39,2,FALSE))))</f>
        <v/>
      </c>
      <c r="X7" t="str">
        <f>IF(E7="","",IF(②選手情報入力!Q16="","",②選手情報入力!Q16))</f>
        <v/>
      </c>
      <c r="Y7" s="28" t="str">
        <f>IF(E7="","",IF(②選手情報入力!O16="",0,1))</f>
        <v/>
      </c>
      <c r="Z7" t="str">
        <f>IF(E7="","",IF(②選手情報入力!P16="","",IF(I7=1,VLOOKUP(②選手情報入力!P16,種目情報!$A$4:$C$39,3,FALSE),VLOOKUP(②選手情報入力!P16,種目情報!$E$4:$G$39,3,FALSE))))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IF(E8="","",Sheet2!A7)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L8" t="str">
        <f t="shared" si="1"/>
        <v/>
      </c>
      <c r="M8" t="str">
        <f t="shared" si="2"/>
        <v/>
      </c>
      <c r="O8" t="str">
        <f>IF(E8="","",IF(②選手情報入力!J17="","",IF(I8=1,VLOOKUP(②選手情報入力!J17,種目情報!$A$4:$B$35,2,FALSE),VLOOKUP(②選手情報入力!J17,種目情報!$E$4:$F$34,2,FALSE))))</f>
        <v/>
      </c>
      <c r="P8" t="str">
        <f>IF(E8="","",IF(②選手情報入力!K17="","",②選手情報入力!K17))</f>
        <v/>
      </c>
      <c r="Q8" s="28" t="str">
        <f>IF(E8="","",IF(②選手情報入力!I17="",0,1))</f>
        <v/>
      </c>
      <c r="R8" t="str">
        <f>IF(E8="","",IF(②選手情報入力!J17="","",IF(I8=1,VLOOKUP(②選手情報入力!J17,種目情報!$A$4:$C$39,3,FALSE),VLOOKUP(②選手情報入力!J17,種目情報!$E$4:$G$39,3,FALSE))))</f>
        <v/>
      </c>
      <c r="S8" t="str">
        <f>IF(E8="","",IF(②選手情報入力!M17="","",IF(I8=1,VLOOKUP(②選手情報入力!M17,種目情報!$A$4:$B$39,2,FALSE),VLOOKUP(②選手情報入力!M17,種目情報!$E$4:$F$39,2,FALSE))))</f>
        <v/>
      </c>
      <c r="T8" t="str">
        <f>IF(E8="","",IF(②選手情報入力!N17="","",②選手情報入力!N17))</f>
        <v/>
      </c>
      <c r="U8" s="28" t="str">
        <f>IF(E8="","",IF(②選手情報入力!L17="",0,1))</f>
        <v/>
      </c>
      <c r="V8" t="str">
        <f>IF(E8="","",IF(②選手情報入力!M17="","",IF(I8=1,VLOOKUP(②選手情報入力!M17,種目情報!$A$4:$C$39,3,FALSE),VLOOKUP(②選手情報入力!M17,種目情報!$E$4:$G$39,3,FALSE))))</f>
        <v/>
      </c>
      <c r="W8" t="str">
        <f>IF(E8="","",IF(②選手情報入力!P17="","",IF(I8=1,VLOOKUP(②選手情報入力!P17,種目情報!$A$4:$B$39,2,FALSE),VLOOKUP(②選手情報入力!P17,種目情報!$E$4:$F$39,2,FALSE))))</f>
        <v/>
      </c>
      <c r="X8" t="str">
        <f>IF(E8="","",IF(②選手情報入力!Q17="","",②選手情報入力!Q17))</f>
        <v/>
      </c>
      <c r="Y8" s="28" t="str">
        <f>IF(E8="","",IF(②選手情報入力!O17="",0,1))</f>
        <v/>
      </c>
      <c r="Z8" t="str">
        <f>IF(E8="","",IF(②選手情報入力!P17="","",IF(I8=1,VLOOKUP(②選手情報入力!P17,種目情報!$A$4:$C$39,3,FALSE),VLOOKUP(②選手情報入力!P17,種目情報!$E$4:$G$39,3,FALSE))))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IF(E9="","",Sheet2!A8)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L9" t="str">
        <f t="shared" si="1"/>
        <v/>
      </c>
      <c r="M9" t="str">
        <f t="shared" si="2"/>
        <v/>
      </c>
      <c r="O9" t="str">
        <f>IF(E9="","",IF(②選手情報入力!J18="","",IF(I9=1,VLOOKUP(②選手情報入力!J18,種目情報!$A$4:$B$35,2,FALSE),VLOOKUP(②選手情報入力!J18,種目情報!$E$4:$F$34,2,FALSE))))</f>
        <v/>
      </c>
      <c r="P9" t="str">
        <f>IF(E9="","",IF(②選手情報入力!K18="","",②選手情報入力!K18))</f>
        <v/>
      </c>
      <c r="Q9" s="28" t="str">
        <f>IF(E9="","",IF(②選手情報入力!I18="",0,1))</f>
        <v/>
      </c>
      <c r="R9" t="str">
        <f>IF(E9="","",IF(②選手情報入力!J18="","",IF(I9=1,VLOOKUP(②選手情報入力!J18,種目情報!$A$4:$C$39,3,FALSE),VLOOKUP(②選手情報入力!J18,種目情報!$E$4:$G$39,3,FALSE))))</f>
        <v/>
      </c>
      <c r="S9" t="str">
        <f>IF(E9="","",IF(②選手情報入力!M18="","",IF(I9=1,VLOOKUP(②選手情報入力!M18,種目情報!$A$4:$B$39,2,FALSE),VLOOKUP(②選手情報入力!M18,種目情報!$E$4:$F$39,2,FALSE))))</f>
        <v/>
      </c>
      <c r="T9" t="str">
        <f>IF(E9="","",IF(②選手情報入力!N18="","",②選手情報入力!N18))</f>
        <v/>
      </c>
      <c r="U9" s="28" t="str">
        <f>IF(E9="","",IF(②選手情報入力!L18="",0,1))</f>
        <v/>
      </c>
      <c r="V9" t="str">
        <f>IF(E9="","",IF(②選手情報入力!M18="","",IF(I9=1,VLOOKUP(②選手情報入力!M18,種目情報!$A$4:$C$39,3,FALSE),VLOOKUP(②選手情報入力!M18,種目情報!$E$4:$G$39,3,FALSE))))</f>
        <v/>
      </c>
      <c r="W9" t="str">
        <f>IF(E9="","",IF(②選手情報入力!P18="","",IF(I9=1,VLOOKUP(②選手情報入力!P18,種目情報!$A$4:$B$39,2,FALSE),VLOOKUP(②選手情報入力!P18,種目情報!$E$4:$F$39,2,FALSE))))</f>
        <v/>
      </c>
      <c r="X9" t="str">
        <f>IF(E9="","",IF(②選手情報入力!Q18="","",②選手情報入力!Q18))</f>
        <v/>
      </c>
      <c r="Y9" s="28" t="str">
        <f>IF(E9="","",IF(②選手情報入力!O18="",0,1))</f>
        <v/>
      </c>
      <c r="Z9" t="str">
        <f>IF(E9="","",IF(②選手情報入力!P18="","",IF(I9=1,VLOOKUP(②選手情報入力!P18,種目情報!$A$4:$C$39,3,FALSE),VLOOKUP(②選手情報入力!P18,種目情報!$E$4:$G$39,3,FALSE))))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IF(E10="","",Sheet2!A9)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L10" t="str">
        <f t="shared" si="1"/>
        <v/>
      </c>
      <c r="M10" t="str">
        <f t="shared" si="2"/>
        <v/>
      </c>
      <c r="O10" t="str">
        <f>IF(E10="","",IF(②選手情報入力!J19="","",IF(I10=1,VLOOKUP(②選手情報入力!J19,種目情報!$A$4:$B$35,2,FALSE),VLOOKUP(②選手情報入力!J19,種目情報!$E$4:$F$34,2,FALSE))))</f>
        <v/>
      </c>
      <c r="P10" t="str">
        <f>IF(E10="","",IF(②選手情報入力!K19="","",②選手情報入力!K19))</f>
        <v/>
      </c>
      <c r="Q10" s="28" t="str">
        <f>IF(E10="","",IF(②選手情報入力!I19="",0,1))</f>
        <v/>
      </c>
      <c r="R10" t="str">
        <f>IF(E10="","",IF(②選手情報入力!J19="","",IF(I10=1,VLOOKUP(②選手情報入力!J19,種目情報!$A$4:$C$39,3,FALSE),VLOOKUP(②選手情報入力!J19,種目情報!$E$4:$G$39,3,FALSE))))</f>
        <v/>
      </c>
      <c r="S10" t="str">
        <f>IF(E10="","",IF(②選手情報入力!M19="","",IF(I10=1,VLOOKUP(②選手情報入力!M19,種目情報!$A$4:$B$39,2,FALSE),VLOOKUP(②選手情報入力!M19,種目情報!$E$4:$F$39,2,FALSE))))</f>
        <v/>
      </c>
      <c r="T10" t="str">
        <f>IF(E10="","",IF(②選手情報入力!N19="","",②選手情報入力!N19))</f>
        <v/>
      </c>
      <c r="U10" s="28" t="str">
        <f>IF(E10="","",IF(②選手情報入力!L19="",0,1))</f>
        <v/>
      </c>
      <c r="V10" t="str">
        <f>IF(E10="","",IF(②選手情報入力!M19="","",IF(I10=1,VLOOKUP(②選手情報入力!M19,種目情報!$A$4:$C$39,3,FALSE),VLOOKUP(②選手情報入力!M19,種目情報!$E$4:$G$39,3,FALSE))))</f>
        <v/>
      </c>
      <c r="W10" t="str">
        <f>IF(E10="","",IF(②選手情報入力!P19="","",IF(I10=1,VLOOKUP(②選手情報入力!P19,種目情報!$A$4:$B$39,2,FALSE),VLOOKUP(②選手情報入力!P19,種目情報!$E$4:$F$39,2,FALSE))))</f>
        <v/>
      </c>
      <c r="X10" t="str">
        <f>IF(E10="","",IF(②選手情報入力!Q19="","",②選手情報入力!Q19))</f>
        <v/>
      </c>
      <c r="Y10" s="28" t="str">
        <f>IF(E10="","",IF(②選手情報入力!O19="",0,1))</f>
        <v/>
      </c>
      <c r="Z10" t="str">
        <f>IF(E10="","",IF(②選手情報入力!P19="","",IF(I10=1,VLOOKUP(②選手情報入力!P19,種目情報!$A$4:$C$39,3,FALSE),VLOOKUP(②選手情報入力!P19,種目情報!$E$4:$G$39,3,FALSE))))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IF(E11="","",Sheet2!A10)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L11" t="str">
        <f t="shared" si="1"/>
        <v/>
      </c>
      <c r="M11" t="str">
        <f t="shared" si="2"/>
        <v/>
      </c>
      <c r="O11" t="str">
        <f>IF(E11="","",IF(②選手情報入力!J20="","",IF(I11=1,VLOOKUP(②選手情報入力!J20,種目情報!$A$4:$B$35,2,FALSE),VLOOKUP(②選手情報入力!J20,種目情報!$E$4:$F$34,2,FALSE))))</f>
        <v/>
      </c>
      <c r="P11" t="str">
        <f>IF(E11="","",IF(②選手情報入力!K20="","",②選手情報入力!K20))</f>
        <v/>
      </c>
      <c r="Q11" s="28" t="str">
        <f>IF(E11="","",IF(②選手情報入力!I20="",0,1))</f>
        <v/>
      </c>
      <c r="R11" t="str">
        <f>IF(E11="","",IF(②選手情報入力!J20="","",IF(I11=1,VLOOKUP(②選手情報入力!J20,種目情報!$A$4:$C$39,3,FALSE),VLOOKUP(②選手情報入力!J20,種目情報!$E$4:$G$39,3,FALSE))))</f>
        <v/>
      </c>
      <c r="S11" t="str">
        <f>IF(E11="","",IF(②選手情報入力!M20="","",IF(I11=1,VLOOKUP(②選手情報入力!M20,種目情報!$A$4:$B$39,2,FALSE),VLOOKUP(②選手情報入力!M20,種目情報!$E$4:$F$39,2,FALSE))))</f>
        <v/>
      </c>
      <c r="T11" t="str">
        <f>IF(E11="","",IF(②選手情報入力!N20="","",②選手情報入力!N20))</f>
        <v/>
      </c>
      <c r="U11" s="28" t="str">
        <f>IF(E11="","",IF(②選手情報入力!L20="",0,1))</f>
        <v/>
      </c>
      <c r="V11" t="str">
        <f>IF(E11="","",IF(②選手情報入力!M20="","",IF(I11=1,VLOOKUP(②選手情報入力!M20,種目情報!$A$4:$C$39,3,FALSE),VLOOKUP(②選手情報入力!M20,種目情報!$E$4:$G$39,3,FALSE))))</f>
        <v/>
      </c>
      <c r="W11" t="str">
        <f>IF(E11="","",IF(②選手情報入力!P20="","",IF(I11=1,VLOOKUP(②選手情報入力!P20,種目情報!$A$4:$B$39,2,FALSE),VLOOKUP(②選手情報入力!P20,種目情報!$E$4:$F$39,2,FALSE))))</f>
        <v/>
      </c>
      <c r="X11" t="str">
        <f>IF(E11="","",IF(②選手情報入力!Q20="","",②選手情報入力!Q20))</f>
        <v/>
      </c>
      <c r="Y11" s="28" t="str">
        <f>IF(E11="","",IF(②選手情報入力!O20="",0,1))</f>
        <v/>
      </c>
      <c r="Z11" t="str">
        <f>IF(E11="","",IF(②選手情報入力!P20="","",IF(I11=1,VLOOKUP(②選手情報入力!P20,種目情報!$A$4:$C$39,3,FALSE),VLOOKUP(②選手情報入力!P20,種目情報!$E$4:$G$39,3,FALSE))))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IF(E12="","",Sheet2!A11)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L12" t="str">
        <f t="shared" si="1"/>
        <v/>
      </c>
      <c r="M12" t="str">
        <f t="shared" si="2"/>
        <v/>
      </c>
      <c r="O12" t="str">
        <f>IF(E12="","",IF(②選手情報入力!J21="","",IF(I12=1,VLOOKUP(②選手情報入力!J21,種目情報!$A$4:$B$35,2,FALSE),VLOOKUP(②選手情報入力!J21,種目情報!$E$4:$F$34,2,FALSE))))</f>
        <v/>
      </c>
      <c r="P12" t="str">
        <f>IF(E12="","",IF(②選手情報入力!K21="","",②選手情報入力!K21))</f>
        <v/>
      </c>
      <c r="Q12" s="28" t="str">
        <f>IF(E12="","",IF(②選手情報入力!I21="",0,1))</f>
        <v/>
      </c>
      <c r="R12" t="str">
        <f>IF(E12="","",IF(②選手情報入力!J21="","",IF(I12=1,VLOOKUP(②選手情報入力!J21,種目情報!$A$4:$C$39,3,FALSE),VLOOKUP(②選手情報入力!J21,種目情報!$E$4:$G$39,3,FALSE))))</f>
        <v/>
      </c>
      <c r="S12" t="str">
        <f>IF(E12="","",IF(②選手情報入力!M21="","",IF(I12=1,VLOOKUP(②選手情報入力!M21,種目情報!$A$4:$B$39,2,FALSE),VLOOKUP(②選手情報入力!M21,種目情報!$E$4:$F$39,2,FALSE))))</f>
        <v/>
      </c>
      <c r="T12" t="str">
        <f>IF(E12="","",IF(②選手情報入力!N21="","",②選手情報入力!N21))</f>
        <v/>
      </c>
      <c r="U12" s="28" t="str">
        <f>IF(E12="","",IF(②選手情報入力!L21="",0,1))</f>
        <v/>
      </c>
      <c r="V12" t="str">
        <f>IF(E12="","",IF(②選手情報入力!M21="","",IF(I12=1,VLOOKUP(②選手情報入力!M21,種目情報!$A$4:$C$39,3,FALSE),VLOOKUP(②選手情報入力!M21,種目情報!$E$4:$G$39,3,FALSE))))</f>
        <v/>
      </c>
      <c r="W12" t="str">
        <f>IF(E12="","",IF(②選手情報入力!P21="","",IF(I12=1,VLOOKUP(②選手情報入力!P21,種目情報!$A$4:$B$39,2,FALSE),VLOOKUP(②選手情報入力!P21,種目情報!$E$4:$F$39,2,FALSE))))</f>
        <v/>
      </c>
      <c r="X12" t="str">
        <f>IF(E12="","",IF(②選手情報入力!Q21="","",②選手情報入力!Q21))</f>
        <v/>
      </c>
      <c r="Y12" s="28" t="str">
        <f>IF(E12="","",IF(②選手情報入力!O21="",0,1))</f>
        <v/>
      </c>
      <c r="Z12" t="str">
        <f>IF(E12="","",IF(②選手情報入力!P21="","",IF(I12=1,VLOOKUP(②選手情報入力!P21,種目情報!$A$4:$C$39,3,FALSE),VLOOKUP(②選手情報入力!P21,種目情報!$E$4:$G$39,3,FALSE))))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IF(E13="","",Sheet2!A12)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L13" t="str">
        <f t="shared" si="1"/>
        <v/>
      </c>
      <c r="M13" t="str">
        <f t="shared" si="2"/>
        <v/>
      </c>
      <c r="O13" t="str">
        <f>IF(E13="","",IF(②選手情報入力!J22="","",IF(I13=1,VLOOKUP(②選手情報入力!J22,種目情報!$A$4:$B$35,2,FALSE),VLOOKUP(②選手情報入力!J22,種目情報!$E$4:$F$34,2,FALSE))))</f>
        <v/>
      </c>
      <c r="P13" t="str">
        <f>IF(E13="","",IF(②選手情報入力!K22="","",②選手情報入力!K22))</f>
        <v/>
      </c>
      <c r="Q13" s="28" t="str">
        <f>IF(E13="","",IF(②選手情報入力!I22="",0,1))</f>
        <v/>
      </c>
      <c r="R13" t="str">
        <f>IF(E13="","",IF(②選手情報入力!J22="","",IF(I13=1,VLOOKUP(②選手情報入力!J22,種目情報!$A$4:$C$39,3,FALSE),VLOOKUP(②選手情報入力!J22,種目情報!$E$4:$G$39,3,FALSE))))</f>
        <v/>
      </c>
      <c r="S13" t="str">
        <f>IF(E13="","",IF(②選手情報入力!M22="","",IF(I13=1,VLOOKUP(②選手情報入力!M22,種目情報!$A$4:$B$39,2,FALSE),VLOOKUP(②選手情報入力!M22,種目情報!$E$4:$F$39,2,FALSE))))</f>
        <v/>
      </c>
      <c r="T13" t="str">
        <f>IF(E13="","",IF(②選手情報入力!N22="","",②選手情報入力!N22))</f>
        <v/>
      </c>
      <c r="U13" s="28" t="str">
        <f>IF(E13="","",IF(②選手情報入力!L22="",0,1))</f>
        <v/>
      </c>
      <c r="V13" t="str">
        <f>IF(E13="","",IF(②選手情報入力!M22="","",IF(I13=1,VLOOKUP(②選手情報入力!M22,種目情報!$A$4:$C$39,3,FALSE),VLOOKUP(②選手情報入力!M22,種目情報!$E$4:$G$39,3,FALSE))))</f>
        <v/>
      </c>
      <c r="W13" t="str">
        <f>IF(E13="","",IF(②選手情報入力!P22="","",IF(I13=1,VLOOKUP(②選手情報入力!P22,種目情報!$A$4:$B$39,2,FALSE),VLOOKUP(②選手情報入力!P22,種目情報!$E$4:$F$39,2,FALSE))))</f>
        <v/>
      </c>
      <c r="X13" t="str">
        <f>IF(E13="","",IF(②選手情報入力!Q22="","",②選手情報入力!Q22))</f>
        <v/>
      </c>
      <c r="Y13" s="28" t="str">
        <f>IF(E13="","",IF(②選手情報入力!O22="",0,1))</f>
        <v/>
      </c>
      <c r="Z13" t="str">
        <f>IF(E13="","",IF(②選手情報入力!P22="","",IF(I13=1,VLOOKUP(②選手情報入力!P22,種目情報!$A$4:$C$39,3,FALSE),VLOOKUP(②選手情報入力!P22,種目情報!$E$4:$G$39,3,FALSE))))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IF(E14="","",Sheet2!A13)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L14" t="str">
        <f t="shared" si="1"/>
        <v/>
      </c>
      <c r="M14" t="str">
        <f t="shared" si="2"/>
        <v/>
      </c>
      <c r="O14" t="str">
        <f>IF(E14="","",IF(②選手情報入力!J23="","",IF(I14=1,VLOOKUP(②選手情報入力!J23,種目情報!$A$4:$B$35,2,FALSE),VLOOKUP(②選手情報入力!J23,種目情報!$E$4:$F$34,2,FALSE))))</f>
        <v/>
      </c>
      <c r="P14" t="str">
        <f>IF(E14="","",IF(②選手情報入力!K23="","",②選手情報入力!K23))</f>
        <v/>
      </c>
      <c r="Q14" s="28" t="str">
        <f>IF(E14="","",IF(②選手情報入力!I23="",0,1))</f>
        <v/>
      </c>
      <c r="R14" t="str">
        <f>IF(E14="","",IF(②選手情報入力!J23="","",IF(I14=1,VLOOKUP(②選手情報入力!J23,種目情報!$A$4:$C$39,3,FALSE),VLOOKUP(②選手情報入力!J23,種目情報!$E$4:$G$39,3,FALSE))))</f>
        <v/>
      </c>
      <c r="S14" t="str">
        <f>IF(E14="","",IF(②選手情報入力!M23="","",IF(I14=1,VLOOKUP(②選手情報入力!M23,種目情報!$A$4:$B$39,2,FALSE),VLOOKUP(②選手情報入力!M23,種目情報!$E$4:$F$39,2,FALSE))))</f>
        <v/>
      </c>
      <c r="T14" t="str">
        <f>IF(E14="","",IF(②選手情報入力!N23="","",②選手情報入力!N23))</f>
        <v/>
      </c>
      <c r="U14" s="28" t="str">
        <f>IF(E14="","",IF(②選手情報入力!L23="",0,1))</f>
        <v/>
      </c>
      <c r="V14" t="str">
        <f>IF(E14="","",IF(②選手情報入力!M23="","",IF(I14=1,VLOOKUP(②選手情報入力!M23,種目情報!$A$4:$C$39,3,FALSE),VLOOKUP(②選手情報入力!M23,種目情報!$E$4:$G$39,3,FALSE))))</f>
        <v/>
      </c>
      <c r="W14" t="str">
        <f>IF(E14="","",IF(②選手情報入力!P23="","",IF(I14=1,VLOOKUP(②選手情報入力!P23,種目情報!$A$4:$B$39,2,FALSE),VLOOKUP(②選手情報入力!P23,種目情報!$E$4:$F$39,2,FALSE))))</f>
        <v/>
      </c>
      <c r="X14" t="str">
        <f>IF(E14="","",IF(②選手情報入力!Q23="","",②選手情報入力!Q23))</f>
        <v/>
      </c>
      <c r="Y14" s="28" t="str">
        <f>IF(E14="","",IF(②選手情報入力!O23="",0,1))</f>
        <v/>
      </c>
      <c r="Z14" t="str">
        <f>IF(E14="","",IF(②選手情報入力!P23="","",IF(I14=1,VLOOKUP(②選手情報入力!P23,種目情報!$A$4:$C$39,3,FALSE),VLOOKUP(②選手情報入力!P23,種目情報!$E$4:$G$39,3,FALSE))))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IF(E15="","",Sheet2!A14)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L15" t="str">
        <f t="shared" si="1"/>
        <v/>
      </c>
      <c r="M15" t="str">
        <f t="shared" si="2"/>
        <v/>
      </c>
      <c r="O15" t="str">
        <f>IF(E15="","",IF(②選手情報入力!J24="","",IF(I15=1,VLOOKUP(②選手情報入力!J24,種目情報!$A$4:$B$35,2,FALSE),VLOOKUP(②選手情報入力!J24,種目情報!$E$4:$F$34,2,FALSE))))</f>
        <v/>
      </c>
      <c r="P15" t="str">
        <f>IF(E15="","",IF(②選手情報入力!K24="","",②選手情報入力!K24))</f>
        <v/>
      </c>
      <c r="Q15" s="28" t="str">
        <f>IF(E15="","",IF(②選手情報入力!I24="",0,1))</f>
        <v/>
      </c>
      <c r="R15" t="str">
        <f>IF(E15="","",IF(②選手情報入力!J24="","",IF(I15=1,VLOOKUP(②選手情報入力!J24,種目情報!$A$4:$C$39,3,FALSE),VLOOKUP(②選手情報入力!J24,種目情報!$E$4:$G$39,3,FALSE))))</f>
        <v/>
      </c>
      <c r="S15" t="str">
        <f>IF(E15="","",IF(②選手情報入力!M24="","",IF(I15=1,VLOOKUP(②選手情報入力!M24,種目情報!$A$4:$B$39,2,FALSE),VLOOKUP(②選手情報入力!M24,種目情報!$E$4:$F$39,2,FALSE))))</f>
        <v/>
      </c>
      <c r="T15" t="str">
        <f>IF(E15="","",IF(②選手情報入力!N24="","",②選手情報入力!N24))</f>
        <v/>
      </c>
      <c r="U15" s="28" t="str">
        <f>IF(E15="","",IF(②選手情報入力!L24="",0,1))</f>
        <v/>
      </c>
      <c r="V15" t="str">
        <f>IF(E15="","",IF(②選手情報入力!M24="","",IF(I15=1,VLOOKUP(②選手情報入力!M24,種目情報!$A$4:$C$39,3,FALSE),VLOOKUP(②選手情報入力!M24,種目情報!$E$4:$G$39,3,FALSE))))</f>
        <v/>
      </c>
      <c r="W15" t="str">
        <f>IF(E15="","",IF(②選手情報入力!P24="","",IF(I15=1,VLOOKUP(②選手情報入力!P24,種目情報!$A$4:$B$39,2,FALSE),VLOOKUP(②選手情報入力!P24,種目情報!$E$4:$F$39,2,FALSE))))</f>
        <v/>
      </c>
      <c r="X15" t="str">
        <f>IF(E15="","",IF(②選手情報入力!Q24="","",②選手情報入力!Q24))</f>
        <v/>
      </c>
      <c r="Y15" s="28" t="str">
        <f>IF(E15="","",IF(②選手情報入力!O24="",0,1))</f>
        <v/>
      </c>
      <c r="Z15" t="str">
        <f>IF(E15="","",IF(②選手情報入力!P24="","",IF(I15=1,VLOOKUP(②選手情報入力!P24,種目情報!$A$4:$C$39,3,FALSE),VLOOKUP(②選手情報入力!P24,種目情報!$E$4:$G$39,3,FALSE))))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IF(E16="","",Sheet2!A15)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L16" t="str">
        <f t="shared" si="1"/>
        <v/>
      </c>
      <c r="M16" t="str">
        <f t="shared" si="2"/>
        <v/>
      </c>
      <c r="O16" t="str">
        <f>IF(E16="","",IF(②選手情報入力!J25="","",IF(I16=1,VLOOKUP(②選手情報入力!J25,種目情報!$A$4:$B$35,2,FALSE),VLOOKUP(②選手情報入力!J25,種目情報!$E$4:$F$34,2,FALSE))))</f>
        <v/>
      </c>
      <c r="P16" t="str">
        <f>IF(E16="","",IF(②選手情報入力!K25="","",②選手情報入力!K25))</f>
        <v/>
      </c>
      <c r="Q16" s="28" t="str">
        <f>IF(E16="","",IF(②選手情報入力!I25="",0,1))</f>
        <v/>
      </c>
      <c r="R16" t="str">
        <f>IF(E16="","",IF(②選手情報入力!J25="","",IF(I16=1,VLOOKUP(②選手情報入力!J25,種目情報!$A$4:$C$39,3,FALSE),VLOOKUP(②選手情報入力!J25,種目情報!$E$4:$G$39,3,FALSE))))</f>
        <v/>
      </c>
      <c r="S16" t="str">
        <f>IF(E16="","",IF(②選手情報入力!M25="","",IF(I16=1,VLOOKUP(②選手情報入力!M25,種目情報!$A$4:$B$39,2,FALSE),VLOOKUP(②選手情報入力!M25,種目情報!$E$4:$F$39,2,FALSE))))</f>
        <v/>
      </c>
      <c r="T16" t="str">
        <f>IF(E16="","",IF(②選手情報入力!N25="","",②選手情報入力!N25))</f>
        <v/>
      </c>
      <c r="U16" s="28" t="str">
        <f>IF(E16="","",IF(②選手情報入力!L25="",0,1))</f>
        <v/>
      </c>
      <c r="V16" t="str">
        <f>IF(E16="","",IF(②選手情報入力!M25="","",IF(I16=1,VLOOKUP(②選手情報入力!M25,種目情報!$A$4:$C$39,3,FALSE),VLOOKUP(②選手情報入力!M25,種目情報!$E$4:$G$39,3,FALSE))))</f>
        <v/>
      </c>
      <c r="W16" t="str">
        <f>IF(E16="","",IF(②選手情報入力!P25="","",IF(I16=1,VLOOKUP(②選手情報入力!P25,種目情報!$A$4:$B$39,2,FALSE),VLOOKUP(②選手情報入力!P25,種目情報!$E$4:$F$39,2,FALSE))))</f>
        <v/>
      </c>
      <c r="X16" t="str">
        <f>IF(E16="","",IF(②選手情報入力!Q25="","",②選手情報入力!Q25))</f>
        <v/>
      </c>
      <c r="Y16" s="28" t="str">
        <f>IF(E16="","",IF(②選手情報入力!O25="",0,1))</f>
        <v/>
      </c>
      <c r="Z16" t="str">
        <f>IF(E16="","",IF(②選手情報入力!P25="","",IF(I16=1,VLOOKUP(②選手情報入力!P25,種目情報!$A$4:$C$39,3,FALSE),VLOOKUP(②選手情報入力!P25,種目情報!$E$4:$G$39,3,FALSE))))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IF(E17="","",Sheet2!A16)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L17" t="str">
        <f t="shared" si="1"/>
        <v/>
      </c>
      <c r="M17" t="str">
        <f t="shared" si="2"/>
        <v/>
      </c>
      <c r="O17" t="str">
        <f>IF(E17="","",IF(②選手情報入力!J26="","",IF(I17=1,VLOOKUP(②選手情報入力!J26,種目情報!$A$4:$B$35,2,FALSE),VLOOKUP(②選手情報入力!J26,種目情報!$E$4:$F$34,2,FALSE))))</f>
        <v/>
      </c>
      <c r="P17" t="str">
        <f>IF(E17="","",IF(②選手情報入力!K26="","",②選手情報入力!K26))</f>
        <v/>
      </c>
      <c r="Q17" s="28" t="str">
        <f>IF(E17="","",IF(②選手情報入力!I26="",0,1))</f>
        <v/>
      </c>
      <c r="R17" t="str">
        <f>IF(E17="","",IF(②選手情報入力!J26="","",IF(I17=1,VLOOKUP(②選手情報入力!J26,種目情報!$A$4:$C$39,3,FALSE),VLOOKUP(②選手情報入力!J26,種目情報!$E$4:$G$39,3,FALSE))))</f>
        <v/>
      </c>
      <c r="S17" t="str">
        <f>IF(E17="","",IF(②選手情報入力!M26="","",IF(I17=1,VLOOKUP(②選手情報入力!M26,種目情報!$A$4:$B$39,2,FALSE),VLOOKUP(②選手情報入力!M26,種目情報!$E$4:$F$39,2,FALSE))))</f>
        <v/>
      </c>
      <c r="T17" t="str">
        <f>IF(E17="","",IF(②選手情報入力!N26="","",②選手情報入力!N26))</f>
        <v/>
      </c>
      <c r="U17" s="28" t="str">
        <f>IF(E17="","",IF(②選手情報入力!L26="",0,1))</f>
        <v/>
      </c>
      <c r="V17" t="str">
        <f>IF(E17="","",IF(②選手情報入力!M26="","",IF(I17=1,VLOOKUP(②選手情報入力!M26,種目情報!$A$4:$C$39,3,FALSE),VLOOKUP(②選手情報入力!M26,種目情報!$E$4:$G$39,3,FALSE))))</f>
        <v/>
      </c>
      <c r="W17" t="str">
        <f>IF(E17="","",IF(②選手情報入力!P26="","",IF(I17=1,VLOOKUP(②選手情報入力!P26,種目情報!$A$4:$B$39,2,FALSE),VLOOKUP(②選手情報入力!P26,種目情報!$E$4:$F$39,2,FALSE))))</f>
        <v/>
      </c>
      <c r="X17" t="str">
        <f>IF(E17="","",IF(②選手情報入力!Q26="","",②選手情報入力!Q26))</f>
        <v/>
      </c>
      <c r="Y17" s="28" t="str">
        <f>IF(E17="","",IF(②選手情報入力!O26="",0,1))</f>
        <v/>
      </c>
      <c r="Z17" t="str">
        <f>IF(E17="","",IF(②選手情報入力!P26="","",IF(I17=1,VLOOKUP(②選手情報入力!P26,種目情報!$A$4:$C$39,3,FALSE),VLOOKUP(②選手情報入力!P26,種目情報!$E$4:$G$39,3,FALSE))))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IF(E18="","",Sheet2!A17)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L18" t="str">
        <f t="shared" si="1"/>
        <v/>
      </c>
      <c r="M18" t="str">
        <f t="shared" si="2"/>
        <v/>
      </c>
      <c r="O18" t="str">
        <f>IF(E18="","",IF(②選手情報入力!J27="","",IF(I18=1,VLOOKUP(②選手情報入力!J27,種目情報!$A$4:$B$35,2,FALSE),VLOOKUP(②選手情報入力!J27,種目情報!$E$4:$F$34,2,FALSE))))</f>
        <v/>
      </c>
      <c r="P18" t="str">
        <f>IF(E18="","",IF(②選手情報入力!K27="","",②選手情報入力!K27))</f>
        <v/>
      </c>
      <c r="Q18" s="28" t="str">
        <f>IF(E18="","",IF(②選手情報入力!I27="",0,1))</f>
        <v/>
      </c>
      <c r="R18" t="str">
        <f>IF(E18="","",IF(②選手情報入力!J27="","",IF(I18=1,VLOOKUP(②選手情報入力!J27,種目情報!$A$4:$C$39,3,FALSE),VLOOKUP(②選手情報入力!J27,種目情報!$E$4:$G$39,3,FALSE))))</f>
        <v/>
      </c>
      <c r="S18" t="str">
        <f>IF(E18="","",IF(②選手情報入力!M27="","",IF(I18=1,VLOOKUP(②選手情報入力!M27,種目情報!$A$4:$B$39,2,FALSE),VLOOKUP(②選手情報入力!M27,種目情報!$E$4:$F$39,2,FALSE))))</f>
        <v/>
      </c>
      <c r="T18" t="str">
        <f>IF(E18="","",IF(②選手情報入力!N27="","",②選手情報入力!N27))</f>
        <v/>
      </c>
      <c r="U18" s="28" t="str">
        <f>IF(E18="","",IF(②選手情報入力!L27="",0,1))</f>
        <v/>
      </c>
      <c r="V18" t="str">
        <f>IF(E18="","",IF(②選手情報入力!M27="","",IF(I18=1,VLOOKUP(②選手情報入力!M27,種目情報!$A$4:$C$39,3,FALSE),VLOOKUP(②選手情報入力!M27,種目情報!$E$4:$G$39,3,FALSE))))</f>
        <v/>
      </c>
      <c r="W18" t="str">
        <f>IF(E18="","",IF(②選手情報入力!P27="","",IF(I18=1,VLOOKUP(②選手情報入力!P27,種目情報!$A$4:$B$39,2,FALSE),VLOOKUP(②選手情報入力!P27,種目情報!$E$4:$F$39,2,FALSE))))</f>
        <v/>
      </c>
      <c r="X18" t="str">
        <f>IF(E18="","",IF(②選手情報入力!Q27="","",②選手情報入力!Q27))</f>
        <v/>
      </c>
      <c r="Y18" s="28" t="str">
        <f>IF(E18="","",IF(②選手情報入力!O27="",0,1))</f>
        <v/>
      </c>
      <c r="Z18" t="str">
        <f>IF(E18="","",IF(②選手情報入力!P27="","",IF(I18=1,VLOOKUP(②選手情報入力!P27,種目情報!$A$4:$C$39,3,FALSE),VLOOKUP(②選手情報入力!P27,種目情報!$E$4:$G$39,3,FALSE))))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IF(E19="","",Sheet2!A18)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L19" t="str">
        <f t="shared" si="1"/>
        <v/>
      </c>
      <c r="M19" t="str">
        <f t="shared" si="2"/>
        <v/>
      </c>
      <c r="O19" t="str">
        <f>IF(E19="","",IF(②選手情報入力!J28="","",IF(I19=1,VLOOKUP(②選手情報入力!J28,種目情報!$A$4:$B$35,2,FALSE),VLOOKUP(②選手情報入力!J28,種目情報!$E$4:$F$34,2,FALSE))))</f>
        <v/>
      </c>
      <c r="P19" t="str">
        <f>IF(E19="","",IF(②選手情報入力!K28="","",②選手情報入力!K28))</f>
        <v/>
      </c>
      <c r="Q19" s="28" t="str">
        <f>IF(E19="","",IF(②選手情報入力!I28="",0,1))</f>
        <v/>
      </c>
      <c r="R19" t="str">
        <f>IF(E19="","",IF(②選手情報入力!J28="","",IF(I19=1,VLOOKUP(②選手情報入力!J28,種目情報!$A$4:$C$39,3,FALSE),VLOOKUP(②選手情報入力!J28,種目情報!$E$4:$G$39,3,FALSE))))</f>
        <v/>
      </c>
      <c r="S19" t="str">
        <f>IF(E19="","",IF(②選手情報入力!M28="","",IF(I19=1,VLOOKUP(②選手情報入力!M28,種目情報!$A$4:$B$39,2,FALSE),VLOOKUP(②選手情報入力!M28,種目情報!$E$4:$F$39,2,FALSE))))</f>
        <v/>
      </c>
      <c r="T19" t="str">
        <f>IF(E19="","",IF(②選手情報入力!N28="","",②選手情報入力!N28))</f>
        <v/>
      </c>
      <c r="U19" s="28" t="str">
        <f>IF(E19="","",IF(②選手情報入力!L28="",0,1))</f>
        <v/>
      </c>
      <c r="V19" t="str">
        <f>IF(E19="","",IF(②選手情報入力!M28="","",IF(I19=1,VLOOKUP(②選手情報入力!M28,種目情報!$A$4:$C$39,3,FALSE),VLOOKUP(②選手情報入力!M28,種目情報!$E$4:$G$39,3,FALSE))))</f>
        <v/>
      </c>
      <c r="W19" t="str">
        <f>IF(E19="","",IF(②選手情報入力!P28="","",IF(I19=1,VLOOKUP(②選手情報入力!P28,種目情報!$A$4:$B$39,2,FALSE),VLOOKUP(②選手情報入力!P28,種目情報!$E$4:$F$39,2,FALSE))))</f>
        <v/>
      </c>
      <c r="X19" t="str">
        <f>IF(E19="","",IF(②選手情報入力!Q28="","",②選手情報入力!Q28))</f>
        <v/>
      </c>
      <c r="Y19" s="28" t="str">
        <f>IF(E19="","",IF(②選手情報入力!O28="",0,1))</f>
        <v/>
      </c>
      <c r="Z19" t="str">
        <f>IF(E19="","",IF(②選手情報入力!P28="","",IF(I19=1,VLOOKUP(②選手情報入力!P28,種目情報!$A$4:$C$39,3,FALSE),VLOOKUP(②選手情報入力!P28,種目情報!$E$4:$G$39,3,FALSE))))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IF(E20="","",Sheet2!A19)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L20" t="str">
        <f t="shared" si="1"/>
        <v/>
      </c>
      <c r="M20" t="str">
        <f t="shared" si="2"/>
        <v/>
      </c>
      <c r="O20" t="str">
        <f>IF(E20="","",IF(②選手情報入力!J29="","",IF(I20=1,VLOOKUP(②選手情報入力!J29,種目情報!$A$4:$B$35,2,FALSE),VLOOKUP(②選手情報入力!J29,種目情報!$E$4:$F$34,2,FALSE))))</f>
        <v/>
      </c>
      <c r="P20" t="str">
        <f>IF(E20="","",IF(②選手情報入力!K29="","",②選手情報入力!K29))</f>
        <v/>
      </c>
      <c r="Q20" s="28" t="str">
        <f>IF(E20="","",IF(②選手情報入力!I29="",0,1))</f>
        <v/>
      </c>
      <c r="R20" t="str">
        <f>IF(E20="","",IF(②選手情報入力!J29="","",IF(I20=1,VLOOKUP(②選手情報入力!J29,種目情報!$A$4:$C$39,3,FALSE),VLOOKUP(②選手情報入力!J29,種目情報!$E$4:$G$39,3,FALSE))))</f>
        <v/>
      </c>
      <c r="S20" t="str">
        <f>IF(E20="","",IF(②選手情報入力!M29="","",IF(I20=1,VLOOKUP(②選手情報入力!M29,種目情報!$A$4:$B$39,2,FALSE),VLOOKUP(②選手情報入力!M29,種目情報!$E$4:$F$39,2,FALSE))))</f>
        <v/>
      </c>
      <c r="T20" t="str">
        <f>IF(E20="","",IF(②選手情報入力!N29="","",②選手情報入力!N29))</f>
        <v/>
      </c>
      <c r="U20" s="28" t="str">
        <f>IF(E20="","",IF(②選手情報入力!L29="",0,1))</f>
        <v/>
      </c>
      <c r="V20" t="str">
        <f>IF(E20="","",IF(②選手情報入力!M29="","",IF(I20=1,VLOOKUP(②選手情報入力!M29,種目情報!$A$4:$C$39,3,FALSE),VLOOKUP(②選手情報入力!M29,種目情報!$E$4:$G$39,3,FALSE))))</f>
        <v/>
      </c>
      <c r="W20" t="str">
        <f>IF(E20="","",IF(②選手情報入力!P29="","",IF(I20=1,VLOOKUP(②選手情報入力!P29,種目情報!$A$4:$B$39,2,FALSE),VLOOKUP(②選手情報入力!P29,種目情報!$E$4:$F$39,2,FALSE))))</f>
        <v/>
      </c>
      <c r="X20" t="str">
        <f>IF(E20="","",IF(②選手情報入力!Q29="","",②選手情報入力!Q29))</f>
        <v/>
      </c>
      <c r="Y20" s="28" t="str">
        <f>IF(E20="","",IF(②選手情報入力!O29="",0,1))</f>
        <v/>
      </c>
      <c r="Z20" t="str">
        <f>IF(E20="","",IF(②選手情報入力!P29="","",IF(I20=1,VLOOKUP(②選手情報入力!P29,種目情報!$A$4:$C$39,3,FALSE),VLOOKUP(②選手情報入力!P29,種目情報!$E$4:$G$39,3,FALSE))))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IF(E21="","",Sheet2!A20)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L21" t="str">
        <f t="shared" si="1"/>
        <v/>
      </c>
      <c r="M21" t="str">
        <f t="shared" si="2"/>
        <v/>
      </c>
      <c r="O21" t="str">
        <f>IF(E21="","",IF(②選手情報入力!J30="","",IF(I21=1,VLOOKUP(②選手情報入力!J30,種目情報!$A$4:$B$35,2,FALSE),VLOOKUP(②選手情報入力!J30,種目情報!$E$4:$F$34,2,FALSE))))</f>
        <v/>
      </c>
      <c r="P21" t="str">
        <f>IF(E21="","",IF(②選手情報入力!K30="","",②選手情報入力!K30))</f>
        <v/>
      </c>
      <c r="Q21" s="28" t="str">
        <f>IF(E21="","",IF(②選手情報入力!I30="",0,1))</f>
        <v/>
      </c>
      <c r="R21" t="str">
        <f>IF(E21="","",IF(②選手情報入力!J30="","",IF(I21=1,VLOOKUP(②選手情報入力!J30,種目情報!$A$4:$C$39,3,FALSE),VLOOKUP(②選手情報入力!J30,種目情報!$E$4:$G$39,3,FALSE))))</f>
        <v/>
      </c>
      <c r="S21" t="str">
        <f>IF(E21="","",IF(②選手情報入力!M30="","",IF(I21=1,VLOOKUP(②選手情報入力!M30,種目情報!$A$4:$B$39,2,FALSE),VLOOKUP(②選手情報入力!M30,種目情報!$E$4:$F$39,2,FALSE))))</f>
        <v/>
      </c>
      <c r="T21" t="str">
        <f>IF(E21="","",IF(②選手情報入力!N30="","",②選手情報入力!N30))</f>
        <v/>
      </c>
      <c r="U21" s="28" t="str">
        <f>IF(E21="","",IF(②選手情報入力!L30="",0,1))</f>
        <v/>
      </c>
      <c r="V21" t="str">
        <f>IF(E21="","",IF(②選手情報入力!M30="","",IF(I21=1,VLOOKUP(②選手情報入力!M30,種目情報!$A$4:$C$39,3,FALSE),VLOOKUP(②選手情報入力!M30,種目情報!$E$4:$G$39,3,FALSE))))</f>
        <v/>
      </c>
      <c r="W21" t="str">
        <f>IF(E21="","",IF(②選手情報入力!P30="","",IF(I21=1,VLOOKUP(②選手情報入力!P30,種目情報!$A$4:$B$39,2,FALSE),VLOOKUP(②選手情報入力!P30,種目情報!$E$4:$F$39,2,FALSE))))</f>
        <v/>
      </c>
      <c r="X21" t="str">
        <f>IF(E21="","",IF(②選手情報入力!Q30="","",②選手情報入力!Q30))</f>
        <v/>
      </c>
      <c r="Y21" s="28" t="str">
        <f>IF(E21="","",IF(②選手情報入力!O30="",0,1))</f>
        <v/>
      </c>
      <c r="Z21" t="str">
        <f>IF(E21="","",IF(②選手情報入力!P30="","",IF(I21=1,VLOOKUP(②選手情報入力!P30,種目情報!$A$4:$C$39,3,FALSE),VLOOKUP(②選手情報入力!P30,種目情報!$E$4:$G$39,3,FALSE))))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IF(E22="","",Sheet2!A21)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L22" t="str">
        <f t="shared" si="1"/>
        <v/>
      </c>
      <c r="M22" t="str">
        <f t="shared" si="2"/>
        <v/>
      </c>
      <c r="O22" t="str">
        <f>IF(E22="","",IF(②選手情報入力!J31="","",IF(I22=1,VLOOKUP(②選手情報入力!J31,種目情報!$A$4:$B$35,2,FALSE),VLOOKUP(②選手情報入力!J31,種目情報!$E$4:$F$34,2,FALSE))))</f>
        <v/>
      </c>
      <c r="P22" t="str">
        <f>IF(E22="","",IF(②選手情報入力!K31="","",②選手情報入力!K31))</f>
        <v/>
      </c>
      <c r="Q22" s="28" t="str">
        <f>IF(E22="","",IF(②選手情報入力!I31="",0,1))</f>
        <v/>
      </c>
      <c r="R22" t="str">
        <f>IF(E22="","",IF(②選手情報入力!J31="","",IF(I22=1,VLOOKUP(②選手情報入力!J31,種目情報!$A$4:$C$39,3,FALSE),VLOOKUP(②選手情報入力!J31,種目情報!$E$4:$G$39,3,FALSE))))</f>
        <v/>
      </c>
      <c r="S22" t="str">
        <f>IF(E22="","",IF(②選手情報入力!M31="","",IF(I22=1,VLOOKUP(②選手情報入力!M31,種目情報!$A$4:$B$39,2,FALSE),VLOOKUP(②選手情報入力!M31,種目情報!$E$4:$F$39,2,FALSE))))</f>
        <v/>
      </c>
      <c r="T22" t="str">
        <f>IF(E22="","",IF(②選手情報入力!N31="","",②選手情報入力!N31))</f>
        <v/>
      </c>
      <c r="U22" s="28" t="str">
        <f>IF(E22="","",IF(②選手情報入力!L31="",0,1))</f>
        <v/>
      </c>
      <c r="V22" t="str">
        <f>IF(E22="","",IF(②選手情報入力!M31="","",IF(I22=1,VLOOKUP(②選手情報入力!M31,種目情報!$A$4:$C$39,3,FALSE),VLOOKUP(②選手情報入力!M31,種目情報!$E$4:$G$39,3,FALSE))))</f>
        <v/>
      </c>
      <c r="W22" t="str">
        <f>IF(E22="","",IF(②選手情報入力!P31="","",IF(I22=1,VLOOKUP(②選手情報入力!P31,種目情報!$A$4:$B$39,2,FALSE),VLOOKUP(②選手情報入力!P31,種目情報!$E$4:$F$39,2,FALSE))))</f>
        <v/>
      </c>
      <c r="X22" t="str">
        <f>IF(E22="","",IF(②選手情報入力!Q31="","",②選手情報入力!Q31))</f>
        <v/>
      </c>
      <c r="Y22" s="28" t="str">
        <f>IF(E22="","",IF(②選手情報入力!O31="",0,1))</f>
        <v/>
      </c>
      <c r="Z22" t="str">
        <f>IF(E22="","",IF(②選手情報入力!P31="","",IF(I22=1,VLOOKUP(②選手情報入力!P31,種目情報!$A$4:$C$39,3,FALSE),VLOOKUP(②選手情報入力!P31,種目情報!$E$4:$G$39,3,FALSE))))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IF(E23="","",Sheet2!A22)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L23" t="str">
        <f t="shared" si="1"/>
        <v/>
      </c>
      <c r="M23" t="str">
        <f t="shared" si="2"/>
        <v/>
      </c>
      <c r="O23" t="str">
        <f>IF(E23="","",IF(②選手情報入力!J32="","",IF(I23=1,VLOOKUP(②選手情報入力!J32,種目情報!$A$4:$B$35,2,FALSE),VLOOKUP(②選手情報入力!J32,種目情報!$E$4:$F$34,2,FALSE))))</f>
        <v/>
      </c>
      <c r="P23" t="str">
        <f>IF(E23="","",IF(②選手情報入力!K32="","",②選手情報入力!K32))</f>
        <v/>
      </c>
      <c r="Q23" s="28" t="str">
        <f>IF(E23="","",IF(②選手情報入力!I32="",0,1))</f>
        <v/>
      </c>
      <c r="R23" t="str">
        <f>IF(E23="","",IF(②選手情報入力!J32="","",IF(I23=1,VLOOKUP(②選手情報入力!J32,種目情報!$A$4:$C$39,3,FALSE),VLOOKUP(②選手情報入力!J32,種目情報!$E$4:$G$39,3,FALSE))))</f>
        <v/>
      </c>
      <c r="S23" t="str">
        <f>IF(E23="","",IF(②選手情報入力!M32="","",IF(I23=1,VLOOKUP(②選手情報入力!M32,種目情報!$A$4:$B$39,2,FALSE),VLOOKUP(②選手情報入力!M32,種目情報!$E$4:$F$39,2,FALSE))))</f>
        <v/>
      </c>
      <c r="T23" t="str">
        <f>IF(E23="","",IF(②選手情報入力!N32="","",②選手情報入力!N32))</f>
        <v/>
      </c>
      <c r="U23" s="28" t="str">
        <f>IF(E23="","",IF(②選手情報入力!L32="",0,1))</f>
        <v/>
      </c>
      <c r="V23" t="str">
        <f>IF(E23="","",IF(②選手情報入力!M32="","",IF(I23=1,VLOOKUP(②選手情報入力!M32,種目情報!$A$4:$C$39,3,FALSE),VLOOKUP(②選手情報入力!M32,種目情報!$E$4:$G$39,3,FALSE))))</f>
        <v/>
      </c>
      <c r="W23" t="str">
        <f>IF(E23="","",IF(②選手情報入力!P32="","",IF(I23=1,VLOOKUP(②選手情報入力!P32,種目情報!$A$4:$B$39,2,FALSE),VLOOKUP(②選手情報入力!P32,種目情報!$E$4:$F$39,2,FALSE))))</f>
        <v/>
      </c>
      <c r="X23" t="str">
        <f>IF(E23="","",IF(②選手情報入力!Q32="","",②選手情報入力!Q32))</f>
        <v/>
      </c>
      <c r="Y23" s="28" t="str">
        <f>IF(E23="","",IF(②選手情報入力!O32="",0,1))</f>
        <v/>
      </c>
      <c r="Z23" t="str">
        <f>IF(E23="","",IF(②選手情報入力!P32="","",IF(I23=1,VLOOKUP(②選手情報入力!P32,種目情報!$A$4:$C$39,3,FALSE),VLOOKUP(②選手情報入力!P32,種目情報!$E$4:$G$39,3,FALSE))))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IF(E24="","",Sheet2!A23)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L24" t="str">
        <f t="shared" si="1"/>
        <v/>
      </c>
      <c r="M24" t="str">
        <f t="shared" si="2"/>
        <v/>
      </c>
      <c r="O24" t="str">
        <f>IF(E24="","",IF(②選手情報入力!J33="","",IF(I24=1,VLOOKUP(②選手情報入力!J33,種目情報!$A$4:$B$35,2,FALSE),VLOOKUP(②選手情報入力!J33,種目情報!$E$4:$F$34,2,FALSE))))</f>
        <v/>
      </c>
      <c r="P24" t="str">
        <f>IF(E24="","",IF(②選手情報入力!K33="","",②選手情報入力!K33))</f>
        <v/>
      </c>
      <c r="Q24" s="28" t="str">
        <f>IF(E24="","",IF(②選手情報入力!I33="",0,1))</f>
        <v/>
      </c>
      <c r="R24" t="str">
        <f>IF(E24="","",IF(②選手情報入力!J33="","",IF(I24=1,VLOOKUP(②選手情報入力!J33,種目情報!$A$4:$C$39,3,FALSE),VLOOKUP(②選手情報入力!J33,種目情報!$E$4:$G$39,3,FALSE))))</f>
        <v/>
      </c>
      <c r="S24" t="str">
        <f>IF(E24="","",IF(②選手情報入力!M33="","",IF(I24=1,VLOOKUP(②選手情報入力!M33,種目情報!$A$4:$B$39,2,FALSE),VLOOKUP(②選手情報入力!M33,種目情報!$E$4:$F$39,2,FALSE))))</f>
        <v/>
      </c>
      <c r="T24" t="str">
        <f>IF(E24="","",IF(②選手情報入力!N33="","",②選手情報入力!N33))</f>
        <v/>
      </c>
      <c r="U24" s="28" t="str">
        <f>IF(E24="","",IF(②選手情報入力!L33="",0,1))</f>
        <v/>
      </c>
      <c r="V24" t="str">
        <f>IF(E24="","",IF(②選手情報入力!M33="","",IF(I24=1,VLOOKUP(②選手情報入力!M33,種目情報!$A$4:$C$39,3,FALSE),VLOOKUP(②選手情報入力!M33,種目情報!$E$4:$G$39,3,FALSE))))</f>
        <v/>
      </c>
      <c r="W24" t="str">
        <f>IF(E24="","",IF(②選手情報入力!P33="","",IF(I24=1,VLOOKUP(②選手情報入力!P33,種目情報!$A$4:$B$39,2,FALSE),VLOOKUP(②選手情報入力!P33,種目情報!$E$4:$F$39,2,FALSE))))</f>
        <v/>
      </c>
      <c r="X24" t="str">
        <f>IF(E24="","",IF(②選手情報入力!Q33="","",②選手情報入力!Q33))</f>
        <v/>
      </c>
      <c r="Y24" s="28" t="str">
        <f>IF(E24="","",IF(②選手情報入力!O33="",0,1))</f>
        <v/>
      </c>
      <c r="Z24" t="str">
        <f>IF(E24="","",IF(②選手情報入力!P33="","",IF(I24=1,VLOOKUP(②選手情報入力!P33,種目情報!$A$4:$C$39,3,FALSE),VLOOKUP(②選手情報入力!P33,種目情報!$E$4:$G$39,3,FALSE))))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IF(E25="","",Sheet2!A24)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L25" t="str">
        <f t="shared" si="1"/>
        <v/>
      </c>
      <c r="M25" t="str">
        <f t="shared" si="2"/>
        <v/>
      </c>
      <c r="O25" t="str">
        <f>IF(E25="","",IF(②選手情報入力!J34="","",IF(I25=1,VLOOKUP(②選手情報入力!J34,種目情報!$A$4:$B$35,2,FALSE),VLOOKUP(②選手情報入力!J34,種目情報!$E$4:$F$34,2,FALSE))))</f>
        <v/>
      </c>
      <c r="P25" t="str">
        <f>IF(E25="","",IF(②選手情報入力!K34="","",②選手情報入力!K34))</f>
        <v/>
      </c>
      <c r="Q25" s="28" t="str">
        <f>IF(E25="","",IF(②選手情報入力!I34="",0,1))</f>
        <v/>
      </c>
      <c r="R25" t="str">
        <f>IF(E25="","",IF(②選手情報入力!J34="","",IF(I25=1,VLOOKUP(②選手情報入力!J34,種目情報!$A$4:$C$39,3,FALSE),VLOOKUP(②選手情報入力!J34,種目情報!$E$4:$G$39,3,FALSE))))</f>
        <v/>
      </c>
      <c r="S25" t="str">
        <f>IF(E25="","",IF(②選手情報入力!M34="","",IF(I25=1,VLOOKUP(②選手情報入力!M34,種目情報!$A$4:$B$39,2,FALSE),VLOOKUP(②選手情報入力!M34,種目情報!$E$4:$F$39,2,FALSE))))</f>
        <v/>
      </c>
      <c r="T25" t="str">
        <f>IF(E25="","",IF(②選手情報入力!N34="","",②選手情報入力!N34))</f>
        <v/>
      </c>
      <c r="U25" s="28" t="str">
        <f>IF(E25="","",IF(②選手情報入力!L34="",0,1))</f>
        <v/>
      </c>
      <c r="V25" t="str">
        <f>IF(E25="","",IF(②選手情報入力!M34="","",IF(I25=1,VLOOKUP(②選手情報入力!M34,種目情報!$A$4:$C$39,3,FALSE),VLOOKUP(②選手情報入力!M34,種目情報!$E$4:$G$39,3,FALSE))))</f>
        <v/>
      </c>
      <c r="W25" t="str">
        <f>IF(E25="","",IF(②選手情報入力!P34="","",IF(I25=1,VLOOKUP(②選手情報入力!P34,種目情報!$A$4:$B$39,2,FALSE),VLOOKUP(②選手情報入力!P34,種目情報!$E$4:$F$39,2,FALSE))))</f>
        <v/>
      </c>
      <c r="X25" t="str">
        <f>IF(E25="","",IF(②選手情報入力!Q34="","",②選手情報入力!Q34))</f>
        <v/>
      </c>
      <c r="Y25" s="28" t="str">
        <f>IF(E25="","",IF(②選手情報入力!O34="",0,1))</f>
        <v/>
      </c>
      <c r="Z25" t="str">
        <f>IF(E25="","",IF(②選手情報入力!P34="","",IF(I25=1,VLOOKUP(②選手情報入力!P34,種目情報!$A$4:$C$39,3,FALSE),VLOOKUP(②選手情報入力!P34,種目情報!$E$4:$G$39,3,FALSE))))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IF(E26="","",Sheet2!A25)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L26" t="str">
        <f t="shared" si="1"/>
        <v/>
      </c>
      <c r="M26" t="str">
        <f t="shared" si="2"/>
        <v/>
      </c>
      <c r="O26" t="str">
        <f>IF(E26="","",IF(②選手情報入力!J35="","",IF(I26=1,VLOOKUP(②選手情報入力!J35,種目情報!$A$4:$B$35,2,FALSE),VLOOKUP(②選手情報入力!J35,種目情報!$E$4:$F$34,2,FALSE))))</f>
        <v/>
      </c>
      <c r="P26" t="str">
        <f>IF(E26="","",IF(②選手情報入力!K35="","",②選手情報入力!K35))</f>
        <v/>
      </c>
      <c r="Q26" s="28" t="str">
        <f>IF(E26="","",IF(②選手情報入力!I35="",0,1))</f>
        <v/>
      </c>
      <c r="R26" t="str">
        <f>IF(E26="","",IF(②選手情報入力!J35="","",IF(I26=1,VLOOKUP(②選手情報入力!J35,種目情報!$A$4:$C$39,3,FALSE),VLOOKUP(②選手情報入力!J35,種目情報!$E$4:$G$39,3,FALSE))))</f>
        <v/>
      </c>
      <c r="S26" t="str">
        <f>IF(E26="","",IF(②選手情報入力!M35="","",IF(I26=1,VLOOKUP(②選手情報入力!M35,種目情報!$A$4:$B$39,2,FALSE),VLOOKUP(②選手情報入力!M35,種目情報!$E$4:$F$39,2,FALSE))))</f>
        <v/>
      </c>
      <c r="T26" t="str">
        <f>IF(E26="","",IF(②選手情報入力!N35="","",②選手情報入力!N35))</f>
        <v/>
      </c>
      <c r="U26" s="28" t="str">
        <f>IF(E26="","",IF(②選手情報入力!L35="",0,1))</f>
        <v/>
      </c>
      <c r="V26" t="str">
        <f>IF(E26="","",IF(②選手情報入力!M35="","",IF(I26=1,VLOOKUP(②選手情報入力!M35,種目情報!$A$4:$C$39,3,FALSE),VLOOKUP(②選手情報入力!M35,種目情報!$E$4:$G$39,3,FALSE))))</f>
        <v/>
      </c>
      <c r="W26" t="str">
        <f>IF(E26="","",IF(②選手情報入力!P35="","",IF(I26=1,VLOOKUP(②選手情報入力!P35,種目情報!$A$4:$B$39,2,FALSE),VLOOKUP(②選手情報入力!P35,種目情報!$E$4:$F$39,2,FALSE))))</f>
        <v/>
      </c>
      <c r="X26" t="str">
        <f>IF(E26="","",IF(②選手情報入力!Q35="","",②選手情報入力!Q35))</f>
        <v/>
      </c>
      <c r="Y26" s="28" t="str">
        <f>IF(E26="","",IF(②選手情報入力!O35="",0,1))</f>
        <v/>
      </c>
      <c r="Z26" t="str">
        <f>IF(E26="","",IF(②選手情報入力!P35="","",IF(I26=1,VLOOKUP(②選手情報入力!P35,種目情報!$A$4:$C$39,3,FALSE),VLOOKUP(②選手情報入力!P35,種目情報!$E$4:$G$39,3,FALSE))))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IF(E27="","",Sheet2!A26)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L27" t="str">
        <f t="shared" si="1"/>
        <v/>
      </c>
      <c r="M27" t="str">
        <f t="shared" si="2"/>
        <v/>
      </c>
      <c r="O27" t="str">
        <f>IF(E27="","",IF(②選手情報入力!J36="","",IF(I27=1,VLOOKUP(②選手情報入力!J36,種目情報!$A$4:$B$35,2,FALSE),VLOOKUP(②選手情報入力!J36,種目情報!$E$4:$F$34,2,FALSE))))</f>
        <v/>
      </c>
      <c r="P27" t="str">
        <f>IF(E27="","",IF(②選手情報入力!K36="","",②選手情報入力!K36))</f>
        <v/>
      </c>
      <c r="Q27" s="28" t="str">
        <f>IF(E27="","",IF(②選手情報入力!I36="",0,1))</f>
        <v/>
      </c>
      <c r="R27" t="str">
        <f>IF(E27="","",IF(②選手情報入力!J36="","",IF(I27=1,VLOOKUP(②選手情報入力!J36,種目情報!$A$4:$C$39,3,FALSE),VLOOKUP(②選手情報入力!J36,種目情報!$E$4:$G$39,3,FALSE))))</f>
        <v/>
      </c>
      <c r="S27" t="str">
        <f>IF(E27="","",IF(②選手情報入力!M36="","",IF(I27=1,VLOOKUP(②選手情報入力!M36,種目情報!$A$4:$B$39,2,FALSE),VLOOKUP(②選手情報入力!M36,種目情報!$E$4:$F$39,2,FALSE))))</f>
        <v/>
      </c>
      <c r="T27" t="str">
        <f>IF(E27="","",IF(②選手情報入力!N36="","",②選手情報入力!N36))</f>
        <v/>
      </c>
      <c r="U27" s="28" t="str">
        <f>IF(E27="","",IF(②選手情報入力!L36="",0,1))</f>
        <v/>
      </c>
      <c r="V27" t="str">
        <f>IF(E27="","",IF(②選手情報入力!M36="","",IF(I27=1,VLOOKUP(②選手情報入力!M36,種目情報!$A$4:$C$39,3,FALSE),VLOOKUP(②選手情報入力!M36,種目情報!$E$4:$G$39,3,FALSE))))</f>
        <v/>
      </c>
      <c r="W27" t="str">
        <f>IF(E27="","",IF(②選手情報入力!P36="","",IF(I27=1,VLOOKUP(②選手情報入力!P36,種目情報!$A$4:$B$39,2,FALSE),VLOOKUP(②選手情報入力!P36,種目情報!$E$4:$F$39,2,FALSE))))</f>
        <v/>
      </c>
      <c r="X27" t="str">
        <f>IF(E27="","",IF(②選手情報入力!Q36="","",②選手情報入力!Q36))</f>
        <v/>
      </c>
      <c r="Y27" s="28" t="str">
        <f>IF(E27="","",IF(②選手情報入力!O36="",0,1))</f>
        <v/>
      </c>
      <c r="Z27" t="str">
        <f>IF(E27="","",IF(②選手情報入力!P36="","",IF(I27=1,VLOOKUP(②選手情報入力!P36,種目情報!$A$4:$C$39,3,FALSE),VLOOKUP(②選手情報入力!P36,種目情報!$E$4:$G$39,3,FALSE))))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IF(E28="","",Sheet2!A27)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L28" t="str">
        <f t="shared" si="1"/>
        <v/>
      </c>
      <c r="M28" t="str">
        <f t="shared" si="2"/>
        <v/>
      </c>
      <c r="O28" t="str">
        <f>IF(E28="","",IF(②選手情報入力!J37="","",IF(I28=1,VLOOKUP(②選手情報入力!J37,種目情報!$A$4:$B$35,2,FALSE),VLOOKUP(②選手情報入力!J37,種目情報!$E$4:$F$34,2,FALSE))))</f>
        <v/>
      </c>
      <c r="P28" t="str">
        <f>IF(E28="","",IF(②選手情報入力!K37="","",②選手情報入力!K37))</f>
        <v/>
      </c>
      <c r="Q28" s="28" t="str">
        <f>IF(E28="","",IF(②選手情報入力!I37="",0,1))</f>
        <v/>
      </c>
      <c r="R28" t="str">
        <f>IF(E28="","",IF(②選手情報入力!J37="","",IF(I28=1,VLOOKUP(②選手情報入力!J37,種目情報!$A$4:$C$39,3,FALSE),VLOOKUP(②選手情報入力!J37,種目情報!$E$4:$G$39,3,FALSE))))</f>
        <v/>
      </c>
      <c r="S28" t="str">
        <f>IF(E28="","",IF(②選手情報入力!M37="","",IF(I28=1,VLOOKUP(②選手情報入力!M37,種目情報!$A$4:$B$39,2,FALSE),VLOOKUP(②選手情報入力!M37,種目情報!$E$4:$F$39,2,FALSE))))</f>
        <v/>
      </c>
      <c r="T28" t="str">
        <f>IF(E28="","",IF(②選手情報入力!N37="","",②選手情報入力!N37))</f>
        <v/>
      </c>
      <c r="U28" s="28" t="str">
        <f>IF(E28="","",IF(②選手情報入力!L37="",0,1))</f>
        <v/>
      </c>
      <c r="V28" t="str">
        <f>IF(E28="","",IF(②選手情報入力!M37="","",IF(I28=1,VLOOKUP(②選手情報入力!M37,種目情報!$A$4:$C$39,3,FALSE),VLOOKUP(②選手情報入力!M37,種目情報!$E$4:$G$39,3,FALSE))))</f>
        <v/>
      </c>
      <c r="W28" t="str">
        <f>IF(E28="","",IF(②選手情報入力!P37="","",IF(I28=1,VLOOKUP(②選手情報入力!P37,種目情報!$A$4:$B$39,2,FALSE),VLOOKUP(②選手情報入力!P37,種目情報!$E$4:$F$39,2,FALSE))))</f>
        <v/>
      </c>
      <c r="X28" t="str">
        <f>IF(E28="","",IF(②選手情報入力!Q37="","",②選手情報入力!Q37))</f>
        <v/>
      </c>
      <c r="Y28" s="28" t="str">
        <f>IF(E28="","",IF(②選手情報入力!O37="",0,1))</f>
        <v/>
      </c>
      <c r="Z28" t="str">
        <f>IF(E28="","",IF(②選手情報入力!P37="","",IF(I28=1,VLOOKUP(②選手情報入力!P37,種目情報!$A$4:$C$39,3,FALSE),VLOOKUP(②選手情報入力!P37,種目情報!$E$4:$G$39,3,FALSE))))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IF(E29="","",Sheet2!A28)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L29" t="str">
        <f t="shared" si="1"/>
        <v/>
      </c>
      <c r="M29" t="str">
        <f t="shared" si="2"/>
        <v/>
      </c>
      <c r="O29" t="str">
        <f>IF(E29="","",IF(②選手情報入力!J38="","",IF(I29=1,VLOOKUP(②選手情報入力!J38,種目情報!$A$4:$B$35,2,FALSE),VLOOKUP(②選手情報入力!J38,種目情報!$E$4:$F$34,2,FALSE))))</f>
        <v/>
      </c>
      <c r="P29" t="str">
        <f>IF(E29="","",IF(②選手情報入力!K38="","",②選手情報入力!K38))</f>
        <v/>
      </c>
      <c r="Q29" s="28" t="str">
        <f>IF(E29="","",IF(②選手情報入力!I38="",0,1))</f>
        <v/>
      </c>
      <c r="R29" t="str">
        <f>IF(E29="","",IF(②選手情報入力!J38="","",IF(I29=1,VLOOKUP(②選手情報入力!J38,種目情報!$A$4:$C$39,3,FALSE),VLOOKUP(②選手情報入力!J38,種目情報!$E$4:$G$39,3,FALSE))))</f>
        <v/>
      </c>
      <c r="S29" t="str">
        <f>IF(E29="","",IF(②選手情報入力!M38="","",IF(I29=1,VLOOKUP(②選手情報入力!M38,種目情報!$A$4:$B$39,2,FALSE),VLOOKUP(②選手情報入力!M38,種目情報!$E$4:$F$39,2,FALSE))))</f>
        <v/>
      </c>
      <c r="T29" t="str">
        <f>IF(E29="","",IF(②選手情報入力!N38="","",②選手情報入力!N38))</f>
        <v/>
      </c>
      <c r="U29" s="28" t="str">
        <f>IF(E29="","",IF(②選手情報入力!L38="",0,1))</f>
        <v/>
      </c>
      <c r="V29" t="str">
        <f>IF(E29="","",IF(②選手情報入力!M38="","",IF(I29=1,VLOOKUP(②選手情報入力!M38,種目情報!$A$4:$C$39,3,FALSE),VLOOKUP(②選手情報入力!M38,種目情報!$E$4:$G$39,3,FALSE))))</f>
        <v/>
      </c>
      <c r="W29" t="str">
        <f>IF(E29="","",IF(②選手情報入力!P38="","",IF(I29=1,VLOOKUP(②選手情報入力!P38,種目情報!$A$4:$B$39,2,FALSE),VLOOKUP(②選手情報入力!P38,種目情報!$E$4:$F$39,2,FALSE))))</f>
        <v/>
      </c>
      <c r="X29" t="str">
        <f>IF(E29="","",IF(②選手情報入力!Q38="","",②選手情報入力!Q38))</f>
        <v/>
      </c>
      <c r="Y29" s="28" t="str">
        <f>IF(E29="","",IF(②選手情報入力!O38="",0,1))</f>
        <v/>
      </c>
      <c r="Z29" t="str">
        <f>IF(E29="","",IF(②選手情報入力!P38="","",IF(I29=1,VLOOKUP(②選手情報入力!P38,種目情報!$A$4:$C$39,3,FALSE),VLOOKUP(②選手情報入力!P38,種目情報!$E$4:$G$39,3,FALSE))))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IF(E30="","",Sheet2!A29)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L30" t="str">
        <f t="shared" si="1"/>
        <v/>
      </c>
      <c r="M30" t="str">
        <f t="shared" si="2"/>
        <v/>
      </c>
      <c r="O30" t="str">
        <f>IF(E30="","",IF(②選手情報入力!J39="","",IF(I30=1,VLOOKUP(②選手情報入力!J39,種目情報!$A$4:$B$35,2,FALSE),VLOOKUP(②選手情報入力!J39,種目情報!$E$4:$F$34,2,FALSE))))</f>
        <v/>
      </c>
      <c r="P30" t="str">
        <f>IF(E30="","",IF(②選手情報入力!K39="","",②選手情報入力!K39))</f>
        <v/>
      </c>
      <c r="Q30" s="28" t="str">
        <f>IF(E30="","",IF(②選手情報入力!I39="",0,1))</f>
        <v/>
      </c>
      <c r="R30" t="str">
        <f>IF(E30="","",IF(②選手情報入力!J39="","",IF(I30=1,VLOOKUP(②選手情報入力!J39,種目情報!$A$4:$C$39,3,FALSE),VLOOKUP(②選手情報入力!J39,種目情報!$E$4:$G$39,3,FALSE))))</f>
        <v/>
      </c>
      <c r="S30" t="str">
        <f>IF(E30="","",IF(②選手情報入力!M39="","",IF(I30=1,VLOOKUP(②選手情報入力!M39,種目情報!$A$4:$B$39,2,FALSE),VLOOKUP(②選手情報入力!M39,種目情報!$E$4:$F$39,2,FALSE))))</f>
        <v/>
      </c>
      <c r="T30" t="str">
        <f>IF(E30="","",IF(②選手情報入力!N39="","",②選手情報入力!N39))</f>
        <v/>
      </c>
      <c r="U30" s="28" t="str">
        <f>IF(E30="","",IF(②選手情報入力!L39="",0,1))</f>
        <v/>
      </c>
      <c r="V30" t="str">
        <f>IF(E30="","",IF(②選手情報入力!M39="","",IF(I30=1,VLOOKUP(②選手情報入力!M39,種目情報!$A$4:$C$39,3,FALSE),VLOOKUP(②選手情報入力!M39,種目情報!$E$4:$G$39,3,FALSE))))</f>
        <v/>
      </c>
      <c r="W30" t="str">
        <f>IF(E30="","",IF(②選手情報入力!P39="","",IF(I30=1,VLOOKUP(②選手情報入力!P39,種目情報!$A$4:$B$39,2,FALSE),VLOOKUP(②選手情報入力!P39,種目情報!$E$4:$F$39,2,FALSE))))</f>
        <v/>
      </c>
      <c r="X30" t="str">
        <f>IF(E30="","",IF(②選手情報入力!Q39="","",②選手情報入力!Q39))</f>
        <v/>
      </c>
      <c r="Y30" s="28" t="str">
        <f>IF(E30="","",IF(②選手情報入力!O39="",0,1))</f>
        <v/>
      </c>
      <c r="Z30" t="str">
        <f>IF(E30="","",IF(②選手情報入力!P39="","",IF(I30=1,VLOOKUP(②選手情報入力!P39,種目情報!$A$4:$C$39,3,FALSE),VLOOKUP(②選手情報入力!P39,種目情報!$E$4:$G$39,3,FALSE))))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IF(E31="","",Sheet2!A30)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L31" t="str">
        <f t="shared" si="1"/>
        <v/>
      </c>
      <c r="M31" t="str">
        <f t="shared" si="2"/>
        <v/>
      </c>
      <c r="O31" t="str">
        <f>IF(E31="","",IF(②選手情報入力!J40="","",IF(I31=1,VLOOKUP(②選手情報入力!J40,種目情報!$A$4:$B$35,2,FALSE),VLOOKUP(②選手情報入力!J40,種目情報!$E$4:$F$34,2,FALSE))))</f>
        <v/>
      </c>
      <c r="P31" t="str">
        <f>IF(E31="","",IF(②選手情報入力!K40="","",②選手情報入力!K40))</f>
        <v/>
      </c>
      <c r="Q31" s="28" t="str">
        <f>IF(E31="","",IF(②選手情報入力!I40="",0,1))</f>
        <v/>
      </c>
      <c r="R31" t="str">
        <f>IF(E31="","",IF(②選手情報入力!J40="","",IF(I31=1,VLOOKUP(②選手情報入力!J40,種目情報!$A$4:$C$39,3,FALSE),VLOOKUP(②選手情報入力!J40,種目情報!$E$4:$G$39,3,FALSE))))</f>
        <v/>
      </c>
      <c r="S31" t="str">
        <f>IF(E31="","",IF(②選手情報入力!M40="","",IF(I31=1,VLOOKUP(②選手情報入力!M40,種目情報!$A$4:$B$39,2,FALSE),VLOOKUP(②選手情報入力!M40,種目情報!$E$4:$F$39,2,FALSE))))</f>
        <v/>
      </c>
      <c r="T31" t="str">
        <f>IF(E31="","",IF(②選手情報入力!N40="","",②選手情報入力!N40))</f>
        <v/>
      </c>
      <c r="U31" s="28" t="str">
        <f>IF(E31="","",IF(②選手情報入力!L40="",0,1))</f>
        <v/>
      </c>
      <c r="V31" t="str">
        <f>IF(E31="","",IF(②選手情報入力!M40="","",IF(I31=1,VLOOKUP(②選手情報入力!M40,種目情報!$A$4:$C$39,3,FALSE),VLOOKUP(②選手情報入力!M40,種目情報!$E$4:$G$39,3,FALSE))))</f>
        <v/>
      </c>
      <c r="W31" t="str">
        <f>IF(E31="","",IF(②選手情報入力!P40="","",IF(I31=1,VLOOKUP(②選手情報入力!P40,種目情報!$A$4:$B$39,2,FALSE),VLOOKUP(②選手情報入力!P40,種目情報!$E$4:$F$39,2,FALSE))))</f>
        <v/>
      </c>
      <c r="X31" t="str">
        <f>IF(E31="","",IF(②選手情報入力!Q40="","",②選手情報入力!Q40))</f>
        <v/>
      </c>
      <c r="Y31" s="28" t="str">
        <f>IF(E31="","",IF(②選手情報入力!O40="",0,1))</f>
        <v/>
      </c>
      <c r="Z31" t="str">
        <f>IF(E31="","",IF(②選手情報入力!P40="","",IF(I31=1,VLOOKUP(②選手情報入力!P40,種目情報!$A$4:$C$39,3,FALSE),VLOOKUP(②選手情報入力!P40,種目情報!$E$4:$G$39,3,FALSE))))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IF(E32="","",Sheet2!A31)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L32" t="str">
        <f t="shared" si="1"/>
        <v/>
      </c>
      <c r="M32" t="str">
        <f t="shared" si="2"/>
        <v/>
      </c>
      <c r="O32" t="str">
        <f>IF(E32="","",IF(②選手情報入力!J41="","",IF(I32=1,VLOOKUP(②選手情報入力!J41,種目情報!$A$4:$B$35,2,FALSE),VLOOKUP(②選手情報入力!J41,種目情報!$E$4:$F$34,2,FALSE))))</f>
        <v/>
      </c>
      <c r="P32" t="str">
        <f>IF(E32="","",IF(②選手情報入力!K41="","",②選手情報入力!K41))</f>
        <v/>
      </c>
      <c r="Q32" s="28" t="str">
        <f>IF(E32="","",IF(②選手情報入力!I41="",0,1))</f>
        <v/>
      </c>
      <c r="R32" t="str">
        <f>IF(E32="","",IF(②選手情報入力!J41="","",IF(I32=1,VLOOKUP(②選手情報入力!J41,種目情報!$A$4:$C$39,3,FALSE),VLOOKUP(②選手情報入力!J41,種目情報!$E$4:$G$39,3,FALSE))))</f>
        <v/>
      </c>
      <c r="S32" t="str">
        <f>IF(E32="","",IF(②選手情報入力!M41="","",IF(I32=1,VLOOKUP(②選手情報入力!M41,種目情報!$A$4:$B$39,2,FALSE),VLOOKUP(②選手情報入力!M41,種目情報!$E$4:$F$39,2,FALSE))))</f>
        <v/>
      </c>
      <c r="T32" t="str">
        <f>IF(E32="","",IF(②選手情報入力!N41="","",②選手情報入力!N41))</f>
        <v/>
      </c>
      <c r="U32" s="28" t="str">
        <f>IF(E32="","",IF(②選手情報入力!L41="",0,1))</f>
        <v/>
      </c>
      <c r="V32" t="str">
        <f>IF(E32="","",IF(②選手情報入力!M41="","",IF(I32=1,VLOOKUP(②選手情報入力!M41,種目情報!$A$4:$C$39,3,FALSE),VLOOKUP(②選手情報入力!M41,種目情報!$E$4:$G$39,3,FALSE))))</f>
        <v/>
      </c>
      <c r="W32" t="str">
        <f>IF(E32="","",IF(②選手情報入力!P41="","",IF(I32=1,VLOOKUP(②選手情報入力!P41,種目情報!$A$4:$B$39,2,FALSE),VLOOKUP(②選手情報入力!P41,種目情報!$E$4:$F$39,2,FALSE))))</f>
        <v/>
      </c>
      <c r="X32" t="str">
        <f>IF(E32="","",IF(②選手情報入力!Q41="","",②選手情報入力!Q41))</f>
        <v/>
      </c>
      <c r="Y32" s="28" t="str">
        <f>IF(E32="","",IF(②選手情報入力!O41="",0,1))</f>
        <v/>
      </c>
      <c r="Z32" t="str">
        <f>IF(E32="","",IF(②選手情報入力!P41="","",IF(I32=1,VLOOKUP(②選手情報入力!P41,種目情報!$A$4:$C$39,3,FALSE),VLOOKUP(②選手情報入力!P41,種目情報!$E$4:$G$39,3,FALSE))))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IF(E33="","",Sheet2!A32)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L33" t="str">
        <f t="shared" si="1"/>
        <v/>
      </c>
      <c r="M33" t="str">
        <f t="shared" si="2"/>
        <v/>
      </c>
      <c r="O33" t="str">
        <f>IF(E33="","",IF(②選手情報入力!J42="","",IF(I33=1,VLOOKUP(②選手情報入力!J42,種目情報!$A$4:$B$35,2,FALSE),VLOOKUP(②選手情報入力!J42,種目情報!$E$4:$F$34,2,FALSE))))</f>
        <v/>
      </c>
      <c r="P33" t="str">
        <f>IF(E33="","",IF(②選手情報入力!K42="","",②選手情報入力!K42))</f>
        <v/>
      </c>
      <c r="Q33" s="28" t="str">
        <f>IF(E33="","",IF(②選手情報入力!I42="",0,1))</f>
        <v/>
      </c>
      <c r="R33" t="str">
        <f>IF(E33="","",IF(②選手情報入力!J42="","",IF(I33=1,VLOOKUP(②選手情報入力!J42,種目情報!$A$4:$C$39,3,FALSE),VLOOKUP(②選手情報入力!J42,種目情報!$E$4:$G$39,3,FALSE))))</f>
        <v/>
      </c>
      <c r="S33" t="str">
        <f>IF(E33="","",IF(②選手情報入力!M42="","",IF(I33=1,VLOOKUP(②選手情報入力!M42,種目情報!$A$4:$B$39,2,FALSE),VLOOKUP(②選手情報入力!M42,種目情報!$E$4:$F$39,2,FALSE))))</f>
        <v/>
      </c>
      <c r="T33" t="str">
        <f>IF(E33="","",IF(②選手情報入力!N42="","",②選手情報入力!N42))</f>
        <v/>
      </c>
      <c r="U33" s="28" t="str">
        <f>IF(E33="","",IF(②選手情報入力!L42="",0,1))</f>
        <v/>
      </c>
      <c r="V33" t="str">
        <f>IF(E33="","",IF(②選手情報入力!M42="","",IF(I33=1,VLOOKUP(②選手情報入力!M42,種目情報!$A$4:$C$39,3,FALSE),VLOOKUP(②選手情報入力!M42,種目情報!$E$4:$G$39,3,FALSE))))</f>
        <v/>
      </c>
      <c r="W33" t="str">
        <f>IF(E33="","",IF(②選手情報入力!P42="","",IF(I33=1,VLOOKUP(②選手情報入力!P42,種目情報!$A$4:$B$39,2,FALSE),VLOOKUP(②選手情報入力!P42,種目情報!$E$4:$F$39,2,FALSE))))</f>
        <v/>
      </c>
      <c r="X33" t="str">
        <f>IF(E33="","",IF(②選手情報入力!Q42="","",②選手情報入力!Q42))</f>
        <v/>
      </c>
      <c r="Y33" s="28" t="str">
        <f>IF(E33="","",IF(②選手情報入力!O42="",0,1))</f>
        <v/>
      </c>
      <c r="Z33" t="str">
        <f>IF(E33="","",IF(②選手情報入力!P42="","",IF(I33=1,VLOOKUP(②選手情報入力!P42,種目情報!$A$4:$C$39,3,FALSE),VLOOKUP(②選手情報入力!P42,種目情報!$E$4:$G$39,3,FALSE))))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IF(E34="","",Sheet2!A33)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L34" t="str">
        <f t="shared" si="1"/>
        <v/>
      </c>
      <c r="M34" t="str">
        <f t="shared" si="2"/>
        <v/>
      </c>
      <c r="O34" t="str">
        <f>IF(E34="","",IF(②選手情報入力!J43="","",IF(I34=1,VLOOKUP(②選手情報入力!J43,種目情報!$A$4:$B$35,2,FALSE),VLOOKUP(②選手情報入力!J43,種目情報!$E$4:$F$34,2,FALSE))))</f>
        <v/>
      </c>
      <c r="P34" t="str">
        <f>IF(E34="","",IF(②選手情報入力!K43="","",②選手情報入力!K43))</f>
        <v/>
      </c>
      <c r="Q34" s="28" t="str">
        <f>IF(E34="","",IF(②選手情報入力!I43="",0,1))</f>
        <v/>
      </c>
      <c r="R34" t="str">
        <f>IF(E34="","",IF(②選手情報入力!J43="","",IF(I34=1,VLOOKUP(②選手情報入力!J43,種目情報!$A$4:$C$39,3,FALSE),VLOOKUP(②選手情報入力!J43,種目情報!$E$4:$G$39,3,FALSE))))</f>
        <v/>
      </c>
      <c r="S34" t="str">
        <f>IF(E34="","",IF(②選手情報入力!M43="","",IF(I34=1,VLOOKUP(②選手情報入力!M43,種目情報!$A$4:$B$39,2,FALSE),VLOOKUP(②選手情報入力!M43,種目情報!$E$4:$F$39,2,FALSE))))</f>
        <v/>
      </c>
      <c r="T34" t="str">
        <f>IF(E34="","",IF(②選手情報入力!N43="","",②選手情報入力!N43))</f>
        <v/>
      </c>
      <c r="U34" s="28" t="str">
        <f>IF(E34="","",IF(②選手情報入力!L43="",0,1))</f>
        <v/>
      </c>
      <c r="V34" t="str">
        <f>IF(E34="","",IF(②選手情報入力!M43="","",IF(I34=1,VLOOKUP(②選手情報入力!M43,種目情報!$A$4:$C$39,3,FALSE),VLOOKUP(②選手情報入力!M43,種目情報!$E$4:$G$39,3,FALSE))))</f>
        <v/>
      </c>
      <c r="W34" t="str">
        <f>IF(E34="","",IF(②選手情報入力!P43="","",IF(I34=1,VLOOKUP(②選手情報入力!P43,種目情報!$A$4:$B$39,2,FALSE),VLOOKUP(②選手情報入力!P43,種目情報!$E$4:$F$39,2,FALSE))))</f>
        <v/>
      </c>
      <c r="X34" t="str">
        <f>IF(E34="","",IF(②選手情報入力!Q43="","",②選手情報入力!Q43))</f>
        <v/>
      </c>
      <c r="Y34" s="28" t="str">
        <f>IF(E34="","",IF(②選手情報入力!O43="",0,1))</f>
        <v/>
      </c>
      <c r="Z34" t="str">
        <f>IF(E34="","",IF(②選手情報入力!P43="","",IF(I34=1,VLOOKUP(②選手情報入力!P43,種目情報!$A$4:$C$39,3,FALSE),VLOOKUP(②選手情報入力!P43,種目情報!$E$4:$G$39,3,FALSE))))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IF(E35="","",Sheet2!A34)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L35" t="str">
        <f t="shared" si="1"/>
        <v/>
      </c>
      <c r="M35" t="str">
        <f t="shared" si="2"/>
        <v/>
      </c>
      <c r="O35" t="str">
        <f>IF(E35="","",IF(②選手情報入力!J44="","",IF(I35=1,VLOOKUP(②選手情報入力!J44,種目情報!$A$4:$B$35,2,FALSE),VLOOKUP(②選手情報入力!J44,種目情報!$E$4:$F$34,2,FALSE))))</f>
        <v/>
      </c>
      <c r="P35" t="str">
        <f>IF(E35="","",IF(②選手情報入力!K44="","",②選手情報入力!K44))</f>
        <v/>
      </c>
      <c r="Q35" s="28" t="str">
        <f>IF(E35="","",IF(②選手情報入力!I44="",0,1))</f>
        <v/>
      </c>
      <c r="R35" t="str">
        <f>IF(E35="","",IF(②選手情報入力!J44="","",IF(I35=1,VLOOKUP(②選手情報入力!J44,種目情報!$A$4:$C$39,3,FALSE),VLOOKUP(②選手情報入力!J44,種目情報!$E$4:$G$39,3,FALSE))))</f>
        <v/>
      </c>
      <c r="S35" t="str">
        <f>IF(E35="","",IF(②選手情報入力!M44="","",IF(I35=1,VLOOKUP(②選手情報入力!M44,種目情報!$A$4:$B$39,2,FALSE),VLOOKUP(②選手情報入力!M44,種目情報!$E$4:$F$39,2,FALSE))))</f>
        <v/>
      </c>
      <c r="T35" t="str">
        <f>IF(E35="","",IF(②選手情報入力!N44="","",②選手情報入力!N44))</f>
        <v/>
      </c>
      <c r="U35" s="28" t="str">
        <f>IF(E35="","",IF(②選手情報入力!L44="",0,1))</f>
        <v/>
      </c>
      <c r="V35" t="str">
        <f>IF(E35="","",IF(②選手情報入力!M44="","",IF(I35=1,VLOOKUP(②選手情報入力!M44,種目情報!$A$4:$C$39,3,FALSE),VLOOKUP(②選手情報入力!M44,種目情報!$E$4:$G$39,3,FALSE))))</f>
        <v/>
      </c>
      <c r="W35" t="str">
        <f>IF(E35="","",IF(②選手情報入力!P44="","",IF(I35=1,VLOOKUP(②選手情報入力!P44,種目情報!$A$4:$B$39,2,FALSE),VLOOKUP(②選手情報入力!P44,種目情報!$E$4:$F$39,2,FALSE))))</f>
        <v/>
      </c>
      <c r="X35" t="str">
        <f>IF(E35="","",IF(②選手情報入力!Q44="","",②選手情報入力!Q44))</f>
        <v/>
      </c>
      <c r="Y35" s="28" t="str">
        <f>IF(E35="","",IF(②選手情報入力!O44="",0,1))</f>
        <v/>
      </c>
      <c r="Z35" t="str">
        <f>IF(E35="","",IF(②選手情報入力!P44="","",IF(I35=1,VLOOKUP(②選手情報入力!P44,種目情報!$A$4:$C$39,3,FALSE),VLOOKUP(②選手情報入力!P44,種目情報!$E$4:$G$39,3,FALSE))))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IF(E36="","",Sheet2!A35)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L36" t="str">
        <f t="shared" si="1"/>
        <v/>
      </c>
      <c r="M36" t="str">
        <f t="shared" si="2"/>
        <v/>
      </c>
      <c r="O36" t="str">
        <f>IF(E36="","",IF(②選手情報入力!J45="","",IF(I36=1,VLOOKUP(②選手情報入力!J45,種目情報!$A$4:$B$35,2,FALSE),VLOOKUP(②選手情報入力!J45,種目情報!$E$4:$F$34,2,FALSE))))</f>
        <v/>
      </c>
      <c r="P36" t="str">
        <f>IF(E36="","",IF(②選手情報入力!K45="","",②選手情報入力!K45))</f>
        <v/>
      </c>
      <c r="Q36" s="28" t="str">
        <f>IF(E36="","",IF(②選手情報入力!I45="",0,1))</f>
        <v/>
      </c>
      <c r="R36" t="str">
        <f>IF(E36="","",IF(②選手情報入力!J45="","",IF(I36=1,VLOOKUP(②選手情報入力!J45,種目情報!$A$4:$C$39,3,FALSE),VLOOKUP(②選手情報入力!J45,種目情報!$E$4:$G$39,3,FALSE))))</f>
        <v/>
      </c>
      <c r="S36" t="str">
        <f>IF(E36="","",IF(②選手情報入力!M45="","",IF(I36=1,VLOOKUP(②選手情報入力!M45,種目情報!$A$4:$B$39,2,FALSE),VLOOKUP(②選手情報入力!M45,種目情報!$E$4:$F$39,2,FALSE))))</f>
        <v/>
      </c>
      <c r="T36" t="str">
        <f>IF(E36="","",IF(②選手情報入力!N45="","",②選手情報入力!N45))</f>
        <v/>
      </c>
      <c r="U36" s="28" t="str">
        <f>IF(E36="","",IF(②選手情報入力!L45="",0,1))</f>
        <v/>
      </c>
      <c r="V36" t="str">
        <f>IF(E36="","",IF(②選手情報入力!M45="","",IF(I36=1,VLOOKUP(②選手情報入力!M45,種目情報!$A$4:$C$39,3,FALSE),VLOOKUP(②選手情報入力!M45,種目情報!$E$4:$G$39,3,FALSE))))</f>
        <v/>
      </c>
      <c r="W36" t="str">
        <f>IF(E36="","",IF(②選手情報入力!P45="","",IF(I36=1,VLOOKUP(②選手情報入力!P45,種目情報!$A$4:$B$39,2,FALSE),VLOOKUP(②選手情報入力!P45,種目情報!$E$4:$F$39,2,FALSE))))</f>
        <v/>
      </c>
      <c r="X36" t="str">
        <f>IF(E36="","",IF(②選手情報入力!Q45="","",②選手情報入力!Q45))</f>
        <v/>
      </c>
      <c r="Y36" s="28" t="str">
        <f>IF(E36="","",IF(②選手情報入力!O45="",0,1))</f>
        <v/>
      </c>
      <c r="Z36" t="str">
        <f>IF(E36="","",IF(②選手情報入力!P45="","",IF(I36=1,VLOOKUP(②選手情報入力!P45,種目情報!$A$4:$C$39,3,FALSE),VLOOKUP(②選手情報入力!P45,種目情報!$E$4:$G$39,3,FALSE))))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IF(E37="","",Sheet2!A36)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L37" t="str">
        <f t="shared" si="1"/>
        <v/>
      </c>
      <c r="M37" t="str">
        <f t="shared" si="2"/>
        <v/>
      </c>
      <c r="O37" t="str">
        <f>IF(E37="","",IF(②選手情報入力!J46="","",IF(I37=1,VLOOKUP(②選手情報入力!J46,種目情報!$A$4:$B$35,2,FALSE),VLOOKUP(②選手情報入力!J46,種目情報!$E$4:$F$34,2,FALSE))))</f>
        <v/>
      </c>
      <c r="P37" t="str">
        <f>IF(E37="","",IF(②選手情報入力!K46="","",②選手情報入力!K46))</f>
        <v/>
      </c>
      <c r="Q37" s="28" t="str">
        <f>IF(E37="","",IF(②選手情報入力!I46="",0,1))</f>
        <v/>
      </c>
      <c r="R37" t="str">
        <f>IF(E37="","",IF(②選手情報入力!J46="","",IF(I37=1,VLOOKUP(②選手情報入力!J46,種目情報!$A$4:$C$39,3,FALSE),VLOOKUP(②選手情報入力!J46,種目情報!$E$4:$G$39,3,FALSE))))</f>
        <v/>
      </c>
      <c r="S37" t="str">
        <f>IF(E37="","",IF(②選手情報入力!M46="","",IF(I37=1,VLOOKUP(②選手情報入力!M46,種目情報!$A$4:$B$39,2,FALSE),VLOOKUP(②選手情報入力!M46,種目情報!$E$4:$F$39,2,FALSE))))</f>
        <v/>
      </c>
      <c r="T37" t="str">
        <f>IF(E37="","",IF(②選手情報入力!N46="","",②選手情報入力!N46))</f>
        <v/>
      </c>
      <c r="U37" s="28" t="str">
        <f>IF(E37="","",IF(②選手情報入力!L46="",0,1))</f>
        <v/>
      </c>
      <c r="V37" t="str">
        <f>IF(E37="","",IF(②選手情報入力!M46="","",IF(I37=1,VLOOKUP(②選手情報入力!M46,種目情報!$A$4:$C$39,3,FALSE),VLOOKUP(②選手情報入力!M46,種目情報!$E$4:$G$39,3,FALSE))))</f>
        <v/>
      </c>
      <c r="W37" t="str">
        <f>IF(E37="","",IF(②選手情報入力!P46="","",IF(I37=1,VLOOKUP(②選手情報入力!P46,種目情報!$A$4:$B$39,2,FALSE),VLOOKUP(②選手情報入力!P46,種目情報!$E$4:$F$39,2,FALSE))))</f>
        <v/>
      </c>
      <c r="X37" t="str">
        <f>IF(E37="","",IF(②選手情報入力!Q46="","",②選手情報入力!Q46))</f>
        <v/>
      </c>
      <c r="Y37" s="28" t="str">
        <f>IF(E37="","",IF(②選手情報入力!O46="",0,1))</f>
        <v/>
      </c>
      <c r="Z37" t="str">
        <f>IF(E37="","",IF(②選手情報入力!P46="","",IF(I37=1,VLOOKUP(②選手情報入力!P46,種目情報!$A$4:$C$39,3,FALSE),VLOOKUP(②選手情報入力!P46,種目情報!$E$4:$G$39,3,FALSE))))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IF(E38="","",Sheet2!A37)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L38" t="str">
        <f t="shared" si="1"/>
        <v/>
      </c>
      <c r="M38" t="str">
        <f t="shared" si="2"/>
        <v/>
      </c>
      <c r="O38" t="str">
        <f>IF(E38="","",IF(②選手情報入力!J47="","",IF(I38=1,VLOOKUP(②選手情報入力!J47,種目情報!$A$4:$B$35,2,FALSE),VLOOKUP(②選手情報入力!J47,種目情報!$E$4:$F$34,2,FALSE))))</f>
        <v/>
      </c>
      <c r="P38" t="str">
        <f>IF(E38="","",IF(②選手情報入力!K47="","",②選手情報入力!K47))</f>
        <v/>
      </c>
      <c r="Q38" s="28" t="str">
        <f>IF(E38="","",IF(②選手情報入力!I47="",0,1))</f>
        <v/>
      </c>
      <c r="R38" t="str">
        <f>IF(E38="","",IF(②選手情報入力!J47="","",IF(I38=1,VLOOKUP(②選手情報入力!J47,種目情報!$A$4:$C$39,3,FALSE),VLOOKUP(②選手情報入力!J47,種目情報!$E$4:$G$39,3,FALSE))))</f>
        <v/>
      </c>
      <c r="S38" t="str">
        <f>IF(E38="","",IF(②選手情報入力!M47="","",IF(I38=1,VLOOKUP(②選手情報入力!M47,種目情報!$A$4:$B$39,2,FALSE),VLOOKUP(②選手情報入力!M47,種目情報!$E$4:$F$39,2,FALSE))))</f>
        <v/>
      </c>
      <c r="T38" t="str">
        <f>IF(E38="","",IF(②選手情報入力!N47="","",②選手情報入力!N47))</f>
        <v/>
      </c>
      <c r="U38" s="28" t="str">
        <f>IF(E38="","",IF(②選手情報入力!L47="",0,1))</f>
        <v/>
      </c>
      <c r="V38" t="str">
        <f>IF(E38="","",IF(②選手情報入力!M47="","",IF(I38=1,VLOOKUP(②選手情報入力!M47,種目情報!$A$4:$C$39,3,FALSE),VLOOKUP(②選手情報入力!M47,種目情報!$E$4:$G$39,3,FALSE))))</f>
        <v/>
      </c>
      <c r="W38" t="str">
        <f>IF(E38="","",IF(②選手情報入力!P47="","",IF(I38=1,VLOOKUP(②選手情報入力!P47,種目情報!$A$4:$B$39,2,FALSE),VLOOKUP(②選手情報入力!P47,種目情報!$E$4:$F$39,2,FALSE))))</f>
        <v/>
      </c>
      <c r="X38" t="str">
        <f>IF(E38="","",IF(②選手情報入力!Q47="","",②選手情報入力!Q47))</f>
        <v/>
      </c>
      <c r="Y38" s="28" t="str">
        <f>IF(E38="","",IF(②選手情報入力!O47="",0,1))</f>
        <v/>
      </c>
      <c r="Z38" t="str">
        <f>IF(E38="","",IF(②選手情報入力!P47="","",IF(I38=1,VLOOKUP(②選手情報入力!P47,種目情報!$A$4:$C$39,3,FALSE),VLOOKUP(②選手情報入力!P47,種目情報!$E$4:$G$39,3,FALSE))))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IF(E39="","",Sheet2!A38)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L39" t="str">
        <f t="shared" si="1"/>
        <v/>
      </c>
      <c r="M39" t="str">
        <f t="shared" si="2"/>
        <v/>
      </c>
      <c r="O39" t="str">
        <f>IF(E39="","",IF(②選手情報入力!J48="","",IF(I39=1,VLOOKUP(②選手情報入力!J48,種目情報!$A$4:$B$35,2,FALSE),VLOOKUP(②選手情報入力!J48,種目情報!$E$4:$F$34,2,FALSE))))</f>
        <v/>
      </c>
      <c r="P39" t="str">
        <f>IF(E39="","",IF(②選手情報入力!K48="","",②選手情報入力!K48))</f>
        <v/>
      </c>
      <c r="Q39" s="28" t="str">
        <f>IF(E39="","",IF(②選手情報入力!I48="",0,1))</f>
        <v/>
      </c>
      <c r="R39" t="str">
        <f>IF(E39="","",IF(②選手情報入力!J48="","",IF(I39=1,VLOOKUP(②選手情報入力!J48,種目情報!$A$4:$C$39,3,FALSE),VLOOKUP(②選手情報入力!J48,種目情報!$E$4:$G$39,3,FALSE))))</f>
        <v/>
      </c>
      <c r="S39" t="str">
        <f>IF(E39="","",IF(②選手情報入力!M48="","",IF(I39=1,VLOOKUP(②選手情報入力!M48,種目情報!$A$4:$B$39,2,FALSE),VLOOKUP(②選手情報入力!M48,種目情報!$E$4:$F$39,2,FALSE))))</f>
        <v/>
      </c>
      <c r="T39" t="str">
        <f>IF(E39="","",IF(②選手情報入力!N48="","",②選手情報入力!N48))</f>
        <v/>
      </c>
      <c r="U39" s="28" t="str">
        <f>IF(E39="","",IF(②選手情報入力!L48="",0,1))</f>
        <v/>
      </c>
      <c r="V39" t="str">
        <f>IF(E39="","",IF(②選手情報入力!M48="","",IF(I39=1,VLOOKUP(②選手情報入力!M48,種目情報!$A$4:$C$39,3,FALSE),VLOOKUP(②選手情報入力!M48,種目情報!$E$4:$G$39,3,FALSE))))</f>
        <v/>
      </c>
      <c r="W39" t="str">
        <f>IF(E39="","",IF(②選手情報入力!P48="","",IF(I39=1,VLOOKUP(②選手情報入力!P48,種目情報!$A$4:$B$39,2,FALSE),VLOOKUP(②選手情報入力!P48,種目情報!$E$4:$F$39,2,FALSE))))</f>
        <v/>
      </c>
      <c r="X39" t="str">
        <f>IF(E39="","",IF(②選手情報入力!Q48="","",②選手情報入力!Q48))</f>
        <v/>
      </c>
      <c r="Y39" s="28" t="str">
        <f>IF(E39="","",IF(②選手情報入力!O48="",0,1))</f>
        <v/>
      </c>
      <c r="Z39" t="str">
        <f>IF(E39="","",IF(②選手情報入力!P48="","",IF(I39=1,VLOOKUP(②選手情報入力!P48,種目情報!$A$4:$C$39,3,FALSE),VLOOKUP(②選手情報入力!P48,種目情報!$E$4:$G$39,3,FALSE))))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IF(E40="","",Sheet2!A39)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L40" t="str">
        <f t="shared" si="1"/>
        <v/>
      </c>
      <c r="M40" t="str">
        <f t="shared" si="2"/>
        <v/>
      </c>
      <c r="O40" t="str">
        <f>IF(E40="","",IF(②選手情報入力!J49="","",IF(I40=1,VLOOKUP(②選手情報入力!J49,種目情報!$A$4:$B$35,2,FALSE),VLOOKUP(②選手情報入力!J49,種目情報!$E$4:$F$34,2,FALSE))))</f>
        <v/>
      </c>
      <c r="P40" t="str">
        <f>IF(E40="","",IF(②選手情報入力!K49="","",②選手情報入力!K49))</f>
        <v/>
      </c>
      <c r="Q40" s="28" t="str">
        <f>IF(E40="","",IF(②選手情報入力!I49="",0,1))</f>
        <v/>
      </c>
      <c r="R40" t="str">
        <f>IF(E40="","",IF(②選手情報入力!J49="","",IF(I40=1,VLOOKUP(②選手情報入力!J49,種目情報!$A$4:$C$39,3,FALSE),VLOOKUP(②選手情報入力!J49,種目情報!$E$4:$G$39,3,FALSE))))</f>
        <v/>
      </c>
      <c r="S40" t="str">
        <f>IF(E40="","",IF(②選手情報入力!M49="","",IF(I40=1,VLOOKUP(②選手情報入力!M49,種目情報!$A$4:$B$39,2,FALSE),VLOOKUP(②選手情報入力!M49,種目情報!$E$4:$F$39,2,FALSE))))</f>
        <v/>
      </c>
      <c r="T40" t="str">
        <f>IF(E40="","",IF(②選手情報入力!N49="","",②選手情報入力!N49))</f>
        <v/>
      </c>
      <c r="U40" s="28" t="str">
        <f>IF(E40="","",IF(②選手情報入力!L49="",0,1))</f>
        <v/>
      </c>
      <c r="V40" t="str">
        <f>IF(E40="","",IF(②選手情報入力!M49="","",IF(I40=1,VLOOKUP(②選手情報入力!M49,種目情報!$A$4:$C$39,3,FALSE),VLOOKUP(②選手情報入力!M49,種目情報!$E$4:$G$39,3,FALSE))))</f>
        <v/>
      </c>
      <c r="W40" t="str">
        <f>IF(E40="","",IF(②選手情報入力!P49="","",IF(I40=1,VLOOKUP(②選手情報入力!P49,種目情報!$A$4:$B$39,2,FALSE),VLOOKUP(②選手情報入力!P49,種目情報!$E$4:$F$39,2,FALSE))))</f>
        <v/>
      </c>
      <c r="X40" t="str">
        <f>IF(E40="","",IF(②選手情報入力!Q49="","",②選手情報入力!Q49))</f>
        <v/>
      </c>
      <c r="Y40" s="28" t="str">
        <f>IF(E40="","",IF(②選手情報入力!O49="",0,1))</f>
        <v/>
      </c>
      <c r="Z40" t="str">
        <f>IF(E40="","",IF(②選手情報入力!P49="","",IF(I40=1,VLOOKUP(②選手情報入力!P49,種目情報!$A$4:$C$39,3,FALSE),VLOOKUP(②選手情報入力!P49,種目情報!$E$4:$G$39,3,FALSE))))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IF(E41="","",Sheet2!A40)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L41" t="str">
        <f t="shared" si="1"/>
        <v/>
      </c>
      <c r="M41" t="str">
        <f t="shared" si="2"/>
        <v/>
      </c>
      <c r="O41" t="str">
        <f>IF(E41="","",IF(②選手情報入力!J50="","",IF(I41=1,VLOOKUP(②選手情報入力!J50,種目情報!$A$4:$B$35,2,FALSE),VLOOKUP(②選手情報入力!J50,種目情報!$E$4:$F$34,2,FALSE))))</f>
        <v/>
      </c>
      <c r="P41" t="str">
        <f>IF(E41="","",IF(②選手情報入力!K50="","",②選手情報入力!K50))</f>
        <v/>
      </c>
      <c r="Q41" s="28" t="str">
        <f>IF(E41="","",IF(②選手情報入力!I50="",0,1))</f>
        <v/>
      </c>
      <c r="R41" t="str">
        <f>IF(E41="","",IF(②選手情報入力!J50="","",IF(I41=1,VLOOKUP(②選手情報入力!J50,種目情報!$A$4:$C$39,3,FALSE),VLOOKUP(②選手情報入力!J50,種目情報!$E$4:$G$39,3,FALSE))))</f>
        <v/>
      </c>
      <c r="S41" t="str">
        <f>IF(E41="","",IF(②選手情報入力!M50="","",IF(I41=1,VLOOKUP(②選手情報入力!M50,種目情報!$A$4:$B$39,2,FALSE),VLOOKUP(②選手情報入力!M50,種目情報!$E$4:$F$39,2,FALSE))))</f>
        <v/>
      </c>
      <c r="T41" t="str">
        <f>IF(E41="","",IF(②選手情報入力!N50="","",②選手情報入力!N50))</f>
        <v/>
      </c>
      <c r="U41" s="28" t="str">
        <f>IF(E41="","",IF(②選手情報入力!L50="",0,1))</f>
        <v/>
      </c>
      <c r="V41" t="str">
        <f>IF(E41="","",IF(②選手情報入力!M50="","",IF(I41=1,VLOOKUP(②選手情報入力!M50,種目情報!$A$4:$C$39,3,FALSE),VLOOKUP(②選手情報入力!M50,種目情報!$E$4:$G$39,3,FALSE))))</f>
        <v/>
      </c>
      <c r="W41" t="str">
        <f>IF(E41="","",IF(②選手情報入力!P50="","",IF(I41=1,VLOOKUP(②選手情報入力!P50,種目情報!$A$4:$B$39,2,FALSE),VLOOKUP(②選手情報入力!P50,種目情報!$E$4:$F$39,2,FALSE))))</f>
        <v/>
      </c>
      <c r="X41" t="str">
        <f>IF(E41="","",IF(②選手情報入力!Q50="","",②選手情報入力!Q50))</f>
        <v/>
      </c>
      <c r="Y41" s="28" t="str">
        <f>IF(E41="","",IF(②選手情報入力!O50="",0,1))</f>
        <v/>
      </c>
      <c r="Z41" t="str">
        <f>IF(E41="","",IF(②選手情報入力!P50="","",IF(I41=1,VLOOKUP(②選手情報入力!P50,種目情報!$A$4:$C$39,3,FALSE),VLOOKUP(②選手情報入力!P50,種目情報!$E$4:$G$39,3,FALSE))))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IF(E42="","",Sheet2!A41)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L42" t="str">
        <f t="shared" si="1"/>
        <v/>
      </c>
      <c r="M42" t="str">
        <f t="shared" si="2"/>
        <v/>
      </c>
      <c r="O42" t="str">
        <f>IF(E42="","",IF(②選手情報入力!J51="","",IF(I42=1,VLOOKUP(②選手情報入力!J51,種目情報!$A$4:$B$35,2,FALSE),VLOOKUP(②選手情報入力!J51,種目情報!$E$4:$F$34,2,FALSE))))</f>
        <v/>
      </c>
      <c r="P42" t="str">
        <f>IF(E42="","",IF(②選手情報入力!K51="","",②選手情報入力!K51))</f>
        <v/>
      </c>
      <c r="Q42" s="28" t="str">
        <f>IF(E42="","",IF(②選手情報入力!I51="",0,1))</f>
        <v/>
      </c>
      <c r="R42" t="str">
        <f>IF(E42="","",IF(②選手情報入力!J51="","",IF(I42=1,VLOOKUP(②選手情報入力!J51,種目情報!$A$4:$C$39,3,FALSE),VLOOKUP(②選手情報入力!J51,種目情報!$E$4:$G$39,3,FALSE))))</f>
        <v/>
      </c>
      <c r="S42" t="str">
        <f>IF(E42="","",IF(②選手情報入力!M51="","",IF(I42=1,VLOOKUP(②選手情報入力!M51,種目情報!$A$4:$B$39,2,FALSE),VLOOKUP(②選手情報入力!M51,種目情報!$E$4:$F$39,2,FALSE))))</f>
        <v/>
      </c>
      <c r="T42" t="str">
        <f>IF(E42="","",IF(②選手情報入力!N51="","",②選手情報入力!N51))</f>
        <v/>
      </c>
      <c r="U42" s="28" t="str">
        <f>IF(E42="","",IF(②選手情報入力!L51="",0,1))</f>
        <v/>
      </c>
      <c r="V42" t="str">
        <f>IF(E42="","",IF(②選手情報入力!M51="","",IF(I42=1,VLOOKUP(②選手情報入力!M51,種目情報!$A$4:$C$39,3,FALSE),VLOOKUP(②選手情報入力!M51,種目情報!$E$4:$G$39,3,FALSE))))</f>
        <v/>
      </c>
      <c r="W42" t="str">
        <f>IF(E42="","",IF(②選手情報入力!P51="","",IF(I42=1,VLOOKUP(②選手情報入力!P51,種目情報!$A$4:$B$39,2,FALSE),VLOOKUP(②選手情報入力!P51,種目情報!$E$4:$F$39,2,FALSE))))</f>
        <v/>
      </c>
      <c r="X42" t="str">
        <f>IF(E42="","",IF(②選手情報入力!Q51="","",②選手情報入力!Q51))</f>
        <v/>
      </c>
      <c r="Y42" s="28" t="str">
        <f>IF(E42="","",IF(②選手情報入力!O51="",0,1))</f>
        <v/>
      </c>
      <c r="Z42" t="str">
        <f>IF(E42="","",IF(②選手情報入力!P51="","",IF(I42=1,VLOOKUP(②選手情報入力!P51,種目情報!$A$4:$C$39,3,FALSE),VLOOKUP(②選手情報入力!P51,種目情報!$E$4:$G$39,3,FALSE))))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IF(E43="","",Sheet2!A42)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L43" t="str">
        <f t="shared" si="1"/>
        <v/>
      </c>
      <c r="M43" t="str">
        <f t="shared" si="2"/>
        <v/>
      </c>
      <c r="O43" t="str">
        <f>IF(E43="","",IF(②選手情報入力!J52="","",IF(I43=1,VLOOKUP(②選手情報入力!J52,種目情報!$A$4:$B$35,2,FALSE),VLOOKUP(②選手情報入力!J52,種目情報!$E$4:$F$34,2,FALSE))))</f>
        <v/>
      </c>
      <c r="P43" t="str">
        <f>IF(E43="","",IF(②選手情報入力!K52="","",②選手情報入力!K52))</f>
        <v/>
      </c>
      <c r="Q43" s="28" t="str">
        <f>IF(E43="","",IF(②選手情報入力!I52="",0,1))</f>
        <v/>
      </c>
      <c r="R43" t="str">
        <f>IF(E43="","",IF(②選手情報入力!J52="","",IF(I43=1,VLOOKUP(②選手情報入力!J52,種目情報!$A$4:$C$39,3,FALSE),VLOOKUP(②選手情報入力!J52,種目情報!$E$4:$G$39,3,FALSE))))</f>
        <v/>
      </c>
      <c r="S43" t="str">
        <f>IF(E43="","",IF(②選手情報入力!M52="","",IF(I43=1,VLOOKUP(②選手情報入力!M52,種目情報!$A$4:$B$39,2,FALSE),VLOOKUP(②選手情報入力!M52,種目情報!$E$4:$F$39,2,FALSE))))</f>
        <v/>
      </c>
      <c r="T43" t="str">
        <f>IF(E43="","",IF(②選手情報入力!N52="","",②選手情報入力!N52))</f>
        <v/>
      </c>
      <c r="U43" s="28" t="str">
        <f>IF(E43="","",IF(②選手情報入力!L52="",0,1))</f>
        <v/>
      </c>
      <c r="V43" t="str">
        <f>IF(E43="","",IF(②選手情報入力!M52="","",IF(I43=1,VLOOKUP(②選手情報入力!M52,種目情報!$A$4:$C$39,3,FALSE),VLOOKUP(②選手情報入力!M52,種目情報!$E$4:$G$39,3,FALSE))))</f>
        <v/>
      </c>
      <c r="W43" t="str">
        <f>IF(E43="","",IF(②選手情報入力!P52="","",IF(I43=1,VLOOKUP(②選手情報入力!P52,種目情報!$A$4:$B$39,2,FALSE),VLOOKUP(②選手情報入力!P52,種目情報!$E$4:$F$39,2,FALSE))))</f>
        <v/>
      </c>
      <c r="X43" t="str">
        <f>IF(E43="","",IF(②選手情報入力!Q52="","",②選手情報入力!Q52))</f>
        <v/>
      </c>
      <c r="Y43" s="28" t="str">
        <f>IF(E43="","",IF(②選手情報入力!O52="",0,1))</f>
        <v/>
      </c>
      <c r="Z43" t="str">
        <f>IF(E43="","",IF(②選手情報入力!P52="","",IF(I43=1,VLOOKUP(②選手情報入力!P52,種目情報!$A$4:$C$39,3,FALSE),VLOOKUP(②選手情報入力!P52,種目情報!$E$4:$G$39,3,FALSE))))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IF(E44="","",Sheet2!A43)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L44" t="str">
        <f t="shared" si="1"/>
        <v/>
      </c>
      <c r="M44" t="str">
        <f t="shared" si="2"/>
        <v/>
      </c>
      <c r="O44" t="str">
        <f>IF(E44="","",IF(②選手情報入力!J53="","",IF(I44=1,VLOOKUP(②選手情報入力!J53,種目情報!$A$4:$B$35,2,FALSE),VLOOKUP(②選手情報入力!J53,種目情報!$E$4:$F$34,2,FALSE))))</f>
        <v/>
      </c>
      <c r="P44" t="str">
        <f>IF(E44="","",IF(②選手情報入力!K53="","",②選手情報入力!K53))</f>
        <v/>
      </c>
      <c r="Q44" s="28" t="str">
        <f>IF(E44="","",IF(②選手情報入力!I53="",0,1))</f>
        <v/>
      </c>
      <c r="R44" t="str">
        <f>IF(E44="","",IF(②選手情報入力!J53="","",IF(I44=1,VLOOKUP(②選手情報入力!J53,種目情報!$A$4:$C$39,3,FALSE),VLOOKUP(②選手情報入力!J53,種目情報!$E$4:$G$39,3,FALSE))))</f>
        <v/>
      </c>
      <c r="S44" t="str">
        <f>IF(E44="","",IF(②選手情報入力!M53="","",IF(I44=1,VLOOKUP(②選手情報入力!M53,種目情報!$A$4:$B$39,2,FALSE),VLOOKUP(②選手情報入力!M53,種目情報!$E$4:$F$39,2,FALSE))))</f>
        <v/>
      </c>
      <c r="T44" t="str">
        <f>IF(E44="","",IF(②選手情報入力!N53="","",②選手情報入力!N53))</f>
        <v/>
      </c>
      <c r="U44" s="28" t="str">
        <f>IF(E44="","",IF(②選手情報入力!L53="",0,1))</f>
        <v/>
      </c>
      <c r="V44" t="str">
        <f>IF(E44="","",IF(②選手情報入力!M53="","",IF(I44=1,VLOOKUP(②選手情報入力!M53,種目情報!$A$4:$C$39,3,FALSE),VLOOKUP(②選手情報入力!M53,種目情報!$E$4:$G$39,3,FALSE))))</f>
        <v/>
      </c>
      <c r="W44" t="str">
        <f>IF(E44="","",IF(②選手情報入力!P53="","",IF(I44=1,VLOOKUP(②選手情報入力!P53,種目情報!$A$4:$B$39,2,FALSE),VLOOKUP(②選手情報入力!P53,種目情報!$E$4:$F$39,2,FALSE))))</f>
        <v/>
      </c>
      <c r="X44" t="str">
        <f>IF(E44="","",IF(②選手情報入力!Q53="","",②選手情報入力!Q53))</f>
        <v/>
      </c>
      <c r="Y44" s="28" t="str">
        <f>IF(E44="","",IF(②選手情報入力!O53="",0,1))</f>
        <v/>
      </c>
      <c r="Z44" t="str">
        <f>IF(E44="","",IF(②選手情報入力!P53="","",IF(I44=1,VLOOKUP(②選手情報入力!P53,種目情報!$A$4:$C$39,3,FALSE),VLOOKUP(②選手情報入力!P53,種目情報!$E$4:$G$39,3,FALSE))))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IF(E45="","",Sheet2!A44)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L45" t="str">
        <f t="shared" si="1"/>
        <v/>
      </c>
      <c r="M45" t="str">
        <f t="shared" si="2"/>
        <v/>
      </c>
      <c r="O45" t="str">
        <f>IF(E45="","",IF(②選手情報入力!J54="","",IF(I45=1,VLOOKUP(②選手情報入力!J54,種目情報!$A$4:$B$35,2,FALSE),VLOOKUP(②選手情報入力!J54,種目情報!$E$4:$F$34,2,FALSE))))</f>
        <v/>
      </c>
      <c r="P45" t="str">
        <f>IF(E45="","",IF(②選手情報入力!K54="","",②選手情報入力!K54))</f>
        <v/>
      </c>
      <c r="Q45" s="28" t="str">
        <f>IF(E45="","",IF(②選手情報入力!I54="",0,1))</f>
        <v/>
      </c>
      <c r="R45" t="str">
        <f>IF(E45="","",IF(②選手情報入力!J54="","",IF(I45=1,VLOOKUP(②選手情報入力!J54,種目情報!$A$4:$C$39,3,FALSE),VLOOKUP(②選手情報入力!J54,種目情報!$E$4:$G$39,3,FALSE))))</f>
        <v/>
      </c>
      <c r="S45" t="str">
        <f>IF(E45="","",IF(②選手情報入力!M54="","",IF(I45=1,VLOOKUP(②選手情報入力!M54,種目情報!$A$4:$B$39,2,FALSE),VLOOKUP(②選手情報入力!M54,種目情報!$E$4:$F$39,2,FALSE))))</f>
        <v/>
      </c>
      <c r="T45" t="str">
        <f>IF(E45="","",IF(②選手情報入力!N54="","",②選手情報入力!N54))</f>
        <v/>
      </c>
      <c r="U45" s="28" t="str">
        <f>IF(E45="","",IF(②選手情報入力!L54="",0,1))</f>
        <v/>
      </c>
      <c r="V45" t="str">
        <f>IF(E45="","",IF(②選手情報入力!M54="","",IF(I45=1,VLOOKUP(②選手情報入力!M54,種目情報!$A$4:$C$39,3,FALSE),VLOOKUP(②選手情報入力!M54,種目情報!$E$4:$G$39,3,FALSE))))</f>
        <v/>
      </c>
      <c r="W45" t="str">
        <f>IF(E45="","",IF(②選手情報入力!P54="","",IF(I45=1,VLOOKUP(②選手情報入力!P54,種目情報!$A$4:$B$39,2,FALSE),VLOOKUP(②選手情報入力!P54,種目情報!$E$4:$F$39,2,FALSE))))</f>
        <v/>
      </c>
      <c r="X45" t="str">
        <f>IF(E45="","",IF(②選手情報入力!Q54="","",②選手情報入力!Q54))</f>
        <v/>
      </c>
      <c r="Y45" s="28" t="str">
        <f>IF(E45="","",IF(②選手情報入力!O54="",0,1))</f>
        <v/>
      </c>
      <c r="Z45" t="str">
        <f>IF(E45="","",IF(②選手情報入力!P54="","",IF(I45=1,VLOOKUP(②選手情報入力!P54,種目情報!$A$4:$C$39,3,FALSE),VLOOKUP(②選手情報入力!P54,種目情報!$E$4:$G$39,3,FALSE))))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IF(E46="","",Sheet2!A45)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L46" t="str">
        <f t="shared" si="1"/>
        <v/>
      </c>
      <c r="M46" t="str">
        <f t="shared" si="2"/>
        <v/>
      </c>
      <c r="O46" t="str">
        <f>IF(E46="","",IF(②選手情報入力!J55="","",IF(I46=1,VLOOKUP(②選手情報入力!J55,種目情報!$A$4:$B$35,2,FALSE),VLOOKUP(②選手情報入力!J55,種目情報!$E$4:$F$34,2,FALSE))))</f>
        <v/>
      </c>
      <c r="P46" t="str">
        <f>IF(E46="","",IF(②選手情報入力!K55="","",②選手情報入力!K55))</f>
        <v/>
      </c>
      <c r="Q46" s="28" t="str">
        <f>IF(E46="","",IF(②選手情報入力!I55="",0,1))</f>
        <v/>
      </c>
      <c r="R46" t="str">
        <f>IF(E46="","",IF(②選手情報入力!J55="","",IF(I46=1,VLOOKUP(②選手情報入力!J55,種目情報!$A$4:$C$39,3,FALSE),VLOOKUP(②選手情報入力!J55,種目情報!$E$4:$G$39,3,FALSE))))</f>
        <v/>
      </c>
      <c r="S46" t="str">
        <f>IF(E46="","",IF(②選手情報入力!M55="","",IF(I46=1,VLOOKUP(②選手情報入力!M55,種目情報!$A$4:$B$39,2,FALSE),VLOOKUP(②選手情報入力!M55,種目情報!$E$4:$F$39,2,FALSE))))</f>
        <v/>
      </c>
      <c r="T46" t="str">
        <f>IF(E46="","",IF(②選手情報入力!N55="","",②選手情報入力!N55))</f>
        <v/>
      </c>
      <c r="U46" s="28" t="str">
        <f>IF(E46="","",IF(②選手情報入力!L55="",0,1))</f>
        <v/>
      </c>
      <c r="V46" t="str">
        <f>IF(E46="","",IF(②選手情報入力!M55="","",IF(I46=1,VLOOKUP(②選手情報入力!M55,種目情報!$A$4:$C$39,3,FALSE),VLOOKUP(②選手情報入力!M55,種目情報!$E$4:$G$39,3,FALSE))))</f>
        <v/>
      </c>
      <c r="W46" t="str">
        <f>IF(E46="","",IF(②選手情報入力!P55="","",IF(I46=1,VLOOKUP(②選手情報入力!P55,種目情報!$A$4:$B$39,2,FALSE),VLOOKUP(②選手情報入力!P55,種目情報!$E$4:$F$39,2,FALSE))))</f>
        <v/>
      </c>
      <c r="X46" t="str">
        <f>IF(E46="","",IF(②選手情報入力!Q55="","",②選手情報入力!Q55))</f>
        <v/>
      </c>
      <c r="Y46" s="28" t="str">
        <f>IF(E46="","",IF(②選手情報入力!O55="",0,1))</f>
        <v/>
      </c>
      <c r="Z46" t="str">
        <f>IF(E46="","",IF(②選手情報入力!P55="","",IF(I46=1,VLOOKUP(②選手情報入力!P55,種目情報!$A$4:$C$39,3,FALSE),VLOOKUP(②選手情報入力!P55,種目情報!$E$4:$G$39,3,FALSE))))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IF(E47="","",Sheet2!A46)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L47" t="str">
        <f t="shared" si="1"/>
        <v/>
      </c>
      <c r="M47" t="str">
        <f t="shared" si="2"/>
        <v/>
      </c>
      <c r="O47" t="str">
        <f>IF(E47="","",IF(②選手情報入力!J56="","",IF(I47=1,VLOOKUP(②選手情報入力!J56,種目情報!$A$4:$B$35,2,FALSE),VLOOKUP(②選手情報入力!J56,種目情報!$E$4:$F$34,2,FALSE))))</f>
        <v/>
      </c>
      <c r="P47" t="str">
        <f>IF(E47="","",IF(②選手情報入力!K56="","",②選手情報入力!K56))</f>
        <v/>
      </c>
      <c r="Q47" s="28" t="str">
        <f>IF(E47="","",IF(②選手情報入力!I56="",0,1))</f>
        <v/>
      </c>
      <c r="R47" t="str">
        <f>IF(E47="","",IF(②選手情報入力!J56="","",IF(I47=1,VLOOKUP(②選手情報入力!J56,種目情報!$A$4:$C$39,3,FALSE),VLOOKUP(②選手情報入力!J56,種目情報!$E$4:$G$39,3,FALSE))))</f>
        <v/>
      </c>
      <c r="S47" t="str">
        <f>IF(E47="","",IF(②選手情報入力!M56="","",IF(I47=1,VLOOKUP(②選手情報入力!M56,種目情報!$A$4:$B$39,2,FALSE),VLOOKUP(②選手情報入力!M56,種目情報!$E$4:$F$39,2,FALSE))))</f>
        <v/>
      </c>
      <c r="T47" t="str">
        <f>IF(E47="","",IF(②選手情報入力!N56="","",②選手情報入力!N56))</f>
        <v/>
      </c>
      <c r="U47" s="28" t="str">
        <f>IF(E47="","",IF(②選手情報入力!L56="",0,1))</f>
        <v/>
      </c>
      <c r="V47" t="str">
        <f>IF(E47="","",IF(②選手情報入力!M56="","",IF(I47=1,VLOOKUP(②選手情報入力!M56,種目情報!$A$4:$C$39,3,FALSE),VLOOKUP(②選手情報入力!M56,種目情報!$E$4:$G$39,3,FALSE))))</f>
        <v/>
      </c>
      <c r="W47" t="str">
        <f>IF(E47="","",IF(②選手情報入力!P56="","",IF(I47=1,VLOOKUP(②選手情報入力!P56,種目情報!$A$4:$B$39,2,FALSE),VLOOKUP(②選手情報入力!P56,種目情報!$E$4:$F$39,2,FALSE))))</f>
        <v/>
      </c>
      <c r="X47" t="str">
        <f>IF(E47="","",IF(②選手情報入力!Q56="","",②選手情報入力!Q56))</f>
        <v/>
      </c>
      <c r="Y47" s="28" t="str">
        <f>IF(E47="","",IF(②選手情報入力!O56="",0,1))</f>
        <v/>
      </c>
      <c r="Z47" t="str">
        <f>IF(E47="","",IF(②選手情報入力!P56="","",IF(I47=1,VLOOKUP(②選手情報入力!P56,種目情報!$A$4:$C$39,3,FALSE),VLOOKUP(②選手情報入力!P56,種目情報!$E$4:$G$39,3,FALSE))))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IF(E48="","",Sheet2!A47)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L48" t="str">
        <f t="shared" si="1"/>
        <v/>
      </c>
      <c r="M48" t="str">
        <f t="shared" si="2"/>
        <v/>
      </c>
      <c r="O48" t="str">
        <f>IF(E48="","",IF(②選手情報入力!J57="","",IF(I48=1,VLOOKUP(②選手情報入力!J57,種目情報!$A$4:$B$35,2,FALSE),VLOOKUP(②選手情報入力!J57,種目情報!$E$4:$F$34,2,FALSE))))</f>
        <v/>
      </c>
      <c r="P48" t="str">
        <f>IF(E48="","",IF(②選手情報入力!K57="","",②選手情報入力!K57))</f>
        <v/>
      </c>
      <c r="Q48" s="28" t="str">
        <f>IF(E48="","",IF(②選手情報入力!I57="",0,1))</f>
        <v/>
      </c>
      <c r="R48" t="str">
        <f>IF(E48="","",IF(②選手情報入力!J57="","",IF(I48=1,VLOOKUP(②選手情報入力!J57,種目情報!$A$4:$C$39,3,FALSE),VLOOKUP(②選手情報入力!J57,種目情報!$E$4:$G$39,3,FALSE))))</f>
        <v/>
      </c>
      <c r="S48" t="str">
        <f>IF(E48="","",IF(②選手情報入力!M57="","",IF(I48=1,VLOOKUP(②選手情報入力!M57,種目情報!$A$4:$B$39,2,FALSE),VLOOKUP(②選手情報入力!M57,種目情報!$E$4:$F$39,2,FALSE))))</f>
        <v/>
      </c>
      <c r="T48" t="str">
        <f>IF(E48="","",IF(②選手情報入力!N57="","",②選手情報入力!N57))</f>
        <v/>
      </c>
      <c r="U48" s="28" t="str">
        <f>IF(E48="","",IF(②選手情報入力!L57="",0,1))</f>
        <v/>
      </c>
      <c r="V48" t="str">
        <f>IF(E48="","",IF(②選手情報入力!M57="","",IF(I48=1,VLOOKUP(②選手情報入力!M57,種目情報!$A$4:$C$39,3,FALSE),VLOOKUP(②選手情報入力!M57,種目情報!$E$4:$G$39,3,FALSE))))</f>
        <v/>
      </c>
      <c r="W48" t="str">
        <f>IF(E48="","",IF(②選手情報入力!P57="","",IF(I48=1,VLOOKUP(②選手情報入力!P57,種目情報!$A$4:$B$39,2,FALSE),VLOOKUP(②選手情報入力!P57,種目情報!$E$4:$F$39,2,FALSE))))</f>
        <v/>
      </c>
      <c r="X48" t="str">
        <f>IF(E48="","",IF(②選手情報入力!Q57="","",②選手情報入力!Q57))</f>
        <v/>
      </c>
      <c r="Y48" s="28" t="str">
        <f>IF(E48="","",IF(②選手情報入力!O57="",0,1))</f>
        <v/>
      </c>
      <c r="Z48" t="str">
        <f>IF(E48="","",IF(②選手情報入力!P57="","",IF(I48=1,VLOOKUP(②選手情報入力!P57,種目情報!$A$4:$C$39,3,FALSE),VLOOKUP(②選手情報入力!P57,種目情報!$E$4:$G$39,3,FALSE))))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IF(E49="","",Sheet2!A48)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L49" t="str">
        <f t="shared" si="1"/>
        <v/>
      </c>
      <c r="M49" t="str">
        <f t="shared" si="2"/>
        <v/>
      </c>
      <c r="O49" t="str">
        <f>IF(E49="","",IF(②選手情報入力!J58="","",IF(I49=1,VLOOKUP(②選手情報入力!J58,種目情報!$A$4:$B$35,2,FALSE),VLOOKUP(②選手情報入力!J58,種目情報!$E$4:$F$34,2,FALSE))))</f>
        <v/>
      </c>
      <c r="P49" t="str">
        <f>IF(E49="","",IF(②選手情報入力!K58="","",②選手情報入力!K58))</f>
        <v/>
      </c>
      <c r="Q49" s="28" t="str">
        <f>IF(E49="","",IF(②選手情報入力!I58="",0,1))</f>
        <v/>
      </c>
      <c r="R49" t="str">
        <f>IF(E49="","",IF(②選手情報入力!J58="","",IF(I49=1,VLOOKUP(②選手情報入力!J58,種目情報!$A$4:$C$39,3,FALSE),VLOOKUP(②選手情報入力!J58,種目情報!$E$4:$G$39,3,FALSE))))</f>
        <v/>
      </c>
      <c r="S49" t="str">
        <f>IF(E49="","",IF(②選手情報入力!M58="","",IF(I49=1,VLOOKUP(②選手情報入力!M58,種目情報!$A$4:$B$39,2,FALSE),VLOOKUP(②選手情報入力!M58,種目情報!$E$4:$F$39,2,FALSE))))</f>
        <v/>
      </c>
      <c r="T49" t="str">
        <f>IF(E49="","",IF(②選手情報入力!N58="","",②選手情報入力!N58))</f>
        <v/>
      </c>
      <c r="U49" s="28" t="str">
        <f>IF(E49="","",IF(②選手情報入力!L58="",0,1))</f>
        <v/>
      </c>
      <c r="V49" t="str">
        <f>IF(E49="","",IF(②選手情報入力!M58="","",IF(I49=1,VLOOKUP(②選手情報入力!M58,種目情報!$A$4:$C$39,3,FALSE),VLOOKUP(②選手情報入力!M58,種目情報!$E$4:$G$39,3,FALSE))))</f>
        <v/>
      </c>
      <c r="W49" t="str">
        <f>IF(E49="","",IF(②選手情報入力!P58="","",IF(I49=1,VLOOKUP(②選手情報入力!P58,種目情報!$A$4:$B$39,2,FALSE),VLOOKUP(②選手情報入力!P58,種目情報!$E$4:$F$39,2,FALSE))))</f>
        <v/>
      </c>
      <c r="X49" t="str">
        <f>IF(E49="","",IF(②選手情報入力!Q58="","",②選手情報入力!Q58))</f>
        <v/>
      </c>
      <c r="Y49" s="28" t="str">
        <f>IF(E49="","",IF(②選手情報入力!O58="",0,1))</f>
        <v/>
      </c>
      <c r="Z49" t="str">
        <f>IF(E49="","",IF(②選手情報入力!P58="","",IF(I49=1,VLOOKUP(②選手情報入力!P58,種目情報!$A$4:$C$39,3,FALSE),VLOOKUP(②選手情報入力!P58,種目情報!$E$4:$G$39,3,FALSE))))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IF(E50="","",Sheet2!A49)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L50" t="str">
        <f t="shared" si="1"/>
        <v/>
      </c>
      <c r="M50" t="str">
        <f t="shared" si="2"/>
        <v/>
      </c>
      <c r="O50" t="str">
        <f>IF(E50="","",IF(②選手情報入力!J59="","",IF(I50=1,VLOOKUP(②選手情報入力!J59,種目情報!$A$4:$B$35,2,FALSE),VLOOKUP(②選手情報入力!J59,種目情報!$E$4:$F$34,2,FALSE))))</f>
        <v/>
      </c>
      <c r="P50" t="str">
        <f>IF(E50="","",IF(②選手情報入力!K59="","",②選手情報入力!K59))</f>
        <v/>
      </c>
      <c r="Q50" s="28" t="str">
        <f>IF(E50="","",IF(②選手情報入力!I59="",0,1))</f>
        <v/>
      </c>
      <c r="R50" t="str">
        <f>IF(E50="","",IF(②選手情報入力!J59="","",IF(I50=1,VLOOKUP(②選手情報入力!J59,種目情報!$A$4:$C$39,3,FALSE),VLOOKUP(②選手情報入力!J59,種目情報!$E$4:$G$39,3,FALSE))))</f>
        <v/>
      </c>
      <c r="S50" t="str">
        <f>IF(E50="","",IF(②選手情報入力!M59="","",IF(I50=1,VLOOKUP(②選手情報入力!M59,種目情報!$A$4:$B$39,2,FALSE),VLOOKUP(②選手情報入力!M59,種目情報!$E$4:$F$39,2,FALSE))))</f>
        <v/>
      </c>
      <c r="T50" t="str">
        <f>IF(E50="","",IF(②選手情報入力!N59="","",②選手情報入力!N59))</f>
        <v/>
      </c>
      <c r="U50" s="28" t="str">
        <f>IF(E50="","",IF(②選手情報入力!L59="",0,1))</f>
        <v/>
      </c>
      <c r="V50" t="str">
        <f>IF(E50="","",IF(②選手情報入力!M59="","",IF(I50=1,VLOOKUP(②選手情報入力!M59,種目情報!$A$4:$C$39,3,FALSE),VLOOKUP(②選手情報入力!M59,種目情報!$E$4:$G$39,3,FALSE))))</f>
        <v/>
      </c>
      <c r="W50" t="str">
        <f>IF(E50="","",IF(②選手情報入力!P59="","",IF(I50=1,VLOOKUP(②選手情報入力!P59,種目情報!$A$4:$B$39,2,FALSE),VLOOKUP(②選手情報入力!P59,種目情報!$E$4:$F$39,2,FALSE))))</f>
        <v/>
      </c>
      <c r="X50" t="str">
        <f>IF(E50="","",IF(②選手情報入力!Q59="","",②選手情報入力!Q59))</f>
        <v/>
      </c>
      <c r="Y50" s="28" t="str">
        <f>IF(E50="","",IF(②選手情報入力!O59="",0,1))</f>
        <v/>
      </c>
      <c r="Z50" t="str">
        <f>IF(E50="","",IF(②選手情報入力!P59="","",IF(I50=1,VLOOKUP(②選手情報入力!P59,種目情報!$A$4:$C$39,3,FALSE),VLOOKUP(②選手情報入力!P59,種目情報!$E$4:$G$39,3,FALSE))))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IF(E51="","",Sheet2!A50)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L51" t="str">
        <f t="shared" si="1"/>
        <v/>
      </c>
      <c r="M51" t="str">
        <f t="shared" si="2"/>
        <v/>
      </c>
      <c r="O51" t="str">
        <f>IF(E51="","",IF(②選手情報入力!J60="","",IF(I51=1,VLOOKUP(②選手情報入力!J60,種目情報!$A$4:$B$35,2,FALSE),VLOOKUP(②選手情報入力!J60,種目情報!$E$4:$F$34,2,FALSE))))</f>
        <v/>
      </c>
      <c r="P51" t="str">
        <f>IF(E51="","",IF(②選手情報入力!K60="","",②選手情報入力!K60))</f>
        <v/>
      </c>
      <c r="Q51" s="28" t="str">
        <f>IF(E51="","",IF(②選手情報入力!I60="",0,1))</f>
        <v/>
      </c>
      <c r="R51" t="str">
        <f>IF(E51="","",IF(②選手情報入力!J60="","",IF(I51=1,VLOOKUP(②選手情報入力!J60,種目情報!$A$4:$C$39,3,FALSE),VLOOKUP(②選手情報入力!J60,種目情報!$E$4:$G$39,3,FALSE))))</f>
        <v/>
      </c>
      <c r="S51" t="str">
        <f>IF(E51="","",IF(②選手情報入力!M60="","",IF(I51=1,VLOOKUP(②選手情報入力!M60,種目情報!$A$4:$B$39,2,FALSE),VLOOKUP(②選手情報入力!M60,種目情報!$E$4:$F$39,2,FALSE))))</f>
        <v/>
      </c>
      <c r="T51" t="str">
        <f>IF(E51="","",IF(②選手情報入力!N60="","",②選手情報入力!N60))</f>
        <v/>
      </c>
      <c r="U51" s="28" t="str">
        <f>IF(E51="","",IF(②選手情報入力!L60="",0,1))</f>
        <v/>
      </c>
      <c r="V51" t="str">
        <f>IF(E51="","",IF(②選手情報入力!M60="","",IF(I51=1,VLOOKUP(②選手情報入力!M60,種目情報!$A$4:$C$39,3,FALSE),VLOOKUP(②選手情報入力!M60,種目情報!$E$4:$G$39,3,FALSE))))</f>
        <v/>
      </c>
      <c r="W51" t="str">
        <f>IF(E51="","",IF(②選手情報入力!P60="","",IF(I51=1,VLOOKUP(②選手情報入力!P60,種目情報!$A$4:$B$39,2,FALSE),VLOOKUP(②選手情報入力!P60,種目情報!$E$4:$F$39,2,FALSE))))</f>
        <v/>
      </c>
      <c r="X51" t="str">
        <f>IF(E51="","",IF(②選手情報入力!Q60="","",②選手情報入力!Q60))</f>
        <v/>
      </c>
      <c r="Y51" s="28" t="str">
        <f>IF(E51="","",IF(②選手情報入力!O60="",0,1))</f>
        <v/>
      </c>
      <c r="Z51" t="str">
        <f>IF(E51="","",IF(②選手情報入力!P60="","",IF(I51=1,VLOOKUP(②選手情報入力!P60,種目情報!$A$4:$C$39,3,FALSE),VLOOKUP(②選手情報入力!P60,種目情報!$E$4:$G$39,3,FALSE))))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IF(E52="","",Sheet2!A51)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L52" t="str">
        <f t="shared" si="1"/>
        <v/>
      </c>
      <c r="M52" t="str">
        <f t="shared" si="2"/>
        <v/>
      </c>
      <c r="O52" t="str">
        <f>IF(E52="","",IF(②選手情報入力!J61="","",IF(I52=1,VLOOKUP(②選手情報入力!J61,種目情報!$A$4:$B$35,2,FALSE),VLOOKUP(②選手情報入力!J61,種目情報!$E$4:$F$34,2,FALSE))))</f>
        <v/>
      </c>
      <c r="P52" t="str">
        <f>IF(E52="","",IF(②選手情報入力!K61="","",②選手情報入力!K61))</f>
        <v/>
      </c>
      <c r="Q52" s="28" t="str">
        <f>IF(E52="","",IF(②選手情報入力!I61="",0,1))</f>
        <v/>
      </c>
      <c r="R52" t="str">
        <f>IF(E52="","",IF(②選手情報入力!J61="","",IF(I52=1,VLOOKUP(②選手情報入力!J61,種目情報!$A$4:$C$39,3,FALSE),VLOOKUP(②選手情報入力!J61,種目情報!$E$4:$G$39,3,FALSE))))</f>
        <v/>
      </c>
      <c r="S52" t="str">
        <f>IF(E52="","",IF(②選手情報入力!M61="","",IF(I52=1,VLOOKUP(②選手情報入力!M61,種目情報!$A$4:$B$39,2,FALSE),VLOOKUP(②選手情報入力!M61,種目情報!$E$4:$F$39,2,FALSE))))</f>
        <v/>
      </c>
      <c r="T52" t="str">
        <f>IF(E52="","",IF(②選手情報入力!N61="","",②選手情報入力!N61))</f>
        <v/>
      </c>
      <c r="U52" s="28" t="str">
        <f>IF(E52="","",IF(②選手情報入力!L61="",0,1))</f>
        <v/>
      </c>
      <c r="V52" t="str">
        <f>IF(E52="","",IF(②選手情報入力!M61="","",IF(I52=1,VLOOKUP(②選手情報入力!M61,種目情報!$A$4:$C$39,3,FALSE),VLOOKUP(②選手情報入力!M61,種目情報!$E$4:$G$39,3,FALSE))))</f>
        <v/>
      </c>
      <c r="W52" t="str">
        <f>IF(E52="","",IF(②選手情報入力!P61="","",IF(I52=1,VLOOKUP(②選手情報入力!P61,種目情報!$A$4:$B$39,2,FALSE),VLOOKUP(②選手情報入力!P61,種目情報!$E$4:$F$39,2,FALSE))))</f>
        <v/>
      </c>
      <c r="X52" t="str">
        <f>IF(E52="","",IF(②選手情報入力!Q61="","",②選手情報入力!Q61))</f>
        <v/>
      </c>
      <c r="Y52" s="28" t="str">
        <f>IF(E52="","",IF(②選手情報入力!O61="",0,1))</f>
        <v/>
      </c>
      <c r="Z52" t="str">
        <f>IF(E52="","",IF(②選手情報入力!P61="","",IF(I52=1,VLOOKUP(②選手情報入力!P61,種目情報!$A$4:$C$39,3,FALSE),VLOOKUP(②選手情報入力!P61,種目情報!$E$4:$G$39,3,FALSE))))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IF(E53="","",Sheet2!A52)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L53" t="str">
        <f t="shared" si="1"/>
        <v/>
      </c>
      <c r="M53" t="str">
        <f t="shared" si="2"/>
        <v/>
      </c>
      <c r="O53" t="str">
        <f>IF(E53="","",IF(②選手情報入力!J62="","",IF(I53=1,VLOOKUP(②選手情報入力!J62,種目情報!$A$4:$B$35,2,FALSE),VLOOKUP(②選手情報入力!J62,種目情報!$E$4:$F$34,2,FALSE))))</f>
        <v/>
      </c>
      <c r="P53" t="str">
        <f>IF(E53="","",IF(②選手情報入力!K62="","",②選手情報入力!K62))</f>
        <v/>
      </c>
      <c r="Q53" s="28" t="str">
        <f>IF(E53="","",IF(②選手情報入力!I62="",0,1))</f>
        <v/>
      </c>
      <c r="R53" t="str">
        <f>IF(E53="","",IF(②選手情報入力!J62="","",IF(I53=1,VLOOKUP(②選手情報入力!J62,種目情報!$A$4:$C$39,3,FALSE),VLOOKUP(②選手情報入力!J62,種目情報!$E$4:$G$39,3,FALSE))))</f>
        <v/>
      </c>
      <c r="S53" t="str">
        <f>IF(E53="","",IF(②選手情報入力!M62="","",IF(I53=1,VLOOKUP(②選手情報入力!M62,種目情報!$A$4:$B$39,2,FALSE),VLOOKUP(②選手情報入力!M62,種目情報!$E$4:$F$39,2,FALSE))))</f>
        <v/>
      </c>
      <c r="T53" t="str">
        <f>IF(E53="","",IF(②選手情報入力!N62="","",②選手情報入力!N62))</f>
        <v/>
      </c>
      <c r="U53" s="28" t="str">
        <f>IF(E53="","",IF(②選手情報入力!L62="",0,1))</f>
        <v/>
      </c>
      <c r="V53" t="str">
        <f>IF(E53="","",IF(②選手情報入力!M62="","",IF(I53=1,VLOOKUP(②選手情報入力!M62,種目情報!$A$4:$C$39,3,FALSE),VLOOKUP(②選手情報入力!M62,種目情報!$E$4:$G$39,3,FALSE))))</f>
        <v/>
      </c>
      <c r="W53" t="str">
        <f>IF(E53="","",IF(②選手情報入力!P62="","",IF(I53=1,VLOOKUP(②選手情報入力!P62,種目情報!$A$4:$B$39,2,FALSE),VLOOKUP(②選手情報入力!P62,種目情報!$E$4:$F$39,2,FALSE))))</f>
        <v/>
      </c>
      <c r="X53" t="str">
        <f>IF(E53="","",IF(②選手情報入力!Q62="","",②選手情報入力!Q62))</f>
        <v/>
      </c>
      <c r="Y53" s="28" t="str">
        <f>IF(E53="","",IF(②選手情報入力!O62="",0,1))</f>
        <v/>
      </c>
      <c r="Z53" t="str">
        <f>IF(E53="","",IF(②選手情報入力!P62="","",IF(I53=1,VLOOKUP(②選手情報入力!P62,種目情報!$A$4:$C$39,3,FALSE),VLOOKUP(②選手情報入力!P62,種目情報!$E$4:$G$39,3,FALSE))))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IF(E54="","",Sheet2!A53)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L54" t="str">
        <f t="shared" si="1"/>
        <v/>
      </c>
      <c r="M54" t="str">
        <f t="shared" si="2"/>
        <v/>
      </c>
      <c r="O54" t="str">
        <f>IF(E54="","",IF(②選手情報入力!J63="","",IF(I54=1,VLOOKUP(②選手情報入力!J63,種目情報!$A$4:$B$35,2,FALSE),VLOOKUP(②選手情報入力!J63,種目情報!$E$4:$F$34,2,FALSE))))</f>
        <v/>
      </c>
      <c r="P54" t="str">
        <f>IF(E54="","",IF(②選手情報入力!K63="","",②選手情報入力!K63))</f>
        <v/>
      </c>
      <c r="Q54" s="28" t="str">
        <f>IF(E54="","",IF(②選手情報入力!I63="",0,1))</f>
        <v/>
      </c>
      <c r="R54" t="str">
        <f>IF(E54="","",IF(②選手情報入力!J63="","",IF(I54=1,VLOOKUP(②選手情報入力!J63,種目情報!$A$4:$C$39,3,FALSE),VLOOKUP(②選手情報入力!J63,種目情報!$E$4:$G$39,3,FALSE))))</f>
        <v/>
      </c>
      <c r="S54" t="str">
        <f>IF(E54="","",IF(②選手情報入力!M63="","",IF(I54=1,VLOOKUP(②選手情報入力!M63,種目情報!$A$4:$B$39,2,FALSE),VLOOKUP(②選手情報入力!M63,種目情報!$E$4:$F$39,2,FALSE))))</f>
        <v/>
      </c>
      <c r="T54" t="str">
        <f>IF(E54="","",IF(②選手情報入力!N63="","",②選手情報入力!N63))</f>
        <v/>
      </c>
      <c r="U54" s="28" t="str">
        <f>IF(E54="","",IF(②選手情報入力!L63="",0,1))</f>
        <v/>
      </c>
      <c r="V54" t="str">
        <f>IF(E54="","",IF(②選手情報入力!M63="","",IF(I54=1,VLOOKUP(②選手情報入力!M63,種目情報!$A$4:$C$39,3,FALSE),VLOOKUP(②選手情報入力!M63,種目情報!$E$4:$G$39,3,FALSE))))</f>
        <v/>
      </c>
      <c r="W54" t="str">
        <f>IF(E54="","",IF(②選手情報入力!P63="","",IF(I54=1,VLOOKUP(②選手情報入力!P63,種目情報!$A$4:$B$39,2,FALSE),VLOOKUP(②選手情報入力!P63,種目情報!$E$4:$F$39,2,FALSE))))</f>
        <v/>
      </c>
      <c r="X54" t="str">
        <f>IF(E54="","",IF(②選手情報入力!Q63="","",②選手情報入力!Q63))</f>
        <v/>
      </c>
      <c r="Y54" s="28" t="str">
        <f>IF(E54="","",IF(②選手情報入力!O63="",0,1))</f>
        <v/>
      </c>
      <c r="Z54" t="str">
        <f>IF(E54="","",IF(②選手情報入力!P63="","",IF(I54=1,VLOOKUP(②選手情報入力!P63,種目情報!$A$4:$C$39,3,FALSE),VLOOKUP(②選手情報入力!P63,種目情報!$E$4:$G$39,3,FALSE))))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IF(E55="","",Sheet2!A54)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L55" t="str">
        <f t="shared" si="1"/>
        <v/>
      </c>
      <c r="M55" t="str">
        <f t="shared" si="2"/>
        <v/>
      </c>
      <c r="O55" t="str">
        <f>IF(E55="","",IF(②選手情報入力!J64="","",IF(I55=1,VLOOKUP(②選手情報入力!J64,種目情報!$A$4:$B$35,2,FALSE),VLOOKUP(②選手情報入力!J64,種目情報!$E$4:$F$34,2,FALSE))))</f>
        <v/>
      </c>
      <c r="P55" t="str">
        <f>IF(E55="","",IF(②選手情報入力!K64="","",②選手情報入力!K64))</f>
        <v/>
      </c>
      <c r="Q55" s="28" t="str">
        <f>IF(E55="","",IF(②選手情報入力!I64="",0,1))</f>
        <v/>
      </c>
      <c r="R55" t="str">
        <f>IF(E55="","",IF(②選手情報入力!J64="","",IF(I55=1,VLOOKUP(②選手情報入力!J64,種目情報!$A$4:$C$39,3,FALSE),VLOOKUP(②選手情報入力!J64,種目情報!$E$4:$G$39,3,FALSE))))</f>
        <v/>
      </c>
      <c r="S55" t="str">
        <f>IF(E55="","",IF(②選手情報入力!M64="","",IF(I55=1,VLOOKUP(②選手情報入力!M64,種目情報!$A$4:$B$39,2,FALSE),VLOOKUP(②選手情報入力!M64,種目情報!$E$4:$F$39,2,FALSE))))</f>
        <v/>
      </c>
      <c r="T55" t="str">
        <f>IF(E55="","",IF(②選手情報入力!N64="","",②選手情報入力!N64))</f>
        <v/>
      </c>
      <c r="U55" s="28" t="str">
        <f>IF(E55="","",IF(②選手情報入力!L64="",0,1))</f>
        <v/>
      </c>
      <c r="V55" t="str">
        <f>IF(E55="","",IF(②選手情報入力!M64="","",IF(I55=1,VLOOKUP(②選手情報入力!M64,種目情報!$A$4:$C$39,3,FALSE),VLOOKUP(②選手情報入力!M64,種目情報!$E$4:$G$39,3,FALSE))))</f>
        <v/>
      </c>
      <c r="W55" t="str">
        <f>IF(E55="","",IF(②選手情報入力!P64="","",IF(I55=1,VLOOKUP(②選手情報入力!P64,種目情報!$A$4:$B$39,2,FALSE),VLOOKUP(②選手情報入力!P64,種目情報!$E$4:$F$39,2,FALSE))))</f>
        <v/>
      </c>
      <c r="X55" t="str">
        <f>IF(E55="","",IF(②選手情報入力!Q64="","",②選手情報入力!Q64))</f>
        <v/>
      </c>
      <c r="Y55" s="28" t="str">
        <f>IF(E55="","",IF(②選手情報入力!O64="",0,1))</f>
        <v/>
      </c>
      <c r="Z55" t="str">
        <f>IF(E55="","",IF(②選手情報入力!P64="","",IF(I55=1,VLOOKUP(②選手情報入力!P64,種目情報!$A$4:$C$39,3,FALSE),VLOOKUP(②選手情報入力!P64,種目情報!$E$4:$G$39,3,FALSE))))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IF(E56="","",Sheet2!A55)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L56" t="str">
        <f t="shared" si="1"/>
        <v/>
      </c>
      <c r="M56" t="str">
        <f t="shared" si="2"/>
        <v/>
      </c>
      <c r="O56" t="str">
        <f>IF(E56="","",IF(②選手情報入力!J65="","",IF(I56=1,VLOOKUP(②選手情報入力!J65,種目情報!$A$4:$B$35,2,FALSE),VLOOKUP(②選手情報入力!J65,種目情報!$E$4:$F$34,2,FALSE))))</f>
        <v/>
      </c>
      <c r="P56" t="str">
        <f>IF(E56="","",IF(②選手情報入力!K65="","",②選手情報入力!K65))</f>
        <v/>
      </c>
      <c r="Q56" s="28" t="str">
        <f>IF(E56="","",IF(②選手情報入力!I65="",0,1))</f>
        <v/>
      </c>
      <c r="R56" t="str">
        <f>IF(E56="","",IF(②選手情報入力!J65="","",IF(I56=1,VLOOKUP(②選手情報入力!J65,種目情報!$A$4:$C$39,3,FALSE),VLOOKUP(②選手情報入力!J65,種目情報!$E$4:$G$39,3,FALSE))))</f>
        <v/>
      </c>
      <c r="S56" t="str">
        <f>IF(E56="","",IF(②選手情報入力!M65="","",IF(I56=1,VLOOKUP(②選手情報入力!M65,種目情報!$A$4:$B$39,2,FALSE),VLOOKUP(②選手情報入力!M65,種目情報!$E$4:$F$39,2,FALSE))))</f>
        <v/>
      </c>
      <c r="T56" t="str">
        <f>IF(E56="","",IF(②選手情報入力!N65="","",②選手情報入力!N65))</f>
        <v/>
      </c>
      <c r="U56" s="28" t="str">
        <f>IF(E56="","",IF(②選手情報入力!L65="",0,1))</f>
        <v/>
      </c>
      <c r="V56" t="str">
        <f>IF(E56="","",IF(②選手情報入力!M65="","",IF(I56=1,VLOOKUP(②選手情報入力!M65,種目情報!$A$4:$C$39,3,FALSE),VLOOKUP(②選手情報入力!M65,種目情報!$E$4:$G$39,3,FALSE))))</f>
        <v/>
      </c>
      <c r="W56" t="str">
        <f>IF(E56="","",IF(②選手情報入力!P65="","",IF(I56=1,VLOOKUP(②選手情報入力!P65,種目情報!$A$4:$B$39,2,FALSE),VLOOKUP(②選手情報入力!P65,種目情報!$E$4:$F$39,2,FALSE))))</f>
        <v/>
      </c>
      <c r="X56" t="str">
        <f>IF(E56="","",IF(②選手情報入力!Q65="","",②選手情報入力!Q65))</f>
        <v/>
      </c>
      <c r="Y56" s="28" t="str">
        <f>IF(E56="","",IF(②選手情報入力!O65="",0,1))</f>
        <v/>
      </c>
      <c r="Z56" t="str">
        <f>IF(E56="","",IF(②選手情報入力!P65="","",IF(I56=1,VLOOKUP(②選手情報入力!P65,種目情報!$A$4:$C$39,3,FALSE),VLOOKUP(②選手情報入力!P65,種目情報!$E$4:$G$39,3,FALSE))))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IF(E57="","",Sheet2!A56)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L57" t="str">
        <f t="shared" si="1"/>
        <v/>
      </c>
      <c r="M57" t="str">
        <f t="shared" si="2"/>
        <v/>
      </c>
      <c r="O57" t="str">
        <f>IF(E57="","",IF(②選手情報入力!J66="","",IF(I57=1,VLOOKUP(②選手情報入力!J66,種目情報!$A$4:$B$35,2,FALSE),VLOOKUP(②選手情報入力!J66,種目情報!$E$4:$F$34,2,FALSE))))</f>
        <v/>
      </c>
      <c r="P57" t="str">
        <f>IF(E57="","",IF(②選手情報入力!K66="","",②選手情報入力!K66))</f>
        <v/>
      </c>
      <c r="Q57" s="28" t="str">
        <f>IF(E57="","",IF(②選手情報入力!I66="",0,1))</f>
        <v/>
      </c>
      <c r="R57" t="str">
        <f>IF(E57="","",IF(②選手情報入力!J66="","",IF(I57=1,VLOOKUP(②選手情報入力!J66,種目情報!$A$4:$C$39,3,FALSE),VLOOKUP(②選手情報入力!J66,種目情報!$E$4:$G$39,3,FALSE))))</f>
        <v/>
      </c>
      <c r="S57" t="str">
        <f>IF(E57="","",IF(②選手情報入力!M66="","",IF(I57=1,VLOOKUP(②選手情報入力!M66,種目情報!$A$4:$B$39,2,FALSE),VLOOKUP(②選手情報入力!M66,種目情報!$E$4:$F$39,2,FALSE))))</f>
        <v/>
      </c>
      <c r="T57" t="str">
        <f>IF(E57="","",IF(②選手情報入力!N66="","",②選手情報入力!N66))</f>
        <v/>
      </c>
      <c r="U57" s="28" t="str">
        <f>IF(E57="","",IF(②選手情報入力!L66="",0,1))</f>
        <v/>
      </c>
      <c r="V57" t="str">
        <f>IF(E57="","",IF(②選手情報入力!M66="","",IF(I57=1,VLOOKUP(②選手情報入力!M66,種目情報!$A$4:$C$39,3,FALSE),VLOOKUP(②選手情報入力!M66,種目情報!$E$4:$G$39,3,FALSE))))</f>
        <v/>
      </c>
      <c r="W57" t="str">
        <f>IF(E57="","",IF(②選手情報入力!P66="","",IF(I57=1,VLOOKUP(②選手情報入力!P66,種目情報!$A$4:$B$39,2,FALSE),VLOOKUP(②選手情報入力!P66,種目情報!$E$4:$F$39,2,FALSE))))</f>
        <v/>
      </c>
      <c r="X57" t="str">
        <f>IF(E57="","",IF(②選手情報入力!Q66="","",②選手情報入力!Q66))</f>
        <v/>
      </c>
      <c r="Y57" s="28" t="str">
        <f>IF(E57="","",IF(②選手情報入力!O66="",0,1))</f>
        <v/>
      </c>
      <c r="Z57" t="str">
        <f>IF(E57="","",IF(②選手情報入力!P66="","",IF(I57=1,VLOOKUP(②選手情報入力!P66,種目情報!$A$4:$C$39,3,FALSE),VLOOKUP(②選手情報入力!P66,種目情報!$E$4:$G$39,3,FALSE))))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IF(E58="","",Sheet2!A57)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L58" t="str">
        <f t="shared" si="1"/>
        <v/>
      </c>
      <c r="M58" t="str">
        <f t="shared" si="2"/>
        <v/>
      </c>
      <c r="O58" t="str">
        <f>IF(E58="","",IF(②選手情報入力!J67="","",IF(I58=1,VLOOKUP(②選手情報入力!J67,種目情報!$A$4:$B$35,2,FALSE),VLOOKUP(②選手情報入力!J67,種目情報!$E$4:$F$34,2,FALSE))))</f>
        <v/>
      </c>
      <c r="P58" t="str">
        <f>IF(E58="","",IF(②選手情報入力!K67="","",②選手情報入力!K67))</f>
        <v/>
      </c>
      <c r="Q58" s="28" t="str">
        <f>IF(E58="","",IF(②選手情報入力!I67="",0,1))</f>
        <v/>
      </c>
      <c r="R58" t="str">
        <f>IF(E58="","",IF(②選手情報入力!J67="","",IF(I58=1,VLOOKUP(②選手情報入力!J67,種目情報!$A$4:$C$39,3,FALSE),VLOOKUP(②選手情報入力!J67,種目情報!$E$4:$G$39,3,FALSE))))</f>
        <v/>
      </c>
      <c r="S58" t="str">
        <f>IF(E58="","",IF(②選手情報入力!M67="","",IF(I58=1,VLOOKUP(②選手情報入力!M67,種目情報!$A$4:$B$39,2,FALSE),VLOOKUP(②選手情報入力!M67,種目情報!$E$4:$F$39,2,FALSE))))</f>
        <v/>
      </c>
      <c r="T58" t="str">
        <f>IF(E58="","",IF(②選手情報入力!N67="","",②選手情報入力!N67))</f>
        <v/>
      </c>
      <c r="U58" s="28" t="str">
        <f>IF(E58="","",IF(②選手情報入力!L67="",0,1))</f>
        <v/>
      </c>
      <c r="V58" t="str">
        <f>IF(E58="","",IF(②選手情報入力!M67="","",IF(I58=1,VLOOKUP(②選手情報入力!M67,種目情報!$A$4:$C$39,3,FALSE),VLOOKUP(②選手情報入力!M67,種目情報!$E$4:$G$39,3,FALSE))))</f>
        <v/>
      </c>
      <c r="W58" t="str">
        <f>IF(E58="","",IF(②選手情報入力!P67="","",IF(I58=1,VLOOKUP(②選手情報入力!P67,種目情報!$A$4:$B$39,2,FALSE),VLOOKUP(②選手情報入力!P67,種目情報!$E$4:$F$39,2,FALSE))))</f>
        <v/>
      </c>
      <c r="X58" t="str">
        <f>IF(E58="","",IF(②選手情報入力!Q67="","",②選手情報入力!Q67))</f>
        <v/>
      </c>
      <c r="Y58" s="28" t="str">
        <f>IF(E58="","",IF(②選手情報入力!O67="",0,1))</f>
        <v/>
      </c>
      <c r="Z58" t="str">
        <f>IF(E58="","",IF(②選手情報入力!P67="","",IF(I58=1,VLOOKUP(②選手情報入力!P67,種目情報!$A$4:$C$39,3,FALSE),VLOOKUP(②選手情報入力!P67,種目情報!$E$4:$G$39,3,FALSE))))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IF(E59="","",Sheet2!A58)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L59" t="str">
        <f t="shared" si="1"/>
        <v/>
      </c>
      <c r="M59" t="str">
        <f t="shared" si="2"/>
        <v/>
      </c>
      <c r="O59" t="str">
        <f>IF(E59="","",IF(②選手情報入力!J68="","",IF(I59=1,VLOOKUP(②選手情報入力!J68,種目情報!$A$4:$B$35,2,FALSE),VLOOKUP(②選手情報入力!J68,種目情報!$E$4:$F$34,2,FALSE))))</f>
        <v/>
      </c>
      <c r="P59" t="str">
        <f>IF(E59="","",IF(②選手情報入力!K68="","",②選手情報入力!K68))</f>
        <v/>
      </c>
      <c r="Q59" s="28" t="str">
        <f>IF(E59="","",IF(②選手情報入力!I68="",0,1))</f>
        <v/>
      </c>
      <c r="R59" t="str">
        <f>IF(E59="","",IF(②選手情報入力!J68="","",IF(I59=1,VLOOKUP(②選手情報入力!J68,種目情報!$A$4:$C$39,3,FALSE),VLOOKUP(②選手情報入力!J68,種目情報!$E$4:$G$39,3,FALSE))))</f>
        <v/>
      </c>
      <c r="S59" t="str">
        <f>IF(E59="","",IF(②選手情報入力!M68="","",IF(I59=1,VLOOKUP(②選手情報入力!M68,種目情報!$A$4:$B$39,2,FALSE),VLOOKUP(②選手情報入力!M68,種目情報!$E$4:$F$39,2,FALSE))))</f>
        <v/>
      </c>
      <c r="T59" t="str">
        <f>IF(E59="","",IF(②選手情報入力!N68="","",②選手情報入力!N68))</f>
        <v/>
      </c>
      <c r="U59" s="28" t="str">
        <f>IF(E59="","",IF(②選手情報入力!L68="",0,1))</f>
        <v/>
      </c>
      <c r="V59" t="str">
        <f>IF(E59="","",IF(②選手情報入力!M68="","",IF(I59=1,VLOOKUP(②選手情報入力!M68,種目情報!$A$4:$C$39,3,FALSE),VLOOKUP(②選手情報入力!M68,種目情報!$E$4:$G$39,3,FALSE))))</f>
        <v/>
      </c>
      <c r="W59" t="str">
        <f>IF(E59="","",IF(②選手情報入力!P68="","",IF(I59=1,VLOOKUP(②選手情報入力!P68,種目情報!$A$4:$B$39,2,FALSE),VLOOKUP(②選手情報入力!P68,種目情報!$E$4:$F$39,2,FALSE))))</f>
        <v/>
      </c>
      <c r="X59" t="str">
        <f>IF(E59="","",IF(②選手情報入力!Q68="","",②選手情報入力!Q68))</f>
        <v/>
      </c>
      <c r="Y59" s="28" t="str">
        <f>IF(E59="","",IF(②選手情報入力!O68="",0,1))</f>
        <v/>
      </c>
      <c r="Z59" t="str">
        <f>IF(E59="","",IF(②選手情報入力!P68="","",IF(I59=1,VLOOKUP(②選手情報入力!P68,種目情報!$A$4:$C$39,3,FALSE),VLOOKUP(②選手情報入力!P68,種目情報!$E$4:$G$39,3,FALSE))))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IF(E60="","",Sheet2!A59)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L60" t="str">
        <f t="shared" si="1"/>
        <v/>
      </c>
      <c r="M60" t="str">
        <f t="shared" si="2"/>
        <v/>
      </c>
      <c r="O60" t="str">
        <f>IF(E60="","",IF(②選手情報入力!J69="","",IF(I60=1,VLOOKUP(②選手情報入力!J69,種目情報!$A$4:$B$35,2,FALSE),VLOOKUP(②選手情報入力!J69,種目情報!$E$4:$F$34,2,FALSE))))</f>
        <v/>
      </c>
      <c r="P60" t="str">
        <f>IF(E60="","",IF(②選手情報入力!K69="","",②選手情報入力!K69))</f>
        <v/>
      </c>
      <c r="Q60" s="28" t="str">
        <f>IF(E60="","",IF(②選手情報入力!I69="",0,1))</f>
        <v/>
      </c>
      <c r="R60" t="str">
        <f>IF(E60="","",IF(②選手情報入力!J69="","",IF(I60=1,VLOOKUP(②選手情報入力!J69,種目情報!$A$4:$C$39,3,FALSE),VLOOKUP(②選手情報入力!J69,種目情報!$E$4:$G$39,3,FALSE))))</f>
        <v/>
      </c>
      <c r="S60" t="str">
        <f>IF(E60="","",IF(②選手情報入力!M69="","",IF(I60=1,VLOOKUP(②選手情報入力!M69,種目情報!$A$4:$B$39,2,FALSE),VLOOKUP(②選手情報入力!M69,種目情報!$E$4:$F$39,2,FALSE))))</f>
        <v/>
      </c>
      <c r="T60" t="str">
        <f>IF(E60="","",IF(②選手情報入力!N69="","",②選手情報入力!N69))</f>
        <v/>
      </c>
      <c r="U60" s="28" t="str">
        <f>IF(E60="","",IF(②選手情報入力!L69="",0,1))</f>
        <v/>
      </c>
      <c r="V60" t="str">
        <f>IF(E60="","",IF(②選手情報入力!M69="","",IF(I60=1,VLOOKUP(②選手情報入力!M69,種目情報!$A$4:$C$39,3,FALSE),VLOOKUP(②選手情報入力!M69,種目情報!$E$4:$G$39,3,FALSE))))</f>
        <v/>
      </c>
      <c r="W60" t="str">
        <f>IF(E60="","",IF(②選手情報入力!P69="","",IF(I60=1,VLOOKUP(②選手情報入力!P69,種目情報!$A$4:$B$39,2,FALSE),VLOOKUP(②選手情報入力!P69,種目情報!$E$4:$F$39,2,FALSE))))</f>
        <v/>
      </c>
      <c r="X60" t="str">
        <f>IF(E60="","",IF(②選手情報入力!Q69="","",②選手情報入力!Q69))</f>
        <v/>
      </c>
      <c r="Y60" s="28" t="str">
        <f>IF(E60="","",IF(②選手情報入力!O69="",0,1))</f>
        <v/>
      </c>
      <c r="Z60" t="str">
        <f>IF(E60="","",IF(②選手情報入力!P69="","",IF(I60=1,VLOOKUP(②選手情報入力!P69,種目情報!$A$4:$C$39,3,FALSE),VLOOKUP(②選手情報入力!P69,種目情報!$E$4:$G$39,3,FALSE))))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IF(E61="","",Sheet2!A60)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L61" t="str">
        <f t="shared" si="1"/>
        <v/>
      </c>
      <c r="M61" t="str">
        <f t="shared" si="2"/>
        <v/>
      </c>
      <c r="O61" t="str">
        <f>IF(E61="","",IF(②選手情報入力!J70="","",IF(I61=1,VLOOKUP(②選手情報入力!J70,種目情報!$A$4:$B$35,2,FALSE),VLOOKUP(②選手情報入力!J70,種目情報!$E$4:$F$34,2,FALSE))))</f>
        <v/>
      </c>
      <c r="P61" t="str">
        <f>IF(E61="","",IF(②選手情報入力!K70="","",②選手情報入力!K70))</f>
        <v/>
      </c>
      <c r="Q61" s="28" t="str">
        <f>IF(E61="","",IF(②選手情報入力!I70="",0,1))</f>
        <v/>
      </c>
      <c r="R61" t="str">
        <f>IF(E61="","",IF(②選手情報入力!J70="","",IF(I61=1,VLOOKUP(②選手情報入力!J70,種目情報!$A$4:$C$39,3,FALSE),VLOOKUP(②選手情報入力!J70,種目情報!$E$4:$G$39,3,FALSE))))</f>
        <v/>
      </c>
      <c r="S61" t="str">
        <f>IF(E61="","",IF(②選手情報入力!M70="","",IF(I61=1,VLOOKUP(②選手情報入力!M70,種目情報!$A$4:$B$39,2,FALSE),VLOOKUP(②選手情報入力!M70,種目情報!$E$4:$F$39,2,FALSE))))</f>
        <v/>
      </c>
      <c r="T61" t="str">
        <f>IF(E61="","",IF(②選手情報入力!N70="","",②選手情報入力!N70))</f>
        <v/>
      </c>
      <c r="U61" s="28" t="str">
        <f>IF(E61="","",IF(②選手情報入力!L70="",0,1))</f>
        <v/>
      </c>
      <c r="V61" t="str">
        <f>IF(E61="","",IF(②選手情報入力!M70="","",IF(I61=1,VLOOKUP(②選手情報入力!M70,種目情報!$A$4:$C$39,3,FALSE),VLOOKUP(②選手情報入力!M70,種目情報!$E$4:$G$39,3,FALSE))))</f>
        <v/>
      </c>
      <c r="W61" t="str">
        <f>IF(E61="","",IF(②選手情報入力!P70="","",IF(I61=1,VLOOKUP(②選手情報入力!P70,種目情報!$A$4:$B$39,2,FALSE),VLOOKUP(②選手情報入力!P70,種目情報!$E$4:$F$39,2,FALSE))))</f>
        <v/>
      </c>
      <c r="X61" t="str">
        <f>IF(E61="","",IF(②選手情報入力!Q70="","",②選手情報入力!Q70))</f>
        <v/>
      </c>
      <c r="Y61" s="28" t="str">
        <f>IF(E61="","",IF(②選手情報入力!O70="",0,1))</f>
        <v/>
      </c>
      <c r="Z61" t="str">
        <f>IF(E61="","",IF(②選手情報入力!P70="","",IF(I61=1,VLOOKUP(②選手情報入力!P70,種目情報!$A$4:$C$39,3,FALSE),VLOOKUP(②選手情報入力!P70,種目情報!$E$4:$G$39,3,FALSE))))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IF(E62="","",Sheet2!A61)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L62" t="str">
        <f t="shared" si="1"/>
        <v/>
      </c>
      <c r="M62" t="str">
        <f t="shared" si="2"/>
        <v/>
      </c>
      <c r="O62" t="str">
        <f>IF(E62="","",IF(②選手情報入力!J71="","",IF(I62=1,VLOOKUP(②選手情報入力!J71,種目情報!$A$4:$B$35,2,FALSE),VLOOKUP(②選手情報入力!J71,種目情報!$E$4:$F$34,2,FALSE))))</f>
        <v/>
      </c>
      <c r="P62" t="str">
        <f>IF(E62="","",IF(②選手情報入力!K71="","",②選手情報入力!K71))</f>
        <v/>
      </c>
      <c r="Q62" s="28" t="str">
        <f>IF(E62="","",IF(②選手情報入力!I71="",0,1))</f>
        <v/>
      </c>
      <c r="R62" t="str">
        <f>IF(E62="","",IF(②選手情報入力!J71="","",IF(I62=1,VLOOKUP(②選手情報入力!J71,種目情報!$A$4:$C$39,3,FALSE),VLOOKUP(②選手情報入力!J71,種目情報!$E$4:$G$39,3,FALSE))))</f>
        <v/>
      </c>
      <c r="S62" t="str">
        <f>IF(E62="","",IF(②選手情報入力!M71="","",IF(I62=1,VLOOKUP(②選手情報入力!M71,種目情報!$A$4:$B$39,2,FALSE),VLOOKUP(②選手情報入力!M71,種目情報!$E$4:$F$39,2,FALSE))))</f>
        <v/>
      </c>
      <c r="T62" t="str">
        <f>IF(E62="","",IF(②選手情報入力!N71="","",②選手情報入力!N71))</f>
        <v/>
      </c>
      <c r="U62" s="28" t="str">
        <f>IF(E62="","",IF(②選手情報入力!L71="",0,1))</f>
        <v/>
      </c>
      <c r="V62" t="str">
        <f>IF(E62="","",IF(②選手情報入力!M71="","",IF(I62=1,VLOOKUP(②選手情報入力!M71,種目情報!$A$4:$C$39,3,FALSE),VLOOKUP(②選手情報入力!M71,種目情報!$E$4:$G$39,3,FALSE))))</f>
        <v/>
      </c>
      <c r="W62" t="str">
        <f>IF(E62="","",IF(②選手情報入力!P71="","",IF(I62=1,VLOOKUP(②選手情報入力!P71,種目情報!$A$4:$B$39,2,FALSE),VLOOKUP(②選手情報入力!P71,種目情報!$E$4:$F$39,2,FALSE))))</f>
        <v/>
      </c>
      <c r="X62" t="str">
        <f>IF(E62="","",IF(②選手情報入力!Q71="","",②選手情報入力!Q71))</f>
        <v/>
      </c>
      <c r="Y62" s="28" t="str">
        <f>IF(E62="","",IF(②選手情報入力!O71="",0,1))</f>
        <v/>
      </c>
      <c r="Z62" t="str">
        <f>IF(E62="","",IF(②選手情報入力!P71="","",IF(I62=1,VLOOKUP(②選手情報入力!P71,種目情報!$A$4:$C$39,3,FALSE),VLOOKUP(②選手情報入力!P71,種目情報!$E$4:$G$39,3,FALSE))))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IF(E63="","",Sheet2!A62)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L63" t="str">
        <f t="shared" si="1"/>
        <v/>
      </c>
      <c r="M63" t="str">
        <f t="shared" si="2"/>
        <v/>
      </c>
      <c r="O63" t="str">
        <f>IF(E63="","",IF(②選手情報入力!J72="","",IF(I63=1,VLOOKUP(②選手情報入力!J72,種目情報!$A$4:$B$35,2,FALSE),VLOOKUP(②選手情報入力!J72,種目情報!$E$4:$F$34,2,FALSE))))</f>
        <v/>
      </c>
      <c r="P63" t="str">
        <f>IF(E63="","",IF(②選手情報入力!K72="","",②選手情報入力!K72))</f>
        <v/>
      </c>
      <c r="Q63" s="28" t="str">
        <f>IF(E63="","",IF(②選手情報入力!I72="",0,1))</f>
        <v/>
      </c>
      <c r="R63" t="str">
        <f>IF(E63="","",IF(②選手情報入力!J72="","",IF(I63=1,VLOOKUP(②選手情報入力!J72,種目情報!$A$4:$C$39,3,FALSE),VLOOKUP(②選手情報入力!J72,種目情報!$E$4:$G$39,3,FALSE))))</f>
        <v/>
      </c>
      <c r="S63" t="str">
        <f>IF(E63="","",IF(②選手情報入力!M72="","",IF(I63=1,VLOOKUP(②選手情報入力!M72,種目情報!$A$4:$B$39,2,FALSE),VLOOKUP(②選手情報入力!M72,種目情報!$E$4:$F$39,2,FALSE))))</f>
        <v/>
      </c>
      <c r="T63" t="str">
        <f>IF(E63="","",IF(②選手情報入力!N72="","",②選手情報入力!N72))</f>
        <v/>
      </c>
      <c r="U63" s="28" t="str">
        <f>IF(E63="","",IF(②選手情報入力!L72="",0,1))</f>
        <v/>
      </c>
      <c r="V63" t="str">
        <f>IF(E63="","",IF(②選手情報入力!M72="","",IF(I63=1,VLOOKUP(②選手情報入力!M72,種目情報!$A$4:$C$39,3,FALSE),VLOOKUP(②選手情報入力!M72,種目情報!$E$4:$G$39,3,FALSE))))</f>
        <v/>
      </c>
      <c r="W63" t="str">
        <f>IF(E63="","",IF(②選手情報入力!P72="","",IF(I63=1,VLOOKUP(②選手情報入力!P72,種目情報!$A$4:$B$39,2,FALSE),VLOOKUP(②選手情報入力!P72,種目情報!$E$4:$F$39,2,FALSE))))</f>
        <v/>
      </c>
      <c r="X63" t="str">
        <f>IF(E63="","",IF(②選手情報入力!Q72="","",②選手情報入力!Q72))</f>
        <v/>
      </c>
      <c r="Y63" s="28" t="str">
        <f>IF(E63="","",IF(②選手情報入力!O72="",0,1))</f>
        <v/>
      </c>
      <c r="Z63" t="str">
        <f>IF(E63="","",IF(②選手情報入力!P72="","",IF(I63=1,VLOOKUP(②選手情報入力!P72,種目情報!$A$4:$C$39,3,FALSE),VLOOKUP(②選手情報入力!P72,種目情報!$E$4:$G$39,3,FALSE))))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IF(E64="","",Sheet2!A63)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L64" t="str">
        <f t="shared" si="1"/>
        <v/>
      </c>
      <c r="M64" t="str">
        <f t="shared" si="2"/>
        <v/>
      </c>
      <c r="O64" t="str">
        <f>IF(E64="","",IF(②選手情報入力!J73="","",IF(I64=1,VLOOKUP(②選手情報入力!J73,種目情報!$A$4:$B$35,2,FALSE),VLOOKUP(②選手情報入力!J73,種目情報!$E$4:$F$34,2,FALSE))))</f>
        <v/>
      </c>
      <c r="P64" t="str">
        <f>IF(E64="","",IF(②選手情報入力!K73="","",②選手情報入力!K73))</f>
        <v/>
      </c>
      <c r="Q64" s="28" t="str">
        <f>IF(E64="","",IF(②選手情報入力!I73="",0,1))</f>
        <v/>
      </c>
      <c r="R64" t="str">
        <f>IF(E64="","",IF(②選手情報入力!J73="","",IF(I64=1,VLOOKUP(②選手情報入力!J73,種目情報!$A$4:$C$39,3,FALSE),VLOOKUP(②選手情報入力!J73,種目情報!$E$4:$G$39,3,FALSE))))</f>
        <v/>
      </c>
      <c r="S64" t="str">
        <f>IF(E64="","",IF(②選手情報入力!M73="","",IF(I64=1,VLOOKUP(②選手情報入力!M73,種目情報!$A$4:$B$39,2,FALSE),VLOOKUP(②選手情報入力!M73,種目情報!$E$4:$F$39,2,FALSE))))</f>
        <v/>
      </c>
      <c r="T64" t="str">
        <f>IF(E64="","",IF(②選手情報入力!N73="","",②選手情報入力!N73))</f>
        <v/>
      </c>
      <c r="U64" s="28" t="str">
        <f>IF(E64="","",IF(②選手情報入力!L73="",0,1))</f>
        <v/>
      </c>
      <c r="V64" t="str">
        <f>IF(E64="","",IF(②選手情報入力!M73="","",IF(I64=1,VLOOKUP(②選手情報入力!M73,種目情報!$A$4:$C$39,3,FALSE),VLOOKUP(②選手情報入力!M73,種目情報!$E$4:$G$39,3,FALSE))))</f>
        <v/>
      </c>
      <c r="W64" t="str">
        <f>IF(E64="","",IF(②選手情報入力!P73="","",IF(I64=1,VLOOKUP(②選手情報入力!P73,種目情報!$A$4:$B$39,2,FALSE),VLOOKUP(②選手情報入力!P73,種目情報!$E$4:$F$39,2,FALSE))))</f>
        <v/>
      </c>
      <c r="X64" t="str">
        <f>IF(E64="","",IF(②選手情報入力!Q73="","",②選手情報入力!Q73))</f>
        <v/>
      </c>
      <c r="Y64" s="28" t="str">
        <f>IF(E64="","",IF(②選手情報入力!O73="",0,1))</f>
        <v/>
      </c>
      <c r="Z64" t="str">
        <f>IF(E64="","",IF(②選手情報入力!P73="","",IF(I64=1,VLOOKUP(②選手情報入力!P73,種目情報!$A$4:$C$39,3,FALSE),VLOOKUP(②選手情報入力!P73,種目情報!$E$4:$G$39,3,FALSE))))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IF(E65="","",Sheet2!A64)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L65" t="str">
        <f t="shared" si="1"/>
        <v/>
      </c>
      <c r="M65" t="str">
        <f t="shared" si="2"/>
        <v/>
      </c>
      <c r="O65" t="str">
        <f>IF(E65="","",IF(②選手情報入力!J74="","",IF(I65=1,VLOOKUP(②選手情報入力!J74,種目情報!$A$4:$B$35,2,FALSE),VLOOKUP(②選手情報入力!J74,種目情報!$E$4:$F$34,2,FALSE))))</f>
        <v/>
      </c>
      <c r="P65" t="str">
        <f>IF(E65="","",IF(②選手情報入力!K74="","",②選手情報入力!K74))</f>
        <v/>
      </c>
      <c r="Q65" s="28" t="str">
        <f>IF(E65="","",IF(②選手情報入力!I74="",0,1))</f>
        <v/>
      </c>
      <c r="R65" t="str">
        <f>IF(E65="","",IF(②選手情報入力!J74="","",IF(I65=1,VLOOKUP(②選手情報入力!J74,種目情報!$A$4:$C$39,3,FALSE),VLOOKUP(②選手情報入力!J74,種目情報!$E$4:$G$39,3,FALSE))))</f>
        <v/>
      </c>
      <c r="S65" t="str">
        <f>IF(E65="","",IF(②選手情報入力!M74="","",IF(I65=1,VLOOKUP(②選手情報入力!M74,種目情報!$A$4:$B$39,2,FALSE),VLOOKUP(②選手情報入力!M74,種目情報!$E$4:$F$39,2,FALSE))))</f>
        <v/>
      </c>
      <c r="T65" t="str">
        <f>IF(E65="","",IF(②選手情報入力!N74="","",②選手情報入力!N74))</f>
        <v/>
      </c>
      <c r="U65" s="28" t="str">
        <f>IF(E65="","",IF(②選手情報入力!L74="",0,1))</f>
        <v/>
      </c>
      <c r="V65" t="str">
        <f>IF(E65="","",IF(②選手情報入力!M74="","",IF(I65=1,VLOOKUP(②選手情報入力!M74,種目情報!$A$4:$C$39,3,FALSE),VLOOKUP(②選手情報入力!M74,種目情報!$E$4:$G$39,3,FALSE))))</f>
        <v/>
      </c>
      <c r="W65" t="str">
        <f>IF(E65="","",IF(②選手情報入力!P74="","",IF(I65=1,VLOOKUP(②選手情報入力!P74,種目情報!$A$4:$B$39,2,FALSE),VLOOKUP(②選手情報入力!P74,種目情報!$E$4:$F$39,2,FALSE))))</f>
        <v/>
      </c>
      <c r="X65" t="str">
        <f>IF(E65="","",IF(②選手情報入力!Q74="","",②選手情報入力!Q74))</f>
        <v/>
      </c>
      <c r="Y65" s="28" t="str">
        <f>IF(E65="","",IF(②選手情報入力!O74="",0,1))</f>
        <v/>
      </c>
      <c r="Z65" t="str">
        <f>IF(E65="","",IF(②選手情報入力!P74="","",IF(I65=1,VLOOKUP(②選手情報入力!P74,種目情報!$A$4:$C$39,3,FALSE),VLOOKUP(②選手情報入力!P74,種目情報!$E$4:$G$39,3,FALSE))))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IF(E66="","",Sheet2!A65)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L66" t="str">
        <f t="shared" si="1"/>
        <v/>
      </c>
      <c r="M66" t="str">
        <f t="shared" si="2"/>
        <v/>
      </c>
      <c r="O66" t="str">
        <f>IF(E66="","",IF(②選手情報入力!J75="","",IF(I66=1,VLOOKUP(②選手情報入力!J75,種目情報!$A$4:$B$35,2,FALSE),VLOOKUP(②選手情報入力!J75,種目情報!$E$4:$F$34,2,FALSE))))</f>
        <v/>
      </c>
      <c r="P66" t="str">
        <f>IF(E66="","",IF(②選手情報入力!K75="","",②選手情報入力!K75))</f>
        <v/>
      </c>
      <c r="Q66" s="28" t="str">
        <f>IF(E66="","",IF(②選手情報入力!I75="",0,1))</f>
        <v/>
      </c>
      <c r="R66" t="str">
        <f>IF(E66="","",IF(②選手情報入力!J75="","",IF(I66=1,VLOOKUP(②選手情報入力!J75,種目情報!$A$4:$C$39,3,FALSE),VLOOKUP(②選手情報入力!J75,種目情報!$E$4:$G$39,3,FALSE))))</f>
        <v/>
      </c>
      <c r="S66" t="str">
        <f>IF(E66="","",IF(②選手情報入力!M75="","",IF(I66=1,VLOOKUP(②選手情報入力!M75,種目情報!$A$4:$B$39,2,FALSE),VLOOKUP(②選手情報入力!M75,種目情報!$E$4:$F$39,2,FALSE))))</f>
        <v/>
      </c>
      <c r="T66" t="str">
        <f>IF(E66="","",IF(②選手情報入力!N75="","",②選手情報入力!N75))</f>
        <v/>
      </c>
      <c r="U66" s="28" t="str">
        <f>IF(E66="","",IF(②選手情報入力!L75="",0,1))</f>
        <v/>
      </c>
      <c r="V66" t="str">
        <f>IF(E66="","",IF(②選手情報入力!M75="","",IF(I66=1,VLOOKUP(②選手情報入力!M75,種目情報!$A$4:$C$39,3,FALSE),VLOOKUP(②選手情報入力!M75,種目情報!$E$4:$G$39,3,FALSE))))</f>
        <v/>
      </c>
      <c r="W66" t="str">
        <f>IF(E66="","",IF(②選手情報入力!P75="","",IF(I66=1,VLOOKUP(②選手情報入力!P75,種目情報!$A$4:$B$39,2,FALSE),VLOOKUP(②選手情報入力!P75,種目情報!$E$4:$F$39,2,FALSE))))</f>
        <v/>
      </c>
      <c r="X66" t="str">
        <f>IF(E66="","",IF(②選手情報入力!Q75="","",②選手情報入力!Q75))</f>
        <v/>
      </c>
      <c r="Y66" s="28" t="str">
        <f>IF(E66="","",IF(②選手情報入力!O75="",0,1))</f>
        <v/>
      </c>
      <c r="Z66" t="str">
        <f>IF(E66="","",IF(②選手情報入力!P75="","",IF(I66=1,VLOOKUP(②選手情報入力!P75,種目情報!$A$4:$C$39,3,FALSE),VLOOKUP(②選手情報入力!P75,種目情報!$E$4:$G$39,3,FALSE))))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IF(E67="","",Sheet2!A66)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3">IF(E67="","",F67)</f>
        <v/>
      </c>
      <c r="I67" t="str">
        <f>IF(E67="","",IF(②選手情報入力!G76="男",1,2))</f>
        <v/>
      </c>
      <c r="J67" t="str">
        <f>IF(E67="","",IF(②選手情報入力!H76="","",②選手情報入力!H76))</f>
        <v/>
      </c>
      <c r="L67" t="str">
        <f t="shared" ref="L67:L91" si="4">IF(E67="","",0)</f>
        <v/>
      </c>
      <c r="M67" t="str">
        <f t="shared" ref="M67:M91" si="5">IF(E67="","","愛知")</f>
        <v/>
      </c>
      <c r="O67" t="str">
        <f>IF(E67="","",IF(②選手情報入力!J76="","",IF(I67=1,VLOOKUP(②選手情報入力!J76,種目情報!$A$4:$B$35,2,FALSE),VLOOKUP(②選手情報入力!J76,種目情報!$E$4:$F$34,2,FALSE))))</f>
        <v/>
      </c>
      <c r="P67" t="str">
        <f>IF(E67="","",IF(②選手情報入力!K76="","",②選手情報入力!K76))</f>
        <v/>
      </c>
      <c r="Q67" s="28" t="str">
        <f>IF(E67="","",IF(②選手情報入力!I76="",0,1))</f>
        <v/>
      </c>
      <c r="R67" t="str">
        <f>IF(E67="","",IF(②選手情報入力!J76="","",IF(I67=1,VLOOKUP(②選手情報入力!J76,種目情報!$A$4:$C$39,3,FALSE),VLOOKUP(②選手情報入力!J76,種目情報!$E$4:$G$39,3,FALSE))))</f>
        <v/>
      </c>
      <c r="S67" t="str">
        <f>IF(E67="","",IF(②選手情報入力!M76="","",IF(I67=1,VLOOKUP(②選手情報入力!M76,種目情報!$A$4:$B$39,2,FALSE),VLOOKUP(②選手情報入力!M76,種目情報!$E$4:$F$39,2,FALSE))))</f>
        <v/>
      </c>
      <c r="T67" t="str">
        <f>IF(E67="","",IF(②選手情報入力!N76="","",②選手情報入力!N76))</f>
        <v/>
      </c>
      <c r="U67" s="28" t="str">
        <f>IF(E67="","",IF(②選手情報入力!L76="",0,1))</f>
        <v/>
      </c>
      <c r="V67" t="str">
        <f>IF(E67="","",IF(②選手情報入力!M76="","",IF(I67=1,VLOOKUP(②選手情報入力!M76,種目情報!$A$4:$C$39,3,FALSE),VLOOKUP(②選手情報入力!M76,種目情報!$E$4:$G$39,3,FALSE))))</f>
        <v/>
      </c>
      <c r="W67" t="str">
        <f>IF(E67="","",IF(②選手情報入力!P76="","",IF(I67=1,VLOOKUP(②選手情報入力!P76,種目情報!$A$4:$B$39,2,FALSE),VLOOKUP(②選手情報入力!P76,種目情報!$E$4:$F$39,2,FALSE))))</f>
        <v/>
      </c>
      <c r="X67" t="str">
        <f>IF(E67="","",IF(②選手情報入力!Q76="","",②選手情報入力!Q76))</f>
        <v/>
      </c>
      <c r="Y67" s="28" t="str">
        <f>IF(E67="","",IF(②選手情報入力!O76="",0,1))</f>
        <v/>
      </c>
      <c r="Z67" t="str">
        <f>IF(E67="","",IF(②選手情報入力!P76="","",IF(I67=1,VLOOKUP(②選手情報入力!P76,種目情報!$A$4:$C$39,3,FALSE),VLOOKUP(②選手情報入力!P76,種目情報!$E$4:$G$39,3,FALSE))))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IF(E68="","",Sheet2!A67)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3"/>
        <v/>
      </c>
      <c r="I68" t="str">
        <f>IF(E68="","",IF(②選手情報入力!G77="男",1,2))</f>
        <v/>
      </c>
      <c r="J68" t="str">
        <f>IF(E68="","",IF(②選手情報入力!H77="","",②選手情報入力!H77))</f>
        <v/>
      </c>
      <c r="L68" t="str">
        <f t="shared" si="4"/>
        <v/>
      </c>
      <c r="M68" t="str">
        <f t="shared" si="5"/>
        <v/>
      </c>
      <c r="O68" t="str">
        <f>IF(E68="","",IF(②選手情報入力!J77="","",IF(I68=1,VLOOKUP(②選手情報入力!J77,種目情報!$A$4:$B$35,2,FALSE),VLOOKUP(②選手情報入力!J77,種目情報!$E$4:$F$34,2,FALSE))))</f>
        <v/>
      </c>
      <c r="P68" t="str">
        <f>IF(E68="","",IF(②選手情報入力!K77="","",②選手情報入力!K77))</f>
        <v/>
      </c>
      <c r="Q68" s="28" t="str">
        <f>IF(E68="","",IF(②選手情報入力!I77="",0,1))</f>
        <v/>
      </c>
      <c r="R68" t="str">
        <f>IF(E68="","",IF(②選手情報入力!J77="","",IF(I68=1,VLOOKUP(②選手情報入力!J77,種目情報!$A$4:$C$39,3,FALSE),VLOOKUP(②選手情報入力!J77,種目情報!$E$4:$G$39,3,FALSE))))</f>
        <v/>
      </c>
      <c r="S68" t="str">
        <f>IF(E68="","",IF(②選手情報入力!M77="","",IF(I68=1,VLOOKUP(②選手情報入力!M77,種目情報!$A$4:$B$39,2,FALSE),VLOOKUP(②選手情報入力!M77,種目情報!$E$4:$F$39,2,FALSE))))</f>
        <v/>
      </c>
      <c r="T68" t="str">
        <f>IF(E68="","",IF(②選手情報入力!N77="","",②選手情報入力!N77))</f>
        <v/>
      </c>
      <c r="U68" s="28" t="str">
        <f>IF(E68="","",IF(②選手情報入力!L77="",0,1))</f>
        <v/>
      </c>
      <c r="V68" t="str">
        <f>IF(E68="","",IF(②選手情報入力!M77="","",IF(I68=1,VLOOKUP(②選手情報入力!M77,種目情報!$A$4:$C$39,3,FALSE),VLOOKUP(②選手情報入力!M77,種目情報!$E$4:$G$39,3,FALSE))))</f>
        <v/>
      </c>
      <c r="W68" t="str">
        <f>IF(E68="","",IF(②選手情報入力!P77="","",IF(I68=1,VLOOKUP(②選手情報入力!P77,種目情報!$A$4:$B$39,2,FALSE),VLOOKUP(②選手情報入力!P77,種目情報!$E$4:$F$39,2,FALSE))))</f>
        <v/>
      </c>
      <c r="X68" t="str">
        <f>IF(E68="","",IF(②選手情報入力!Q77="","",②選手情報入力!Q77))</f>
        <v/>
      </c>
      <c r="Y68" s="28" t="str">
        <f>IF(E68="","",IF(②選手情報入力!O77="",0,1))</f>
        <v/>
      </c>
      <c r="Z68" t="str">
        <f>IF(E68="","",IF(②選手情報入力!P77="","",IF(I68=1,VLOOKUP(②選手情報入力!P77,種目情報!$A$4:$C$39,3,FALSE),VLOOKUP(②選手情報入力!P77,種目情報!$E$4:$G$39,3,FALSE))))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IF(E69="","",Sheet2!A68)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3"/>
        <v/>
      </c>
      <c r="I69" t="str">
        <f>IF(E69="","",IF(②選手情報入力!G78="男",1,2))</f>
        <v/>
      </c>
      <c r="J69" t="str">
        <f>IF(E69="","",IF(②選手情報入力!H78="","",②選手情報入力!H78))</f>
        <v/>
      </c>
      <c r="L69" t="str">
        <f t="shared" si="4"/>
        <v/>
      </c>
      <c r="M69" t="str">
        <f t="shared" si="5"/>
        <v/>
      </c>
      <c r="O69" t="str">
        <f>IF(E69="","",IF(②選手情報入力!J78="","",IF(I69=1,VLOOKUP(②選手情報入力!J78,種目情報!$A$4:$B$35,2,FALSE),VLOOKUP(②選手情報入力!J78,種目情報!$E$4:$F$34,2,FALSE))))</f>
        <v/>
      </c>
      <c r="P69" t="str">
        <f>IF(E69="","",IF(②選手情報入力!K78="","",②選手情報入力!K78))</f>
        <v/>
      </c>
      <c r="Q69" s="28" t="str">
        <f>IF(E69="","",IF(②選手情報入力!I78="",0,1))</f>
        <v/>
      </c>
      <c r="R69" t="str">
        <f>IF(E69="","",IF(②選手情報入力!J78="","",IF(I69=1,VLOOKUP(②選手情報入力!J78,種目情報!$A$4:$C$39,3,FALSE),VLOOKUP(②選手情報入力!J78,種目情報!$E$4:$G$39,3,FALSE))))</f>
        <v/>
      </c>
      <c r="S69" t="str">
        <f>IF(E69="","",IF(②選手情報入力!M78="","",IF(I69=1,VLOOKUP(②選手情報入力!M78,種目情報!$A$4:$B$39,2,FALSE),VLOOKUP(②選手情報入力!M78,種目情報!$E$4:$F$39,2,FALSE))))</f>
        <v/>
      </c>
      <c r="T69" t="str">
        <f>IF(E69="","",IF(②選手情報入力!N78="","",②選手情報入力!N78))</f>
        <v/>
      </c>
      <c r="U69" s="28" t="str">
        <f>IF(E69="","",IF(②選手情報入力!L78="",0,1))</f>
        <v/>
      </c>
      <c r="V69" t="str">
        <f>IF(E69="","",IF(②選手情報入力!M78="","",IF(I69=1,VLOOKUP(②選手情報入力!M78,種目情報!$A$4:$C$39,3,FALSE),VLOOKUP(②選手情報入力!M78,種目情報!$E$4:$G$39,3,FALSE))))</f>
        <v/>
      </c>
      <c r="W69" t="str">
        <f>IF(E69="","",IF(②選手情報入力!P78="","",IF(I69=1,VLOOKUP(②選手情報入力!P78,種目情報!$A$4:$B$39,2,FALSE),VLOOKUP(②選手情報入力!P78,種目情報!$E$4:$F$39,2,FALSE))))</f>
        <v/>
      </c>
      <c r="X69" t="str">
        <f>IF(E69="","",IF(②選手情報入力!Q78="","",②選手情報入力!Q78))</f>
        <v/>
      </c>
      <c r="Y69" s="28" t="str">
        <f>IF(E69="","",IF(②選手情報入力!O78="",0,1))</f>
        <v/>
      </c>
      <c r="Z69" t="str">
        <f>IF(E69="","",IF(②選手情報入力!P78="","",IF(I69=1,VLOOKUP(②選手情報入力!P78,種目情報!$A$4:$C$39,3,FALSE),VLOOKUP(②選手情報入力!P78,種目情報!$E$4:$G$39,3,FALSE))))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IF(E70="","",Sheet2!A69)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3"/>
        <v/>
      </c>
      <c r="I70" t="str">
        <f>IF(E70="","",IF(②選手情報入力!G79="男",1,2))</f>
        <v/>
      </c>
      <c r="J70" t="str">
        <f>IF(E70="","",IF(②選手情報入力!H79="","",②選手情報入力!H79))</f>
        <v/>
      </c>
      <c r="L70" t="str">
        <f t="shared" si="4"/>
        <v/>
      </c>
      <c r="M70" t="str">
        <f t="shared" si="5"/>
        <v/>
      </c>
      <c r="O70" t="str">
        <f>IF(E70="","",IF(②選手情報入力!J79="","",IF(I70=1,VLOOKUP(②選手情報入力!J79,種目情報!$A$4:$B$35,2,FALSE),VLOOKUP(②選手情報入力!J79,種目情報!$E$4:$F$34,2,FALSE))))</f>
        <v/>
      </c>
      <c r="P70" t="str">
        <f>IF(E70="","",IF(②選手情報入力!K79="","",②選手情報入力!K79))</f>
        <v/>
      </c>
      <c r="Q70" s="28" t="str">
        <f>IF(E70="","",IF(②選手情報入力!I79="",0,1))</f>
        <v/>
      </c>
      <c r="R70" t="str">
        <f>IF(E70="","",IF(②選手情報入力!J79="","",IF(I70=1,VLOOKUP(②選手情報入力!J79,種目情報!$A$4:$C$39,3,FALSE),VLOOKUP(②選手情報入力!J79,種目情報!$E$4:$G$39,3,FALSE))))</f>
        <v/>
      </c>
      <c r="S70" t="str">
        <f>IF(E70="","",IF(②選手情報入力!M79="","",IF(I70=1,VLOOKUP(②選手情報入力!M79,種目情報!$A$4:$B$39,2,FALSE),VLOOKUP(②選手情報入力!M79,種目情報!$E$4:$F$39,2,FALSE))))</f>
        <v/>
      </c>
      <c r="T70" t="str">
        <f>IF(E70="","",IF(②選手情報入力!N79="","",②選手情報入力!N79))</f>
        <v/>
      </c>
      <c r="U70" s="28" t="str">
        <f>IF(E70="","",IF(②選手情報入力!L79="",0,1))</f>
        <v/>
      </c>
      <c r="V70" t="str">
        <f>IF(E70="","",IF(②選手情報入力!M79="","",IF(I70=1,VLOOKUP(②選手情報入力!M79,種目情報!$A$4:$C$39,3,FALSE),VLOOKUP(②選手情報入力!M79,種目情報!$E$4:$G$39,3,FALSE))))</f>
        <v/>
      </c>
      <c r="W70" t="str">
        <f>IF(E70="","",IF(②選手情報入力!P79="","",IF(I70=1,VLOOKUP(②選手情報入力!P79,種目情報!$A$4:$B$39,2,FALSE),VLOOKUP(②選手情報入力!P79,種目情報!$E$4:$F$39,2,FALSE))))</f>
        <v/>
      </c>
      <c r="X70" t="str">
        <f>IF(E70="","",IF(②選手情報入力!Q79="","",②選手情報入力!Q79))</f>
        <v/>
      </c>
      <c r="Y70" s="28" t="str">
        <f>IF(E70="","",IF(②選手情報入力!O79="",0,1))</f>
        <v/>
      </c>
      <c r="Z70" t="str">
        <f>IF(E70="","",IF(②選手情報入力!P79="","",IF(I70=1,VLOOKUP(②選手情報入力!P79,種目情報!$A$4:$C$39,3,FALSE),VLOOKUP(②選手情報入力!P79,種目情報!$E$4:$G$39,3,FALSE))))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IF(E71="","",Sheet2!A70)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3"/>
        <v/>
      </c>
      <c r="I71" t="str">
        <f>IF(E71="","",IF(②選手情報入力!G80="男",1,2))</f>
        <v/>
      </c>
      <c r="J71" t="str">
        <f>IF(E71="","",IF(②選手情報入力!H80="","",②選手情報入力!H80))</f>
        <v/>
      </c>
      <c r="L71" t="str">
        <f t="shared" si="4"/>
        <v/>
      </c>
      <c r="M71" t="str">
        <f t="shared" si="5"/>
        <v/>
      </c>
      <c r="O71" t="str">
        <f>IF(E71="","",IF(②選手情報入力!J80="","",IF(I71=1,VLOOKUP(②選手情報入力!J80,種目情報!$A$4:$B$35,2,FALSE),VLOOKUP(②選手情報入力!J80,種目情報!$E$4:$F$34,2,FALSE))))</f>
        <v/>
      </c>
      <c r="P71" t="str">
        <f>IF(E71="","",IF(②選手情報入力!K80="","",②選手情報入力!K80))</f>
        <v/>
      </c>
      <c r="Q71" s="28" t="str">
        <f>IF(E71="","",IF(②選手情報入力!I80="",0,1))</f>
        <v/>
      </c>
      <c r="R71" t="str">
        <f>IF(E71="","",IF(②選手情報入力!J80="","",IF(I71=1,VLOOKUP(②選手情報入力!J80,種目情報!$A$4:$C$39,3,FALSE),VLOOKUP(②選手情報入力!J80,種目情報!$E$4:$G$39,3,FALSE))))</f>
        <v/>
      </c>
      <c r="S71" t="str">
        <f>IF(E71="","",IF(②選手情報入力!M80="","",IF(I71=1,VLOOKUP(②選手情報入力!M80,種目情報!$A$4:$B$39,2,FALSE),VLOOKUP(②選手情報入力!M80,種目情報!$E$4:$F$39,2,FALSE))))</f>
        <v/>
      </c>
      <c r="T71" t="str">
        <f>IF(E71="","",IF(②選手情報入力!N80="","",②選手情報入力!N80))</f>
        <v/>
      </c>
      <c r="U71" s="28" t="str">
        <f>IF(E71="","",IF(②選手情報入力!L80="",0,1))</f>
        <v/>
      </c>
      <c r="V71" t="str">
        <f>IF(E71="","",IF(②選手情報入力!M80="","",IF(I71=1,VLOOKUP(②選手情報入力!M80,種目情報!$A$4:$C$39,3,FALSE),VLOOKUP(②選手情報入力!M80,種目情報!$E$4:$G$39,3,FALSE))))</f>
        <v/>
      </c>
      <c r="W71" t="str">
        <f>IF(E71="","",IF(②選手情報入力!P80="","",IF(I71=1,VLOOKUP(②選手情報入力!P80,種目情報!$A$4:$B$39,2,FALSE),VLOOKUP(②選手情報入力!P80,種目情報!$E$4:$F$39,2,FALSE))))</f>
        <v/>
      </c>
      <c r="X71" t="str">
        <f>IF(E71="","",IF(②選手情報入力!Q80="","",②選手情報入力!Q80))</f>
        <v/>
      </c>
      <c r="Y71" s="28" t="str">
        <f>IF(E71="","",IF(②選手情報入力!O80="",0,1))</f>
        <v/>
      </c>
      <c r="Z71" t="str">
        <f>IF(E71="","",IF(②選手情報入力!P80="","",IF(I71=1,VLOOKUP(②選手情報入力!P80,種目情報!$A$4:$C$39,3,FALSE),VLOOKUP(②選手情報入力!P80,種目情報!$E$4:$G$39,3,FALSE))))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IF(E72="","",Sheet2!A71)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3"/>
        <v/>
      </c>
      <c r="I72" t="str">
        <f>IF(E72="","",IF(②選手情報入力!G81="男",1,2))</f>
        <v/>
      </c>
      <c r="J72" t="str">
        <f>IF(E72="","",IF(②選手情報入力!H81="","",②選手情報入力!H81))</f>
        <v/>
      </c>
      <c r="L72" t="str">
        <f t="shared" si="4"/>
        <v/>
      </c>
      <c r="M72" t="str">
        <f t="shared" si="5"/>
        <v/>
      </c>
      <c r="O72" t="str">
        <f>IF(E72="","",IF(②選手情報入力!J81="","",IF(I72=1,VLOOKUP(②選手情報入力!J81,種目情報!$A$4:$B$35,2,FALSE),VLOOKUP(②選手情報入力!J81,種目情報!$E$4:$F$34,2,FALSE))))</f>
        <v/>
      </c>
      <c r="P72" t="str">
        <f>IF(E72="","",IF(②選手情報入力!K81="","",②選手情報入力!K81))</f>
        <v/>
      </c>
      <c r="Q72" s="28" t="str">
        <f>IF(E72="","",IF(②選手情報入力!I81="",0,1))</f>
        <v/>
      </c>
      <c r="R72" t="str">
        <f>IF(E72="","",IF(②選手情報入力!J81="","",IF(I72=1,VLOOKUP(②選手情報入力!J81,種目情報!$A$4:$C$39,3,FALSE),VLOOKUP(②選手情報入力!J81,種目情報!$E$4:$G$39,3,FALSE))))</f>
        <v/>
      </c>
      <c r="S72" t="str">
        <f>IF(E72="","",IF(②選手情報入力!M81="","",IF(I72=1,VLOOKUP(②選手情報入力!M81,種目情報!$A$4:$B$39,2,FALSE),VLOOKUP(②選手情報入力!M81,種目情報!$E$4:$F$39,2,FALSE))))</f>
        <v/>
      </c>
      <c r="T72" t="str">
        <f>IF(E72="","",IF(②選手情報入力!N81="","",②選手情報入力!N81))</f>
        <v/>
      </c>
      <c r="U72" s="28" t="str">
        <f>IF(E72="","",IF(②選手情報入力!L81="",0,1))</f>
        <v/>
      </c>
      <c r="V72" t="str">
        <f>IF(E72="","",IF(②選手情報入力!M81="","",IF(I72=1,VLOOKUP(②選手情報入力!M81,種目情報!$A$4:$C$39,3,FALSE),VLOOKUP(②選手情報入力!M81,種目情報!$E$4:$G$39,3,FALSE))))</f>
        <v/>
      </c>
      <c r="W72" t="str">
        <f>IF(E72="","",IF(②選手情報入力!P81="","",IF(I72=1,VLOOKUP(②選手情報入力!P81,種目情報!$A$4:$B$39,2,FALSE),VLOOKUP(②選手情報入力!P81,種目情報!$E$4:$F$39,2,FALSE))))</f>
        <v/>
      </c>
      <c r="X72" t="str">
        <f>IF(E72="","",IF(②選手情報入力!Q81="","",②選手情報入力!Q81))</f>
        <v/>
      </c>
      <c r="Y72" s="28" t="str">
        <f>IF(E72="","",IF(②選手情報入力!O81="",0,1))</f>
        <v/>
      </c>
      <c r="Z72" t="str">
        <f>IF(E72="","",IF(②選手情報入力!P81="","",IF(I72=1,VLOOKUP(②選手情報入力!P81,種目情報!$A$4:$C$39,3,FALSE),VLOOKUP(②選手情報入力!P81,種目情報!$E$4:$G$39,3,FALSE))))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IF(E73="","",Sheet2!A72)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3"/>
        <v/>
      </c>
      <c r="I73" t="str">
        <f>IF(E73="","",IF(②選手情報入力!G82="男",1,2))</f>
        <v/>
      </c>
      <c r="J73" t="str">
        <f>IF(E73="","",IF(②選手情報入力!H82="","",②選手情報入力!H82))</f>
        <v/>
      </c>
      <c r="L73" t="str">
        <f t="shared" si="4"/>
        <v/>
      </c>
      <c r="M73" t="str">
        <f t="shared" si="5"/>
        <v/>
      </c>
      <c r="O73" t="str">
        <f>IF(E73="","",IF(②選手情報入力!J82="","",IF(I73=1,VLOOKUP(②選手情報入力!J82,種目情報!$A$4:$B$35,2,FALSE),VLOOKUP(②選手情報入力!J82,種目情報!$E$4:$F$34,2,FALSE))))</f>
        <v/>
      </c>
      <c r="P73" t="str">
        <f>IF(E73="","",IF(②選手情報入力!K82="","",②選手情報入力!K82))</f>
        <v/>
      </c>
      <c r="Q73" s="28" t="str">
        <f>IF(E73="","",IF(②選手情報入力!I82="",0,1))</f>
        <v/>
      </c>
      <c r="R73" t="str">
        <f>IF(E73="","",IF(②選手情報入力!J82="","",IF(I73=1,VLOOKUP(②選手情報入力!J82,種目情報!$A$4:$C$39,3,FALSE),VLOOKUP(②選手情報入力!J82,種目情報!$E$4:$G$39,3,FALSE))))</f>
        <v/>
      </c>
      <c r="S73" t="str">
        <f>IF(E73="","",IF(②選手情報入力!M82="","",IF(I73=1,VLOOKUP(②選手情報入力!M82,種目情報!$A$4:$B$39,2,FALSE),VLOOKUP(②選手情報入力!M82,種目情報!$E$4:$F$39,2,FALSE))))</f>
        <v/>
      </c>
      <c r="T73" t="str">
        <f>IF(E73="","",IF(②選手情報入力!N82="","",②選手情報入力!N82))</f>
        <v/>
      </c>
      <c r="U73" s="28" t="str">
        <f>IF(E73="","",IF(②選手情報入力!L82="",0,1))</f>
        <v/>
      </c>
      <c r="V73" t="str">
        <f>IF(E73="","",IF(②選手情報入力!M82="","",IF(I73=1,VLOOKUP(②選手情報入力!M82,種目情報!$A$4:$C$39,3,FALSE),VLOOKUP(②選手情報入力!M82,種目情報!$E$4:$G$39,3,FALSE))))</f>
        <v/>
      </c>
      <c r="W73" t="str">
        <f>IF(E73="","",IF(②選手情報入力!P82="","",IF(I73=1,VLOOKUP(②選手情報入力!P82,種目情報!$A$4:$B$39,2,FALSE),VLOOKUP(②選手情報入力!P82,種目情報!$E$4:$F$39,2,FALSE))))</f>
        <v/>
      </c>
      <c r="X73" t="str">
        <f>IF(E73="","",IF(②選手情報入力!Q82="","",②選手情報入力!Q82))</f>
        <v/>
      </c>
      <c r="Y73" s="28" t="str">
        <f>IF(E73="","",IF(②選手情報入力!O82="",0,1))</f>
        <v/>
      </c>
      <c r="Z73" t="str">
        <f>IF(E73="","",IF(②選手情報入力!P82="","",IF(I73=1,VLOOKUP(②選手情報入力!P82,種目情報!$A$4:$C$39,3,FALSE),VLOOKUP(②選手情報入力!P82,種目情報!$E$4:$G$39,3,FALSE))))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IF(E74="","",Sheet2!A73)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3"/>
        <v/>
      </c>
      <c r="I74" t="str">
        <f>IF(E74="","",IF(②選手情報入力!G83="男",1,2))</f>
        <v/>
      </c>
      <c r="J74" t="str">
        <f>IF(E74="","",IF(②選手情報入力!H83="","",②選手情報入力!H83))</f>
        <v/>
      </c>
      <c r="L74" t="str">
        <f t="shared" si="4"/>
        <v/>
      </c>
      <c r="M74" t="str">
        <f t="shared" si="5"/>
        <v/>
      </c>
      <c r="O74" t="str">
        <f>IF(E74="","",IF(②選手情報入力!J83="","",IF(I74=1,VLOOKUP(②選手情報入力!J83,種目情報!$A$4:$B$35,2,FALSE),VLOOKUP(②選手情報入力!J83,種目情報!$E$4:$F$34,2,FALSE))))</f>
        <v/>
      </c>
      <c r="P74" t="str">
        <f>IF(E74="","",IF(②選手情報入力!K83="","",②選手情報入力!K83))</f>
        <v/>
      </c>
      <c r="Q74" s="28" t="str">
        <f>IF(E74="","",IF(②選手情報入力!I83="",0,1))</f>
        <v/>
      </c>
      <c r="R74" t="str">
        <f>IF(E74="","",IF(②選手情報入力!J83="","",IF(I74=1,VLOOKUP(②選手情報入力!J83,種目情報!$A$4:$C$39,3,FALSE),VLOOKUP(②選手情報入力!J83,種目情報!$E$4:$G$39,3,FALSE))))</f>
        <v/>
      </c>
      <c r="S74" t="str">
        <f>IF(E74="","",IF(②選手情報入力!M83="","",IF(I74=1,VLOOKUP(②選手情報入力!M83,種目情報!$A$4:$B$39,2,FALSE),VLOOKUP(②選手情報入力!M83,種目情報!$E$4:$F$39,2,FALSE))))</f>
        <v/>
      </c>
      <c r="T74" t="str">
        <f>IF(E74="","",IF(②選手情報入力!N83="","",②選手情報入力!N83))</f>
        <v/>
      </c>
      <c r="U74" s="28" t="str">
        <f>IF(E74="","",IF(②選手情報入力!L83="",0,1))</f>
        <v/>
      </c>
      <c r="V74" t="str">
        <f>IF(E74="","",IF(②選手情報入力!M83="","",IF(I74=1,VLOOKUP(②選手情報入力!M83,種目情報!$A$4:$C$39,3,FALSE),VLOOKUP(②選手情報入力!M83,種目情報!$E$4:$G$39,3,FALSE))))</f>
        <v/>
      </c>
      <c r="W74" t="str">
        <f>IF(E74="","",IF(②選手情報入力!P83="","",IF(I74=1,VLOOKUP(②選手情報入力!P83,種目情報!$A$4:$B$39,2,FALSE),VLOOKUP(②選手情報入力!P83,種目情報!$E$4:$F$39,2,FALSE))))</f>
        <v/>
      </c>
      <c r="X74" t="str">
        <f>IF(E74="","",IF(②選手情報入力!Q83="","",②選手情報入力!Q83))</f>
        <v/>
      </c>
      <c r="Y74" s="28" t="str">
        <f>IF(E74="","",IF(②選手情報入力!O83="",0,1))</f>
        <v/>
      </c>
      <c r="Z74" t="str">
        <f>IF(E74="","",IF(②選手情報入力!P83="","",IF(I74=1,VLOOKUP(②選手情報入力!P83,種目情報!$A$4:$C$39,3,FALSE),VLOOKUP(②選手情報入力!P83,種目情報!$E$4:$G$39,3,FALSE))))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IF(E75="","",Sheet2!A74)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3"/>
        <v/>
      </c>
      <c r="I75" t="str">
        <f>IF(E75="","",IF(②選手情報入力!G84="男",1,2))</f>
        <v/>
      </c>
      <c r="J75" t="str">
        <f>IF(E75="","",IF(②選手情報入力!H84="","",②選手情報入力!H84))</f>
        <v/>
      </c>
      <c r="L75" t="str">
        <f t="shared" si="4"/>
        <v/>
      </c>
      <c r="M75" t="str">
        <f t="shared" si="5"/>
        <v/>
      </c>
      <c r="O75" t="str">
        <f>IF(E75="","",IF(②選手情報入力!J84="","",IF(I75=1,VLOOKUP(②選手情報入力!J84,種目情報!$A$4:$B$35,2,FALSE),VLOOKUP(②選手情報入力!J84,種目情報!$E$4:$F$34,2,FALSE))))</f>
        <v/>
      </c>
      <c r="P75" t="str">
        <f>IF(E75="","",IF(②選手情報入力!K84="","",②選手情報入力!K84))</f>
        <v/>
      </c>
      <c r="Q75" s="28" t="str">
        <f>IF(E75="","",IF(②選手情報入力!I84="",0,1))</f>
        <v/>
      </c>
      <c r="R75" t="str">
        <f>IF(E75="","",IF(②選手情報入力!J84="","",IF(I75=1,VLOOKUP(②選手情報入力!J84,種目情報!$A$4:$C$39,3,FALSE),VLOOKUP(②選手情報入力!J84,種目情報!$E$4:$G$39,3,FALSE))))</f>
        <v/>
      </c>
      <c r="S75" t="str">
        <f>IF(E75="","",IF(②選手情報入力!M84="","",IF(I75=1,VLOOKUP(②選手情報入力!M84,種目情報!$A$4:$B$39,2,FALSE),VLOOKUP(②選手情報入力!M84,種目情報!$E$4:$F$39,2,FALSE))))</f>
        <v/>
      </c>
      <c r="T75" t="str">
        <f>IF(E75="","",IF(②選手情報入力!N84="","",②選手情報入力!N84))</f>
        <v/>
      </c>
      <c r="U75" s="28" t="str">
        <f>IF(E75="","",IF(②選手情報入力!L84="",0,1))</f>
        <v/>
      </c>
      <c r="V75" t="str">
        <f>IF(E75="","",IF(②選手情報入力!M84="","",IF(I75=1,VLOOKUP(②選手情報入力!M84,種目情報!$A$4:$C$39,3,FALSE),VLOOKUP(②選手情報入力!M84,種目情報!$E$4:$G$39,3,FALSE))))</f>
        <v/>
      </c>
      <c r="W75" t="str">
        <f>IF(E75="","",IF(②選手情報入力!P84="","",IF(I75=1,VLOOKUP(②選手情報入力!P84,種目情報!$A$4:$B$39,2,FALSE),VLOOKUP(②選手情報入力!P84,種目情報!$E$4:$F$39,2,FALSE))))</f>
        <v/>
      </c>
      <c r="X75" t="str">
        <f>IF(E75="","",IF(②選手情報入力!Q84="","",②選手情報入力!Q84))</f>
        <v/>
      </c>
      <c r="Y75" s="28" t="str">
        <f>IF(E75="","",IF(②選手情報入力!O84="",0,1))</f>
        <v/>
      </c>
      <c r="Z75" t="str">
        <f>IF(E75="","",IF(②選手情報入力!P84="","",IF(I75=1,VLOOKUP(②選手情報入力!P84,種目情報!$A$4:$C$39,3,FALSE),VLOOKUP(②選手情報入力!P84,種目情報!$E$4:$G$39,3,FALSE))))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IF(E76="","",Sheet2!A75)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3"/>
        <v/>
      </c>
      <c r="I76" t="str">
        <f>IF(E76="","",IF(②選手情報入力!G85="男",1,2))</f>
        <v/>
      </c>
      <c r="J76" t="str">
        <f>IF(E76="","",IF(②選手情報入力!H85="","",②選手情報入力!H85))</f>
        <v/>
      </c>
      <c r="L76" t="str">
        <f t="shared" si="4"/>
        <v/>
      </c>
      <c r="M76" t="str">
        <f t="shared" si="5"/>
        <v/>
      </c>
      <c r="O76" t="str">
        <f>IF(E76="","",IF(②選手情報入力!J85="","",IF(I76=1,VLOOKUP(②選手情報入力!J85,種目情報!$A$4:$B$35,2,FALSE),VLOOKUP(②選手情報入力!J85,種目情報!$E$4:$F$34,2,FALSE))))</f>
        <v/>
      </c>
      <c r="P76" t="str">
        <f>IF(E76="","",IF(②選手情報入力!K85="","",②選手情報入力!K85))</f>
        <v/>
      </c>
      <c r="Q76" s="28" t="str">
        <f>IF(E76="","",IF(②選手情報入力!I85="",0,1))</f>
        <v/>
      </c>
      <c r="R76" t="str">
        <f>IF(E76="","",IF(②選手情報入力!J85="","",IF(I76=1,VLOOKUP(②選手情報入力!J85,種目情報!$A$4:$C$39,3,FALSE),VLOOKUP(②選手情報入力!J85,種目情報!$E$4:$G$39,3,FALSE))))</f>
        <v/>
      </c>
      <c r="S76" t="str">
        <f>IF(E76="","",IF(②選手情報入力!M85="","",IF(I76=1,VLOOKUP(②選手情報入力!M85,種目情報!$A$4:$B$39,2,FALSE),VLOOKUP(②選手情報入力!M85,種目情報!$E$4:$F$39,2,FALSE))))</f>
        <v/>
      </c>
      <c r="T76" t="str">
        <f>IF(E76="","",IF(②選手情報入力!N85="","",②選手情報入力!N85))</f>
        <v/>
      </c>
      <c r="U76" s="28" t="str">
        <f>IF(E76="","",IF(②選手情報入力!L85="",0,1))</f>
        <v/>
      </c>
      <c r="V76" t="str">
        <f>IF(E76="","",IF(②選手情報入力!M85="","",IF(I76=1,VLOOKUP(②選手情報入力!M85,種目情報!$A$4:$C$39,3,FALSE),VLOOKUP(②選手情報入力!M85,種目情報!$E$4:$G$39,3,FALSE))))</f>
        <v/>
      </c>
      <c r="W76" t="str">
        <f>IF(E76="","",IF(②選手情報入力!P85="","",IF(I76=1,VLOOKUP(②選手情報入力!P85,種目情報!$A$4:$B$39,2,FALSE),VLOOKUP(②選手情報入力!P85,種目情報!$E$4:$F$39,2,FALSE))))</f>
        <v/>
      </c>
      <c r="X76" t="str">
        <f>IF(E76="","",IF(②選手情報入力!Q85="","",②選手情報入力!Q85))</f>
        <v/>
      </c>
      <c r="Y76" s="28" t="str">
        <f>IF(E76="","",IF(②選手情報入力!O85="",0,1))</f>
        <v/>
      </c>
      <c r="Z76" t="str">
        <f>IF(E76="","",IF(②選手情報入力!P85="","",IF(I76=1,VLOOKUP(②選手情報入力!P85,種目情報!$A$4:$C$39,3,FALSE),VLOOKUP(②選手情報入力!P85,種目情報!$E$4:$G$39,3,FALSE))))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IF(E77="","",Sheet2!A76)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3"/>
        <v/>
      </c>
      <c r="I77" t="str">
        <f>IF(E77="","",IF(②選手情報入力!G86="男",1,2))</f>
        <v/>
      </c>
      <c r="J77" t="str">
        <f>IF(E77="","",IF(②選手情報入力!H86="","",②選手情報入力!H86))</f>
        <v/>
      </c>
      <c r="L77" t="str">
        <f t="shared" si="4"/>
        <v/>
      </c>
      <c r="M77" t="str">
        <f t="shared" si="5"/>
        <v/>
      </c>
      <c r="O77" t="str">
        <f>IF(E77="","",IF(②選手情報入力!J86="","",IF(I77=1,VLOOKUP(②選手情報入力!J86,種目情報!$A$4:$B$35,2,FALSE),VLOOKUP(②選手情報入力!J86,種目情報!$E$4:$F$34,2,FALSE))))</f>
        <v/>
      </c>
      <c r="P77" t="str">
        <f>IF(E77="","",IF(②選手情報入力!K86="","",②選手情報入力!K86))</f>
        <v/>
      </c>
      <c r="Q77" s="28" t="str">
        <f>IF(E77="","",IF(②選手情報入力!I86="",0,1))</f>
        <v/>
      </c>
      <c r="R77" t="str">
        <f>IF(E77="","",IF(②選手情報入力!J86="","",IF(I77=1,VLOOKUP(②選手情報入力!J86,種目情報!$A$4:$C$39,3,FALSE),VLOOKUP(②選手情報入力!J86,種目情報!$E$4:$G$39,3,FALSE))))</f>
        <v/>
      </c>
      <c r="S77" t="str">
        <f>IF(E77="","",IF(②選手情報入力!M86="","",IF(I77=1,VLOOKUP(②選手情報入力!M86,種目情報!$A$4:$B$39,2,FALSE),VLOOKUP(②選手情報入力!M86,種目情報!$E$4:$F$39,2,FALSE))))</f>
        <v/>
      </c>
      <c r="T77" t="str">
        <f>IF(E77="","",IF(②選手情報入力!N86="","",②選手情報入力!N86))</f>
        <v/>
      </c>
      <c r="U77" s="28" t="str">
        <f>IF(E77="","",IF(②選手情報入力!L86="",0,1))</f>
        <v/>
      </c>
      <c r="V77" t="str">
        <f>IF(E77="","",IF(②選手情報入力!M86="","",IF(I77=1,VLOOKUP(②選手情報入力!M86,種目情報!$A$4:$C$39,3,FALSE),VLOOKUP(②選手情報入力!M86,種目情報!$E$4:$G$39,3,FALSE))))</f>
        <v/>
      </c>
      <c r="W77" t="str">
        <f>IF(E77="","",IF(②選手情報入力!P86="","",IF(I77=1,VLOOKUP(②選手情報入力!P86,種目情報!$A$4:$B$39,2,FALSE),VLOOKUP(②選手情報入力!P86,種目情報!$E$4:$F$39,2,FALSE))))</f>
        <v/>
      </c>
      <c r="X77" t="str">
        <f>IF(E77="","",IF(②選手情報入力!Q86="","",②選手情報入力!Q86))</f>
        <v/>
      </c>
      <c r="Y77" s="28" t="str">
        <f>IF(E77="","",IF(②選手情報入力!O86="",0,1))</f>
        <v/>
      </c>
      <c r="Z77" t="str">
        <f>IF(E77="","",IF(②選手情報入力!P86="","",IF(I77=1,VLOOKUP(②選手情報入力!P86,種目情報!$A$4:$C$39,3,FALSE),VLOOKUP(②選手情報入力!P86,種目情報!$E$4:$G$39,3,FALSE))))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IF(E78="","",Sheet2!A77)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3"/>
        <v/>
      </c>
      <c r="I78" t="str">
        <f>IF(E78="","",IF(②選手情報入力!G87="男",1,2))</f>
        <v/>
      </c>
      <c r="J78" t="str">
        <f>IF(E78="","",IF(②選手情報入力!H87="","",②選手情報入力!H87))</f>
        <v/>
      </c>
      <c r="L78" t="str">
        <f t="shared" si="4"/>
        <v/>
      </c>
      <c r="M78" t="str">
        <f t="shared" si="5"/>
        <v/>
      </c>
      <c r="O78" t="str">
        <f>IF(E78="","",IF(②選手情報入力!J87="","",IF(I78=1,VLOOKUP(②選手情報入力!J87,種目情報!$A$4:$B$35,2,FALSE),VLOOKUP(②選手情報入力!J87,種目情報!$E$4:$F$34,2,FALSE))))</f>
        <v/>
      </c>
      <c r="P78" t="str">
        <f>IF(E78="","",IF(②選手情報入力!K87="","",②選手情報入力!K87))</f>
        <v/>
      </c>
      <c r="Q78" s="28" t="str">
        <f>IF(E78="","",IF(②選手情報入力!I87="",0,1))</f>
        <v/>
      </c>
      <c r="R78" t="str">
        <f>IF(E78="","",IF(②選手情報入力!J87="","",IF(I78=1,VLOOKUP(②選手情報入力!J87,種目情報!$A$4:$C$39,3,FALSE),VLOOKUP(②選手情報入力!J87,種目情報!$E$4:$G$39,3,FALSE))))</f>
        <v/>
      </c>
      <c r="S78" t="str">
        <f>IF(E78="","",IF(②選手情報入力!M87="","",IF(I78=1,VLOOKUP(②選手情報入力!M87,種目情報!$A$4:$B$39,2,FALSE),VLOOKUP(②選手情報入力!M87,種目情報!$E$4:$F$39,2,FALSE))))</f>
        <v/>
      </c>
      <c r="T78" t="str">
        <f>IF(E78="","",IF(②選手情報入力!N87="","",②選手情報入力!N87))</f>
        <v/>
      </c>
      <c r="U78" s="28" t="str">
        <f>IF(E78="","",IF(②選手情報入力!L87="",0,1))</f>
        <v/>
      </c>
      <c r="V78" t="str">
        <f>IF(E78="","",IF(②選手情報入力!M87="","",IF(I78=1,VLOOKUP(②選手情報入力!M87,種目情報!$A$4:$C$39,3,FALSE),VLOOKUP(②選手情報入力!M87,種目情報!$E$4:$G$39,3,FALSE))))</f>
        <v/>
      </c>
      <c r="W78" t="str">
        <f>IF(E78="","",IF(②選手情報入力!P87="","",IF(I78=1,VLOOKUP(②選手情報入力!P87,種目情報!$A$4:$B$39,2,FALSE),VLOOKUP(②選手情報入力!P87,種目情報!$E$4:$F$39,2,FALSE))))</f>
        <v/>
      </c>
      <c r="X78" t="str">
        <f>IF(E78="","",IF(②選手情報入力!Q87="","",②選手情報入力!Q87))</f>
        <v/>
      </c>
      <c r="Y78" s="28" t="str">
        <f>IF(E78="","",IF(②選手情報入力!O87="",0,1))</f>
        <v/>
      </c>
      <c r="Z78" t="str">
        <f>IF(E78="","",IF(②選手情報入力!P87="","",IF(I78=1,VLOOKUP(②選手情報入力!P87,種目情報!$A$4:$C$39,3,FALSE),VLOOKUP(②選手情報入力!P87,種目情報!$E$4:$G$39,3,FALSE))))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IF(E79="","",Sheet2!A78)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3"/>
        <v/>
      </c>
      <c r="I79" t="str">
        <f>IF(E79="","",IF(②選手情報入力!G88="男",1,2))</f>
        <v/>
      </c>
      <c r="J79" t="str">
        <f>IF(E79="","",IF(②選手情報入力!H88="","",②選手情報入力!H88))</f>
        <v/>
      </c>
      <c r="L79" t="str">
        <f t="shared" si="4"/>
        <v/>
      </c>
      <c r="M79" t="str">
        <f t="shared" si="5"/>
        <v/>
      </c>
      <c r="O79" t="str">
        <f>IF(E79="","",IF(②選手情報入力!J88="","",IF(I79=1,VLOOKUP(②選手情報入力!J88,種目情報!$A$4:$B$35,2,FALSE),VLOOKUP(②選手情報入力!J88,種目情報!$E$4:$F$34,2,FALSE))))</f>
        <v/>
      </c>
      <c r="P79" t="str">
        <f>IF(E79="","",IF(②選手情報入力!K88="","",②選手情報入力!K88))</f>
        <v/>
      </c>
      <c r="Q79" s="28" t="str">
        <f>IF(E79="","",IF(②選手情報入力!I88="",0,1))</f>
        <v/>
      </c>
      <c r="R79" t="str">
        <f>IF(E79="","",IF(②選手情報入力!J88="","",IF(I79=1,VLOOKUP(②選手情報入力!J88,種目情報!$A$4:$C$39,3,FALSE),VLOOKUP(②選手情報入力!J88,種目情報!$E$4:$G$39,3,FALSE))))</f>
        <v/>
      </c>
      <c r="S79" t="str">
        <f>IF(E79="","",IF(②選手情報入力!M88="","",IF(I79=1,VLOOKUP(②選手情報入力!M88,種目情報!$A$4:$B$39,2,FALSE),VLOOKUP(②選手情報入力!M88,種目情報!$E$4:$F$39,2,FALSE))))</f>
        <v/>
      </c>
      <c r="T79" t="str">
        <f>IF(E79="","",IF(②選手情報入力!N88="","",②選手情報入力!N88))</f>
        <v/>
      </c>
      <c r="U79" s="28" t="str">
        <f>IF(E79="","",IF(②選手情報入力!L88="",0,1))</f>
        <v/>
      </c>
      <c r="V79" t="str">
        <f>IF(E79="","",IF(②選手情報入力!M88="","",IF(I79=1,VLOOKUP(②選手情報入力!M88,種目情報!$A$4:$C$39,3,FALSE),VLOOKUP(②選手情報入力!M88,種目情報!$E$4:$G$39,3,FALSE))))</f>
        <v/>
      </c>
      <c r="W79" t="str">
        <f>IF(E79="","",IF(②選手情報入力!P88="","",IF(I79=1,VLOOKUP(②選手情報入力!P88,種目情報!$A$4:$B$39,2,FALSE),VLOOKUP(②選手情報入力!P88,種目情報!$E$4:$F$39,2,FALSE))))</f>
        <v/>
      </c>
      <c r="X79" t="str">
        <f>IF(E79="","",IF(②選手情報入力!Q88="","",②選手情報入力!Q88))</f>
        <v/>
      </c>
      <c r="Y79" s="28" t="str">
        <f>IF(E79="","",IF(②選手情報入力!O88="",0,1))</f>
        <v/>
      </c>
      <c r="Z79" t="str">
        <f>IF(E79="","",IF(②選手情報入力!P88="","",IF(I79=1,VLOOKUP(②選手情報入力!P88,種目情報!$A$4:$C$39,3,FALSE),VLOOKUP(②選手情報入力!P88,種目情報!$E$4:$G$39,3,FALSE))))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IF(E80="","",Sheet2!A79)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3"/>
        <v/>
      </c>
      <c r="I80" t="str">
        <f>IF(E80="","",IF(②選手情報入力!G89="男",1,2))</f>
        <v/>
      </c>
      <c r="J80" t="str">
        <f>IF(E80="","",IF(②選手情報入力!H89="","",②選手情報入力!H89))</f>
        <v/>
      </c>
      <c r="L80" t="str">
        <f t="shared" si="4"/>
        <v/>
      </c>
      <c r="M80" t="str">
        <f t="shared" si="5"/>
        <v/>
      </c>
      <c r="O80" t="str">
        <f>IF(E80="","",IF(②選手情報入力!J89="","",IF(I80=1,VLOOKUP(②選手情報入力!J89,種目情報!$A$4:$B$35,2,FALSE),VLOOKUP(②選手情報入力!J89,種目情報!$E$4:$F$34,2,FALSE))))</f>
        <v/>
      </c>
      <c r="P80" t="str">
        <f>IF(E80="","",IF(②選手情報入力!K89="","",②選手情報入力!K89))</f>
        <v/>
      </c>
      <c r="Q80" s="28" t="str">
        <f>IF(E80="","",IF(②選手情報入力!I89="",0,1))</f>
        <v/>
      </c>
      <c r="R80" t="str">
        <f>IF(E80="","",IF(②選手情報入力!J89="","",IF(I80=1,VLOOKUP(②選手情報入力!J89,種目情報!$A$4:$C$39,3,FALSE),VLOOKUP(②選手情報入力!J89,種目情報!$E$4:$G$39,3,FALSE))))</f>
        <v/>
      </c>
      <c r="S80" t="str">
        <f>IF(E80="","",IF(②選手情報入力!M89="","",IF(I80=1,VLOOKUP(②選手情報入力!M89,種目情報!$A$4:$B$39,2,FALSE),VLOOKUP(②選手情報入力!M89,種目情報!$E$4:$F$39,2,FALSE))))</f>
        <v/>
      </c>
      <c r="T80" t="str">
        <f>IF(E80="","",IF(②選手情報入力!N89="","",②選手情報入力!N89))</f>
        <v/>
      </c>
      <c r="U80" s="28" t="str">
        <f>IF(E80="","",IF(②選手情報入力!L89="",0,1))</f>
        <v/>
      </c>
      <c r="V80" t="str">
        <f>IF(E80="","",IF(②選手情報入力!M89="","",IF(I80=1,VLOOKUP(②選手情報入力!M89,種目情報!$A$4:$C$39,3,FALSE),VLOOKUP(②選手情報入力!M89,種目情報!$E$4:$G$39,3,FALSE))))</f>
        <v/>
      </c>
      <c r="W80" t="str">
        <f>IF(E80="","",IF(②選手情報入力!P89="","",IF(I80=1,VLOOKUP(②選手情報入力!P89,種目情報!$A$4:$B$39,2,FALSE),VLOOKUP(②選手情報入力!P89,種目情報!$E$4:$F$39,2,FALSE))))</f>
        <v/>
      </c>
      <c r="X80" t="str">
        <f>IF(E80="","",IF(②選手情報入力!Q89="","",②選手情報入力!Q89))</f>
        <v/>
      </c>
      <c r="Y80" s="28" t="str">
        <f>IF(E80="","",IF(②選手情報入力!O89="",0,1))</f>
        <v/>
      </c>
      <c r="Z80" t="str">
        <f>IF(E80="","",IF(②選手情報入力!P89="","",IF(I80=1,VLOOKUP(②選手情報入力!P89,種目情報!$A$4:$C$39,3,FALSE),VLOOKUP(②選手情報入力!P89,種目情報!$E$4:$G$39,3,FALSE))))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IF(E81="","",Sheet2!A80)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3"/>
        <v/>
      </c>
      <c r="I81" t="str">
        <f>IF(E81="","",IF(②選手情報入力!G90="男",1,2))</f>
        <v/>
      </c>
      <c r="J81" t="str">
        <f>IF(E81="","",IF(②選手情報入力!H90="","",②選手情報入力!H90))</f>
        <v/>
      </c>
      <c r="L81" t="str">
        <f t="shared" si="4"/>
        <v/>
      </c>
      <c r="M81" t="str">
        <f t="shared" si="5"/>
        <v/>
      </c>
      <c r="O81" t="str">
        <f>IF(E81="","",IF(②選手情報入力!J90="","",IF(I81=1,VLOOKUP(②選手情報入力!J90,種目情報!$A$4:$B$35,2,FALSE),VLOOKUP(②選手情報入力!J90,種目情報!$E$4:$F$34,2,FALSE))))</f>
        <v/>
      </c>
      <c r="P81" t="str">
        <f>IF(E81="","",IF(②選手情報入力!K90="","",②選手情報入力!K90))</f>
        <v/>
      </c>
      <c r="Q81" s="28" t="str">
        <f>IF(E81="","",IF(②選手情報入力!I90="",0,1))</f>
        <v/>
      </c>
      <c r="R81" t="str">
        <f>IF(E81="","",IF(②選手情報入力!J90="","",IF(I81=1,VLOOKUP(②選手情報入力!J90,種目情報!$A$4:$C$39,3,FALSE),VLOOKUP(②選手情報入力!J90,種目情報!$E$4:$G$39,3,FALSE))))</f>
        <v/>
      </c>
      <c r="S81" t="str">
        <f>IF(E81="","",IF(②選手情報入力!M90="","",IF(I81=1,VLOOKUP(②選手情報入力!M90,種目情報!$A$4:$B$39,2,FALSE),VLOOKUP(②選手情報入力!M90,種目情報!$E$4:$F$39,2,FALSE))))</f>
        <v/>
      </c>
      <c r="T81" t="str">
        <f>IF(E81="","",IF(②選手情報入力!N90="","",②選手情報入力!N90))</f>
        <v/>
      </c>
      <c r="U81" s="28" t="str">
        <f>IF(E81="","",IF(②選手情報入力!L90="",0,1))</f>
        <v/>
      </c>
      <c r="V81" t="str">
        <f>IF(E81="","",IF(②選手情報入力!M90="","",IF(I81=1,VLOOKUP(②選手情報入力!M90,種目情報!$A$4:$C$39,3,FALSE),VLOOKUP(②選手情報入力!M90,種目情報!$E$4:$G$39,3,FALSE))))</f>
        <v/>
      </c>
      <c r="W81" t="str">
        <f>IF(E81="","",IF(②選手情報入力!P90="","",IF(I81=1,VLOOKUP(②選手情報入力!P90,種目情報!$A$4:$B$39,2,FALSE),VLOOKUP(②選手情報入力!P90,種目情報!$E$4:$F$39,2,FALSE))))</f>
        <v/>
      </c>
      <c r="X81" t="str">
        <f>IF(E81="","",IF(②選手情報入力!Q90="","",②選手情報入力!Q90))</f>
        <v/>
      </c>
      <c r="Y81" s="28" t="str">
        <f>IF(E81="","",IF(②選手情報入力!O90="",0,1))</f>
        <v/>
      </c>
      <c r="Z81" t="str">
        <f>IF(E81="","",IF(②選手情報入力!P90="","",IF(I81=1,VLOOKUP(②選手情報入力!P90,種目情報!$A$4:$C$39,3,FALSE),VLOOKUP(②選手情報入力!P90,種目情報!$E$4:$G$39,3,FALSE))))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IF(E82="","",Sheet2!A81)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3"/>
        <v/>
      </c>
      <c r="I82" t="str">
        <f>IF(E82="","",IF(②選手情報入力!G91="男",1,2))</f>
        <v/>
      </c>
      <c r="J82" t="str">
        <f>IF(E82="","",IF(②選手情報入力!H91="","",②選手情報入力!H91))</f>
        <v/>
      </c>
      <c r="L82" t="str">
        <f t="shared" si="4"/>
        <v/>
      </c>
      <c r="M82" t="str">
        <f t="shared" si="5"/>
        <v/>
      </c>
      <c r="O82" t="str">
        <f>IF(E82="","",IF(②選手情報入力!J91="","",IF(I82=1,VLOOKUP(②選手情報入力!J91,種目情報!$A$4:$B$35,2,FALSE),VLOOKUP(②選手情報入力!J91,種目情報!$E$4:$F$34,2,FALSE))))</f>
        <v/>
      </c>
      <c r="P82" t="str">
        <f>IF(E82="","",IF(②選手情報入力!K91="","",②選手情報入力!K91))</f>
        <v/>
      </c>
      <c r="Q82" s="28" t="str">
        <f>IF(E82="","",IF(②選手情報入力!I91="",0,1))</f>
        <v/>
      </c>
      <c r="R82" t="str">
        <f>IF(E82="","",IF(②選手情報入力!J91="","",IF(I82=1,VLOOKUP(②選手情報入力!J91,種目情報!$A$4:$C$39,3,FALSE),VLOOKUP(②選手情報入力!J91,種目情報!$E$4:$G$39,3,FALSE))))</f>
        <v/>
      </c>
      <c r="S82" t="str">
        <f>IF(E82="","",IF(②選手情報入力!M91="","",IF(I82=1,VLOOKUP(②選手情報入力!M91,種目情報!$A$4:$B$39,2,FALSE),VLOOKUP(②選手情報入力!M91,種目情報!$E$4:$F$39,2,FALSE))))</f>
        <v/>
      </c>
      <c r="T82" t="str">
        <f>IF(E82="","",IF(②選手情報入力!N91="","",②選手情報入力!N91))</f>
        <v/>
      </c>
      <c r="U82" s="28" t="str">
        <f>IF(E82="","",IF(②選手情報入力!L91="",0,1))</f>
        <v/>
      </c>
      <c r="V82" t="str">
        <f>IF(E82="","",IF(②選手情報入力!M91="","",IF(I82=1,VLOOKUP(②選手情報入力!M91,種目情報!$A$4:$C$39,3,FALSE),VLOOKUP(②選手情報入力!M91,種目情報!$E$4:$G$39,3,FALSE))))</f>
        <v/>
      </c>
      <c r="W82" t="str">
        <f>IF(E82="","",IF(②選手情報入力!P91="","",IF(I82=1,VLOOKUP(②選手情報入力!P91,種目情報!$A$4:$B$39,2,FALSE),VLOOKUP(②選手情報入力!P91,種目情報!$E$4:$F$39,2,FALSE))))</f>
        <v/>
      </c>
      <c r="X82" t="str">
        <f>IF(E82="","",IF(②選手情報入力!Q91="","",②選手情報入力!Q91))</f>
        <v/>
      </c>
      <c r="Y82" s="28" t="str">
        <f>IF(E82="","",IF(②選手情報入力!O91="",0,1))</f>
        <v/>
      </c>
      <c r="Z82" t="str">
        <f>IF(E82="","",IF(②選手情報入力!P91="","",IF(I82=1,VLOOKUP(②選手情報入力!P91,種目情報!$A$4:$C$39,3,FALSE),VLOOKUP(②選手情報入力!P91,種目情報!$E$4:$G$39,3,FALSE))))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IF(E83="","",Sheet2!A82)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3"/>
        <v/>
      </c>
      <c r="I83" t="str">
        <f>IF(E83="","",IF(②選手情報入力!G92="男",1,2))</f>
        <v/>
      </c>
      <c r="J83" t="str">
        <f>IF(E83="","",IF(②選手情報入力!H92="","",②選手情報入力!H92))</f>
        <v/>
      </c>
      <c r="L83" t="str">
        <f t="shared" si="4"/>
        <v/>
      </c>
      <c r="M83" t="str">
        <f t="shared" si="5"/>
        <v/>
      </c>
      <c r="O83" t="str">
        <f>IF(E83="","",IF(②選手情報入力!J92="","",IF(I83=1,VLOOKUP(②選手情報入力!J92,種目情報!$A$4:$B$35,2,FALSE),VLOOKUP(②選手情報入力!J92,種目情報!$E$4:$F$34,2,FALSE))))</f>
        <v/>
      </c>
      <c r="P83" t="str">
        <f>IF(E83="","",IF(②選手情報入力!K92="","",②選手情報入力!K92))</f>
        <v/>
      </c>
      <c r="Q83" s="28" t="str">
        <f>IF(E83="","",IF(②選手情報入力!I92="",0,1))</f>
        <v/>
      </c>
      <c r="R83" t="str">
        <f>IF(E83="","",IF(②選手情報入力!J92="","",IF(I83=1,VLOOKUP(②選手情報入力!J92,種目情報!$A$4:$C$39,3,FALSE),VLOOKUP(②選手情報入力!J92,種目情報!$E$4:$G$39,3,FALSE))))</f>
        <v/>
      </c>
      <c r="S83" t="str">
        <f>IF(E83="","",IF(②選手情報入力!M92="","",IF(I83=1,VLOOKUP(②選手情報入力!M92,種目情報!$A$4:$B$39,2,FALSE),VLOOKUP(②選手情報入力!M92,種目情報!$E$4:$F$39,2,FALSE))))</f>
        <v/>
      </c>
      <c r="T83" t="str">
        <f>IF(E83="","",IF(②選手情報入力!N92="","",②選手情報入力!N92))</f>
        <v/>
      </c>
      <c r="U83" s="28" t="str">
        <f>IF(E83="","",IF(②選手情報入力!L92="",0,1))</f>
        <v/>
      </c>
      <c r="V83" t="str">
        <f>IF(E83="","",IF(②選手情報入力!M92="","",IF(I83=1,VLOOKUP(②選手情報入力!M92,種目情報!$A$4:$C$39,3,FALSE),VLOOKUP(②選手情報入力!M92,種目情報!$E$4:$G$39,3,FALSE))))</f>
        <v/>
      </c>
      <c r="W83" t="str">
        <f>IF(E83="","",IF(②選手情報入力!P92="","",IF(I83=1,VLOOKUP(②選手情報入力!P92,種目情報!$A$4:$B$39,2,FALSE),VLOOKUP(②選手情報入力!P92,種目情報!$E$4:$F$39,2,FALSE))))</f>
        <v/>
      </c>
      <c r="X83" t="str">
        <f>IF(E83="","",IF(②選手情報入力!Q92="","",②選手情報入力!Q92))</f>
        <v/>
      </c>
      <c r="Y83" s="28" t="str">
        <f>IF(E83="","",IF(②選手情報入力!O92="",0,1))</f>
        <v/>
      </c>
      <c r="Z83" t="str">
        <f>IF(E83="","",IF(②選手情報入力!P92="","",IF(I83=1,VLOOKUP(②選手情報入力!P92,種目情報!$A$4:$C$39,3,FALSE),VLOOKUP(②選手情報入力!P92,種目情報!$E$4:$G$39,3,FALSE))))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IF(E84="","",Sheet2!A83)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3"/>
        <v/>
      </c>
      <c r="I84" t="str">
        <f>IF(E84="","",IF(②選手情報入力!G93="男",1,2))</f>
        <v/>
      </c>
      <c r="J84" t="str">
        <f>IF(E84="","",IF(②選手情報入力!H93="","",②選手情報入力!H93))</f>
        <v/>
      </c>
      <c r="L84" t="str">
        <f t="shared" si="4"/>
        <v/>
      </c>
      <c r="M84" t="str">
        <f t="shared" si="5"/>
        <v/>
      </c>
      <c r="O84" t="str">
        <f>IF(E84="","",IF(②選手情報入力!J93="","",IF(I84=1,VLOOKUP(②選手情報入力!J93,種目情報!$A$4:$B$35,2,FALSE),VLOOKUP(②選手情報入力!J93,種目情報!$E$4:$F$34,2,FALSE))))</f>
        <v/>
      </c>
      <c r="P84" t="str">
        <f>IF(E84="","",IF(②選手情報入力!K93="","",②選手情報入力!K93))</f>
        <v/>
      </c>
      <c r="Q84" s="28" t="str">
        <f>IF(E84="","",IF(②選手情報入力!I93="",0,1))</f>
        <v/>
      </c>
      <c r="R84" t="str">
        <f>IF(E84="","",IF(②選手情報入力!J93="","",IF(I84=1,VLOOKUP(②選手情報入力!J93,種目情報!$A$4:$C$39,3,FALSE),VLOOKUP(②選手情報入力!J93,種目情報!$E$4:$G$39,3,FALSE))))</f>
        <v/>
      </c>
      <c r="S84" t="str">
        <f>IF(E84="","",IF(②選手情報入力!M93="","",IF(I84=1,VLOOKUP(②選手情報入力!M93,種目情報!$A$4:$B$39,2,FALSE),VLOOKUP(②選手情報入力!M93,種目情報!$E$4:$F$39,2,FALSE))))</f>
        <v/>
      </c>
      <c r="T84" t="str">
        <f>IF(E84="","",IF(②選手情報入力!N93="","",②選手情報入力!N93))</f>
        <v/>
      </c>
      <c r="U84" s="28" t="str">
        <f>IF(E84="","",IF(②選手情報入力!L93="",0,1))</f>
        <v/>
      </c>
      <c r="V84" t="str">
        <f>IF(E84="","",IF(②選手情報入力!M93="","",IF(I84=1,VLOOKUP(②選手情報入力!M93,種目情報!$A$4:$C$39,3,FALSE),VLOOKUP(②選手情報入力!M93,種目情報!$E$4:$G$39,3,FALSE))))</f>
        <v/>
      </c>
      <c r="W84" t="str">
        <f>IF(E84="","",IF(②選手情報入力!P93="","",IF(I84=1,VLOOKUP(②選手情報入力!P93,種目情報!$A$4:$B$39,2,FALSE),VLOOKUP(②選手情報入力!P93,種目情報!$E$4:$F$39,2,FALSE))))</f>
        <v/>
      </c>
      <c r="X84" t="str">
        <f>IF(E84="","",IF(②選手情報入力!Q93="","",②選手情報入力!Q93))</f>
        <v/>
      </c>
      <c r="Y84" s="28" t="str">
        <f>IF(E84="","",IF(②選手情報入力!O93="",0,1))</f>
        <v/>
      </c>
      <c r="Z84" t="str">
        <f>IF(E84="","",IF(②選手情報入力!P93="","",IF(I84=1,VLOOKUP(②選手情報入力!P93,種目情報!$A$4:$C$39,3,FALSE),VLOOKUP(②選手情報入力!P93,種目情報!$E$4:$G$39,3,FALSE))))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IF(E85="","",Sheet2!A84)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3"/>
        <v/>
      </c>
      <c r="I85" t="str">
        <f>IF(E85="","",IF(②選手情報入力!G94="男",1,2))</f>
        <v/>
      </c>
      <c r="J85" t="str">
        <f>IF(E85="","",IF(②選手情報入力!H94="","",②選手情報入力!H94))</f>
        <v/>
      </c>
      <c r="L85" t="str">
        <f t="shared" si="4"/>
        <v/>
      </c>
      <c r="M85" t="str">
        <f t="shared" si="5"/>
        <v/>
      </c>
      <c r="O85" t="str">
        <f>IF(E85="","",IF(②選手情報入力!J94="","",IF(I85=1,VLOOKUP(②選手情報入力!J94,種目情報!$A$4:$B$35,2,FALSE),VLOOKUP(②選手情報入力!J94,種目情報!$E$4:$F$34,2,FALSE))))</f>
        <v/>
      </c>
      <c r="P85" t="str">
        <f>IF(E85="","",IF(②選手情報入力!K94="","",②選手情報入力!K94))</f>
        <v/>
      </c>
      <c r="Q85" s="28" t="str">
        <f>IF(E85="","",IF(②選手情報入力!I94="",0,1))</f>
        <v/>
      </c>
      <c r="R85" t="str">
        <f>IF(E85="","",IF(②選手情報入力!J94="","",IF(I85=1,VLOOKUP(②選手情報入力!J94,種目情報!$A$4:$C$39,3,FALSE),VLOOKUP(②選手情報入力!J94,種目情報!$E$4:$G$39,3,FALSE))))</f>
        <v/>
      </c>
      <c r="S85" t="str">
        <f>IF(E85="","",IF(②選手情報入力!M94="","",IF(I85=1,VLOOKUP(②選手情報入力!M94,種目情報!$A$4:$B$39,2,FALSE),VLOOKUP(②選手情報入力!M94,種目情報!$E$4:$F$39,2,FALSE))))</f>
        <v/>
      </c>
      <c r="T85" t="str">
        <f>IF(E85="","",IF(②選手情報入力!N94="","",②選手情報入力!N94))</f>
        <v/>
      </c>
      <c r="U85" s="28" t="str">
        <f>IF(E85="","",IF(②選手情報入力!L94="",0,1))</f>
        <v/>
      </c>
      <c r="V85" t="str">
        <f>IF(E85="","",IF(②選手情報入力!M94="","",IF(I85=1,VLOOKUP(②選手情報入力!M94,種目情報!$A$4:$C$39,3,FALSE),VLOOKUP(②選手情報入力!M94,種目情報!$E$4:$G$39,3,FALSE))))</f>
        <v/>
      </c>
      <c r="W85" t="str">
        <f>IF(E85="","",IF(②選手情報入力!P94="","",IF(I85=1,VLOOKUP(②選手情報入力!P94,種目情報!$A$4:$B$39,2,FALSE),VLOOKUP(②選手情報入力!P94,種目情報!$E$4:$F$39,2,FALSE))))</f>
        <v/>
      </c>
      <c r="X85" t="str">
        <f>IF(E85="","",IF(②選手情報入力!Q94="","",②選手情報入力!Q94))</f>
        <v/>
      </c>
      <c r="Y85" s="28" t="str">
        <f>IF(E85="","",IF(②選手情報入力!O94="",0,1))</f>
        <v/>
      </c>
      <c r="Z85" t="str">
        <f>IF(E85="","",IF(②選手情報入力!P94="","",IF(I85=1,VLOOKUP(②選手情報入力!P94,種目情報!$A$4:$C$39,3,FALSE),VLOOKUP(②選手情報入力!P94,種目情報!$E$4:$G$39,3,FALSE))))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IF(E86="","",Sheet2!A85)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3"/>
        <v/>
      </c>
      <c r="I86" t="str">
        <f>IF(E86="","",IF(②選手情報入力!G95="男",1,2))</f>
        <v/>
      </c>
      <c r="J86" t="str">
        <f>IF(E86="","",IF(②選手情報入力!H95="","",②選手情報入力!H95))</f>
        <v/>
      </c>
      <c r="L86" t="str">
        <f t="shared" si="4"/>
        <v/>
      </c>
      <c r="M86" t="str">
        <f t="shared" si="5"/>
        <v/>
      </c>
      <c r="O86" t="str">
        <f>IF(E86="","",IF(②選手情報入力!J95="","",IF(I86=1,VLOOKUP(②選手情報入力!J95,種目情報!$A$4:$B$35,2,FALSE),VLOOKUP(②選手情報入力!J95,種目情報!$E$4:$F$34,2,FALSE))))</f>
        <v/>
      </c>
      <c r="P86" t="str">
        <f>IF(E86="","",IF(②選手情報入力!K95="","",②選手情報入力!K95))</f>
        <v/>
      </c>
      <c r="Q86" s="28" t="str">
        <f>IF(E86="","",IF(②選手情報入力!I95="",0,1))</f>
        <v/>
      </c>
      <c r="R86" t="str">
        <f>IF(E86="","",IF(②選手情報入力!J95="","",IF(I86=1,VLOOKUP(②選手情報入力!J95,種目情報!$A$4:$C$39,3,FALSE),VLOOKUP(②選手情報入力!J95,種目情報!$E$4:$G$39,3,FALSE))))</f>
        <v/>
      </c>
      <c r="S86" t="str">
        <f>IF(E86="","",IF(②選手情報入力!M95="","",IF(I86=1,VLOOKUP(②選手情報入力!M95,種目情報!$A$4:$B$39,2,FALSE),VLOOKUP(②選手情報入力!M95,種目情報!$E$4:$F$39,2,FALSE))))</f>
        <v/>
      </c>
      <c r="T86" t="str">
        <f>IF(E86="","",IF(②選手情報入力!N95="","",②選手情報入力!N95))</f>
        <v/>
      </c>
      <c r="U86" s="28" t="str">
        <f>IF(E86="","",IF(②選手情報入力!L95="",0,1))</f>
        <v/>
      </c>
      <c r="V86" t="str">
        <f>IF(E86="","",IF(②選手情報入力!M95="","",IF(I86=1,VLOOKUP(②選手情報入力!M95,種目情報!$A$4:$C$39,3,FALSE),VLOOKUP(②選手情報入力!M95,種目情報!$E$4:$G$39,3,FALSE))))</f>
        <v/>
      </c>
      <c r="W86" t="str">
        <f>IF(E86="","",IF(②選手情報入力!P95="","",IF(I86=1,VLOOKUP(②選手情報入力!P95,種目情報!$A$4:$B$39,2,FALSE),VLOOKUP(②選手情報入力!P95,種目情報!$E$4:$F$39,2,FALSE))))</f>
        <v/>
      </c>
      <c r="X86" t="str">
        <f>IF(E86="","",IF(②選手情報入力!Q95="","",②選手情報入力!Q95))</f>
        <v/>
      </c>
      <c r="Y86" s="28" t="str">
        <f>IF(E86="","",IF(②選手情報入力!O95="",0,1))</f>
        <v/>
      </c>
      <c r="Z86" t="str">
        <f>IF(E86="","",IF(②選手情報入力!P95="","",IF(I86=1,VLOOKUP(②選手情報入力!P95,種目情報!$A$4:$C$39,3,FALSE),VLOOKUP(②選手情報入力!P95,種目情報!$E$4:$G$39,3,FALSE))))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IF(E87="","",Sheet2!A86)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3"/>
        <v/>
      </c>
      <c r="I87" t="str">
        <f>IF(E87="","",IF(②選手情報入力!G96="男",1,2))</f>
        <v/>
      </c>
      <c r="J87" t="str">
        <f>IF(E87="","",IF(②選手情報入力!H96="","",②選手情報入力!H96))</f>
        <v/>
      </c>
      <c r="L87" t="str">
        <f t="shared" si="4"/>
        <v/>
      </c>
      <c r="M87" t="str">
        <f t="shared" si="5"/>
        <v/>
      </c>
      <c r="O87" t="str">
        <f>IF(E87="","",IF(②選手情報入力!J96="","",IF(I87=1,VLOOKUP(②選手情報入力!J96,種目情報!$A$4:$B$35,2,FALSE),VLOOKUP(②選手情報入力!J96,種目情報!$E$4:$F$34,2,FALSE))))</f>
        <v/>
      </c>
      <c r="P87" t="str">
        <f>IF(E87="","",IF(②選手情報入力!K96="","",②選手情報入力!K96))</f>
        <v/>
      </c>
      <c r="Q87" s="28" t="str">
        <f>IF(E87="","",IF(②選手情報入力!I96="",0,1))</f>
        <v/>
      </c>
      <c r="R87" t="str">
        <f>IF(E87="","",IF(②選手情報入力!J96="","",IF(I87=1,VLOOKUP(②選手情報入力!J96,種目情報!$A$4:$C$39,3,FALSE),VLOOKUP(②選手情報入力!J96,種目情報!$E$4:$G$39,3,FALSE))))</f>
        <v/>
      </c>
      <c r="S87" t="str">
        <f>IF(E87="","",IF(②選手情報入力!M96="","",IF(I87=1,VLOOKUP(②選手情報入力!M96,種目情報!$A$4:$B$39,2,FALSE),VLOOKUP(②選手情報入力!M96,種目情報!$E$4:$F$39,2,FALSE))))</f>
        <v/>
      </c>
      <c r="T87" t="str">
        <f>IF(E87="","",IF(②選手情報入力!N96="","",②選手情報入力!N96))</f>
        <v/>
      </c>
      <c r="U87" s="28" t="str">
        <f>IF(E87="","",IF(②選手情報入力!L96="",0,1))</f>
        <v/>
      </c>
      <c r="V87" t="str">
        <f>IF(E87="","",IF(②選手情報入力!M96="","",IF(I87=1,VLOOKUP(②選手情報入力!M96,種目情報!$A$4:$C$39,3,FALSE),VLOOKUP(②選手情報入力!M96,種目情報!$E$4:$G$39,3,FALSE))))</f>
        <v/>
      </c>
      <c r="W87" t="str">
        <f>IF(E87="","",IF(②選手情報入力!P96="","",IF(I87=1,VLOOKUP(②選手情報入力!P96,種目情報!$A$4:$B$39,2,FALSE),VLOOKUP(②選手情報入力!P96,種目情報!$E$4:$F$39,2,FALSE))))</f>
        <v/>
      </c>
      <c r="X87" t="str">
        <f>IF(E87="","",IF(②選手情報入力!Q96="","",②選手情報入力!Q96))</f>
        <v/>
      </c>
      <c r="Y87" s="28" t="str">
        <f>IF(E87="","",IF(②選手情報入力!O96="",0,1))</f>
        <v/>
      </c>
      <c r="Z87" t="str">
        <f>IF(E87="","",IF(②選手情報入力!P96="","",IF(I87=1,VLOOKUP(②選手情報入力!P96,種目情報!$A$4:$C$39,3,FALSE),VLOOKUP(②選手情報入力!P96,種目情報!$E$4:$G$39,3,FALSE))))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IF(E88="","",Sheet2!A87)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3"/>
        <v/>
      </c>
      <c r="I88" t="str">
        <f>IF(E88="","",IF(②選手情報入力!G97="男",1,2))</f>
        <v/>
      </c>
      <c r="J88" t="str">
        <f>IF(E88="","",IF(②選手情報入力!H97="","",②選手情報入力!H97))</f>
        <v/>
      </c>
      <c r="L88" t="str">
        <f t="shared" si="4"/>
        <v/>
      </c>
      <c r="M88" t="str">
        <f t="shared" si="5"/>
        <v/>
      </c>
      <c r="O88" t="str">
        <f>IF(E88="","",IF(②選手情報入力!J97="","",IF(I88=1,VLOOKUP(②選手情報入力!J97,種目情報!$A$4:$B$35,2,FALSE),VLOOKUP(②選手情報入力!J97,種目情報!$E$4:$F$34,2,FALSE))))</f>
        <v/>
      </c>
      <c r="P88" t="str">
        <f>IF(E88="","",IF(②選手情報入力!K97="","",②選手情報入力!K97))</f>
        <v/>
      </c>
      <c r="Q88" s="28" t="str">
        <f>IF(E88="","",IF(②選手情報入力!I97="",0,1))</f>
        <v/>
      </c>
      <c r="R88" t="str">
        <f>IF(E88="","",IF(②選手情報入力!J97="","",IF(I88=1,VLOOKUP(②選手情報入力!J97,種目情報!$A$4:$C$39,3,FALSE),VLOOKUP(②選手情報入力!J97,種目情報!$E$4:$G$39,3,FALSE))))</f>
        <v/>
      </c>
      <c r="S88" t="str">
        <f>IF(E88="","",IF(②選手情報入力!M97="","",IF(I88=1,VLOOKUP(②選手情報入力!M97,種目情報!$A$4:$B$39,2,FALSE),VLOOKUP(②選手情報入力!M97,種目情報!$E$4:$F$39,2,FALSE))))</f>
        <v/>
      </c>
      <c r="T88" t="str">
        <f>IF(E88="","",IF(②選手情報入力!N97="","",②選手情報入力!N97))</f>
        <v/>
      </c>
      <c r="U88" s="28" t="str">
        <f>IF(E88="","",IF(②選手情報入力!L97="",0,1))</f>
        <v/>
      </c>
      <c r="V88" t="str">
        <f>IF(E88="","",IF(②選手情報入力!M97="","",IF(I88=1,VLOOKUP(②選手情報入力!M97,種目情報!$A$4:$C$39,3,FALSE),VLOOKUP(②選手情報入力!M97,種目情報!$E$4:$G$39,3,FALSE))))</f>
        <v/>
      </c>
      <c r="W88" t="str">
        <f>IF(E88="","",IF(②選手情報入力!P97="","",IF(I88=1,VLOOKUP(②選手情報入力!P97,種目情報!$A$4:$B$39,2,FALSE),VLOOKUP(②選手情報入力!P97,種目情報!$E$4:$F$39,2,FALSE))))</f>
        <v/>
      </c>
      <c r="X88" t="str">
        <f>IF(E88="","",IF(②選手情報入力!Q97="","",②選手情報入力!Q97))</f>
        <v/>
      </c>
      <c r="Y88" s="28" t="str">
        <f>IF(E88="","",IF(②選手情報入力!O97="",0,1))</f>
        <v/>
      </c>
      <c r="Z88" t="str">
        <f>IF(E88="","",IF(②選手情報入力!P97="","",IF(I88=1,VLOOKUP(②選手情報入力!P97,種目情報!$A$4:$C$39,3,FALSE),VLOOKUP(②選手情報入力!P97,種目情報!$E$4:$G$39,3,FALSE))))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IF(E89="","",Sheet2!A88)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3"/>
        <v/>
      </c>
      <c r="I89" t="str">
        <f>IF(E89="","",IF(②選手情報入力!G98="男",1,2))</f>
        <v/>
      </c>
      <c r="J89" t="str">
        <f>IF(E89="","",IF(②選手情報入力!H98="","",②選手情報入力!H98))</f>
        <v/>
      </c>
      <c r="L89" t="str">
        <f t="shared" si="4"/>
        <v/>
      </c>
      <c r="M89" t="str">
        <f t="shared" si="5"/>
        <v/>
      </c>
      <c r="O89" t="str">
        <f>IF(E89="","",IF(②選手情報入力!J98="","",IF(I89=1,VLOOKUP(②選手情報入力!J98,種目情報!$A$4:$B$35,2,FALSE),VLOOKUP(②選手情報入力!J98,種目情報!$E$4:$F$34,2,FALSE))))</f>
        <v/>
      </c>
      <c r="P89" t="str">
        <f>IF(E89="","",IF(②選手情報入力!K98="","",②選手情報入力!K98))</f>
        <v/>
      </c>
      <c r="Q89" s="28" t="str">
        <f>IF(E89="","",IF(②選手情報入力!I98="",0,1))</f>
        <v/>
      </c>
      <c r="R89" t="str">
        <f>IF(E89="","",IF(②選手情報入力!J98="","",IF(I89=1,VLOOKUP(②選手情報入力!J98,種目情報!$A$4:$C$39,3,FALSE),VLOOKUP(②選手情報入力!J98,種目情報!$E$4:$G$39,3,FALSE))))</f>
        <v/>
      </c>
      <c r="S89" t="str">
        <f>IF(E89="","",IF(②選手情報入力!M98="","",IF(I89=1,VLOOKUP(②選手情報入力!M98,種目情報!$A$4:$B$39,2,FALSE),VLOOKUP(②選手情報入力!M98,種目情報!$E$4:$F$39,2,FALSE))))</f>
        <v/>
      </c>
      <c r="T89" t="str">
        <f>IF(E89="","",IF(②選手情報入力!N98="","",②選手情報入力!N98))</f>
        <v/>
      </c>
      <c r="U89" s="28" t="str">
        <f>IF(E89="","",IF(②選手情報入力!L98="",0,1))</f>
        <v/>
      </c>
      <c r="V89" t="str">
        <f>IF(E89="","",IF(②選手情報入力!M98="","",IF(I89=1,VLOOKUP(②選手情報入力!M98,種目情報!$A$4:$C$39,3,FALSE),VLOOKUP(②選手情報入力!M98,種目情報!$E$4:$G$39,3,FALSE))))</f>
        <v/>
      </c>
      <c r="W89" t="str">
        <f>IF(E89="","",IF(②選手情報入力!P98="","",IF(I89=1,VLOOKUP(②選手情報入力!P98,種目情報!$A$4:$B$39,2,FALSE),VLOOKUP(②選手情報入力!P98,種目情報!$E$4:$F$39,2,FALSE))))</f>
        <v/>
      </c>
      <c r="X89" t="str">
        <f>IF(E89="","",IF(②選手情報入力!Q98="","",②選手情報入力!Q98))</f>
        <v/>
      </c>
      <c r="Y89" s="28" t="str">
        <f>IF(E89="","",IF(②選手情報入力!O98="",0,1))</f>
        <v/>
      </c>
      <c r="Z89" t="str">
        <f>IF(E89="","",IF(②選手情報入力!P98="","",IF(I89=1,VLOOKUP(②選手情報入力!P98,種目情報!$A$4:$C$39,3,FALSE),VLOOKUP(②選手情報入力!P98,種目情報!$E$4:$G$39,3,FALSE))))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IF(E90="","",Sheet2!A89)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3"/>
        <v/>
      </c>
      <c r="I90" t="str">
        <f>IF(E90="","",IF(②選手情報入力!G99="男",1,2))</f>
        <v/>
      </c>
      <c r="J90" t="str">
        <f>IF(E90="","",IF(②選手情報入力!H99="","",②選手情報入力!H99))</f>
        <v/>
      </c>
      <c r="L90" t="str">
        <f t="shared" si="4"/>
        <v/>
      </c>
      <c r="M90" t="str">
        <f t="shared" si="5"/>
        <v/>
      </c>
      <c r="O90" t="str">
        <f>IF(E90="","",IF(②選手情報入力!J99="","",IF(I90=1,VLOOKUP(②選手情報入力!J99,種目情報!$A$4:$B$35,2,FALSE),VLOOKUP(②選手情報入力!J99,種目情報!$E$4:$F$34,2,FALSE))))</f>
        <v/>
      </c>
      <c r="P90" t="str">
        <f>IF(E90="","",IF(②選手情報入力!K99="","",②選手情報入力!K99))</f>
        <v/>
      </c>
      <c r="Q90" s="28" t="str">
        <f>IF(E90="","",IF(②選手情報入力!I99="",0,1))</f>
        <v/>
      </c>
      <c r="R90" t="str">
        <f>IF(E90="","",IF(②選手情報入力!J99="","",IF(I90=1,VLOOKUP(②選手情報入力!J99,種目情報!$A$4:$C$39,3,FALSE),VLOOKUP(②選手情報入力!J99,種目情報!$E$4:$G$39,3,FALSE))))</f>
        <v/>
      </c>
      <c r="S90" t="str">
        <f>IF(E90="","",IF(②選手情報入力!M99="","",IF(I90=1,VLOOKUP(②選手情報入力!M99,種目情報!$A$4:$B$39,2,FALSE),VLOOKUP(②選手情報入力!M99,種目情報!$E$4:$F$39,2,FALSE))))</f>
        <v/>
      </c>
      <c r="T90" t="str">
        <f>IF(E90="","",IF(②選手情報入力!N99="","",②選手情報入力!N99))</f>
        <v/>
      </c>
      <c r="U90" s="28" t="str">
        <f>IF(E90="","",IF(②選手情報入力!L99="",0,1))</f>
        <v/>
      </c>
      <c r="V90" t="str">
        <f>IF(E90="","",IF(②選手情報入力!M99="","",IF(I90=1,VLOOKUP(②選手情報入力!M99,種目情報!$A$4:$C$39,3,FALSE),VLOOKUP(②選手情報入力!M99,種目情報!$E$4:$G$39,3,FALSE))))</f>
        <v/>
      </c>
      <c r="W90" t="str">
        <f>IF(E90="","",IF(②選手情報入力!P99="","",IF(I90=1,VLOOKUP(②選手情報入力!P99,種目情報!$A$4:$B$39,2,FALSE),VLOOKUP(②選手情報入力!P99,種目情報!$E$4:$F$39,2,FALSE))))</f>
        <v/>
      </c>
      <c r="X90" t="str">
        <f>IF(E90="","",IF(②選手情報入力!Q99="","",②選手情報入力!Q99))</f>
        <v/>
      </c>
      <c r="Y90" s="28" t="str">
        <f>IF(E90="","",IF(②選手情報入力!O99="",0,1))</f>
        <v/>
      </c>
      <c r="Z90" t="str">
        <f>IF(E90="","",IF(②選手情報入力!P99="","",IF(I90=1,VLOOKUP(②選手情報入力!P99,種目情報!$A$4:$C$39,3,FALSE),VLOOKUP(②選手情報入力!P99,種目情報!$E$4:$G$39,3,FALSE))))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IF(E91="","",Sheet2!A90)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3"/>
        <v/>
      </c>
      <c r="I91" t="str">
        <f>IF(E91="","",IF(②選手情報入力!G100="男",1,2))</f>
        <v/>
      </c>
      <c r="J91" t="str">
        <f>IF(E91="","",IF(②選手情報入力!H100="","",②選手情報入力!H100))</f>
        <v/>
      </c>
      <c r="L91" t="str">
        <f t="shared" si="4"/>
        <v/>
      </c>
      <c r="M91" t="str">
        <f t="shared" si="5"/>
        <v/>
      </c>
      <c r="O91" t="str">
        <f>IF(E91="","",IF(②選手情報入力!J100="","",IF(I91=1,VLOOKUP(②選手情報入力!J100,種目情報!$A$4:$B$35,2,FALSE),VLOOKUP(②選手情報入力!J100,種目情報!$E$4:$F$34,2,FALSE))))</f>
        <v/>
      </c>
      <c r="P91" t="str">
        <f>IF(E91="","",IF(②選手情報入力!K100="","",②選手情報入力!K100))</f>
        <v/>
      </c>
      <c r="Q91" s="28" t="str">
        <f>IF(E91="","",IF(②選手情報入力!I100="",0,1))</f>
        <v/>
      </c>
      <c r="R91" t="str">
        <f>IF(E91="","",IF(②選手情報入力!J100="","",IF(I91=1,VLOOKUP(②選手情報入力!J100,種目情報!$A$4:$C$39,3,FALSE),VLOOKUP(②選手情報入力!J100,種目情報!$E$4:$G$39,3,FALSE))))</f>
        <v/>
      </c>
      <c r="S91" t="str">
        <f>IF(E91="","",IF(②選手情報入力!M100="","",IF(I91=1,VLOOKUP(②選手情報入力!M100,種目情報!$A$4:$B$39,2,FALSE),VLOOKUP(②選手情報入力!M100,種目情報!$E$4:$F$39,2,FALSE))))</f>
        <v/>
      </c>
      <c r="T91" t="str">
        <f>IF(E91="","",IF(②選手情報入力!N100="","",②選手情報入力!N100))</f>
        <v/>
      </c>
      <c r="U91" s="28" t="str">
        <f>IF(E91="","",IF(②選手情報入力!L100="",0,1))</f>
        <v/>
      </c>
      <c r="V91" t="str">
        <f>IF(E91="","",IF(②選手情報入力!M100="","",IF(I91=1,VLOOKUP(②選手情報入力!M100,種目情報!$A$4:$C$39,3,FALSE),VLOOKUP(②選手情報入力!M100,種目情報!$E$4:$G$39,3,FALSE))))</f>
        <v/>
      </c>
      <c r="W91" t="str">
        <f>IF(E91="","",IF(②選手情報入力!P100="","",IF(I91=1,VLOOKUP(②選手情報入力!P100,種目情報!$A$4:$B$39,2,FALSE),VLOOKUP(②選手情報入力!P100,種目情報!$E$4:$F$39,2,FALSE))))</f>
        <v/>
      </c>
      <c r="X91" t="str">
        <f>IF(E91="","",IF(②選手情報入力!Q100="","",②選手情報入力!Q100))</f>
        <v/>
      </c>
      <c r="Y91" s="28" t="str">
        <f>IF(E91="","",IF(②選手情報入力!O100="",0,1))</f>
        <v/>
      </c>
      <c r="Z91" t="str">
        <f>IF(E91="","",IF(②選手情報入力!P100="","",IF(I91=1,VLOOKUP(②選手情報入力!P100,種目情報!$A$4:$C$39,3,FALSE),VLOOKUP(②選手情報入力!P100,種目情報!$E$4:$G$39,3,FALSE))))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注意事項</vt:lpstr>
      <vt:lpstr>①団体情報入力</vt:lpstr>
      <vt:lpstr>②選手情報入力</vt:lpstr>
      <vt:lpstr>③リレー情報確認</vt:lpstr>
      <vt:lpstr>④参加人数一覧表</vt:lpstr>
      <vt:lpstr>⑤リレーの選手が反映されない場合の対処</vt:lpstr>
      <vt:lpstr>　　　　　</vt:lpstr>
      <vt:lpstr>種目情報</vt:lpstr>
      <vt:lpstr>data_kyogisha</vt:lpstr>
      <vt:lpstr>data_team</vt:lpstr>
      <vt:lpstr>Sheet1</vt:lpstr>
      <vt:lpstr>Sheet2</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2018-04-21T05:57:49Z</cp:lastPrinted>
  <dcterms:created xsi:type="dcterms:W3CDTF">2013-01-03T14:12:28Z</dcterms:created>
  <dcterms:modified xsi:type="dcterms:W3CDTF">2018-05-07T07:02:43Z</dcterms:modified>
  <cp:contentStatus/>
</cp:coreProperties>
</file>