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Nagoya\Desktop\2018県選予選\エントリーファイル\2018県選手権予選エントリーファイル\"/>
    </mc:Choice>
  </mc:AlternateContent>
  <bookViews>
    <workbookView xWindow="0" yWindow="28845" windowWidth="19200" windowHeight="12195" tabRatio="911"/>
  </bookViews>
  <sheets>
    <sheet name="注意事項" sheetId="4" r:id="rId1"/>
    <sheet name="①団体情報入力" sheetId="7" r:id="rId2"/>
    <sheet name="②選手情報入力" sheetId="3" r:id="rId3"/>
    <sheet name="③リレー情報確認" sheetId="5" r:id="rId4"/>
    <sheet name="④参加人数一覧表" sheetId="17" r:id="rId5"/>
    <sheet name="⑤リレーの選手が反映されない場合の対処" sheetId="24" r:id="rId6"/>
    <sheet name="　　　　　" sheetId="14" r:id="rId7"/>
    <sheet name="種目情報" sheetId="18" r:id="rId8"/>
    <sheet name="data_kyogisha" sheetId="2" r:id="rId9"/>
    <sheet name="data_team" sheetId="19" r:id="rId10"/>
    <sheet name="Sheet1" sheetId="22" r:id="rId11"/>
    <sheet name="Sheet2" sheetId="25" r:id="rId12"/>
  </sheets>
  <externalReferences>
    <externalReference r:id="rId13"/>
    <externalReference r:id="rId14"/>
    <externalReference r:id="rId15"/>
  </externalReferences>
  <definedNames>
    <definedName name="otoko" localSheetId="5">[1]一覧表!#REF!</definedName>
    <definedName name="otoko">[1]一覧表!#REF!</definedName>
    <definedName name="_xlnm.Print_Area" localSheetId="4">④参加人数一覧表!$A$1:$H$16</definedName>
    <definedName name="sin" localSheetId="5">[1]一覧表!#REF!</definedName>
    <definedName name="sin">[1]一覧表!#REF!</definedName>
    <definedName name="X" localSheetId="5">[1]一覧表!#REF!</definedName>
    <definedName name="X">[1]一覧表!#REF!</definedName>
    <definedName name="おもて" localSheetId="5">[1]一覧表!#REF!</definedName>
    <definedName name="おもて">[1]一覧表!#REF!</definedName>
    <definedName name="リレー">[2]一覧表!$R$13</definedName>
    <definedName name="女子種目">[3]一覧表!$U$13:$U$28</definedName>
    <definedName name="小" localSheetId="5">[1]一覧表!#REF!</definedName>
    <definedName name="小">[1]一覧表!#REF!</definedName>
    <definedName name="小リレー" localSheetId="5">[1]一覧表!#REF!</definedName>
    <definedName name="小リレー">[1]一覧表!#REF!</definedName>
    <definedName name="小学校" localSheetId="5">[1]一覧表!#REF!</definedName>
    <definedName name="小学校">[1]一覧表!#REF!</definedName>
    <definedName name="小学生" localSheetId="5">[1]一覧表!#REF!</definedName>
    <definedName name="小学生">[1]一覧表!#REF!</definedName>
    <definedName name="性別">[2]一覧表!$S$13:$S$14</definedName>
    <definedName name="団体カテゴリー" localSheetId="5">[1]一覧表!#REF!</definedName>
    <definedName name="団体カテゴリー">[1]一覧表!#REF!</definedName>
    <definedName name="団体申し込み" localSheetId="5">[1]一覧表!#REF!</definedName>
    <definedName name="団体申し込み">[1]一覧表!#REF!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C9" i="17" l="1"/>
  <c r="A2" i="25" l="1"/>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1" i="25"/>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2" i="2"/>
  <c r="B12" i="3" l="1"/>
  <c r="D3" i="2" s="1"/>
  <c r="B13" i="3"/>
  <c r="D4" i="2" s="1"/>
  <c r="B14" i="3"/>
  <c r="D5" i="2" s="1"/>
  <c r="B15" i="3"/>
  <c r="D6" i="2" s="1"/>
  <c r="B16" i="3"/>
  <c r="D7" i="2" s="1"/>
  <c r="B17" i="3"/>
  <c r="D8" i="2" s="1"/>
  <c r="B18" i="3"/>
  <c r="D9" i="2" s="1"/>
  <c r="B19" i="3"/>
  <c r="D10" i="2" s="1"/>
  <c r="B20" i="3"/>
  <c r="D11" i="2" s="1"/>
  <c r="B21" i="3"/>
  <c r="D12" i="2" s="1"/>
  <c r="B22" i="3"/>
  <c r="D13" i="2" s="1"/>
  <c r="B23" i="3"/>
  <c r="D14" i="2" s="1"/>
  <c r="B24" i="3"/>
  <c r="D15" i="2" s="1"/>
  <c r="B25" i="3"/>
  <c r="D16" i="2" s="1"/>
  <c r="B26" i="3"/>
  <c r="D17" i="2" s="1"/>
  <c r="B27" i="3"/>
  <c r="D18" i="2" s="1"/>
  <c r="B28" i="3"/>
  <c r="D19" i="2" s="1"/>
  <c r="B29" i="3"/>
  <c r="D20" i="2" s="1"/>
  <c r="B30" i="3"/>
  <c r="D21" i="2" s="1"/>
  <c r="B31" i="3"/>
  <c r="D22" i="2" s="1"/>
  <c r="B32" i="3"/>
  <c r="D23" i="2" s="1"/>
  <c r="B33" i="3"/>
  <c r="D24" i="2" s="1"/>
  <c r="B34" i="3"/>
  <c r="D25" i="2" s="1"/>
  <c r="B35" i="3"/>
  <c r="D26" i="2" s="1"/>
  <c r="B36" i="3"/>
  <c r="D27" i="2" s="1"/>
  <c r="B37" i="3"/>
  <c r="D28" i="2" s="1"/>
  <c r="B38" i="3"/>
  <c r="D29" i="2" s="1"/>
  <c r="B39" i="3"/>
  <c r="D30" i="2" s="1"/>
  <c r="B40" i="3"/>
  <c r="D31" i="2" s="1"/>
  <c r="B41" i="3"/>
  <c r="D32" i="2" s="1"/>
  <c r="B42" i="3"/>
  <c r="D33" i="2" s="1"/>
  <c r="B43" i="3"/>
  <c r="D34" i="2" s="1"/>
  <c r="B44" i="3"/>
  <c r="D35" i="2" s="1"/>
  <c r="B45" i="3"/>
  <c r="D36" i="2" s="1"/>
  <c r="B46" i="3"/>
  <c r="D37" i="2" s="1"/>
  <c r="B47" i="3"/>
  <c r="D38" i="2" s="1"/>
  <c r="B48" i="3"/>
  <c r="D39" i="2" s="1"/>
  <c r="B49" i="3"/>
  <c r="D40" i="2" s="1"/>
  <c r="B50" i="3"/>
  <c r="D41" i="2" s="1"/>
  <c r="B51" i="3"/>
  <c r="D42" i="2" s="1"/>
  <c r="B52" i="3"/>
  <c r="D43" i="2" s="1"/>
  <c r="B53" i="3"/>
  <c r="D44" i="2" s="1"/>
  <c r="B54" i="3"/>
  <c r="D45" i="2" s="1"/>
  <c r="B55" i="3"/>
  <c r="D46" i="2" s="1"/>
  <c r="B56" i="3"/>
  <c r="D47" i="2" s="1"/>
  <c r="B57" i="3"/>
  <c r="D48" i="2" s="1"/>
  <c r="B58" i="3"/>
  <c r="D49" i="2" s="1"/>
  <c r="B59" i="3"/>
  <c r="D50" i="2" s="1"/>
  <c r="B60" i="3"/>
  <c r="D51" i="2" s="1"/>
  <c r="B61" i="3"/>
  <c r="D52" i="2" s="1"/>
  <c r="B62" i="3"/>
  <c r="D53" i="2" s="1"/>
  <c r="B63" i="3"/>
  <c r="D54" i="2" s="1"/>
  <c r="B64" i="3"/>
  <c r="D55" i="2" s="1"/>
  <c r="B65" i="3"/>
  <c r="D56" i="2" s="1"/>
  <c r="B66" i="3"/>
  <c r="D57" i="2" s="1"/>
  <c r="B67" i="3"/>
  <c r="D58" i="2" s="1"/>
  <c r="B68" i="3"/>
  <c r="D59" i="2" s="1"/>
  <c r="B69" i="3"/>
  <c r="D60" i="2" s="1"/>
  <c r="B70" i="3"/>
  <c r="D61" i="2" s="1"/>
  <c r="B71" i="3"/>
  <c r="D62" i="2" s="1"/>
  <c r="B72" i="3"/>
  <c r="D63" i="2" s="1"/>
  <c r="B73" i="3"/>
  <c r="D64" i="2" s="1"/>
  <c r="B74" i="3"/>
  <c r="D65" i="2" s="1"/>
  <c r="B75" i="3"/>
  <c r="D66" i="2" s="1"/>
  <c r="B76" i="3"/>
  <c r="D67" i="2" s="1"/>
  <c r="B77" i="3"/>
  <c r="D68" i="2" s="1"/>
  <c r="B78" i="3"/>
  <c r="D69" i="2" s="1"/>
  <c r="B79" i="3"/>
  <c r="D70" i="2" s="1"/>
  <c r="B80" i="3"/>
  <c r="D71" i="2" s="1"/>
  <c r="B81" i="3"/>
  <c r="D72" i="2" s="1"/>
  <c r="B82" i="3"/>
  <c r="D73" i="2" s="1"/>
  <c r="B83" i="3"/>
  <c r="D74" i="2" s="1"/>
  <c r="B84" i="3"/>
  <c r="D75" i="2" s="1"/>
  <c r="B85" i="3"/>
  <c r="D76" i="2" s="1"/>
  <c r="B86" i="3"/>
  <c r="D77" i="2" s="1"/>
  <c r="B87" i="3"/>
  <c r="D78" i="2" s="1"/>
  <c r="B88" i="3"/>
  <c r="D79" i="2" s="1"/>
  <c r="B89" i="3"/>
  <c r="D80" i="2" s="1"/>
  <c r="B90" i="3"/>
  <c r="D81" i="2" s="1"/>
  <c r="B91" i="3"/>
  <c r="D82" i="2" s="1"/>
  <c r="B92" i="3"/>
  <c r="D83" i="2" s="1"/>
  <c r="B93" i="3"/>
  <c r="D84" i="2" s="1"/>
  <c r="B94" i="3"/>
  <c r="D85" i="2" s="1"/>
  <c r="B95" i="3"/>
  <c r="D86" i="2" s="1"/>
  <c r="B96" i="3"/>
  <c r="D87" i="2" s="1"/>
  <c r="B97" i="3"/>
  <c r="D88" i="2" s="1"/>
  <c r="B98" i="3"/>
  <c r="D89" i="2" s="1"/>
  <c r="B99" i="3"/>
  <c r="D90" i="2" s="1"/>
  <c r="B100" i="3"/>
  <c r="D91" i="2" s="1"/>
  <c r="B11" i="3"/>
  <c r="D2" i="2" s="1"/>
  <c r="Z13" i="3" l="1"/>
  <c r="Z14" i="3"/>
  <c r="Z15" i="3"/>
  <c r="Z16" i="3"/>
  <c r="Z17" i="3"/>
  <c r="Z18" i="3"/>
  <c r="Z19" i="3"/>
  <c r="Z20" i="3"/>
  <c r="Z21" i="3"/>
  <c r="Z22" i="3"/>
  <c r="C4" i="7"/>
  <c r="B13" i="17" l="1"/>
  <c r="B12" i="17"/>
  <c r="C6" i="7"/>
  <c r="G3" i="17"/>
  <c r="C5" i="7"/>
  <c r="D6" i="17" s="1"/>
  <c r="AU12" i="3" l="1"/>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1" i="3"/>
  <c r="AU10" i="3" l="1"/>
  <c r="AS10" i="3"/>
  <c r="AQ10" i="3"/>
  <c r="AO10" i="3"/>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2" i="2"/>
  <c r="B86" i="2" l="1"/>
  <c r="G86" i="2"/>
  <c r="B82" i="2"/>
  <c r="G82" i="2"/>
  <c r="B78" i="2"/>
  <c r="G78" i="2"/>
  <c r="B74" i="2"/>
  <c r="G74" i="2"/>
  <c r="B70" i="2"/>
  <c r="G70" i="2"/>
  <c r="B66" i="2"/>
  <c r="G66" i="2"/>
  <c r="B62" i="2"/>
  <c r="G62" i="2"/>
  <c r="B58" i="2"/>
  <c r="G58" i="2"/>
  <c r="B54" i="2"/>
  <c r="G54" i="2"/>
  <c r="B50" i="2"/>
  <c r="G50" i="2"/>
  <c r="B46" i="2"/>
  <c r="G46" i="2"/>
  <c r="B42" i="2"/>
  <c r="B85" i="2"/>
  <c r="G85" i="2"/>
  <c r="B77" i="2"/>
  <c r="G77" i="2"/>
  <c r="B73" i="2"/>
  <c r="G73" i="2"/>
  <c r="B69" i="2"/>
  <c r="G69" i="2"/>
  <c r="B65" i="2"/>
  <c r="G65" i="2"/>
  <c r="B61" i="2"/>
  <c r="G61" i="2"/>
  <c r="B57" i="2"/>
  <c r="G57" i="2"/>
  <c r="B53" i="2"/>
  <c r="G53" i="2"/>
  <c r="B49" i="2"/>
  <c r="G49" i="2"/>
  <c r="B45" i="2"/>
  <c r="G45" i="2"/>
  <c r="B41" i="2"/>
  <c r="B89" i="2"/>
  <c r="G89" i="2"/>
  <c r="B88" i="2"/>
  <c r="G88" i="2"/>
  <c r="B84" i="2"/>
  <c r="G84" i="2"/>
  <c r="B80" i="2"/>
  <c r="G80" i="2"/>
  <c r="B76" i="2"/>
  <c r="G76" i="2"/>
  <c r="B72" i="2"/>
  <c r="G72" i="2"/>
  <c r="B68" i="2"/>
  <c r="G68" i="2"/>
  <c r="B64" i="2"/>
  <c r="G64" i="2"/>
  <c r="B60" i="2"/>
  <c r="G60" i="2"/>
  <c r="B56" i="2"/>
  <c r="G56" i="2"/>
  <c r="B52" i="2"/>
  <c r="G52" i="2"/>
  <c r="B48" i="2"/>
  <c r="G48" i="2"/>
  <c r="B44" i="2"/>
  <c r="B40" i="2"/>
  <c r="B90" i="2"/>
  <c r="G90" i="2"/>
  <c r="B81" i="2"/>
  <c r="G81" i="2"/>
  <c r="B91" i="2"/>
  <c r="G91" i="2"/>
  <c r="B87" i="2"/>
  <c r="G87" i="2"/>
  <c r="B83" i="2"/>
  <c r="G83" i="2"/>
  <c r="B79" i="2"/>
  <c r="G79" i="2"/>
  <c r="B75" i="2"/>
  <c r="G75" i="2"/>
  <c r="B71" i="2"/>
  <c r="G71" i="2"/>
  <c r="B67" i="2"/>
  <c r="G67" i="2"/>
  <c r="B63" i="2"/>
  <c r="G63" i="2"/>
  <c r="B59" i="2"/>
  <c r="G59" i="2"/>
  <c r="B55" i="2"/>
  <c r="G55" i="2"/>
  <c r="B51" i="2"/>
  <c r="G51" i="2"/>
  <c r="B47" i="2"/>
  <c r="G47" i="2"/>
  <c r="B43" i="2"/>
  <c r="B38" i="2"/>
  <c r="B30" i="2"/>
  <c r="B18" i="2"/>
  <c r="B10" i="2"/>
  <c r="B37" i="2"/>
  <c r="B33" i="2"/>
  <c r="B29" i="2"/>
  <c r="B25" i="2"/>
  <c r="B21" i="2"/>
  <c r="B17" i="2"/>
  <c r="B13" i="2"/>
  <c r="B9" i="2"/>
  <c r="B5" i="2"/>
  <c r="B36" i="2"/>
  <c r="B32" i="2"/>
  <c r="B28" i="2"/>
  <c r="B24" i="2"/>
  <c r="B20" i="2"/>
  <c r="B16" i="2"/>
  <c r="B12" i="2"/>
  <c r="B8" i="2"/>
  <c r="B4" i="2"/>
  <c r="B34" i="2"/>
  <c r="B26" i="2"/>
  <c r="B22" i="2"/>
  <c r="B14" i="2"/>
  <c r="B6" i="2"/>
  <c r="B39" i="2"/>
  <c r="B35" i="2"/>
  <c r="B31" i="2"/>
  <c r="B27" i="2"/>
  <c r="B23" i="2"/>
  <c r="B19" i="2"/>
  <c r="B15" i="2"/>
  <c r="B11" i="2"/>
  <c r="B7" i="2"/>
  <c r="B3" i="2"/>
  <c r="B2" i="2"/>
  <c r="G40" i="2"/>
  <c r="G24" i="2"/>
  <c r="G12" i="2"/>
  <c r="G43" i="2"/>
  <c r="G39" i="2"/>
  <c r="G35" i="2"/>
  <c r="G31" i="2"/>
  <c r="G27" i="2"/>
  <c r="G23" i="2"/>
  <c r="G19" i="2"/>
  <c r="G15" i="2"/>
  <c r="G11" i="2"/>
  <c r="G7" i="2"/>
  <c r="G3" i="2"/>
  <c r="G2" i="2"/>
  <c r="G36" i="2"/>
  <c r="G28" i="2"/>
  <c r="G16" i="2"/>
  <c r="G4" i="2"/>
  <c r="G42" i="2"/>
  <c r="G38" i="2"/>
  <c r="G34" i="2"/>
  <c r="G30" i="2"/>
  <c r="G26" i="2"/>
  <c r="G22" i="2"/>
  <c r="G18" i="2"/>
  <c r="G14" i="2"/>
  <c r="G10" i="2"/>
  <c r="G6" i="2"/>
  <c r="G44" i="2"/>
  <c r="G32" i="2"/>
  <c r="G20" i="2"/>
  <c r="G8" i="2"/>
  <c r="G41" i="2"/>
  <c r="G37" i="2"/>
  <c r="G33" i="2"/>
  <c r="G29" i="2"/>
  <c r="G25" i="2"/>
  <c r="G21" i="2"/>
  <c r="G17" i="2"/>
  <c r="G13" i="2"/>
  <c r="G9" i="2"/>
  <c r="G5" i="2"/>
  <c r="F4" i="2"/>
  <c r="O4" i="2"/>
  <c r="T4" i="2"/>
  <c r="W4" i="2"/>
  <c r="F5" i="2"/>
  <c r="Q5" i="2"/>
  <c r="U5" i="2"/>
  <c r="O6" i="2"/>
  <c r="W7" i="2"/>
  <c r="F8" i="2"/>
  <c r="O8" i="2"/>
  <c r="W8" i="2"/>
  <c r="F9" i="2"/>
  <c r="Q9" i="2"/>
  <c r="W9" i="2"/>
  <c r="O10" i="2"/>
  <c r="S10" i="2"/>
  <c r="AA10" i="2"/>
  <c r="F13" i="2"/>
  <c r="I13" i="2"/>
  <c r="L13" i="2"/>
  <c r="P13" i="2"/>
  <c r="Q13" i="2"/>
  <c r="S13" i="2"/>
  <c r="U13" i="2"/>
  <c r="W13" i="2"/>
  <c r="X13" i="2"/>
  <c r="AA13" i="2"/>
  <c r="AB13" i="2"/>
  <c r="AC13" i="2"/>
  <c r="AF13" i="2"/>
  <c r="AG13" i="2"/>
  <c r="L14" i="2"/>
  <c r="O14" i="2"/>
  <c r="R14" i="2"/>
  <c r="U14" i="2"/>
  <c r="W14" i="2"/>
  <c r="Z14" i="2"/>
  <c r="AC14" i="2"/>
  <c r="AE14" i="2"/>
  <c r="AH14" i="2"/>
  <c r="R15" i="2"/>
  <c r="AC15" i="2"/>
  <c r="M16" i="2"/>
  <c r="T16" i="2"/>
  <c r="AB16" i="2"/>
  <c r="F17" i="2"/>
  <c r="I17" i="2"/>
  <c r="J17" i="2"/>
  <c r="P17" i="2"/>
  <c r="Q17" i="2"/>
  <c r="U17" i="2"/>
  <c r="W17" i="2"/>
  <c r="AA17" i="2"/>
  <c r="AB17" i="2"/>
  <c r="AF17" i="2"/>
  <c r="AG17" i="2"/>
  <c r="S19" i="2"/>
  <c r="J20" i="2"/>
  <c r="T20" i="2"/>
  <c r="AB20" i="2"/>
  <c r="P21" i="2"/>
  <c r="U21" i="2"/>
  <c r="F22" i="2"/>
  <c r="J22" i="2"/>
  <c r="O22" i="2"/>
  <c r="P22" i="2"/>
  <c r="T22" i="2"/>
  <c r="W22" i="2"/>
  <c r="X22" i="2"/>
  <c r="AB22" i="2"/>
  <c r="AE22" i="2"/>
  <c r="AF22" i="2"/>
  <c r="W24" i="2"/>
  <c r="F25" i="2"/>
  <c r="J25" i="2"/>
  <c r="Q25" i="2"/>
  <c r="W25" i="2"/>
  <c r="AB25" i="2"/>
  <c r="AG25" i="2"/>
  <c r="F26" i="2"/>
  <c r="I26" i="2"/>
  <c r="J26" i="2"/>
  <c r="L26" i="2"/>
  <c r="P26" i="2"/>
  <c r="Q26" i="2"/>
  <c r="R26" i="2"/>
  <c r="S26" i="2"/>
  <c r="T26" i="2"/>
  <c r="U26" i="2"/>
  <c r="V26" i="2"/>
  <c r="W26" i="2"/>
  <c r="X26" i="2"/>
  <c r="Y26" i="2"/>
  <c r="Z26" i="2"/>
  <c r="AA26" i="2"/>
  <c r="AB26" i="2"/>
  <c r="AC26" i="2"/>
  <c r="AD26" i="2"/>
  <c r="AE26" i="2"/>
  <c r="AF26" i="2"/>
  <c r="AG26" i="2"/>
  <c r="AH26" i="2"/>
  <c r="I27" i="2"/>
  <c r="AA27" i="2"/>
  <c r="I28" i="2"/>
  <c r="J28" i="2"/>
  <c r="S28" i="2"/>
  <c r="W28" i="2"/>
  <c r="AB28" i="2"/>
  <c r="J29" i="2"/>
  <c r="L29" i="2"/>
  <c r="O29" i="2"/>
  <c r="Q29" i="2"/>
  <c r="S29" i="2"/>
  <c r="T29" i="2"/>
  <c r="W29" i="2"/>
  <c r="X29" i="2"/>
  <c r="Y29" i="2"/>
  <c r="AB29" i="2"/>
  <c r="AC29" i="2"/>
  <c r="AE29" i="2"/>
  <c r="AF29" i="2"/>
  <c r="AG29" i="2"/>
  <c r="F30" i="2"/>
  <c r="H30" i="2" s="1"/>
  <c r="I30" i="2"/>
  <c r="J30" i="2"/>
  <c r="L30" i="2"/>
  <c r="M30" i="2"/>
  <c r="O30" i="2"/>
  <c r="P30" i="2"/>
  <c r="Q30" i="2"/>
  <c r="R30" i="2"/>
  <c r="S30" i="2"/>
  <c r="T30" i="2"/>
  <c r="U30" i="2"/>
  <c r="V30" i="2"/>
  <c r="W30" i="2"/>
  <c r="X30" i="2"/>
  <c r="Y30" i="2"/>
  <c r="Z30" i="2"/>
  <c r="AA30" i="2"/>
  <c r="AB30" i="2"/>
  <c r="AC30" i="2"/>
  <c r="AD30" i="2"/>
  <c r="AE30" i="2"/>
  <c r="AF30" i="2"/>
  <c r="AG30" i="2"/>
  <c r="AH30" i="2"/>
  <c r="R31" i="2"/>
  <c r="P32" i="2"/>
  <c r="AA32" i="2"/>
  <c r="I33" i="2"/>
  <c r="L33" i="2"/>
  <c r="Q33" i="2"/>
  <c r="U33" i="2"/>
  <c r="X33" i="2"/>
  <c r="AB33" i="2"/>
  <c r="AE33" i="2"/>
  <c r="AG33" i="2"/>
  <c r="W34" i="2"/>
  <c r="AE35" i="2"/>
  <c r="AH36" i="2"/>
  <c r="I38" i="2"/>
  <c r="L38" i="2"/>
  <c r="O38" i="2"/>
  <c r="Q38" i="2"/>
  <c r="S38" i="2"/>
  <c r="U38" i="2"/>
  <c r="W38" i="2"/>
  <c r="Y38" i="2"/>
  <c r="AA38" i="2"/>
  <c r="AC38" i="2"/>
  <c r="AE38" i="2"/>
  <c r="AG38" i="2"/>
  <c r="L39" i="2"/>
  <c r="S39" i="2"/>
  <c r="U39" i="2"/>
  <c r="Z39" i="2"/>
  <c r="AH39" i="2"/>
  <c r="O40" i="2"/>
  <c r="V40" i="2"/>
  <c r="AB40" i="2"/>
  <c r="I41" i="2"/>
  <c r="J41" i="2"/>
  <c r="P41" i="2"/>
  <c r="Q41" i="2"/>
  <c r="U41" i="2"/>
  <c r="W41" i="2"/>
  <c r="AA41" i="2"/>
  <c r="AB41" i="2"/>
  <c r="AF41" i="2"/>
  <c r="AG41" i="2"/>
  <c r="I42" i="2"/>
  <c r="O42" i="2"/>
  <c r="AE42" i="2"/>
  <c r="O43" i="2"/>
  <c r="W43" i="2"/>
  <c r="AE43" i="2"/>
  <c r="F44" i="2"/>
  <c r="J44" i="2"/>
  <c r="Q44" i="2"/>
  <c r="W44" i="2"/>
  <c r="AB44" i="2"/>
  <c r="AG44" i="2"/>
  <c r="W45" i="2"/>
  <c r="O45" i="2"/>
  <c r="AE45" i="2"/>
  <c r="O47" i="2"/>
  <c r="W47" i="2"/>
  <c r="I49" i="2"/>
  <c r="O49" i="2"/>
  <c r="S49" i="2"/>
  <c r="W49" i="2"/>
  <c r="AA49" i="2"/>
  <c r="AE49" i="2"/>
  <c r="I50" i="2"/>
  <c r="J51" i="2"/>
  <c r="O51" i="2"/>
  <c r="T51" i="2"/>
  <c r="W51" i="2"/>
  <c r="AB51" i="2"/>
  <c r="AE51" i="2"/>
  <c r="I52" i="2"/>
  <c r="J52" i="2"/>
  <c r="O52" i="2"/>
  <c r="P52" i="2"/>
  <c r="T52" i="2"/>
  <c r="U52" i="2"/>
  <c r="W52" i="2"/>
  <c r="X52" i="2"/>
  <c r="Y52" i="2"/>
  <c r="AA52" i="2"/>
  <c r="AB52" i="2"/>
  <c r="AC52" i="2"/>
  <c r="AE52" i="2"/>
  <c r="AF52" i="2"/>
  <c r="AG52" i="2"/>
  <c r="H53" i="2"/>
  <c r="R53" i="2"/>
  <c r="AB53" i="2"/>
  <c r="AH53" i="2"/>
  <c r="S54" i="2"/>
  <c r="O55" i="2"/>
  <c r="J56" i="2"/>
  <c r="Q56" i="2"/>
  <c r="L57" i="2"/>
  <c r="O57" i="2"/>
  <c r="Q57" i="2"/>
  <c r="U57" i="2"/>
  <c r="W57" i="2"/>
  <c r="Y57" i="2"/>
  <c r="AC57" i="2"/>
  <c r="AD57" i="2"/>
  <c r="AE57" i="2"/>
  <c r="AH57" i="2"/>
  <c r="O58" i="2"/>
  <c r="J59" i="2"/>
  <c r="I59" i="2"/>
  <c r="O59" i="2"/>
  <c r="R59" i="2"/>
  <c r="S59" i="2"/>
  <c r="W59" i="2"/>
  <c r="X59" i="2"/>
  <c r="Z59" i="2"/>
  <c r="AD59" i="2"/>
  <c r="AE59" i="2"/>
  <c r="AH59" i="2"/>
  <c r="AG60" i="2"/>
  <c r="I61" i="2"/>
  <c r="L61" i="2"/>
  <c r="O61" i="2"/>
  <c r="Q61" i="2"/>
  <c r="S61" i="2"/>
  <c r="U61" i="2"/>
  <c r="W61" i="2"/>
  <c r="Y61" i="2"/>
  <c r="AA61" i="2"/>
  <c r="AC61" i="2"/>
  <c r="AE61" i="2"/>
  <c r="AG61" i="2"/>
  <c r="AC62" i="2"/>
  <c r="R62" i="2"/>
  <c r="AH62" i="2"/>
  <c r="H63" i="2"/>
  <c r="V63" i="2"/>
  <c r="O64" i="2"/>
  <c r="U64" i="2"/>
  <c r="L65" i="2"/>
  <c r="O65" i="2"/>
  <c r="Q65" i="2"/>
  <c r="U65" i="2"/>
  <c r="W65" i="2"/>
  <c r="Y65" i="2"/>
  <c r="AC65" i="2"/>
  <c r="AE65" i="2"/>
  <c r="AG65" i="2"/>
  <c r="S66" i="2"/>
  <c r="AH66" i="2"/>
  <c r="P67" i="2"/>
  <c r="X67" i="2"/>
  <c r="I68" i="2"/>
  <c r="L68" i="2"/>
  <c r="O68" i="2"/>
  <c r="Q68" i="2"/>
  <c r="S68" i="2"/>
  <c r="U68" i="2"/>
  <c r="W68" i="2"/>
  <c r="Y68" i="2"/>
  <c r="AA68" i="2"/>
  <c r="AC68" i="2"/>
  <c r="AE68" i="2"/>
  <c r="AG68" i="2"/>
  <c r="I69" i="2"/>
  <c r="L69" i="2"/>
  <c r="M69" i="2"/>
  <c r="Q69" i="2"/>
  <c r="R69" i="2"/>
  <c r="S69" i="2"/>
  <c r="V69" i="2"/>
  <c r="W69" i="2"/>
  <c r="Y69" i="2"/>
  <c r="AA69" i="2"/>
  <c r="AC69" i="2"/>
  <c r="AD69" i="2"/>
  <c r="AG69" i="2"/>
  <c r="AH69" i="2"/>
  <c r="I72" i="2"/>
  <c r="AA72" i="2"/>
  <c r="H73" i="2"/>
  <c r="L73" i="2"/>
  <c r="O73" i="2"/>
  <c r="R73" i="2"/>
  <c r="U73" i="2"/>
  <c r="W73" i="2"/>
  <c r="Z73" i="2"/>
  <c r="AC73" i="2"/>
  <c r="AE73" i="2"/>
  <c r="AH73" i="2"/>
  <c r="F75" i="2"/>
  <c r="J75" i="2"/>
  <c r="O75" i="2"/>
  <c r="P75" i="2"/>
  <c r="T75" i="2"/>
  <c r="W75" i="2"/>
  <c r="X75" i="2"/>
  <c r="AA75" i="2"/>
  <c r="AB75" i="2"/>
  <c r="AE75" i="2"/>
  <c r="AF75" i="2"/>
  <c r="F76" i="2"/>
  <c r="H76" i="2"/>
  <c r="I76" i="2"/>
  <c r="J76" i="2"/>
  <c r="M76" i="2"/>
  <c r="O76" i="2"/>
  <c r="P76" i="2"/>
  <c r="R76" i="2"/>
  <c r="S76" i="2"/>
  <c r="T76" i="2"/>
  <c r="V76" i="2"/>
  <c r="W76" i="2"/>
  <c r="X76" i="2"/>
  <c r="Z76" i="2"/>
  <c r="AA76" i="2"/>
  <c r="AB76" i="2"/>
  <c r="AD76" i="2"/>
  <c r="AE76" i="2"/>
  <c r="AF76" i="2"/>
  <c r="AH76" i="2"/>
  <c r="M77" i="2"/>
  <c r="R77" i="2"/>
  <c r="V77" i="2"/>
  <c r="Y77" i="2"/>
  <c r="AC77" i="2"/>
  <c r="AG77" i="2"/>
  <c r="H78" i="2"/>
  <c r="I78" i="2"/>
  <c r="O78" i="2"/>
  <c r="R78" i="2"/>
  <c r="S78" i="2"/>
  <c r="W78" i="2"/>
  <c r="Z78" i="2"/>
  <c r="AA78" i="2"/>
  <c r="AE78" i="2"/>
  <c r="AH78" i="2"/>
  <c r="F79" i="2"/>
  <c r="I79" i="2"/>
  <c r="O79" i="2"/>
  <c r="P79" i="2"/>
  <c r="S79" i="2"/>
  <c r="W79" i="2"/>
  <c r="X79" i="2"/>
  <c r="AA79" i="2"/>
  <c r="AE79" i="2"/>
  <c r="AF79" i="2"/>
  <c r="I80" i="2"/>
  <c r="O80" i="2"/>
  <c r="S80" i="2"/>
  <c r="W80" i="2"/>
  <c r="AA80" i="2"/>
  <c r="AE80" i="2"/>
  <c r="R81" i="2"/>
  <c r="W81" i="2"/>
  <c r="AC81" i="2"/>
  <c r="AH81" i="2"/>
  <c r="P83" i="2"/>
  <c r="X83" i="2"/>
  <c r="I84" i="2"/>
  <c r="O84" i="2"/>
  <c r="S84" i="2"/>
  <c r="U84" i="2"/>
  <c r="W84" i="2"/>
  <c r="Y84" i="2"/>
  <c r="AA84" i="2"/>
  <c r="AC84" i="2"/>
  <c r="AE84" i="2"/>
  <c r="AG84" i="2"/>
  <c r="I85" i="2"/>
  <c r="L85" i="2"/>
  <c r="M85" i="2"/>
  <c r="Q85" i="2"/>
  <c r="R85" i="2"/>
  <c r="S85" i="2"/>
  <c r="V85" i="2"/>
  <c r="W85" i="2"/>
  <c r="Y85" i="2"/>
  <c r="AA85" i="2"/>
  <c r="AC85" i="2"/>
  <c r="AD85" i="2"/>
  <c r="AG85" i="2"/>
  <c r="AH85" i="2"/>
  <c r="O88" i="2"/>
  <c r="W88" i="2"/>
  <c r="AC88" i="2"/>
  <c r="AE88" i="2"/>
  <c r="AH88" i="2"/>
  <c r="L89" i="2"/>
  <c r="R89" i="2"/>
  <c r="W89" i="2"/>
  <c r="AC89" i="2"/>
  <c r="AH89" i="2"/>
  <c r="H90" i="2"/>
  <c r="M90" i="2"/>
  <c r="R90" i="2"/>
  <c r="T90" i="2"/>
  <c r="X90" i="2"/>
  <c r="AB90" i="2"/>
  <c r="AE90" i="2"/>
  <c r="F91" i="2"/>
  <c r="I91" i="2"/>
  <c r="J91" i="2"/>
  <c r="L91" i="2"/>
  <c r="P91" i="2"/>
  <c r="Q91" i="2"/>
  <c r="S91" i="2"/>
  <c r="U91" i="2"/>
  <c r="W91" i="2"/>
  <c r="X91" i="2"/>
  <c r="AA91" i="2"/>
  <c r="AB91" i="2"/>
  <c r="AC91" i="2"/>
  <c r="AF91" i="2"/>
  <c r="AG91" i="2"/>
  <c r="AH90" i="2" l="1"/>
  <c r="Z90" i="2"/>
  <c r="S90" i="2"/>
  <c r="J90" i="2"/>
  <c r="Y89" i="2"/>
  <c r="M89" i="2"/>
  <c r="AD88" i="2"/>
  <c r="Y88" i="2"/>
  <c r="Q88" i="2"/>
  <c r="AF84" i="2"/>
  <c r="AB84" i="2"/>
  <c r="X84" i="2"/>
  <c r="T84" i="2"/>
  <c r="P84" i="2"/>
  <c r="J84" i="2"/>
  <c r="F84" i="2"/>
  <c r="AF83" i="2"/>
  <c r="F83" i="2"/>
  <c r="Z81" i="2"/>
  <c r="O81" i="2"/>
  <c r="AD77" i="2"/>
  <c r="W77" i="2"/>
  <c r="Q77" i="2"/>
  <c r="AG76" i="2"/>
  <c r="AC76" i="2"/>
  <c r="Y76" i="2"/>
  <c r="U76" i="2"/>
  <c r="Q76" i="2"/>
  <c r="L76" i="2"/>
  <c r="S75" i="2"/>
  <c r="I75" i="2"/>
  <c r="W72" i="2"/>
  <c r="AF68" i="2"/>
  <c r="AB68" i="2"/>
  <c r="X68" i="2"/>
  <c r="T68" i="2"/>
  <c r="P68" i="2"/>
  <c r="J68" i="2"/>
  <c r="F68" i="2"/>
  <c r="AF67" i="2"/>
  <c r="F67" i="2"/>
  <c r="AD66" i="2"/>
  <c r="R66" i="2"/>
  <c r="AA65" i="2"/>
  <c r="S65" i="2"/>
  <c r="I65" i="2"/>
  <c r="AF63" i="2"/>
  <c r="R63" i="2"/>
  <c r="L62" i="2"/>
  <c r="AB60" i="2"/>
  <c r="AB59" i="2"/>
  <c r="T59" i="2"/>
  <c r="AG57" i="2"/>
  <c r="AA57" i="2"/>
  <c r="S57" i="2"/>
  <c r="I57" i="2"/>
  <c r="AE53" i="2"/>
  <c r="T53" i="2"/>
  <c r="AC49" i="2"/>
  <c r="U49" i="2"/>
  <c r="L49" i="2"/>
  <c r="AE47" i="2"/>
  <c r="L81" i="2"/>
  <c r="S72" i="2"/>
  <c r="AC66" i="2"/>
  <c r="L66" i="2"/>
  <c r="AB63" i="2"/>
  <c r="O63" i="2"/>
  <c r="Q60" i="2"/>
  <c r="O54" i="2"/>
  <c r="AE54" i="2"/>
  <c r="W54" i="2"/>
  <c r="I53" i="2"/>
  <c r="P53" i="2"/>
  <c r="V53" i="2"/>
  <c r="AA53" i="2"/>
  <c r="AF53" i="2"/>
  <c r="F53" i="2"/>
  <c r="M53" i="2"/>
  <c r="S53" i="2"/>
  <c r="X53" i="2"/>
  <c r="AD53" i="2"/>
  <c r="AD90" i="2"/>
  <c r="W90" i="2"/>
  <c r="O90" i="2"/>
  <c r="F90" i="2"/>
  <c r="AD89" i="2"/>
  <c r="S89" i="2"/>
  <c r="AG88" i="2"/>
  <c r="AA88" i="2"/>
  <c r="U88" i="2"/>
  <c r="L88" i="2"/>
  <c r="AE86" i="2"/>
  <c r="AH84" i="2"/>
  <c r="AD84" i="2"/>
  <c r="Z84" i="2"/>
  <c r="V84" i="2"/>
  <c r="R84" i="2"/>
  <c r="M84" i="2"/>
  <c r="H84" i="2"/>
  <c r="W83" i="2"/>
  <c r="AE81" i="2"/>
  <c r="U81" i="2"/>
  <c r="H81" i="2"/>
  <c r="AH77" i="2"/>
  <c r="AA77" i="2"/>
  <c r="S77" i="2"/>
  <c r="L77" i="2"/>
  <c r="AH68" i="2"/>
  <c r="AD68" i="2"/>
  <c r="Z68" i="2"/>
  <c r="V68" i="2"/>
  <c r="R68" i="2"/>
  <c r="M68" i="2"/>
  <c r="H68" i="2"/>
  <c r="W67" i="2"/>
  <c r="W66" i="2"/>
  <c r="Z63" i="2"/>
  <c r="I63" i="2"/>
  <c r="J60" i="2"/>
  <c r="F59" i="2"/>
  <c r="P59" i="2"/>
  <c r="V59" i="2"/>
  <c r="AA59" i="2"/>
  <c r="AF59" i="2"/>
  <c r="F57" i="2"/>
  <c r="J57" i="2"/>
  <c r="P57" i="2"/>
  <c r="T57" i="2"/>
  <c r="X57" i="2"/>
  <c r="AB57" i="2"/>
  <c r="AF57" i="2"/>
  <c r="H57" i="2"/>
  <c r="M57" i="2"/>
  <c r="R57" i="2"/>
  <c r="V57" i="2"/>
  <c r="Z57" i="2"/>
  <c r="Z53" i="2"/>
  <c r="O53" i="2"/>
  <c r="AG49" i="2"/>
  <c r="Y49" i="2"/>
  <c r="Q49" i="2"/>
  <c r="F45" i="2"/>
  <c r="I45" i="2"/>
  <c r="AA45" i="2"/>
  <c r="S45" i="2"/>
  <c r="Z88" i="2"/>
  <c r="S88" i="2"/>
  <c r="I88" i="2"/>
  <c r="Q84" i="2"/>
  <c r="L84" i="2"/>
  <c r="I77" i="2"/>
  <c r="AA54" i="2"/>
  <c r="W53" i="2"/>
  <c r="J53" i="2"/>
  <c r="H49" i="2"/>
  <c r="M49" i="2"/>
  <c r="R49" i="2"/>
  <c r="V49" i="2"/>
  <c r="Z49" i="2"/>
  <c r="AD49" i="2"/>
  <c r="AH49" i="2"/>
  <c r="F49" i="2"/>
  <c r="J49" i="2"/>
  <c r="P49" i="2"/>
  <c r="T49" i="2"/>
  <c r="X49" i="2"/>
  <c r="AB49" i="2"/>
  <c r="AF49" i="2"/>
  <c r="P47" i="2"/>
  <c r="AF47" i="2"/>
  <c r="F47" i="2"/>
  <c r="X47" i="2"/>
  <c r="AA44" i="2"/>
  <c r="P44" i="2"/>
  <c r="T43" i="2"/>
  <c r="AE40" i="2"/>
  <c r="W40" i="2"/>
  <c r="P40" i="2"/>
  <c r="H40" i="2"/>
  <c r="AC39" i="2"/>
  <c r="M39" i="2"/>
  <c r="AH38" i="2"/>
  <c r="AD38" i="2"/>
  <c r="Z38" i="2"/>
  <c r="V38" i="2"/>
  <c r="R38" i="2"/>
  <c r="M38" i="2"/>
  <c r="H38" i="2"/>
  <c r="AF33" i="2"/>
  <c r="AA33" i="2"/>
  <c r="S33" i="2"/>
  <c r="J33" i="2"/>
  <c r="AA31" i="2"/>
  <c r="AA28" i="2"/>
  <c r="O28" i="2"/>
  <c r="O26" i="2"/>
  <c r="X25" i="2"/>
  <c r="L25" i="2"/>
  <c r="AA21" i="2"/>
  <c r="I21" i="2"/>
  <c r="W20" i="2"/>
  <c r="AD16" i="2"/>
  <c r="W16" i="2"/>
  <c r="O16" i="2"/>
  <c r="F16" i="2"/>
  <c r="AD15" i="2"/>
  <c r="S15" i="2"/>
  <c r="AG14" i="2"/>
  <c r="AA14" i="2"/>
  <c r="V14" i="2"/>
  <c r="Q14" i="2"/>
  <c r="I14" i="2"/>
  <c r="AE13" i="2"/>
  <c r="Y13" i="2"/>
  <c r="T13" i="2"/>
  <c r="O13" i="2"/>
  <c r="I10" i="2"/>
  <c r="U9" i="2"/>
  <c r="I9" i="2"/>
  <c r="AF9" i="2" s="1"/>
  <c r="S7" i="2"/>
  <c r="W6" i="2"/>
  <c r="P5" i="2"/>
  <c r="X4" i="2"/>
  <c r="W3" i="2"/>
  <c r="S6" i="2"/>
  <c r="W5" i="2"/>
  <c r="O3" i="2"/>
  <c r="AB56" i="2"/>
  <c r="W55" i="2"/>
  <c r="AF44" i="2"/>
  <c r="U44" i="2"/>
  <c r="I44" i="2"/>
  <c r="AB43" i="2"/>
  <c r="J43" i="2"/>
  <c r="W42" i="2"/>
  <c r="AH40" i="2"/>
  <c r="AA40" i="2"/>
  <c r="T40" i="2"/>
  <c r="J40" i="2"/>
  <c r="AF38" i="2"/>
  <c r="AB38" i="2"/>
  <c r="X38" i="2"/>
  <c r="T38" i="2"/>
  <c r="P38" i="2"/>
  <c r="J38" i="2"/>
  <c r="F38" i="2"/>
  <c r="AB37" i="2"/>
  <c r="W36" i="2"/>
  <c r="AC33" i="2"/>
  <c r="W33" i="2"/>
  <c r="P33" i="2"/>
  <c r="F33" i="2"/>
  <c r="AE28" i="2"/>
  <c r="T28" i="2"/>
  <c r="AC25" i="2"/>
  <c r="S25" i="2"/>
  <c r="AF21" i="2"/>
  <c r="Q21" i="2"/>
  <c r="AH16" i="2"/>
  <c r="Z16" i="2"/>
  <c r="S16" i="2"/>
  <c r="J16" i="2"/>
  <c r="Y15" i="2"/>
  <c r="M15" i="2"/>
  <c r="AD14" i="2"/>
  <c r="Y14" i="2"/>
  <c r="S14" i="2"/>
  <c r="M14" i="2"/>
  <c r="W10" i="2"/>
  <c r="AA9" i="2"/>
  <c r="P9" i="2"/>
  <c r="T8" i="2"/>
  <c r="I6" i="2"/>
  <c r="I5" i="2"/>
  <c r="AF40" i="2"/>
  <c r="Z40" i="2"/>
  <c r="R40" i="2"/>
  <c r="I40" i="2"/>
  <c r="AB21" i="2"/>
  <c r="AE16" i="2"/>
  <c r="X16" i="2"/>
  <c r="R16" i="2"/>
  <c r="H16" i="2"/>
  <c r="AH15" i="2"/>
  <c r="W15" i="2"/>
  <c r="L15" i="2"/>
  <c r="H82" i="2"/>
  <c r="Z82" i="2"/>
  <c r="O82" i="2"/>
  <c r="AE82" i="2"/>
  <c r="R82" i="2"/>
  <c r="AH82" i="2"/>
  <c r="H74" i="2"/>
  <c r="R74" i="2"/>
  <c r="Z74" i="2"/>
  <c r="AH74" i="2"/>
  <c r="I74" i="2"/>
  <c r="S74" i="2"/>
  <c r="AA74" i="2"/>
  <c r="M74" i="2"/>
  <c r="V74" i="2"/>
  <c r="AD74" i="2"/>
  <c r="H48" i="2"/>
  <c r="O48" i="2"/>
  <c r="T48" i="2"/>
  <c r="Y48" i="2"/>
  <c r="AE48" i="2"/>
  <c r="I48" i="2"/>
  <c r="P48" i="2"/>
  <c r="U48" i="2"/>
  <c r="AA48" i="2"/>
  <c r="AF48" i="2"/>
  <c r="F48" i="2"/>
  <c r="S48" i="2"/>
  <c r="AC48" i="2"/>
  <c r="J48" i="2"/>
  <c r="W48" i="2"/>
  <c r="AG48" i="2"/>
  <c r="L48" i="2"/>
  <c r="X48" i="2"/>
  <c r="L18" i="2"/>
  <c r="Q18" i="2"/>
  <c r="U18" i="2"/>
  <c r="Y18" i="2"/>
  <c r="AC18" i="2"/>
  <c r="AG18" i="2"/>
  <c r="H18" i="2"/>
  <c r="M18" i="2"/>
  <c r="R18" i="2"/>
  <c r="V18" i="2"/>
  <c r="Z18" i="2"/>
  <c r="AD18" i="2"/>
  <c r="AH18" i="2"/>
  <c r="F18" i="2"/>
  <c r="P18" i="2"/>
  <c r="X18" i="2"/>
  <c r="AF18" i="2"/>
  <c r="I18" i="2"/>
  <c r="S18" i="2"/>
  <c r="AA18" i="2"/>
  <c r="J18" i="2"/>
  <c r="T18" i="2"/>
  <c r="AB18" i="2"/>
  <c r="O18" i="2"/>
  <c r="W18" i="2"/>
  <c r="AE18" i="2"/>
  <c r="H91" i="2"/>
  <c r="H88" i="2"/>
  <c r="M88" i="2"/>
  <c r="R88" i="2"/>
  <c r="V88" i="2"/>
  <c r="F88" i="2"/>
  <c r="J88" i="2"/>
  <c r="P88" i="2"/>
  <c r="T88" i="2"/>
  <c r="X88" i="2"/>
  <c r="AB88" i="2"/>
  <c r="AF88" i="2"/>
  <c r="F80" i="2"/>
  <c r="J80" i="2"/>
  <c r="P80" i="2"/>
  <c r="T80" i="2"/>
  <c r="X80" i="2"/>
  <c r="AB80" i="2"/>
  <c r="AF80" i="2"/>
  <c r="L80" i="2"/>
  <c r="Q80" i="2"/>
  <c r="U80" i="2"/>
  <c r="Y80" i="2"/>
  <c r="AC80" i="2"/>
  <c r="AG80" i="2"/>
  <c r="H80" i="2"/>
  <c r="M80" i="2"/>
  <c r="R80" i="2"/>
  <c r="V80" i="2"/>
  <c r="Z80" i="2"/>
  <c r="AD80" i="2"/>
  <c r="AH80" i="2"/>
  <c r="AE74" i="2"/>
  <c r="F72" i="2"/>
  <c r="J72" i="2"/>
  <c r="P72" i="2"/>
  <c r="T72" i="2"/>
  <c r="X72" i="2"/>
  <c r="AB72" i="2"/>
  <c r="AF72" i="2"/>
  <c r="L72" i="2"/>
  <c r="Q72" i="2"/>
  <c r="U72" i="2"/>
  <c r="Y72" i="2"/>
  <c r="AC72" i="2"/>
  <c r="AG72" i="2"/>
  <c r="H72" i="2"/>
  <c r="M72" i="2"/>
  <c r="R72" i="2"/>
  <c r="V72" i="2"/>
  <c r="Z72" i="2"/>
  <c r="AD72" i="2"/>
  <c r="AH72" i="2"/>
  <c r="H58" i="2"/>
  <c r="R58" i="2"/>
  <c r="Z58" i="2"/>
  <c r="AH58" i="2"/>
  <c r="I58" i="2"/>
  <c r="S58" i="2"/>
  <c r="AA58" i="2"/>
  <c r="M58" i="2"/>
  <c r="V58" i="2"/>
  <c r="AD58" i="2"/>
  <c r="AG56" i="2"/>
  <c r="F34" i="2"/>
  <c r="J34" i="2"/>
  <c r="P34" i="2"/>
  <c r="T34" i="2"/>
  <c r="X34" i="2"/>
  <c r="AB34" i="2"/>
  <c r="AF34" i="2"/>
  <c r="L34" i="2"/>
  <c r="Q34" i="2"/>
  <c r="U34" i="2"/>
  <c r="Y34" i="2"/>
  <c r="AC34" i="2"/>
  <c r="AG34" i="2"/>
  <c r="H34" i="2"/>
  <c r="M34" i="2"/>
  <c r="R34" i="2"/>
  <c r="V34" i="2"/>
  <c r="Z34" i="2"/>
  <c r="AD34" i="2"/>
  <c r="AH34" i="2"/>
  <c r="I34" i="2"/>
  <c r="AA34" i="2"/>
  <c r="O34" i="2"/>
  <c r="AE34" i="2"/>
  <c r="S34" i="2"/>
  <c r="W74" i="2"/>
  <c r="P64" i="2"/>
  <c r="W64" i="2"/>
  <c r="AE64" i="2"/>
  <c r="I64" i="2"/>
  <c r="Q64" i="2"/>
  <c r="Y64" i="2"/>
  <c r="AF64" i="2"/>
  <c r="J64" i="2"/>
  <c r="T64" i="2"/>
  <c r="AA64" i="2"/>
  <c r="AG64" i="2"/>
  <c r="M62" i="2"/>
  <c r="S62" i="2"/>
  <c r="Y62" i="2"/>
  <c r="AD62" i="2"/>
  <c r="H62" i="2"/>
  <c r="O62" i="2"/>
  <c r="U62" i="2"/>
  <c r="Z62" i="2"/>
  <c r="AE62" i="2"/>
  <c r="I62" i="2"/>
  <c r="Q62" i="2"/>
  <c r="V62" i="2"/>
  <c r="AA62" i="2"/>
  <c r="AG62" i="2"/>
  <c r="AE58" i="2"/>
  <c r="H56" i="2"/>
  <c r="F56" i="2"/>
  <c r="L56" i="2"/>
  <c r="S56" i="2"/>
  <c r="X56" i="2"/>
  <c r="AC56" i="2"/>
  <c r="O56" i="2"/>
  <c r="T56" i="2"/>
  <c r="Y56" i="2"/>
  <c r="AE56" i="2"/>
  <c r="I56" i="2"/>
  <c r="P56" i="2"/>
  <c r="U56" i="2"/>
  <c r="AA56" i="2"/>
  <c r="AF56" i="2"/>
  <c r="AB48" i="2"/>
  <c r="AE91" i="2"/>
  <c r="Y91" i="2"/>
  <c r="T91" i="2"/>
  <c r="O91" i="2"/>
  <c r="W82" i="2"/>
  <c r="O74" i="2"/>
  <c r="AE72" i="2"/>
  <c r="O72" i="2"/>
  <c r="AB64" i="2"/>
  <c r="W62" i="2"/>
  <c r="W58" i="2"/>
  <c r="W56" i="2"/>
  <c r="Q48" i="2"/>
  <c r="AE87" i="2"/>
  <c r="AE85" i="2"/>
  <c r="Z85" i="2"/>
  <c r="U85" i="2"/>
  <c r="O85" i="2"/>
  <c r="H85" i="2"/>
  <c r="AE83" i="2"/>
  <c r="O83" i="2"/>
  <c r="AD81" i="2"/>
  <c r="Y81" i="2"/>
  <c r="S81" i="2"/>
  <c r="M81" i="2"/>
  <c r="AE77" i="2"/>
  <c r="Z77" i="2"/>
  <c r="U77" i="2"/>
  <c r="O77" i="2"/>
  <c r="H77" i="2"/>
  <c r="AD73" i="2"/>
  <c r="Y73" i="2"/>
  <c r="S73" i="2"/>
  <c r="M73" i="2"/>
  <c r="AE69" i="2"/>
  <c r="Z69" i="2"/>
  <c r="U69" i="2"/>
  <c r="O69" i="2"/>
  <c r="H69" i="2"/>
  <c r="AE67" i="2"/>
  <c r="O67" i="2"/>
  <c r="AF65" i="2"/>
  <c r="AB65" i="2"/>
  <c r="X65" i="2"/>
  <c r="T65" i="2"/>
  <c r="P65" i="2"/>
  <c r="J65" i="2"/>
  <c r="F65" i="2"/>
  <c r="AE63" i="2"/>
  <c r="W63" i="2"/>
  <c r="P63" i="2"/>
  <c r="AF61" i="2"/>
  <c r="AB61" i="2"/>
  <c r="X61" i="2"/>
  <c r="T61" i="2"/>
  <c r="P61" i="2"/>
  <c r="J61" i="2"/>
  <c r="F61" i="2"/>
  <c r="AD54" i="2"/>
  <c r="V54" i="2"/>
  <c r="I54" i="2"/>
  <c r="AG53" i="2"/>
  <c r="AC53" i="2"/>
  <c r="Y53" i="2"/>
  <c r="U53" i="2"/>
  <c r="Q53" i="2"/>
  <c r="L53" i="2"/>
  <c r="Q52" i="2"/>
  <c r="I47" i="2"/>
  <c r="S47" i="2"/>
  <c r="AA47" i="2"/>
  <c r="J47" i="2"/>
  <c r="T47" i="2"/>
  <c r="AB47" i="2"/>
  <c r="AF45" i="2"/>
  <c r="X45" i="2"/>
  <c r="P45" i="2"/>
  <c r="AA42" i="2"/>
  <c r="F63" i="2"/>
  <c r="W50" i="2"/>
  <c r="AA50" i="2"/>
  <c r="L45" i="2"/>
  <c r="Q45" i="2"/>
  <c r="U45" i="2"/>
  <c r="Y45" i="2"/>
  <c r="AC45" i="2"/>
  <c r="AG45" i="2"/>
  <c r="H45" i="2"/>
  <c r="M45" i="2"/>
  <c r="R45" i="2"/>
  <c r="V45" i="2"/>
  <c r="Z45" i="2"/>
  <c r="AD45" i="2"/>
  <c r="AH45" i="2"/>
  <c r="F42" i="2"/>
  <c r="J42" i="2"/>
  <c r="P42" i="2"/>
  <c r="T42" i="2"/>
  <c r="X42" i="2"/>
  <c r="AB42" i="2"/>
  <c r="AF42" i="2"/>
  <c r="L42" i="2"/>
  <c r="Q42" i="2"/>
  <c r="U42" i="2"/>
  <c r="Y42" i="2"/>
  <c r="AC42" i="2"/>
  <c r="AG42" i="2"/>
  <c r="H42" i="2"/>
  <c r="M42" i="2"/>
  <c r="R42" i="2"/>
  <c r="V42" i="2"/>
  <c r="Z42" i="2"/>
  <c r="AD42" i="2"/>
  <c r="AH42" i="2"/>
  <c r="F32" i="2"/>
  <c r="S32" i="2"/>
  <c r="AE32" i="2"/>
  <c r="I32" i="2"/>
  <c r="W32" i="2"/>
  <c r="AF32" i="2"/>
  <c r="O32" i="2"/>
  <c r="X32" i="2"/>
  <c r="S31" i="2"/>
  <c r="AE31" i="2"/>
  <c r="I31" i="2"/>
  <c r="W31" i="2"/>
  <c r="AH31" i="2"/>
  <c r="O31" i="2"/>
  <c r="Z31" i="2"/>
  <c r="AG81" i="2"/>
  <c r="AA81" i="2"/>
  <c r="V81" i="2"/>
  <c r="Q81" i="2"/>
  <c r="I81" i="2"/>
  <c r="AG73" i="2"/>
  <c r="AA73" i="2"/>
  <c r="V73" i="2"/>
  <c r="Q73" i="2"/>
  <c r="I73" i="2"/>
  <c r="J71" i="2"/>
  <c r="AH65" i="2"/>
  <c r="AD65" i="2"/>
  <c r="Z65" i="2"/>
  <c r="V65" i="2"/>
  <c r="R65" i="2"/>
  <c r="M65" i="2"/>
  <c r="H65" i="2"/>
  <c r="AH63" i="2"/>
  <c r="AA63" i="2"/>
  <c r="T63" i="2"/>
  <c r="J63" i="2"/>
  <c r="AH61" i="2"/>
  <c r="AD61" i="2"/>
  <c r="Z61" i="2"/>
  <c r="V61" i="2"/>
  <c r="R61" i="2"/>
  <c r="M61" i="2"/>
  <c r="H61" i="2"/>
  <c r="AH54" i="2"/>
  <c r="Z54" i="2"/>
  <c r="R54" i="2"/>
  <c r="H52" i="2"/>
  <c r="F52" i="2"/>
  <c r="L52" i="2"/>
  <c r="S52" i="2"/>
  <c r="F51" i="2"/>
  <c r="P51" i="2"/>
  <c r="X51" i="2"/>
  <c r="AF51" i="2"/>
  <c r="I51" i="2"/>
  <c r="S51" i="2"/>
  <c r="AA51" i="2"/>
  <c r="W46" i="2"/>
  <c r="AB45" i="2"/>
  <c r="T45" i="2"/>
  <c r="J45" i="2"/>
  <c r="S42" i="2"/>
  <c r="I24" i="2"/>
  <c r="S24" i="2"/>
  <c r="AA24" i="2"/>
  <c r="J24" i="2"/>
  <c r="T24" i="2"/>
  <c r="AB24" i="2"/>
  <c r="F24" i="2"/>
  <c r="H24" i="2" s="1"/>
  <c r="X24" i="2"/>
  <c r="O24" i="2"/>
  <c r="AE24" i="2"/>
  <c r="P24" i="2"/>
  <c r="AF24" i="2"/>
  <c r="AE44" i="2"/>
  <c r="Y44" i="2"/>
  <c r="T44" i="2"/>
  <c r="O44" i="2"/>
  <c r="AA43" i="2"/>
  <c r="S43" i="2"/>
  <c r="I43" i="2"/>
  <c r="AE41" i="2"/>
  <c r="Y41" i="2"/>
  <c r="T41" i="2"/>
  <c r="O41" i="2"/>
  <c r="AD40" i="2"/>
  <c r="X40" i="2"/>
  <c r="S40" i="2"/>
  <c r="M40" i="2"/>
  <c r="F40" i="2"/>
  <c r="AE39" i="2"/>
  <c r="Y39" i="2"/>
  <c r="R39" i="2"/>
  <c r="H39" i="2"/>
  <c r="O36" i="2"/>
  <c r="W35" i="2"/>
  <c r="Y33" i="2"/>
  <c r="T33" i="2"/>
  <c r="O33" i="2"/>
  <c r="AA29" i="2"/>
  <c r="U29" i="2"/>
  <c r="P29" i="2"/>
  <c r="I29" i="2"/>
  <c r="L22" i="2"/>
  <c r="Q22" i="2"/>
  <c r="U22" i="2"/>
  <c r="Y22" i="2"/>
  <c r="AC22" i="2"/>
  <c r="AG22" i="2"/>
  <c r="H22" i="2"/>
  <c r="M22" i="2"/>
  <c r="R22" i="2"/>
  <c r="V22" i="2"/>
  <c r="Z22" i="2"/>
  <c r="AD22" i="2"/>
  <c r="AH22" i="2"/>
  <c r="H21" i="2"/>
  <c r="F21" i="2"/>
  <c r="L21" i="2"/>
  <c r="S21" i="2"/>
  <c r="X21" i="2"/>
  <c r="AC21" i="2"/>
  <c r="O21" i="2"/>
  <c r="T21" i="2"/>
  <c r="Y21" i="2"/>
  <c r="AE21" i="2"/>
  <c r="F20" i="2"/>
  <c r="P20" i="2"/>
  <c r="X20" i="2"/>
  <c r="AF20" i="2"/>
  <c r="I20" i="2"/>
  <c r="S20" i="2"/>
  <c r="AA20" i="2"/>
  <c r="I19" i="2"/>
  <c r="AA19" i="2"/>
  <c r="O19" i="2"/>
  <c r="AE19" i="2"/>
  <c r="AE10" i="2"/>
  <c r="AE6" i="2"/>
  <c r="AC44" i="2"/>
  <c r="X44" i="2"/>
  <c r="S44" i="2"/>
  <c r="L44" i="2"/>
  <c r="AF43" i="2"/>
  <c r="X43" i="2"/>
  <c r="P43" i="2"/>
  <c r="F43" i="2"/>
  <c r="AC41" i="2"/>
  <c r="X41" i="2"/>
  <c r="S41" i="2"/>
  <c r="L41" i="2"/>
  <c r="F41" i="2"/>
  <c r="AD39" i="2"/>
  <c r="W39" i="2"/>
  <c r="O39" i="2"/>
  <c r="O35" i="2"/>
  <c r="W23" i="2"/>
  <c r="H44" i="2"/>
  <c r="H33" i="2"/>
  <c r="F29" i="2"/>
  <c r="H29" i="2" s="1"/>
  <c r="F28" i="2"/>
  <c r="P28" i="2"/>
  <c r="X28" i="2"/>
  <c r="AF28" i="2"/>
  <c r="W27" i="2"/>
  <c r="H25" i="2"/>
  <c r="O25" i="2"/>
  <c r="T25" i="2"/>
  <c r="Y25" i="2"/>
  <c r="AE25" i="2"/>
  <c r="I25" i="2"/>
  <c r="P25" i="2"/>
  <c r="U25" i="2"/>
  <c r="AA25" i="2"/>
  <c r="AF25" i="2"/>
  <c r="AA22" i="2"/>
  <c r="S22" i="2"/>
  <c r="I22" i="2"/>
  <c r="AG21" i="2"/>
  <c r="W21" i="2"/>
  <c r="J21" i="2"/>
  <c r="AE20" i="2"/>
  <c r="O20" i="2"/>
  <c r="W19" i="2"/>
  <c r="F10" i="2"/>
  <c r="H10" i="2" s="1"/>
  <c r="P10" i="2"/>
  <c r="T10" i="2"/>
  <c r="X10" i="2"/>
  <c r="AB10" i="2"/>
  <c r="AF10" i="2"/>
  <c r="L10" i="2"/>
  <c r="Q10" i="2"/>
  <c r="U10" i="2"/>
  <c r="Y10" i="2"/>
  <c r="AC10" i="2"/>
  <c r="AG10" i="2"/>
  <c r="M10" i="2"/>
  <c r="R10" i="2"/>
  <c r="V10" i="2"/>
  <c r="Z10" i="2"/>
  <c r="AD10" i="2"/>
  <c r="AH10" i="2"/>
  <c r="F6" i="2"/>
  <c r="H6" i="2" s="1"/>
  <c r="P6" i="2"/>
  <c r="T6" i="2"/>
  <c r="X6" i="2"/>
  <c r="L6" i="2"/>
  <c r="Q6" i="2"/>
  <c r="U6" i="2"/>
  <c r="Y6" i="2"/>
  <c r="AG6" i="2"/>
  <c r="M6" i="2"/>
  <c r="R6" i="2"/>
  <c r="V6" i="2"/>
  <c r="Z6" i="2"/>
  <c r="AD6" i="2"/>
  <c r="AH6" i="2"/>
  <c r="AE17" i="2"/>
  <c r="Y17" i="2"/>
  <c r="T17" i="2"/>
  <c r="O17" i="2"/>
  <c r="AF14" i="2"/>
  <c r="AB14" i="2"/>
  <c r="X14" i="2"/>
  <c r="T14" i="2"/>
  <c r="P14" i="2"/>
  <c r="J14" i="2"/>
  <c r="F14" i="2"/>
  <c r="H14" i="2" s="1"/>
  <c r="H13" i="2"/>
  <c r="AE9" i="2"/>
  <c r="Y9" i="2"/>
  <c r="T9" i="2"/>
  <c r="O9" i="2"/>
  <c r="AA8" i="2"/>
  <c r="S8" i="2"/>
  <c r="I8" i="2"/>
  <c r="O7" i="2"/>
  <c r="AE5" i="2"/>
  <c r="Y5" i="2"/>
  <c r="T5" i="2"/>
  <c r="O5" i="2"/>
  <c r="S4" i="2"/>
  <c r="I4" i="2"/>
  <c r="AE3" i="2"/>
  <c r="I3" i="2"/>
  <c r="M26" i="2"/>
  <c r="H26" i="2"/>
  <c r="AC17" i="2"/>
  <c r="X17" i="2"/>
  <c r="S17" i="2"/>
  <c r="L17" i="2"/>
  <c r="O11" i="2"/>
  <c r="AC9" i="2"/>
  <c r="X9" i="2"/>
  <c r="S9" i="2"/>
  <c r="L9" i="2"/>
  <c r="AF8" i="2"/>
  <c r="X8" i="2"/>
  <c r="P8" i="2"/>
  <c r="I7" i="2"/>
  <c r="AM16" i="3" s="1"/>
  <c r="AC5" i="2"/>
  <c r="X5" i="2"/>
  <c r="S5" i="2"/>
  <c r="L5" i="2"/>
  <c r="P4" i="2"/>
  <c r="H17" i="2"/>
  <c r="H9" i="2"/>
  <c r="H5" i="2"/>
  <c r="O87" i="2"/>
  <c r="F86" i="2"/>
  <c r="J86" i="2"/>
  <c r="P86" i="2"/>
  <c r="T86" i="2"/>
  <c r="X86" i="2"/>
  <c r="AB86" i="2"/>
  <c r="AF86" i="2"/>
  <c r="L86" i="2"/>
  <c r="Q86" i="2"/>
  <c r="U86" i="2"/>
  <c r="Y86" i="2"/>
  <c r="AC86" i="2"/>
  <c r="AG86" i="2"/>
  <c r="F70" i="2"/>
  <c r="J70" i="2"/>
  <c r="P70" i="2"/>
  <c r="T70" i="2"/>
  <c r="X70" i="2"/>
  <c r="AB70" i="2"/>
  <c r="AF70" i="2"/>
  <c r="L70" i="2"/>
  <c r="Q70" i="2"/>
  <c r="U70" i="2"/>
  <c r="Y70" i="2"/>
  <c r="AC70" i="2"/>
  <c r="AG70" i="2"/>
  <c r="F89" i="2"/>
  <c r="J89" i="2"/>
  <c r="P89" i="2"/>
  <c r="T89" i="2"/>
  <c r="X89" i="2"/>
  <c r="AB89" i="2"/>
  <c r="AF89" i="2"/>
  <c r="AB87" i="2"/>
  <c r="T87" i="2"/>
  <c r="J87" i="2"/>
  <c r="AD86" i="2"/>
  <c r="V86" i="2"/>
  <c r="M86" i="2"/>
  <c r="L83" i="2"/>
  <c r="Q83" i="2"/>
  <c r="U83" i="2"/>
  <c r="Y83" i="2"/>
  <c r="AC83" i="2"/>
  <c r="AG83" i="2"/>
  <c r="H83" i="2"/>
  <c r="M83" i="2"/>
  <c r="R83" i="2"/>
  <c r="V83" i="2"/>
  <c r="Z83" i="2"/>
  <c r="AD83" i="2"/>
  <c r="AH83" i="2"/>
  <c r="F82" i="2"/>
  <c r="J82" i="2"/>
  <c r="P82" i="2"/>
  <c r="T82" i="2"/>
  <c r="X82" i="2"/>
  <c r="AB82" i="2"/>
  <c r="AF82" i="2"/>
  <c r="L82" i="2"/>
  <c r="Q82" i="2"/>
  <c r="U82" i="2"/>
  <c r="Y82" i="2"/>
  <c r="AC82" i="2"/>
  <c r="AG82" i="2"/>
  <c r="AB71" i="2"/>
  <c r="T71" i="2"/>
  <c r="AD70" i="2"/>
  <c r="V70" i="2"/>
  <c r="M70" i="2"/>
  <c r="L67" i="2"/>
  <c r="Q67" i="2"/>
  <c r="U67" i="2"/>
  <c r="Y67" i="2"/>
  <c r="AC67" i="2"/>
  <c r="AG67" i="2"/>
  <c r="H67" i="2"/>
  <c r="M67" i="2"/>
  <c r="R67" i="2"/>
  <c r="V67" i="2"/>
  <c r="Z67" i="2"/>
  <c r="AD67" i="2"/>
  <c r="AH67" i="2"/>
  <c r="F46" i="2"/>
  <c r="J46" i="2"/>
  <c r="P46" i="2"/>
  <c r="T46" i="2"/>
  <c r="X46" i="2"/>
  <c r="AB46" i="2"/>
  <c r="AF46" i="2"/>
  <c r="L46" i="2"/>
  <c r="Q46" i="2"/>
  <c r="U46" i="2"/>
  <c r="Y46" i="2"/>
  <c r="AC46" i="2"/>
  <c r="AG46" i="2"/>
  <c r="H46" i="2"/>
  <c r="M46" i="2"/>
  <c r="R46" i="2"/>
  <c r="V46" i="2"/>
  <c r="Z46" i="2"/>
  <c r="AD46" i="2"/>
  <c r="AH46" i="2"/>
  <c r="I46" i="2"/>
  <c r="AA46" i="2"/>
  <c r="O46" i="2"/>
  <c r="AE46" i="2"/>
  <c r="S46" i="2"/>
  <c r="H37" i="2"/>
  <c r="M37" i="2"/>
  <c r="R37" i="2"/>
  <c r="V37" i="2"/>
  <c r="Z37" i="2"/>
  <c r="AD37" i="2"/>
  <c r="AH37" i="2"/>
  <c r="F37" i="2"/>
  <c r="L37" i="2"/>
  <c r="S37" i="2"/>
  <c r="X37" i="2"/>
  <c r="AC37" i="2"/>
  <c r="O37" i="2"/>
  <c r="T37" i="2"/>
  <c r="Y37" i="2"/>
  <c r="AE37" i="2"/>
  <c r="I37" i="2"/>
  <c r="P37" i="2"/>
  <c r="U37" i="2"/>
  <c r="AA37" i="2"/>
  <c r="AF37" i="2"/>
  <c r="J37" i="2"/>
  <c r="AG37" i="2"/>
  <c r="Q37" i="2"/>
  <c r="W37" i="2"/>
  <c r="W87" i="2"/>
  <c r="O86" i="2"/>
  <c r="L71" i="2"/>
  <c r="Q71" i="2"/>
  <c r="U71" i="2"/>
  <c r="Y71" i="2"/>
  <c r="AC71" i="2"/>
  <c r="AG71" i="2"/>
  <c r="H71" i="2"/>
  <c r="M71" i="2"/>
  <c r="R71" i="2"/>
  <c r="V71" i="2"/>
  <c r="Z71" i="2"/>
  <c r="AD71" i="2"/>
  <c r="AH71" i="2"/>
  <c r="W70" i="2"/>
  <c r="L90" i="2"/>
  <c r="Q90" i="2"/>
  <c r="U90" i="2"/>
  <c r="Y90" i="2"/>
  <c r="AC90" i="2"/>
  <c r="AG90" i="2"/>
  <c r="AG89" i="2"/>
  <c r="AA89" i="2"/>
  <c r="V89" i="2"/>
  <c r="Q89" i="2"/>
  <c r="I89" i="2"/>
  <c r="AA87" i="2"/>
  <c r="S87" i="2"/>
  <c r="I87" i="2"/>
  <c r="AA86" i="2"/>
  <c r="S86" i="2"/>
  <c r="I86" i="2"/>
  <c r="AB83" i="2"/>
  <c r="T83" i="2"/>
  <c r="J83" i="2"/>
  <c r="AD82" i="2"/>
  <c r="V82" i="2"/>
  <c r="M82" i="2"/>
  <c r="L79" i="2"/>
  <c r="Q79" i="2"/>
  <c r="U79" i="2"/>
  <c r="Y79" i="2"/>
  <c r="AC79" i="2"/>
  <c r="AG79" i="2"/>
  <c r="H79" i="2"/>
  <c r="M79" i="2"/>
  <c r="R79" i="2"/>
  <c r="V79" i="2"/>
  <c r="Z79" i="2"/>
  <c r="AD79" i="2"/>
  <c r="AH79" i="2"/>
  <c r="F78" i="2"/>
  <c r="J78" i="2"/>
  <c r="P78" i="2"/>
  <c r="T78" i="2"/>
  <c r="X78" i="2"/>
  <c r="AB78" i="2"/>
  <c r="AF78" i="2"/>
  <c r="L78" i="2"/>
  <c r="Q78" i="2"/>
  <c r="U78" i="2"/>
  <c r="Y78" i="2"/>
  <c r="AC78" i="2"/>
  <c r="AG78" i="2"/>
  <c r="AA71" i="2"/>
  <c r="S71" i="2"/>
  <c r="I71" i="2"/>
  <c r="AA70" i="2"/>
  <c r="S70" i="2"/>
  <c r="I70" i="2"/>
  <c r="AB67" i="2"/>
  <c r="T67" i="2"/>
  <c r="J67" i="2"/>
  <c r="F66" i="2"/>
  <c r="J66" i="2"/>
  <c r="P66" i="2"/>
  <c r="T66" i="2"/>
  <c r="X66" i="2"/>
  <c r="AB66" i="2"/>
  <c r="AF66" i="2"/>
  <c r="H66" i="2"/>
  <c r="O66" i="2"/>
  <c r="U66" i="2"/>
  <c r="Z66" i="2"/>
  <c r="AE66" i="2"/>
  <c r="I66" i="2"/>
  <c r="Q66" i="2"/>
  <c r="V66" i="2"/>
  <c r="AA66" i="2"/>
  <c r="AG66" i="2"/>
  <c r="H60" i="2"/>
  <c r="M60" i="2"/>
  <c r="R60" i="2"/>
  <c r="V60" i="2"/>
  <c r="Z60" i="2"/>
  <c r="AD60" i="2"/>
  <c r="AH60" i="2"/>
  <c r="F60" i="2"/>
  <c r="L60" i="2"/>
  <c r="S60" i="2"/>
  <c r="X60" i="2"/>
  <c r="AC60" i="2"/>
  <c r="O60" i="2"/>
  <c r="T60" i="2"/>
  <c r="Y60" i="2"/>
  <c r="AE60" i="2"/>
  <c r="I60" i="2"/>
  <c r="P60" i="2"/>
  <c r="U60" i="2"/>
  <c r="AA60" i="2"/>
  <c r="AF60" i="2"/>
  <c r="L55" i="2"/>
  <c r="Q55" i="2"/>
  <c r="U55" i="2"/>
  <c r="Y55" i="2"/>
  <c r="AC55" i="2"/>
  <c r="AG55" i="2"/>
  <c r="H55" i="2"/>
  <c r="M55" i="2"/>
  <c r="R55" i="2"/>
  <c r="V55" i="2"/>
  <c r="Z55" i="2"/>
  <c r="AD55" i="2"/>
  <c r="AH55" i="2"/>
  <c r="F55" i="2"/>
  <c r="P55" i="2"/>
  <c r="X55" i="2"/>
  <c r="AF55" i="2"/>
  <c r="I55" i="2"/>
  <c r="S55" i="2"/>
  <c r="AA55" i="2"/>
  <c r="J55" i="2"/>
  <c r="T55" i="2"/>
  <c r="AB55" i="2"/>
  <c r="L87" i="2"/>
  <c r="Q87" i="2"/>
  <c r="U87" i="2"/>
  <c r="Y87" i="2"/>
  <c r="AC87" i="2"/>
  <c r="AG87" i="2"/>
  <c r="H87" i="2"/>
  <c r="M87" i="2"/>
  <c r="R87" i="2"/>
  <c r="V87" i="2"/>
  <c r="Z87" i="2"/>
  <c r="AD87" i="2"/>
  <c r="AH87" i="2"/>
  <c r="W86" i="2"/>
  <c r="AE71" i="2"/>
  <c r="W71" i="2"/>
  <c r="O71" i="2"/>
  <c r="AE70" i="2"/>
  <c r="O70" i="2"/>
  <c r="AH91" i="2"/>
  <c r="AD91" i="2"/>
  <c r="Z91" i="2"/>
  <c r="V91" i="2"/>
  <c r="R91" i="2"/>
  <c r="M91" i="2"/>
  <c r="AF90" i="2"/>
  <c r="AA90" i="2"/>
  <c r="V90" i="2"/>
  <c r="P90" i="2"/>
  <c r="I90" i="2"/>
  <c r="AE89" i="2"/>
  <c r="Z89" i="2"/>
  <c r="U89" i="2"/>
  <c r="O89" i="2"/>
  <c r="H89" i="2"/>
  <c r="AF87" i="2"/>
  <c r="X87" i="2"/>
  <c r="P87" i="2"/>
  <c r="F87" i="2"/>
  <c r="AH86" i="2"/>
  <c r="Z86" i="2"/>
  <c r="R86" i="2"/>
  <c r="H86" i="2"/>
  <c r="AA83" i="2"/>
  <c r="S83" i="2"/>
  <c r="I83" i="2"/>
  <c r="AA82" i="2"/>
  <c r="S82" i="2"/>
  <c r="I82" i="2"/>
  <c r="AB79" i="2"/>
  <c r="T79" i="2"/>
  <c r="J79" i="2"/>
  <c r="AD78" i="2"/>
  <c r="V78" i="2"/>
  <c r="M78" i="2"/>
  <c r="L75" i="2"/>
  <c r="Q75" i="2"/>
  <c r="U75" i="2"/>
  <c r="Y75" i="2"/>
  <c r="AC75" i="2"/>
  <c r="AG75" i="2"/>
  <c r="H75" i="2"/>
  <c r="M75" i="2"/>
  <c r="R75" i="2"/>
  <c r="V75" i="2"/>
  <c r="Z75" i="2"/>
  <c r="AD75" i="2"/>
  <c r="AH75" i="2"/>
  <c r="F74" i="2"/>
  <c r="J74" i="2"/>
  <c r="P74" i="2"/>
  <c r="T74" i="2"/>
  <c r="X74" i="2"/>
  <c r="AB74" i="2"/>
  <c r="AF74" i="2"/>
  <c r="L74" i="2"/>
  <c r="Q74" i="2"/>
  <c r="U74" i="2"/>
  <c r="Y74" i="2"/>
  <c r="AC74" i="2"/>
  <c r="AG74" i="2"/>
  <c r="AF71" i="2"/>
  <c r="X71" i="2"/>
  <c r="P71" i="2"/>
  <c r="F71" i="2"/>
  <c r="AH70" i="2"/>
  <c r="Z70" i="2"/>
  <c r="R70" i="2"/>
  <c r="H70" i="2"/>
  <c r="AA67" i="2"/>
  <c r="S67" i="2"/>
  <c r="I67" i="2"/>
  <c r="Y66" i="2"/>
  <c r="M66" i="2"/>
  <c r="W60" i="2"/>
  <c r="AE55" i="2"/>
  <c r="F50" i="2"/>
  <c r="J50" i="2"/>
  <c r="P50" i="2"/>
  <c r="T50" i="2"/>
  <c r="X50" i="2"/>
  <c r="AB50" i="2"/>
  <c r="AF50" i="2"/>
  <c r="L50" i="2"/>
  <c r="Q50" i="2"/>
  <c r="U50" i="2"/>
  <c r="Y50" i="2"/>
  <c r="AC50" i="2"/>
  <c r="AG50" i="2"/>
  <c r="H50" i="2"/>
  <c r="M50" i="2"/>
  <c r="R50" i="2"/>
  <c r="V50" i="2"/>
  <c r="Z50" i="2"/>
  <c r="AD50" i="2"/>
  <c r="AH50" i="2"/>
  <c r="F23" i="2"/>
  <c r="J23" i="2"/>
  <c r="P23" i="2"/>
  <c r="T23" i="2"/>
  <c r="X23" i="2"/>
  <c r="AB23" i="2"/>
  <c r="AF23" i="2"/>
  <c r="L23" i="2"/>
  <c r="Q23" i="2"/>
  <c r="U23" i="2"/>
  <c r="Y23" i="2"/>
  <c r="AC23" i="2"/>
  <c r="AG23" i="2"/>
  <c r="H23" i="2"/>
  <c r="M23" i="2"/>
  <c r="R23" i="2"/>
  <c r="V23" i="2"/>
  <c r="Z23" i="2"/>
  <c r="AD23" i="2"/>
  <c r="AH23" i="2"/>
  <c r="I23" i="2"/>
  <c r="AA23" i="2"/>
  <c r="O23" i="2"/>
  <c r="AE23" i="2"/>
  <c r="S23" i="2"/>
  <c r="AF85" i="2"/>
  <c r="AB85" i="2"/>
  <c r="X85" i="2"/>
  <c r="T85" i="2"/>
  <c r="P85" i="2"/>
  <c r="J85" i="2"/>
  <c r="F85" i="2"/>
  <c r="AF81" i="2"/>
  <c r="AB81" i="2"/>
  <c r="X81" i="2"/>
  <c r="T81" i="2"/>
  <c r="P81" i="2"/>
  <c r="J81" i="2"/>
  <c r="F81" i="2"/>
  <c r="AF77" i="2"/>
  <c r="AB77" i="2"/>
  <c r="X77" i="2"/>
  <c r="T77" i="2"/>
  <c r="P77" i="2"/>
  <c r="J77" i="2"/>
  <c r="F77" i="2"/>
  <c r="AF73" i="2"/>
  <c r="AB73" i="2"/>
  <c r="X73" i="2"/>
  <c r="T73" i="2"/>
  <c r="P73" i="2"/>
  <c r="J73" i="2"/>
  <c r="F73" i="2"/>
  <c r="AF69" i="2"/>
  <c r="AB69" i="2"/>
  <c r="X69" i="2"/>
  <c r="T69" i="2"/>
  <c r="P69" i="2"/>
  <c r="J69" i="2"/>
  <c r="F69" i="2"/>
  <c r="AC64" i="2"/>
  <c r="X64" i="2"/>
  <c r="S64" i="2"/>
  <c r="L64" i="2"/>
  <c r="F64" i="2"/>
  <c r="AD63" i="2"/>
  <c r="X63" i="2"/>
  <c r="S63" i="2"/>
  <c r="M63" i="2"/>
  <c r="F62" i="2"/>
  <c r="J62" i="2"/>
  <c r="P62" i="2"/>
  <c r="T62" i="2"/>
  <c r="X62" i="2"/>
  <c r="AB62" i="2"/>
  <c r="AF62" i="2"/>
  <c r="L59" i="2"/>
  <c r="Q59" i="2"/>
  <c r="U59" i="2"/>
  <c r="Y59" i="2"/>
  <c r="AC59" i="2"/>
  <c r="AG59" i="2"/>
  <c r="H59" i="2"/>
  <c r="M59" i="2"/>
  <c r="F58" i="2"/>
  <c r="J58" i="2"/>
  <c r="P58" i="2"/>
  <c r="T58" i="2"/>
  <c r="X58" i="2"/>
  <c r="AB58" i="2"/>
  <c r="AF58" i="2"/>
  <c r="L58" i="2"/>
  <c r="Q58" i="2"/>
  <c r="U58" i="2"/>
  <c r="Y58" i="2"/>
  <c r="AC58" i="2"/>
  <c r="AG58" i="2"/>
  <c r="F54" i="2"/>
  <c r="J54" i="2"/>
  <c r="P54" i="2"/>
  <c r="T54" i="2"/>
  <c r="X54" i="2"/>
  <c r="AB54" i="2"/>
  <c r="AF54" i="2"/>
  <c r="L54" i="2"/>
  <c r="Q54" i="2"/>
  <c r="U54" i="2"/>
  <c r="Y54" i="2"/>
  <c r="AC54" i="2"/>
  <c r="AG54" i="2"/>
  <c r="H54" i="2"/>
  <c r="M54" i="2"/>
  <c r="S50" i="2"/>
  <c r="L36" i="2"/>
  <c r="Q36" i="2"/>
  <c r="U36" i="2"/>
  <c r="Y36" i="2"/>
  <c r="AC36" i="2"/>
  <c r="AG36" i="2"/>
  <c r="H36" i="2"/>
  <c r="M36" i="2"/>
  <c r="R36" i="2"/>
  <c r="V36" i="2"/>
  <c r="F36" i="2"/>
  <c r="P36" i="2"/>
  <c r="X36" i="2"/>
  <c r="AD36" i="2"/>
  <c r="I36" i="2"/>
  <c r="S36" i="2"/>
  <c r="Z36" i="2"/>
  <c r="AE36" i="2"/>
  <c r="J36" i="2"/>
  <c r="T36" i="2"/>
  <c r="AA36" i="2"/>
  <c r="AF36" i="2"/>
  <c r="L12" i="2"/>
  <c r="Q12" i="2"/>
  <c r="U12" i="2"/>
  <c r="Y12" i="2"/>
  <c r="AC12" i="2"/>
  <c r="AG12" i="2"/>
  <c r="M12" i="2"/>
  <c r="R12" i="2"/>
  <c r="V12" i="2"/>
  <c r="Z12" i="2"/>
  <c r="AD12" i="2"/>
  <c r="AH12" i="2"/>
  <c r="F12" i="2"/>
  <c r="H12" i="2" s="1"/>
  <c r="P12" i="2"/>
  <c r="X12" i="2"/>
  <c r="AF12" i="2"/>
  <c r="I12" i="2"/>
  <c r="S12" i="2"/>
  <c r="AA12" i="2"/>
  <c r="T12" i="2"/>
  <c r="AB12" i="2"/>
  <c r="O12" i="2"/>
  <c r="W12" i="2"/>
  <c r="AE12" i="2"/>
  <c r="H64" i="2"/>
  <c r="M64" i="2"/>
  <c r="R64" i="2"/>
  <c r="V64" i="2"/>
  <c r="Z64" i="2"/>
  <c r="AD64" i="2"/>
  <c r="AH64" i="2"/>
  <c r="L63" i="2"/>
  <c r="Q63" i="2"/>
  <c r="U63" i="2"/>
  <c r="Y63" i="2"/>
  <c r="AC63" i="2"/>
  <c r="AG63" i="2"/>
  <c r="AE50" i="2"/>
  <c r="O50" i="2"/>
  <c r="AB36" i="2"/>
  <c r="F35" i="2"/>
  <c r="J35" i="2"/>
  <c r="P35" i="2"/>
  <c r="T35" i="2"/>
  <c r="X35" i="2"/>
  <c r="AB35" i="2"/>
  <c r="AF35" i="2"/>
  <c r="L35" i="2"/>
  <c r="Q35" i="2"/>
  <c r="U35" i="2"/>
  <c r="Y35" i="2"/>
  <c r="AC35" i="2"/>
  <c r="AG35" i="2"/>
  <c r="H35" i="2"/>
  <c r="R35" i="2"/>
  <c r="Z35" i="2"/>
  <c r="AH35" i="2"/>
  <c r="I35" i="2"/>
  <c r="S35" i="2"/>
  <c r="AA35" i="2"/>
  <c r="M35" i="2"/>
  <c r="V35" i="2"/>
  <c r="AD35" i="2"/>
  <c r="F27" i="2"/>
  <c r="H27" i="2" s="1"/>
  <c r="J27" i="2"/>
  <c r="P27" i="2"/>
  <c r="T27" i="2"/>
  <c r="X27" i="2"/>
  <c r="AB27" i="2"/>
  <c r="AF27" i="2"/>
  <c r="L27" i="2"/>
  <c r="Q27" i="2"/>
  <c r="U27" i="2"/>
  <c r="Y27" i="2"/>
  <c r="AC27" i="2"/>
  <c r="AG27" i="2"/>
  <c r="M27" i="2"/>
  <c r="R27" i="2"/>
  <c r="V27" i="2"/>
  <c r="Z27" i="2"/>
  <c r="AD27" i="2"/>
  <c r="AH27" i="2"/>
  <c r="F11" i="2"/>
  <c r="H11" i="2" s="1"/>
  <c r="P11" i="2"/>
  <c r="T11" i="2"/>
  <c r="X11" i="2"/>
  <c r="AB11" i="2"/>
  <c r="AF11" i="2"/>
  <c r="L11" i="2"/>
  <c r="Q11" i="2"/>
  <c r="U11" i="2"/>
  <c r="Y11" i="2"/>
  <c r="AC11" i="2"/>
  <c r="AG11" i="2"/>
  <c r="R11" i="2"/>
  <c r="Z11" i="2"/>
  <c r="AH11" i="2"/>
  <c r="I11" i="2"/>
  <c r="S11" i="2"/>
  <c r="AA11" i="2"/>
  <c r="M11" i="2"/>
  <c r="V11" i="2"/>
  <c r="AD11" i="2"/>
  <c r="AH51" i="2"/>
  <c r="AD51" i="2"/>
  <c r="Z51" i="2"/>
  <c r="V51" i="2"/>
  <c r="R51" i="2"/>
  <c r="M51" i="2"/>
  <c r="H51" i="2"/>
  <c r="AH47" i="2"/>
  <c r="AD47" i="2"/>
  <c r="Z47" i="2"/>
  <c r="V47" i="2"/>
  <c r="R47" i="2"/>
  <c r="M47" i="2"/>
  <c r="H47" i="2"/>
  <c r="AH43" i="2"/>
  <c r="AD43" i="2"/>
  <c r="Z43" i="2"/>
  <c r="V43" i="2"/>
  <c r="R43" i="2"/>
  <c r="M43" i="2"/>
  <c r="H43" i="2"/>
  <c r="F39" i="2"/>
  <c r="J39" i="2"/>
  <c r="P39" i="2"/>
  <c r="T39" i="2"/>
  <c r="X39" i="2"/>
  <c r="AB39" i="2"/>
  <c r="AF39" i="2"/>
  <c r="L32" i="2"/>
  <c r="Q32" i="2"/>
  <c r="U32" i="2"/>
  <c r="Y32" i="2"/>
  <c r="AC32" i="2"/>
  <c r="AG32" i="2"/>
  <c r="H32" i="2"/>
  <c r="M32" i="2"/>
  <c r="R32" i="2"/>
  <c r="V32" i="2"/>
  <c r="Z32" i="2"/>
  <c r="AD32" i="2"/>
  <c r="AH32" i="2"/>
  <c r="F31" i="2"/>
  <c r="H31" i="2" s="1"/>
  <c r="J31" i="2"/>
  <c r="P31" i="2"/>
  <c r="T31" i="2"/>
  <c r="X31" i="2"/>
  <c r="AB31" i="2"/>
  <c r="AF31" i="2"/>
  <c r="L31" i="2"/>
  <c r="Q31" i="2"/>
  <c r="U31" i="2"/>
  <c r="Y31" i="2"/>
  <c r="AC31" i="2"/>
  <c r="AG31" i="2"/>
  <c r="S27" i="2"/>
  <c r="AE11" i="2"/>
  <c r="AH56" i="2"/>
  <c r="AD56" i="2"/>
  <c r="Z56" i="2"/>
  <c r="V56" i="2"/>
  <c r="R56" i="2"/>
  <c r="M56" i="2"/>
  <c r="AH52" i="2"/>
  <c r="AD52" i="2"/>
  <c r="Z52" i="2"/>
  <c r="V52" i="2"/>
  <c r="R52" i="2"/>
  <c r="M52" i="2"/>
  <c r="AG51" i="2"/>
  <c r="AC51" i="2"/>
  <c r="Y51" i="2"/>
  <c r="U51" i="2"/>
  <c r="Q51" i="2"/>
  <c r="L51" i="2"/>
  <c r="AH48" i="2"/>
  <c r="AD48" i="2"/>
  <c r="Z48" i="2"/>
  <c r="V48" i="2"/>
  <c r="R48" i="2"/>
  <c r="M48" i="2"/>
  <c r="AG47" i="2"/>
  <c r="AC47" i="2"/>
  <c r="Y47" i="2"/>
  <c r="U47" i="2"/>
  <c r="Q47" i="2"/>
  <c r="L47" i="2"/>
  <c r="AH44" i="2"/>
  <c r="AD44" i="2"/>
  <c r="Z44" i="2"/>
  <c r="V44" i="2"/>
  <c r="R44" i="2"/>
  <c r="M44" i="2"/>
  <c r="AG43" i="2"/>
  <c r="AC43" i="2"/>
  <c r="Y43" i="2"/>
  <c r="U43" i="2"/>
  <c r="Q43" i="2"/>
  <c r="L43" i="2"/>
  <c r="H41" i="2"/>
  <c r="M41" i="2"/>
  <c r="R41" i="2"/>
  <c r="V41" i="2"/>
  <c r="Z41" i="2"/>
  <c r="AD41" i="2"/>
  <c r="AH41" i="2"/>
  <c r="L40" i="2"/>
  <c r="Q40" i="2"/>
  <c r="U40" i="2"/>
  <c r="Y40" i="2"/>
  <c r="AC40" i="2"/>
  <c r="AG40" i="2"/>
  <c r="AG39" i="2"/>
  <c r="AA39" i="2"/>
  <c r="V39" i="2"/>
  <c r="Q39" i="2"/>
  <c r="I39" i="2"/>
  <c r="AB32" i="2"/>
  <c r="T32" i="2"/>
  <c r="J32" i="2"/>
  <c r="AD31" i="2"/>
  <c r="V31" i="2"/>
  <c r="M31" i="2"/>
  <c r="AE27" i="2"/>
  <c r="O27" i="2"/>
  <c r="F19" i="2"/>
  <c r="J19" i="2"/>
  <c r="P19" i="2"/>
  <c r="T19" i="2"/>
  <c r="X19" i="2"/>
  <c r="AB19" i="2"/>
  <c r="AF19" i="2"/>
  <c r="L19" i="2"/>
  <c r="Q19" i="2"/>
  <c r="U19" i="2"/>
  <c r="Y19" i="2"/>
  <c r="AC19" i="2"/>
  <c r="AG19" i="2"/>
  <c r="H19" i="2"/>
  <c r="M19" i="2"/>
  <c r="R19" i="2"/>
  <c r="V19" i="2"/>
  <c r="Z19" i="2"/>
  <c r="AD19" i="2"/>
  <c r="AH19" i="2"/>
  <c r="W11" i="2"/>
  <c r="F15" i="2"/>
  <c r="J15" i="2"/>
  <c r="P15" i="2"/>
  <c r="T15" i="2"/>
  <c r="X15" i="2"/>
  <c r="AB15" i="2"/>
  <c r="AF15" i="2"/>
  <c r="AH28" i="2"/>
  <c r="AD28" i="2"/>
  <c r="Z28" i="2"/>
  <c r="V28" i="2"/>
  <c r="R28" i="2"/>
  <c r="M28" i="2"/>
  <c r="H28" i="2"/>
  <c r="AH24" i="2"/>
  <c r="AD24" i="2"/>
  <c r="Z24" i="2"/>
  <c r="V24" i="2"/>
  <c r="R24" i="2"/>
  <c r="M24" i="2"/>
  <c r="AH20" i="2"/>
  <c r="AD20" i="2"/>
  <c r="Z20" i="2"/>
  <c r="V20" i="2"/>
  <c r="R20" i="2"/>
  <c r="M20" i="2"/>
  <c r="H20" i="2"/>
  <c r="L16" i="2"/>
  <c r="Q16" i="2"/>
  <c r="U16" i="2"/>
  <c r="Y16" i="2"/>
  <c r="AC16" i="2"/>
  <c r="AG16" i="2"/>
  <c r="AG15" i="2"/>
  <c r="AA15" i="2"/>
  <c r="V15" i="2"/>
  <c r="Q15" i="2"/>
  <c r="I15" i="2"/>
  <c r="AG24" i="3" s="1"/>
  <c r="F3" i="2"/>
  <c r="H3" i="2" s="1"/>
  <c r="P3" i="2"/>
  <c r="T3" i="2"/>
  <c r="X3" i="2"/>
  <c r="AB3" i="2"/>
  <c r="AF3" i="2"/>
  <c r="L3" i="2"/>
  <c r="Q3" i="2"/>
  <c r="U3" i="2"/>
  <c r="Y3" i="2"/>
  <c r="AC3" i="2"/>
  <c r="AG3" i="2"/>
  <c r="M3" i="2"/>
  <c r="R3" i="2"/>
  <c r="V3" i="2"/>
  <c r="Z3" i="2"/>
  <c r="AD3" i="2"/>
  <c r="AH3" i="2"/>
  <c r="AH33" i="2"/>
  <c r="AD33" i="2"/>
  <c r="Z33" i="2"/>
  <c r="V33" i="2"/>
  <c r="R33" i="2"/>
  <c r="M33" i="2"/>
  <c r="AH29" i="2"/>
  <c r="AD29" i="2"/>
  <c r="Z29" i="2"/>
  <c r="V29" i="2"/>
  <c r="R29" i="2"/>
  <c r="M29" i="2"/>
  <c r="AG28" i="2"/>
  <c r="AC28" i="2"/>
  <c r="Y28" i="2"/>
  <c r="U28" i="2"/>
  <c r="Q28" i="2"/>
  <c r="L28" i="2"/>
  <c r="AH25" i="2"/>
  <c r="AD25" i="2"/>
  <c r="Z25" i="2"/>
  <c r="V25" i="2"/>
  <c r="R25" i="2"/>
  <c r="M25" i="2"/>
  <c r="AG24" i="2"/>
  <c r="AC24" i="2"/>
  <c r="Y24" i="2"/>
  <c r="U24" i="2"/>
  <c r="Q24" i="2"/>
  <c r="L24" i="2"/>
  <c r="AH21" i="2"/>
  <c r="AD21" i="2"/>
  <c r="Z21" i="2"/>
  <c r="V21" i="2"/>
  <c r="R21" i="2"/>
  <c r="M21" i="2"/>
  <c r="AG20" i="2"/>
  <c r="AC20" i="2"/>
  <c r="Y20" i="2"/>
  <c r="U20" i="2"/>
  <c r="Q20" i="2"/>
  <c r="L20" i="2"/>
  <c r="AH17" i="2"/>
  <c r="AD17" i="2"/>
  <c r="Z17" i="2"/>
  <c r="V17" i="2"/>
  <c r="R17" i="2"/>
  <c r="M17" i="2"/>
  <c r="AF16" i="2"/>
  <c r="AA16" i="2"/>
  <c r="V16" i="2"/>
  <c r="P16" i="2"/>
  <c r="I16" i="2"/>
  <c r="AE15" i="2"/>
  <c r="Z15" i="2"/>
  <c r="U15" i="2"/>
  <c r="O15" i="2"/>
  <c r="H15" i="2"/>
  <c r="F7" i="2"/>
  <c r="H7" i="2" s="1"/>
  <c r="P7" i="2"/>
  <c r="T7" i="2"/>
  <c r="X7" i="2"/>
  <c r="L7" i="2"/>
  <c r="Q7" i="2"/>
  <c r="U7" i="2"/>
  <c r="Y7" i="2"/>
  <c r="AG7" i="2"/>
  <c r="M7" i="2"/>
  <c r="R7" i="2"/>
  <c r="V7" i="2"/>
  <c r="Z7" i="2"/>
  <c r="AD7" i="2"/>
  <c r="AH7" i="2"/>
  <c r="S3" i="2"/>
  <c r="AH8" i="2"/>
  <c r="AD8" i="2"/>
  <c r="Z8" i="2"/>
  <c r="V8" i="2"/>
  <c r="R8" i="2"/>
  <c r="M8" i="2"/>
  <c r="H8" i="2"/>
  <c r="AH4" i="2"/>
  <c r="AD4" i="2"/>
  <c r="Z4" i="2"/>
  <c r="V4" i="2"/>
  <c r="R4" i="2"/>
  <c r="M4" i="2"/>
  <c r="H4" i="2"/>
  <c r="AH13" i="2"/>
  <c r="AD13" i="2"/>
  <c r="Z13" i="2"/>
  <c r="V13" i="2"/>
  <c r="R13" i="2"/>
  <c r="M13" i="2"/>
  <c r="AH9" i="2"/>
  <c r="AD9" i="2"/>
  <c r="Z9" i="2"/>
  <c r="V9" i="2"/>
  <c r="R9" i="2"/>
  <c r="M9" i="2"/>
  <c r="AG8" i="2"/>
  <c r="AC8" i="2"/>
  <c r="Y8" i="2"/>
  <c r="U8" i="2"/>
  <c r="Q8" i="2"/>
  <c r="L8" i="2"/>
  <c r="AH5" i="2"/>
  <c r="AD5" i="2"/>
  <c r="Z5" i="2"/>
  <c r="V5" i="2"/>
  <c r="R5" i="2"/>
  <c r="M5" i="2"/>
  <c r="AG4" i="2"/>
  <c r="AC4" i="2"/>
  <c r="Y4" i="2"/>
  <c r="U4" i="2"/>
  <c r="Q4" i="2"/>
  <c r="L4" i="2"/>
  <c r="J101" i="3"/>
  <c r="M101" i="3"/>
  <c r="P101" i="3"/>
  <c r="AM26" i="3"/>
  <c r="AJ30" i="3"/>
  <c r="AB31" i="3"/>
  <c r="Y13" i="3"/>
  <c r="Y14" i="3"/>
  <c r="Y15" i="3"/>
  <c r="Y16" i="3"/>
  <c r="Y17" i="3"/>
  <c r="Y18" i="3"/>
  <c r="Y19" i="3"/>
  <c r="Y20" i="3"/>
  <c r="Y21" i="3"/>
  <c r="AD13" i="3"/>
  <c r="AI17" i="3"/>
  <c r="AG43" i="3"/>
  <c r="AB47" i="3"/>
  <c r="AD50" i="3"/>
  <c r="AL58" i="3"/>
  <c r="AG59" i="3"/>
  <c r="AH66" i="3"/>
  <c r="AG73" i="3"/>
  <c r="AF74" i="3"/>
  <c r="AM78" i="3"/>
  <c r="AD82" i="3"/>
  <c r="AG83" i="3"/>
  <c r="AF86" i="3"/>
  <c r="AI94" i="3"/>
  <c r="AJ99" i="3"/>
  <c r="AG21" i="3"/>
  <c r="AG25" i="3"/>
  <c r="AG28" i="3"/>
  <c r="AG29" i="3"/>
  <c r="AG34" i="3"/>
  <c r="AG39" i="3"/>
  <c r="AG47" i="3"/>
  <c r="AG63" i="3"/>
  <c r="AG74" i="3"/>
  <c r="AG75" i="3"/>
  <c r="AG79" i="3"/>
  <c r="AG91" i="3"/>
  <c r="AG95" i="3"/>
  <c r="AM37" i="3"/>
  <c r="AM57" i="3"/>
  <c r="AM63" i="3"/>
  <c r="AM65" i="3"/>
  <c r="AM71" i="3"/>
  <c r="AM79" i="3"/>
  <c r="J4" i="2"/>
  <c r="J6" i="2"/>
  <c r="J10" i="2"/>
  <c r="AB12" i="3"/>
  <c r="AB13" i="3"/>
  <c r="AB18" i="3"/>
  <c r="AB21" i="3"/>
  <c r="AB23" i="3"/>
  <c r="AB24" i="3"/>
  <c r="AB25" i="3"/>
  <c r="AB28" i="3"/>
  <c r="AB29" i="3"/>
  <c r="AB33" i="3"/>
  <c r="AB39" i="3"/>
  <c r="AB41" i="3"/>
  <c r="AB53" i="3"/>
  <c r="AB54" i="3"/>
  <c r="AB56" i="3"/>
  <c r="AB59" i="3"/>
  <c r="AB61" i="3"/>
  <c r="AB63" i="3"/>
  <c r="AB67" i="3"/>
  <c r="AB69" i="3"/>
  <c r="AB71" i="3"/>
  <c r="AB72" i="3"/>
  <c r="AB73" i="3"/>
  <c r="AB75" i="3"/>
  <c r="AB79" i="3"/>
  <c r="AB81" i="3"/>
  <c r="AB83" i="3"/>
  <c r="AB87" i="3"/>
  <c r="AB89" i="3"/>
  <c r="AB91" i="3"/>
  <c r="AB95" i="3"/>
  <c r="AB11" i="3"/>
  <c r="AH15" i="3"/>
  <c r="AH16" i="3"/>
  <c r="AH18" i="3"/>
  <c r="AH19" i="3"/>
  <c r="AH20" i="3"/>
  <c r="AH26" i="3"/>
  <c r="AH29" i="3"/>
  <c r="AH33" i="3"/>
  <c r="AH39" i="3"/>
  <c r="AH41" i="3"/>
  <c r="AH42" i="3"/>
  <c r="AH53" i="3"/>
  <c r="AH57" i="3"/>
  <c r="AH59" i="3"/>
  <c r="AH61" i="3"/>
  <c r="AH62" i="3"/>
  <c r="AH63" i="3"/>
  <c r="AH67" i="3"/>
  <c r="AH71" i="3"/>
  <c r="AH73" i="3"/>
  <c r="AH75" i="3"/>
  <c r="AH77" i="3"/>
  <c r="AH78" i="3"/>
  <c r="AH79" i="3"/>
  <c r="AH83" i="3"/>
  <c r="AH87" i="3"/>
  <c r="AH89" i="3"/>
  <c r="AH91" i="3"/>
  <c r="AH95" i="3"/>
  <c r="AH97" i="3"/>
  <c r="P1" i="5"/>
  <c r="K7" i="17"/>
  <c r="K8" i="17"/>
  <c r="A3" i="17"/>
  <c r="AR11" i="3"/>
  <c r="AR12" i="3" s="1"/>
  <c r="AN11" i="3"/>
  <c r="AC71" i="3"/>
  <c r="AC73" i="3"/>
  <c r="C5" i="17"/>
  <c r="G9" i="17"/>
  <c r="C13" i="17"/>
  <c r="C12" i="17"/>
  <c r="B6" i="17"/>
  <c r="X8" i="5"/>
  <c r="R8" i="5"/>
  <c r="L8" i="5"/>
  <c r="F8" i="5"/>
  <c r="F13" i="17"/>
  <c r="Z12" i="3"/>
  <c r="Y12" i="3"/>
  <c r="AJ16" i="3"/>
  <c r="AJ18" i="3"/>
  <c r="AJ22" i="3"/>
  <c r="AJ27" i="3"/>
  <c r="AJ32" i="3"/>
  <c r="AJ33" i="3"/>
  <c r="AJ34" i="3"/>
  <c r="AJ39" i="3"/>
  <c r="AJ41" i="3"/>
  <c r="AJ44" i="3"/>
  <c r="AJ50" i="3"/>
  <c r="AJ53" i="3"/>
  <c r="AJ56" i="3"/>
  <c r="AJ57" i="3"/>
  <c r="AJ59" i="3"/>
  <c r="AJ63" i="3"/>
  <c r="AJ65" i="3"/>
  <c r="AJ67" i="3"/>
  <c r="AJ71" i="3"/>
  <c r="AJ72" i="3"/>
  <c r="AJ73" i="3"/>
  <c r="AJ75" i="3"/>
  <c r="AJ79" i="3"/>
  <c r="AJ81" i="3"/>
  <c r="AJ83" i="3"/>
  <c r="AJ87" i="3"/>
  <c r="AJ88" i="3"/>
  <c r="AJ91" i="3"/>
  <c r="AJ95" i="3"/>
  <c r="AJ97" i="3"/>
  <c r="AJ98" i="3"/>
  <c r="AD14" i="3"/>
  <c r="AD16" i="3"/>
  <c r="AD18" i="3"/>
  <c r="AD26" i="3"/>
  <c r="AD27" i="3"/>
  <c r="AD32" i="3"/>
  <c r="AD33" i="3"/>
  <c r="AD34" i="3"/>
  <c r="AD39" i="3"/>
  <c r="AD41" i="3"/>
  <c r="AD43" i="3"/>
  <c r="AD45" i="3"/>
  <c r="AD47" i="3"/>
  <c r="AD49" i="3"/>
  <c r="AD51" i="3"/>
  <c r="AD54" i="3"/>
  <c r="AD55" i="3"/>
  <c r="AD57" i="3"/>
  <c r="AD59" i="3"/>
  <c r="AD61" i="3"/>
  <c r="AD62" i="3"/>
  <c r="AD63" i="3"/>
  <c r="AD65" i="3"/>
  <c r="AD66" i="3"/>
  <c r="AD67" i="3"/>
  <c r="AD71" i="3"/>
  <c r="AD73" i="3"/>
  <c r="AD75" i="3"/>
  <c r="AD77" i="3"/>
  <c r="AD79" i="3"/>
  <c r="AD81" i="3"/>
  <c r="AD83" i="3"/>
  <c r="AD86" i="3"/>
  <c r="AD87" i="3"/>
  <c r="AD89" i="3"/>
  <c r="AD91" i="3"/>
  <c r="AD95" i="3"/>
  <c r="AD97" i="3"/>
  <c r="AI11" i="3"/>
  <c r="AL14" i="3"/>
  <c r="AL18" i="3"/>
  <c r="AL22" i="3"/>
  <c r="AL25" i="3"/>
  <c r="AL30" i="3"/>
  <c r="AL35" i="3"/>
  <c r="AL37" i="3"/>
  <c r="AL39" i="3"/>
  <c r="AL41" i="3"/>
  <c r="AL42" i="3"/>
  <c r="AL43" i="3"/>
  <c r="AL45" i="3"/>
  <c r="AL47" i="3"/>
  <c r="AL50" i="3"/>
  <c r="AL51" i="3"/>
  <c r="AL53" i="3"/>
  <c r="AL55" i="3"/>
  <c r="AL57" i="3"/>
  <c r="AL59" i="3"/>
  <c r="AL61" i="3"/>
  <c r="AL62" i="3"/>
  <c r="AL63" i="3"/>
  <c r="AL67" i="3"/>
  <c r="AL69" i="3"/>
  <c r="AL71" i="3"/>
  <c r="AL73" i="3"/>
  <c r="AL74" i="3"/>
  <c r="AL75" i="3"/>
  <c r="AL77" i="3"/>
  <c r="AL79" i="3"/>
  <c r="AL82" i="3"/>
  <c r="AL83" i="3"/>
  <c r="AL85" i="3"/>
  <c r="AL87" i="3"/>
  <c r="AL89" i="3"/>
  <c r="AL91" i="3"/>
  <c r="AL94" i="3"/>
  <c r="AL95" i="3"/>
  <c r="AL97" i="3"/>
  <c r="AL99" i="3"/>
  <c r="AF12" i="3"/>
  <c r="AF13" i="3"/>
  <c r="AF14" i="3"/>
  <c r="AF18" i="3"/>
  <c r="AF24" i="3"/>
  <c r="AF27" i="3"/>
  <c r="AF28" i="3"/>
  <c r="AF32" i="3"/>
  <c r="AF33" i="3"/>
  <c r="AF39" i="3"/>
  <c r="AF41" i="3"/>
  <c r="AF43" i="3"/>
  <c r="AF45" i="3"/>
  <c r="AF46" i="3"/>
  <c r="AF47" i="3"/>
  <c r="AF49" i="3"/>
  <c r="AF50" i="3"/>
  <c r="AF51" i="3"/>
  <c r="AF53" i="3"/>
  <c r="AF55" i="3"/>
  <c r="AF57" i="3"/>
  <c r="AF59" i="3"/>
  <c r="AF61" i="3"/>
  <c r="AF62" i="3"/>
  <c r="AF63" i="3"/>
  <c r="AF65" i="3"/>
  <c r="AF66" i="3"/>
  <c r="AF67" i="3"/>
  <c r="AF69" i="3"/>
  <c r="AF71" i="3"/>
  <c r="AF73" i="3"/>
  <c r="AF75" i="3"/>
  <c r="AF77" i="3"/>
  <c r="AF78" i="3"/>
  <c r="AF79" i="3"/>
  <c r="AF81" i="3"/>
  <c r="AF82" i="3"/>
  <c r="AF83" i="3"/>
  <c r="AF85" i="3"/>
  <c r="AF87" i="3"/>
  <c r="AF89" i="3"/>
  <c r="AF91" i="3"/>
  <c r="AF95" i="3"/>
  <c r="AF97" i="3"/>
  <c r="AL11" i="3"/>
  <c r="AK97" i="3"/>
  <c r="AK96" i="3"/>
  <c r="AK95" i="3"/>
  <c r="AK93" i="3"/>
  <c r="AK92" i="3"/>
  <c r="AK91" i="3"/>
  <c r="AK89" i="3"/>
  <c r="AK88" i="3"/>
  <c r="AK87" i="3"/>
  <c r="AK85" i="3"/>
  <c r="AK84" i="3"/>
  <c r="AK83" i="3"/>
  <c r="AK81" i="3"/>
  <c r="AK80" i="3"/>
  <c r="AK79" i="3"/>
  <c r="AK77" i="3"/>
  <c r="AK76" i="3"/>
  <c r="AK75" i="3"/>
  <c r="AK73" i="3"/>
  <c r="AK72" i="3"/>
  <c r="AK71" i="3"/>
  <c r="AK69" i="3"/>
  <c r="AK68" i="3"/>
  <c r="AK67" i="3"/>
  <c r="AK65" i="3"/>
  <c r="AK64" i="3"/>
  <c r="AK63" i="3"/>
  <c r="AK61" i="3"/>
  <c r="AK60" i="3"/>
  <c r="AK59" i="3"/>
  <c r="AK57" i="3"/>
  <c r="AK56" i="3"/>
  <c r="AK55" i="3"/>
  <c r="AK53" i="3"/>
  <c r="AK52" i="3"/>
  <c r="AK51" i="3"/>
  <c r="AK49" i="3"/>
  <c r="AK48" i="3"/>
  <c r="AK47" i="3"/>
  <c r="AK45" i="3"/>
  <c r="AK44" i="3"/>
  <c r="AK43" i="3"/>
  <c r="AK41" i="3"/>
  <c r="AK40" i="3"/>
  <c r="AK39" i="3"/>
  <c r="AK37" i="3"/>
  <c r="AK36" i="3"/>
  <c r="AK33" i="3"/>
  <c r="AK30" i="3"/>
  <c r="AK28" i="3"/>
  <c r="AK26" i="3"/>
  <c r="AK24" i="3"/>
  <c r="AK20" i="3"/>
  <c r="AK19" i="3"/>
  <c r="AK18" i="3"/>
  <c r="AK16" i="3"/>
  <c r="AK15" i="3"/>
  <c r="AK14" i="3"/>
  <c r="AK12" i="3"/>
  <c r="AK11" i="3"/>
  <c r="AI99" i="3"/>
  <c r="AI97" i="3"/>
  <c r="AI95"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0" i="3"/>
  <c r="AI28" i="3"/>
  <c r="AI26" i="3"/>
  <c r="AI24" i="3"/>
  <c r="AI20" i="3"/>
  <c r="AI18" i="3"/>
  <c r="AI14" i="3"/>
  <c r="AI13" i="3"/>
  <c r="AI12" i="3"/>
  <c r="AE12" i="3"/>
  <c r="AC13" i="3"/>
  <c r="AC14" i="3"/>
  <c r="AE14" i="3"/>
  <c r="AE15" i="3"/>
  <c r="AC16" i="3"/>
  <c r="AE17" i="3"/>
  <c r="AC18" i="3"/>
  <c r="AE18" i="3"/>
  <c r="AE19" i="3"/>
  <c r="AC20" i="3"/>
  <c r="AE20" i="3"/>
  <c r="AE21" i="3"/>
  <c r="AC22" i="3"/>
  <c r="AE22" i="3"/>
  <c r="AC24" i="3"/>
  <c r="AE24" i="3"/>
  <c r="AE25" i="3"/>
  <c r="AE26" i="3"/>
  <c r="AC27" i="3"/>
  <c r="AC28" i="3"/>
  <c r="AE28" i="3"/>
  <c r="AE29" i="3"/>
  <c r="AC30" i="3"/>
  <c r="AE31" i="3"/>
  <c r="AC33" i="3"/>
  <c r="AE33" i="3"/>
  <c r="AC34" i="3"/>
  <c r="AE34" i="3"/>
  <c r="AE36" i="3"/>
  <c r="AC37" i="3"/>
  <c r="AE37" i="3"/>
  <c r="AC38" i="3"/>
  <c r="AE38" i="3"/>
  <c r="AC39" i="3"/>
  <c r="AE39" i="3"/>
  <c r="AE40" i="3"/>
  <c r="AC41" i="3"/>
  <c r="AE41" i="3"/>
  <c r="AC42" i="3"/>
  <c r="AE42" i="3"/>
  <c r="AC43" i="3"/>
  <c r="AE43" i="3"/>
  <c r="AE44" i="3"/>
  <c r="AC45" i="3"/>
  <c r="AE45" i="3"/>
  <c r="AE46" i="3"/>
  <c r="AC47" i="3"/>
  <c r="AE47" i="3"/>
  <c r="AE48" i="3"/>
  <c r="AC49" i="3"/>
  <c r="AE49" i="3"/>
  <c r="AC50" i="3"/>
  <c r="AC51" i="3"/>
  <c r="AE51" i="3"/>
  <c r="AE52" i="3"/>
  <c r="AC53" i="3"/>
  <c r="AE53" i="3"/>
  <c r="AC54" i="3"/>
  <c r="AE54" i="3"/>
  <c r="AC55" i="3"/>
  <c r="AE55" i="3"/>
  <c r="AE56" i="3"/>
  <c r="AC57" i="3"/>
  <c r="AE57" i="3"/>
  <c r="AC58" i="3"/>
  <c r="AE58" i="3"/>
  <c r="AC59" i="3"/>
  <c r="AE59" i="3"/>
  <c r="AE60" i="3"/>
  <c r="AC61" i="3"/>
  <c r="AE61" i="3"/>
  <c r="AE62" i="3"/>
  <c r="AC63" i="3"/>
  <c r="AE63" i="3"/>
  <c r="AE64" i="3"/>
  <c r="AC65" i="3"/>
  <c r="AE65" i="3"/>
  <c r="AC66" i="3"/>
  <c r="AC67" i="3"/>
  <c r="AE67" i="3"/>
  <c r="AE68" i="3"/>
  <c r="AE69" i="3"/>
  <c r="AE70" i="3"/>
  <c r="AE71" i="3"/>
  <c r="AE72" i="3"/>
  <c r="AE73" i="3"/>
  <c r="AC74" i="3"/>
  <c r="AE74" i="3"/>
  <c r="AC75" i="3"/>
  <c r="AE75" i="3"/>
  <c r="AC77" i="3"/>
  <c r="AE77" i="3"/>
  <c r="AC78" i="3"/>
  <c r="AC79" i="3"/>
  <c r="AE79" i="3"/>
  <c r="AC81" i="3"/>
  <c r="AE81" i="3"/>
  <c r="AC82" i="3"/>
  <c r="AE82" i="3"/>
  <c r="AC83" i="3"/>
  <c r="AE83" i="3"/>
  <c r="AC85" i="3"/>
  <c r="AE85" i="3"/>
  <c r="AC86" i="3"/>
  <c r="AC87" i="3"/>
  <c r="AE87" i="3"/>
  <c r="AC89" i="3"/>
  <c r="AE89" i="3"/>
  <c r="AC90" i="3"/>
  <c r="AE90" i="3"/>
  <c r="AC91" i="3"/>
  <c r="AE91" i="3"/>
  <c r="AC94" i="3"/>
  <c r="AE94" i="3"/>
  <c r="AC95" i="3"/>
  <c r="AE95" i="3"/>
  <c r="AC96" i="3"/>
  <c r="AC97" i="3"/>
  <c r="AE97" i="3"/>
  <c r="AE98" i="3"/>
  <c r="AE11" i="3"/>
  <c r="AN12" i="3" l="1"/>
  <c r="C8" i="5"/>
  <c r="A2" i="19" s="1"/>
  <c r="B2" i="19" s="1"/>
  <c r="AC7" i="2"/>
  <c r="AA7" i="2"/>
  <c r="AE7" i="2"/>
  <c r="AF7" i="2"/>
  <c r="AE8" i="2"/>
  <c r="AB8" i="2"/>
  <c r="AB7" i="2"/>
  <c r="AG9" i="2"/>
  <c r="AB9" i="2"/>
  <c r="AG15" i="3"/>
  <c r="AA6" i="2"/>
  <c r="AC6" i="2"/>
  <c r="AF6" i="2"/>
  <c r="AB6" i="2"/>
  <c r="AG5" i="2"/>
  <c r="AB5" i="2"/>
  <c r="AF5" i="2"/>
  <c r="AA5" i="2"/>
  <c r="AE4" i="2"/>
  <c r="AF4" i="2"/>
  <c r="AB4" i="2"/>
  <c r="AA4" i="2"/>
  <c r="AA3" i="2"/>
  <c r="G101" i="3"/>
  <c r="C7" i="17" s="1"/>
  <c r="G7" i="17" s="1"/>
  <c r="J8" i="2"/>
  <c r="J9" i="2"/>
  <c r="J3" i="2"/>
  <c r="J11" i="2"/>
  <c r="J13" i="2"/>
  <c r="J12" i="2"/>
  <c r="J5" i="2"/>
  <c r="J7" i="2"/>
  <c r="AG68" i="3"/>
  <c r="AM95" i="3"/>
  <c r="AM47" i="3"/>
  <c r="AG87" i="3"/>
  <c r="AM87" i="3"/>
  <c r="AM64" i="3"/>
  <c r="AM39" i="3"/>
  <c r="AM14" i="3"/>
  <c r="AG71" i="3"/>
  <c r="AG55" i="3"/>
  <c r="AI31" i="3"/>
  <c r="AL27" i="3"/>
  <c r="AR13" i="3"/>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B27" i="3"/>
  <c r="AL98" i="3"/>
  <c r="AD90" i="3"/>
  <c r="AH70" i="3"/>
  <c r="AL70" i="3"/>
  <c r="AH54" i="3"/>
  <c r="AJ54" i="3"/>
  <c r="AL54" i="3"/>
  <c r="AD42" i="3"/>
  <c r="AG38" i="3"/>
  <c r="AB38" i="3"/>
  <c r="AL38" i="3"/>
  <c r="AL20" i="3"/>
  <c r="AF20" i="3"/>
  <c r="AB16" i="3"/>
  <c r="AG16" i="3"/>
  <c r="AH12" i="3"/>
  <c r="AJ12" i="3"/>
  <c r="AD12" i="3"/>
  <c r="AC98" i="3"/>
  <c r="AE86" i="3"/>
  <c r="AE78" i="3"/>
  <c r="AE66" i="3"/>
  <c r="AC62" i="3"/>
  <c r="AE50" i="3"/>
  <c r="AC46" i="3"/>
  <c r="AE30" i="3"/>
  <c r="AC26" i="3"/>
  <c r="AE23" i="3"/>
  <c r="AE16" i="3"/>
  <c r="AC12" i="3"/>
  <c r="AI16" i="3"/>
  <c r="AI22" i="3"/>
  <c r="AI27" i="3"/>
  <c r="AI98" i="3"/>
  <c r="AK13" i="3"/>
  <c r="AK17" i="3"/>
  <c r="AK22" i="3"/>
  <c r="AK27" i="3"/>
  <c r="AK38" i="3"/>
  <c r="AK42" i="3"/>
  <c r="AK46" i="3"/>
  <c r="AK50" i="3"/>
  <c r="AK54" i="3"/>
  <c r="AK58" i="3"/>
  <c r="AK62" i="3"/>
  <c r="AK66" i="3"/>
  <c r="AK70" i="3"/>
  <c r="AK74" i="3"/>
  <c r="AK78" i="3"/>
  <c r="AK82" i="3"/>
  <c r="AK86" i="3"/>
  <c r="AK90" i="3"/>
  <c r="AK94" i="3"/>
  <c r="AK98" i="3"/>
  <c r="AF70" i="3"/>
  <c r="AF54" i="3"/>
  <c r="AF38" i="3"/>
  <c r="AF30" i="3"/>
  <c r="AF23" i="3"/>
  <c r="AF16" i="3"/>
  <c r="AL78" i="3"/>
  <c r="AL66" i="3"/>
  <c r="AL46" i="3"/>
  <c r="AL34" i="3"/>
  <c r="AL17" i="3"/>
  <c r="AL12" i="3"/>
  <c r="AD78" i="3"/>
  <c r="AD46" i="3"/>
  <c r="AD22" i="3"/>
  <c r="AJ20" i="3"/>
  <c r="AH82" i="3"/>
  <c r="AB20" i="3"/>
  <c r="AM50" i="3"/>
  <c r="AM27" i="3"/>
  <c r="AM11"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J11" i="3"/>
  <c r="AG97" i="3"/>
  <c r="AM97" i="3"/>
  <c r="AB97" i="3"/>
  <c r="AB93" i="3"/>
  <c r="AG89" i="3"/>
  <c r="AJ89" i="3"/>
  <c r="AB85" i="3"/>
  <c r="AH85" i="3"/>
  <c r="AJ85" i="3"/>
  <c r="AD85" i="3"/>
  <c r="AG81" i="3"/>
  <c r="AH81" i="3"/>
  <c r="AL81" i="3"/>
  <c r="AB77" i="3"/>
  <c r="AJ77" i="3"/>
  <c r="AH69" i="3"/>
  <c r="AC69" i="3"/>
  <c r="AJ69" i="3"/>
  <c r="AD69" i="3"/>
  <c r="AG65" i="3"/>
  <c r="AB65" i="3"/>
  <c r="AH65" i="3"/>
  <c r="AL65" i="3"/>
  <c r="AJ61" i="3"/>
  <c r="AG57" i="3"/>
  <c r="AB57" i="3"/>
  <c r="AD53" i="3"/>
  <c r="AG49" i="3"/>
  <c r="AB49" i="3"/>
  <c r="AH49" i="3"/>
  <c r="AJ49" i="3"/>
  <c r="AL49" i="3"/>
  <c r="AM45" i="3"/>
  <c r="AB45" i="3"/>
  <c r="AH45" i="3"/>
  <c r="AJ45" i="3"/>
  <c r="AG41" i="3"/>
  <c r="AB37" i="3"/>
  <c r="AH37" i="3"/>
  <c r="AJ37" i="3"/>
  <c r="AD37" i="3"/>
  <c r="AF37" i="3"/>
  <c r="AG33" i="3"/>
  <c r="AL33" i="3"/>
  <c r="AJ31" i="3"/>
  <c r="AG31" i="3"/>
  <c r="AM31" i="3"/>
  <c r="AD31" i="3"/>
  <c r="AF31" i="3"/>
  <c r="AJ23" i="3"/>
  <c r="AG23" i="3"/>
  <c r="AM23" i="3"/>
  <c r="AH23" i="3"/>
  <c r="AD23" i="3"/>
  <c r="AK31" i="3"/>
  <c r="AF17" i="3"/>
  <c r="AJ13" i="3"/>
  <c r="AE27" i="3"/>
  <c r="AC23" i="3"/>
  <c r="AE13" i="3"/>
  <c r="AI23" i="3"/>
  <c r="AK23" i="3"/>
  <c r="AK34" i="3"/>
  <c r="AF90" i="3"/>
  <c r="AF58" i="3"/>
  <c r="AF42" i="3"/>
  <c r="AF34" i="3"/>
  <c r="AF22" i="3"/>
  <c r="AL90" i="3"/>
  <c r="AL31" i="3"/>
  <c r="AL23" i="3"/>
  <c r="AL16" i="3"/>
  <c r="AD70" i="3"/>
  <c r="AD38" i="3"/>
  <c r="AD30" i="3"/>
  <c r="AD20" i="3"/>
  <c r="AH27" i="3"/>
  <c r="AM85" i="3"/>
  <c r="AH17" i="3"/>
  <c r="AJ17" i="3"/>
  <c r="AB17" i="3"/>
  <c r="AD17" i="3"/>
  <c r="AG27" i="3"/>
  <c r="AH13" i="3"/>
  <c r="AC31" i="3"/>
  <c r="AC17" i="3"/>
  <c r="AL13" i="3"/>
  <c r="AH31" i="3"/>
  <c r="AH94" i="3"/>
  <c r="AL86" i="3"/>
  <c r="AM82" i="3"/>
  <c r="AH74" i="3"/>
  <c r="AD74" i="3"/>
  <c r="AH58" i="3"/>
  <c r="AD58" i="3"/>
  <c r="AG30" i="3"/>
  <c r="AM30" i="3"/>
  <c r="AB30" i="3"/>
  <c r="AH30" i="3"/>
  <c r="AG26" i="3"/>
  <c r="AB26" i="3"/>
  <c r="AJ26" i="3"/>
  <c r="AL26" i="3"/>
  <c r="AF26" i="3"/>
  <c r="AG22" i="3"/>
  <c r="AM22" i="3"/>
  <c r="AH22" i="3"/>
  <c r="AB22" i="3"/>
  <c r="AC100" i="3"/>
  <c r="AC92" i="3"/>
  <c r="AC88" i="3"/>
  <c r="AC84" i="3"/>
  <c r="AC80" i="3"/>
  <c r="AC76" i="3"/>
  <c r="AE32" i="3"/>
  <c r="AK21" i="3"/>
  <c r="AK25" i="3"/>
  <c r="AK29" i="3"/>
  <c r="AL92" i="3"/>
  <c r="AL88" i="3"/>
  <c r="AL84" i="3"/>
  <c r="AL80" i="3"/>
  <c r="AL76" i="3"/>
  <c r="AL72" i="3"/>
  <c r="AL68" i="3"/>
  <c r="AL64" i="3"/>
  <c r="AL60" i="3"/>
  <c r="AL56" i="3"/>
  <c r="AL52" i="3"/>
  <c r="AL48" i="3"/>
  <c r="AL44" i="3"/>
  <c r="AL40" i="3"/>
  <c r="AL36" i="3"/>
  <c r="AL32" i="3"/>
  <c r="AD25" i="3"/>
  <c r="AJ80" i="3"/>
  <c r="AJ64" i="3"/>
  <c r="AJ48" i="3"/>
  <c r="AJ40" i="3"/>
  <c r="AJ25" i="3"/>
  <c r="AH100" i="3"/>
  <c r="AH21" i="3"/>
  <c r="AB80" i="3"/>
  <c r="AB64" i="3"/>
  <c r="AM61" i="3"/>
  <c r="AM53" i="3"/>
  <c r="AM48" i="3"/>
  <c r="AM41" i="3"/>
  <c r="AM25" i="3"/>
  <c r="AM20" i="3"/>
  <c r="AM12" i="3"/>
  <c r="AG88" i="3"/>
  <c r="AG72" i="3"/>
  <c r="AG60" i="3"/>
  <c r="AE96" i="3"/>
  <c r="AC32" i="3"/>
  <c r="AI15" i="3"/>
  <c r="AI19" i="3"/>
  <c r="AI96" i="3"/>
  <c r="AI100" i="3"/>
  <c r="AK100" i="3"/>
  <c r="AF96" i="3"/>
  <c r="AF29" i="3"/>
  <c r="AF25" i="3"/>
  <c r="AF21" i="3"/>
  <c r="AL100" i="3"/>
  <c r="AL96" i="3"/>
  <c r="AL21" i="3"/>
  <c r="AD96" i="3"/>
  <c r="AD29" i="3"/>
  <c r="AJ84" i="3"/>
  <c r="AJ68" i="3"/>
  <c r="AJ52" i="3"/>
  <c r="AJ29" i="3"/>
  <c r="AJ19" i="3"/>
  <c r="AJ15" i="3"/>
  <c r="G103" i="3"/>
  <c r="AH52" i="3"/>
  <c r="AH44" i="3"/>
  <c r="AH25" i="3"/>
  <c r="AB68" i="3"/>
  <c r="AB52" i="3"/>
  <c r="AB44" i="3"/>
  <c r="AM60" i="3"/>
  <c r="AM52" i="3"/>
  <c r="AM29" i="3"/>
  <c r="AG100" i="3"/>
  <c r="AG76" i="3"/>
  <c r="AG44" i="3"/>
  <c r="AE100" i="3"/>
  <c r="AE92" i="3"/>
  <c r="AE88" i="3"/>
  <c r="AE84" i="3"/>
  <c r="AE80" i="3"/>
  <c r="AE76" i="3"/>
  <c r="AC68" i="3"/>
  <c r="AC64" i="3"/>
  <c r="AC60" i="3"/>
  <c r="AC56" i="3"/>
  <c r="AC52" i="3"/>
  <c r="AC48" i="3"/>
  <c r="AC44" i="3"/>
  <c r="AC40" i="3"/>
  <c r="AC36" i="3"/>
  <c r="AC29" i="3"/>
  <c r="AC25" i="3"/>
  <c r="AC21" i="3"/>
  <c r="AC19" i="3"/>
  <c r="AC15" i="3"/>
  <c r="AI21" i="3"/>
  <c r="AI25" i="3"/>
  <c r="AI29" i="3"/>
  <c r="AK32" i="3"/>
  <c r="AF100" i="3"/>
  <c r="AF92" i="3"/>
  <c r="AF88" i="3"/>
  <c r="AF84" i="3"/>
  <c r="AF80" i="3"/>
  <c r="AF76" i="3"/>
  <c r="AF72" i="3"/>
  <c r="AF68" i="3"/>
  <c r="AF64" i="3"/>
  <c r="AF60" i="3"/>
  <c r="AF56" i="3"/>
  <c r="AF52" i="3"/>
  <c r="AF48" i="3"/>
  <c r="AF44" i="3"/>
  <c r="AF40" i="3"/>
  <c r="AF36" i="3"/>
  <c r="AL29" i="3"/>
  <c r="AD100" i="3"/>
  <c r="AD92" i="3"/>
  <c r="AD88" i="3"/>
  <c r="AD84" i="3"/>
  <c r="AD80" i="3"/>
  <c r="AD76" i="3"/>
  <c r="AD72" i="3"/>
  <c r="AD68" i="3"/>
  <c r="AD64" i="3"/>
  <c r="AD60" i="3"/>
  <c r="AD56" i="3"/>
  <c r="AD52" i="3"/>
  <c r="AD48" i="3"/>
  <c r="AD44" i="3"/>
  <c r="AD40" i="3"/>
  <c r="AD36" i="3"/>
  <c r="AD21" i="3"/>
  <c r="AJ100" i="3"/>
  <c r="AJ92" i="3"/>
  <c r="AJ76" i="3"/>
  <c r="AJ60" i="3"/>
  <c r="AJ36" i="3"/>
  <c r="AJ21" i="3"/>
  <c r="AC72" i="3"/>
  <c r="AH80" i="3"/>
  <c r="AH76" i="3"/>
  <c r="AH72" i="3"/>
  <c r="AH68" i="3"/>
  <c r="AH64" i="3"/>
  <c r="AH60" i="3"/>
  <c r="AH56" i="3"/>
  <c r="AH48" i="3"/>
  <c r="AH32" i="3"/>
  <c r="AB100" i="3"/>
  <c r="AB76" i="3"/>
  <c r="AB60" i="3"/>
  <c r="AB48" i="3"/>
  <c r="AB32" i="3"/>
  <c r="AM89" i="3"/>
  <c r="AM56" i="3"/>
  <c r="AM49" i="3"/>
  <c r="AM44" i="3"/>
  <c r="AM21" i="3"/>
  <c r="AG80" i="3"/>
  <c r="AG52" i="3"/>
  <c r="AG20" i="3"/>
  <c r="AG12" i="3"/>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H11" i="3"/>
  <c r="AD11" i="3"/>
  <c r="AF98" i="3"/>
  <c r="AF94" i="3"/>
  <c r="AL28" i="3"/>
  <c r="AL24" i="3"/>
  <c r="AD98" i="3"/>
  <c r="AD94" i="3"/>
  <c r="AD28" i="3"/>
  <c r="AD24" i="3"/>
  <c r="AJ90" i="3"/>
  <c r="AJ86" i="3"/>
  <c r="AJ82" i="3"/>
  <c r="AJ78" i="3"/>
  <c r="AJ74" i="3"/>
  <c r="AJ70" i="3"/>
  <c r="AJ66" i="3"/>
  <c r="AJ62" i="3"/>
  <c r="AJ58" i="3"/>
  <c r="AJ42" i="3"/>
  <c r="AJ38" i="3"/>
  <c r="AC70" i="3"/>
  <c r="AH98" i="3"/>
  <c r="AH86" i="3"/>
  <c r="AH46" i="3"/>
  <c r="AH34" i="3"/>
  <c r="AB94" i="3"/>
  <c r="AB82" i="3"/>
  <c r="AB78" i="3"/>
  <c r="AB74" i="3"/>
  <c r="AB70" i="3"/>
  <c r="AB66" i="3"/>
  <c r="AB62" i="3"/>
  <c r="AB58" i="3"/>
  <c r="AB42" i="3"/>
  <c r="AB19" i="3"/>
  <c r="AB15" i="3"/>
  <c r="AM70" i="3"/>
  <c r="AM42" i="3"/>
  <c r="AM34" i="3"/>
  <c r="AM19" i="3"/>
  <c r="AM15" i="3"/>
  <c r="AG50" i="3"/>
  <c r="AG42" i="3"/>
  <c r="AG19" i="3"/>
  <c r="AF11" i="3"/>
  <c r="AF19" i="3"/>
  <c r="AF15" i="3"/>
  <c r="AL19" i="3"/>
  <c r="AL15" i="3"/>
  <c r="AD19" i="3"/>
  <c r="AD15" i="3"/>
  <c r="AJ94" i="3"/>
  <c r="AJ46" i="3"/>
  <c r="AJ28" i="3"/>
  <c r="AJ24" i="3"/>
  <c r="AH90" i="3"/>
  <c r="AH50" i="3"/>
  <c r="AB98" i="3"/>
  <c r="AB86" i="3"/>
  <c r="AB46" i="3"/>
  <c r="AB34" i="3"/>
  <c r="AM94" i="3"/>
  <c r="AM86" i="3"/>
  <c r="AG98" i="3"/>
  <c r="AG90" i="3"/>
  <c r="AG58" i="3"/>
  <c r="AH38" i="3"/>
  <c r="AH28" i="3"/>
  <c r="AH24" i="3"/>
  <c r="AB90" i="3"/>
  <c r="AB50" i="3"/>
  <c r="AM98" i="3"/>
  <c r="AM90" i="3"/>
  <c r="AM74" i="3"/>
  <c r="AM58" i="3"/>
  <c r="AM28" i="3"/>
  <c r="AM24" i="3"/>
  <c r="AG82" i="3"/>
  <c r="AG62" i="3"/>
  <c r="AG46" i="3"/>
  <c r="AC11" i="3"/>
  <c r="AJ96" i="3"/>
  <c r="AJ55" i="3"/>
  <c r="AJ51" i="3"/>
  <c r="AJ47" i="3"/>
  <c r="AJ43" i="3"/>
  <c r="AJ14" i="3"/>
  <c r="AH92" i="3"/>
  <c r="AH88" i="3"/>
  <c r="AH84" i="3"/>
  <c r="AH40" i="3"/>
  <c r="AH36" i="3"/>
  <c r="AB92" i="3"/>
  <c r="AB88" i="3"/>
  <c r="AB84" i="3"/>
  <c r="AB40" i="3"/>
  <c r="AB36" i="3"/>
  <c r="AM69" i="3"/>
  <c r="AG92" i="3"/>
  <c r="AG14" i="3"/>
  <c r="AH96" i="3"/>
  <c r="AH55" i="3"/>
  <c r="AH51" i="3"/>
  <c r="AH47" i="3"/>
  <c r="AH43" i="3"/>
  <c r="AH14" i="3"/>
  <c r="AB96" i="3"/>
  <c r="AB55" i="3"/>
  <c r="AB51" i="3"/>
  <c r="AB43" i="3"/>
  <c r="AB14" i="3"/>
  <c r="AM81" i="3"/>
  <c r="AM73" i="3"/>
  <c r="AM55" i="3"/>
  <c r="AM36" i="3"/>
  <c r="AG96" i="3"/>
  <c r="AG84" i="3"/>
  <c r="AG66" i="3"/>
  <c r="AG51" i="3"/>
  <c r="AM66" i="3"/>
  <c r="AM40" i="3"/>
  <c r="AM33" i="3"/>
  <c r="AG36" i="3"/>
  <c r="E1" i="3"/>
  <c r="J1" i="5"/>
  <c r="P2" i="2"/>
  <c r="T2" i="2"/>
  <c r="AM35" i="3"/>
  <c r="AG35" i="3"/>
  <c r="AB35" i="3"/>
  <c r="AH35" i="3"/>
  <c r="AE35" i="3"/>
  <c r="AD99" i="3"/>
  <c r="AD35" i="3"/>
  <c r="AJ35" i="3"/>
  <c r="AH2" i="2"/>
  <c r="AD2" i="2"/>
  <c r="AA2" i="2"/>
  <c r="W2" i="2"/>
  <c r="S2" i="2"/>
  <c r="O2" i="2"/>
  <c r="I2" i="2"/>
  <c r="Z2" i="2"/>
  <c r="V2" i="2"/>
  <c r="R2" i="2"/>
  <c r="AF2" i="2"/>
  <c r="AC2" i="2"/>
  <c r="Y2" i="2"/>
  <c r="U2" i="2"/>
  <c r="Q2" i="2"/>
  <c r="J2" i="2"/>
  <c r="F2" i="2"/>
  <c r="H2" i="2" s="1"/>
  <c r="M2" i="2"/>
  <c r="AG93" i="3"/>
  <c r="AM93" i="3"/>
  <c r="AJ93" i="3"/>
  <c r="AF93" i="3"/>
  <c r="AE99" i="3"/>
  <c r="AE93" i="3"/>
  <c r="AC35" i="3"/>
  <c r="AI93" i="3"/>
  <c r="AK35" i="3"/>
  <c r="AK99" i="3"/>
  <c r="AL93" i="3"/>
  <c r="X2" i="2"/>
  <c r="AM99" i="3"/>
  <c r="AG99" i="3"/>
  <c r="AB99" i="3"/>
  <c r="AH99" i="3"/>
  <c r="AC99" i="3"/>
  <c r="AC93" i="3"/>
  <c r="AF99" i="3"/>
  <c r="AF35" i="3"/>
  <c r="AD93" i="3"/>
  <c r="G104" i="3"/>
  <c r="AH93" i="3"/>
  <c r="L2" i="2"/>
  <c r="AB2" i="2"/>
  <c r="AM51" i="3"/>
  <c r="AG45" i="3"/>
  <c r="AM67" i="3"/>
  <c r="AG67" i="3"/>
  <c r="AG61" i="3"/>
  <c r="AM83" i="3"/>
  <c r="AG77" i="3"/>
  <c r="AM77" i="3"/>
  <c r="AM96" i="3"/>
  <c r="AG86" i="3"/>
  <c r="AM80" i="3"/>
  <c r="AG70" i="3"/>
  <c r="AG64" i="3"/>
  <c r="AM54" i="3"/>
  <c r="AG48" i="3"/>
  <c r="AM38" i="3"/>
  <c r="AG32" i="3"/>
  <c r="AM32" i="3"/>
  <c r="AM17" i="3"/>
  <c r="AG17" i="3"/>
  <c r="AM13" i="3"/>
  <c r="AG13" i="3"/>
  <c r="AG54" i="3"/>
  <c r="AM91" i="3"/>
  <c r="AG85" i="3"/>
  <c r="AM75" i="3"/>
  <c r="AG69" i="3"/>
  <c r="AM59" i="3"/>
  <c r="AG53" i="3"/>
  <c r="AM43" i="3"/>
  <c r="AG37" i="3"/>
  <c r="AG94" i="3"/>
  <c r="AM88" i="3"/>
  <c r="AG78" i="3"/>
  <c r="AM72" i="3"/>
  <c r="AM62" i="3"/>
  <c r="AG56" i="3"/>
  <c r="AM46" i="3"/>
  <c r="AG40" i="3"/>
  <c r="AM100" i="3"/>
  <c r="AM92" i="3"/>
  <c r="AM84" i="3"/>
  <c r="AM76" i="3"/>
  <c r="AM68" i="3"/>
  <c r="AN13" i="3" l="1"/>
  <c r="AN14" i="3" s="1"/>
  <c r="AN15" i="3" s="1"/>
  <c r="AN16" i="3" s="1"/>
  <c r="AN17" i="3" s="1"/>
  <c r="AN18" i="3" s="1"/>
  <c r="AN19" i="3" s="1"/>
  <c r="C9" i="5"/>
  <c r="A3" i="19" s="1"/>
  <c r="B3" i="19" s="1"/>
  <c r="C12" i="5"/>
  <c r="A6" i="19" s="1"/>
  <c r="B6" i="19" s="1"/>
  <c r="C11" i="5"/>
  <c r="A5" i="19" s="1"/>
  <c r="B5" i="19" s="1"/>
  <c r="C10" i="5"/>
  <c r="A4" i="19" s="1"/>
  <c r="B4" i="19" s="1"/>
  <c r="AM18" i="3"/>
  <c r="AG18" i="3"/>
  <c r="AN20" i="3"/>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N100" i="3" s="1"/>
  <c r="AG11" i="3"/>
  <c r="AE2" i="2"/>
  <c r="AG2" i="2"/>
  <c r="I13" i="5"/>
  <c r="A13" i="19" s="1"/>
  <c r="B13" i="19" s="1"/>
  <c r="G105" i="3"/>
  <c r="G11" i="17" s="1"/>
  <c r="C13" i="5" l="1"/>
  <c r="A7" i="19" s="1"/>
  <c r="B7" i="19" s="1"/>
  <c r="F14" i="5"/>
  <c r="I9" i="5"/>
  <c r="A9" i="19" s="1"/>
  <c r="B9" i="19" s="1"/>
  <c r="I10" i="5"/>
  <c r="A10" i="19" s="1"/>
  <c r="B10" i="19" s="1"/>
  <c r="D9" i="5"/>
  <c r="D11" i="5"/>
  <c r="I12" i="5"/>
  <c r="I11" i="5"/>
  <c r="A11" i="19" s="1"/>
  <c r="B11" i="19" s="1"/>
  <c r="L14" i="5"/>
  <c r="I8" i="5"/>
  <c r="U13" i="5"/>
  <c r="A25" i="19" s="1"/>
  <c r="B25" i="19" s="1"/>
  <c r="U12" i="5"/>
  <c r="A24" i="19" s="1"/>
  <c r="B24" i="19" s="1"/>
  <c r="U11" i="5"/>
  <c r="A23" i="19" s="1"/>
  <c r="B23" i="19" s="1"/>
  <c r="X14" i="5"/>
  <c r="U10" i="5"/>
  <c r="A22" i="19" s="1"/>
  <c r="B22" i="19" s="1"/>
  <c r="U8" i="5"/>
  <c r="A20" i="19" s="1"/>
  <c r="B20" i="19" s="1"/>
  <c r="U9" i="5"/>
  <c r="A21" i="19" s="1"/>
  <c r="B21" i="19" s="1"/>
  <c r="O12" i="5"/>
  <c r="A18" i="19" s="1"/>
  <c r="B18" i="19" s="1"/>
  <c r="O13" i="5"/>
  <c r="A19" i="19" s="1"/>
  <c r="B19" i="19" s="1"/>
  <c r="O9" i="5"/>
  <c r="A15" i="19" s="1"/>
  <c r="B15" i="19" s="1"/>
  <c r="R14" i="5"/>
  <c r="O11" i="5"/>
  <c r="A17" i="19" s="1"/>
  <c r="B17" i="19" s="1"/>
  <c r="O10" i="5"/>
  <c r="A16" i="19" s="1"/>
  <c r="B16" i="19" s="1"/>
  <c r="O8" i="5"/>
  <c r="A14" i="19" s="1"/>
  <c r="B14" i="19" s="1"/>
  <c r="D8" i="5"/>
  <c r="E8" i="5"/>
  <c r="K13" i="5"/>
  <c r="J13" i="5"/>
  <c r="J8" i="5" l="1"/>
  <c r="A8" i="19"/>
  <c r="B8" i="19" s="1"/>
  <c r="K12" i="5"/>
  <c r="A12" i="19"/>
  <c r="B12" i="19" s="1"/>
  <c r="K9" i="5"/>
  <c r="D12" i="5"/>
  <c r="I6" i="19" s="1"/>
  <c r="E12" i="5"/>
  <c r="H6" i="19" s="1"/>
  <c r="E13" i="5"/>
  <c r="D13" i="5"/>
  <c r="J12" i="5"/>
  <c r="J9" i="5"/>
  <c r="J5" i="19"/>
  <c r="I7" i="19"/>
  <c r="E11" i="5"/>
  <c r="J10" i="5"/>
  <c r="I10" i="19" s="1"/>
  <c r="K11" i="5"/>
  <c r="H11" i="19" s="1"/>
  <c r="I3" i="19"/>
  <c r="K8" i="5"/>
  <c r="D10" i="5"/>
  <c r="I4" i="19" s="1"/>
  <c r="L8" i="19"/>
  <c r="E10" i="5"/>
  <c r="H4" i="19" s="1"/>
  <c r="J11" i="5"/>
  <c r="I11" i="19" s="1"/>
  <c r="E9" i="5"/>
  <c r="K10" i="5"/>
  <c r="H10" i="19" s="1"/>
  <c r="M2" i="19"/>
  <c r="H2" i="19"/>
  <c r="L2" i="19"/>
  <c r="K2" i="19"/>
  <c r="I2" i="19"/>
  <c r="D2" i="19"/>
  <c r="C2" i="19"/>
  <c r="J2" i="19"/>
  <c r="P8" i="5"/>
  <c r="Q8" i="5"/>
  <c r="Q9" i="5"/>
  <c r="P9" i="5"/>
  <c r="K9" i="19"/>
  <c r="L9" i="19"/>
  <c r="D9" i="19"/>
  <c r="I9" i="19"/>
  <c r="H9" i="19"/>
  <c r="M9" i="19"/>
  <c r="J9" i="19"/>
  <c r="C9" i="19"/>
  <c r="D6" i="19"/>
  <c r="C6" i="19"/>
  <c r="L6" i="19"/>
  <c r="J6" i="19"/>
  <c r="K6" i="19"/>
  <c r="M6" i="19"/>
  <c r="V9" i="5"/>
  <c r="W9" i="5"/>
  <c r="V11" i="5"/>
  <c r="W11" i="5"/>
  <c r="M13" i="19"/>
  <c r="K13" i="19"/>
  <c r="L13" i="19"/>
  <c r="I13" i="19"/>
  <c r="H13" i="19"/>
  <c r="C13" i="19"/>
  <c r="D13" i="19"/>
  <c r="J13" i="19"/>
  <c r="P10" i="5"/>
  <c r="Q10" i="5"/>
  <c r="P13" i="5"/>
  <c r="Q13" i="5"/>
  <c r="K4" i="19"/>
  <c r="C4" i="19"/>
  <c r="D4" i="19"/>
  <c r="L4" i="19"/>
  <c r="J4" i="19"/>
  <c r="M4" i="19"/>
  <c r="M11" i="19"/>
  <c r="J11" i="19"/>
  <c r="C11" i="19"/>
  <c r="D11" i="19"/>
  <c r="K11" i="19"/>
  <c r="L11" i="19"/>
  <c r="K10" i="19"/>
  <c r="M10" i="19"/>
  <c r="J10" i="19"/>
  <c r="D10" i="19"/>
  <c r="L10" i="19"/>
  <c r="C10" i="19"/>
  <c r="G102" i="3"/>
  <c r="C8" i="17" s="1"/>
  <c r="G8" i="17" s="1"/>
  <c r="G10" i="17" s="1"/>
  <c r="P11" i="5"/>
  <c r="Q11" i="5"/>
  <c r="P12" i="5"/>
  <c r="Q12" i="5"/>
  <c r="V8" i="5"/>
  <c r="W8" i="5"/>
  <c r="V12" i="5"/>
  <c r="W12" i="5"/>
  <c r="W10" i="5"/>
  <c r="V10" i="5"/>
  <c r="W13" i="5"/>
  <c r="V13" i="5"/>
  <c r="D12" i="19" l="1"/>
  <c r="H12" i="19"/>
  <c r="I12" i="19"/>
  <c r="K12" i="19"/>
  <c r="C12" i="19"/>
  <c r="J12" i="19"/>
  <c r="M12" i="19"/>
  <c r="C5" i="19"/>
  <c r="K5" i="19"/>
  <c r="I5" i="19"/>
  <c r="D5" i="19"/>
  <c r="M5" i="19"/>
  <c r="L5" i="19"/>
  <c r="H5" i="19"/>
  <c r="L7" i="19"/>
  <c r="H7" i="19"/>
  <c r="D7" i="19"/>
  <c r="K7" i="19"/>
  <c r="C7" i="19"/>
  <c r="J7" i="19"/>
  <c r="M7" i="19"/>
  <c r="L12" i="19"/>
  <c r="M3" i="19"/>
  <c r="C3" i="19"/>
  <c r="L3" i="19"/>
  <c r="K3" i="19"/>
  <c r="J3" i="19"/>
  <c r="H3" i="19"/>
  <c r="D3" i="19"/>
  <c r="M8" i="19"/>
  <c r="I8" i="19"/>
  <c r="H8" i="19"/>
  <c r="D8" i="19"/>
  <c r="K8" i="19"/>
  <c r="J8" i="19"/>
  <c r="C8" i="19"/>
  <c r="K22" i="19"/>
  <c r="J22" i="19"/>
  <c r="C22" i="19"/>
  <c r="L22" i="19"/>
  <c r="M22" i="19"/>
  <c r="H22" i="19"/>
  <c r="D22" i="19"/>
  <c r="I22" i="19"/>
  <c r="J24" i="19"/>
  <c r="L24" i="19"/>
  <c r="C24" i="19"/>
  <c r="K24" i="19"/>
  <c r="I24" i="19"/>
  <c r="M24" i="19"/>
  <c r="D24" i="19"/>
  <c r="H24" i="19"/>
  <c r="J19" i="19"/>
  <c r="M19" i="19"/>
  <c r="H19" i="19"/>
  <c r="D19" i="19"/>
  <c r="K19" i="19"/>
  <c r="I19" i="19"/>
  <c r="L19" i="19"/>
  <c r="C19" i="19"/>
  <c r="K14" i="19"/>
  <c r="L14" i="19"/>
  <c r="C14" i="19"/>
  <c r="D14" i="19"/>
  <c r="H14" i="19"/>
  <c r="J14" i="19"/>
  <c r="I14" i="19"/>
  <c r="M14" i="19"/>
  <c r="L25" i="19"/>
  <c r="M25" i="19"/>
  <c r="H25" i="19"/>
  <c r="C25" i="19"/>
  <c r="D25" i="19"/>
  <c r="I25" i="19"/>
  <c r="K25" i="19"/>
  <c r="J25" i="19"/>
  <c r="M18" i="19"/>
  <c r="K18" i="19"/>
  <c r="H18" i="19"/>
  <c r="C18" i="19"/>
  <c r="I18" i="19"/>
  <c r="L18" i="19"/>
  <c r="J18" i="19"/>
  <c r="D18" i="19"/>
  <c r="J20" i="19"/>
  <c r="C20" i="19"/>
  <c r="D20" i="19"/>
  <c r="H20" i="19"/>
  <c r="L20" i="19"/>
  <c r="I20" i="19"/>
  <c r="K20" i="19"/>
  <c r="M20" i="19"/>
  <c r="K17" i="19"/>
  <c r="J17" i="19"/>
  <c r="H17" i="19"/>
  <c r="M17" i="19"/>
  <c r="C17" i="19"/>
  <c r="I17" i="19"/>
  <c r="L17" i="19"/>
  <c r="D17" i="19"/>
  <c r="L21" i="19"/>
  <c r="J21" i="19"/>
  <c r="D21" i="19"/>
  <c r="M21" i="19"/>
  <c r="C21" i="19"/>
  <c r="K21" i="19"/>
  <c r="H21" i="19"/>
  <c r="I21" i="19"/>
  <c r="M15" i="19"/>
  <c r="J15" i="19"/>
  <c r="D15" i="19"/>
  <c r="I15" i="19"/>
  <c r="H15" i="19"/>
  <c r="K15" i="19"/>
  <c r="C15" i="19"/>
  <c r="L15" i="19"/>
  <c r="J16" i="19"/>
  <c r="L16" i="19"/>
  <c r="H16" i="19"/>
  <c r="I16" i="19"/>
  <c r="D16" i="19"/>
  <c r="C16" i="19"/>
  <c r="M16" i="19"/>
  <c r="K16" i="19"/>
  <c r="M23" i="19"/>
  <c r="H23" i="19"/>
  <c r="L23" i="19"/>
  <c r="D23" i="19"/>
  <c r="J23" i="19"/>
  <c r="C23" i="19"/>
  <c r="I23" i="19"/>
  <c r="K23" i="19"/>
</calcChain>
</file>

<file path=xl/comments1.xml><?xml version="1.0" encoding="utf-8"?>
<comments xmlns="http://schemas.openxmlformats.org/spreadsheetml/2006/main">
  <authors>
    <author>nagoya area</author>
    <author>KATSUMI</author>
  </authors>
  <commentList>
    <comment ref="C9" authorId="0" shapeId="0">
      <text>
        <r>
          <rPr>
            <b/>
            <sz val="14"/>
            <color indexed="81"/>
            <rFont val="ＭＳ Ｐゴシック"/>
            <family val="3"/>
            <charset val="128"/>
          </rPr>
          <t>半角大文字以外はエラーになります。</t>
        </r>
      </text>
    </comment>
    <comment ref="C10"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s>
  <commentList>
    <comment ref="R6" authorId="0" shapeId="0">
      <text>
        <r>
          <rPr>
            <sz val="11"/>
            <color indexed="81"/>
            <rFont val="ＭＳ Ｐゴシック"/>
            <family val="3"/>
            <charset val="128"/>
          </rPr>
          <t>県選手権の出場資格がある場合には、OPを選択してください！</t>
        </r>
      </text>
    </comment>
    <comment ref="S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R7" authorId="0" shapeId="0">
      <text>
        <r>
          <rPr>
            <sz val="11"/>
            <color indexed="81"/>
            <rFont val="ＭＳ Ｐゴシック"/>
            <family val="3"/>
            <charset val="128"/>
          </rPr>
          <t>県選手権の出場資格がある場合には、OPを選択してください！</t>
        </r>
      </text>
    </comment>
    <comment ref="S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2" shapeId="0">
      <text>
        <r>
          <rPr>
            <b/>
            <sz val="9"/>
            <color indexed="81"/>
            <rFont val="ＭＳ Ｐゴシック"/>
            <family val="3"/>
            <charset val="128"/>
          </rPr>
          <t>セルをロックしてあります。
団体情報入力シートで入力してください。</t>
        </r>
      </text>
    </comment>
    <comment ref="C1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F11" authorId="1" shapeId="0">
      <text>
        <r>
          <rPr>
            <b/>
            <sz val="9"/>
            <color indexed="81"/>
            <rFont val="ＭＳ ゴシック"/>
            <family val="3"/>
            <charset val="128"/>
          </rPr>
          <t>入力の必要はありません</t>
        </r>
      </text>
    </comment>
    <comment ref="I11" authorId="0" shapeId="0">
      <text>
        <r>
          <rPr>
            <sz val="11"/>
            <color indexed="81"/>
            <rFont val="ＭＳ Ｐゴシック"/>
            <family val="3"/>
            <charset val="128"/>
          </rPr>
          <t>県選手権の出場資格がある場合には、OPを選択してください！</t>
        </r>
      </text>
    </comment>
    <comment ref="K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sz val="11"/>
            <color indexed="81"/>
            <rFont val="ＭＳ Ｐゴシック"/>
            <family val="3"/>
            <charset val="128"/>
          </rPr>
          <t>県選手権の出場資格がある場合には、OPを選択してください！</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1" authorId="0" shapeId="0">
      <text>
        <r>
          <rPr>
            <sz val="11"/>
            <color indexed="81"/>
            <rFont val="ＭＳ Ｐゴシック"/>
            <family val="3"/>
            <charset val="128"/>
          </rPr>
          <t>県選手権の出場資格がある場合には、OPを選択してください！</t>
        </r>
      </text>
    </comment>
    <comment ref="Q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2" authorId="0" shapeId="0">
      <text>
        <r>
          <rPr>
            <sz val="11"/>
            <color indexed="81"/>
            <rFont val="ＭＳ Ｐゴシック"/>
            <family val="3"/>
            <charset val="128"/>
          </rPr>
          <t>県選手権の出場資格がある場合には、OPを選択してください！</t>
        </r>
      </text>
    </comment>
    <comment ref="K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sz val="11"/>
            <color indexed="81"/>
            <rFont val="ＭＳ Ｐゴシック"/>
            <family val="3"/>
            <charset val="128"/>
          </rPr>
          <t>県選手権の出場資格がある場合には、OPを選択してください！</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2" authorId="0" shapeId="0">
      <text>
        <r>
          <rPr>
            <sz val="11"/>
            <color indexed="81"/>
            <rFont val="ＭＳ Ｐゴシック"/>
            <family val="3"/>
            <charset val="128"/>
          </rPr>
          <t>県選手権の出場資格がある場合には、OPを選択してください！</t>
        </r>
      </text>
    </comment>
    <comment ref="Q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3" authorId="0" shapeId="0">
      <text>
        <r>
          <rPr>
            <sz val="11"/>
            <color indexed="81"/>
            <rFont val="ＭＳ Ｐゴシック"/>
            <family val="3"/>
            <charset val="128"/>
          </rPr>
          <t>県選手権の出場資格がある場合には、OPを選択してください！</t>
        </r>
      </text>
    </comment>
    <comment ref="K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sz val="11"/>
            <color indexed="81"/>
            <rFont val="ＭＳ Ｐゴシック"/>
            <family val="3"/>
            <charset val="128"/>
          </rPr>
          <t>県選手権の出場資格がある場合には、OPを選択してください！</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3" authorId="0" shapeId="0">
      <text>
        <r>
          <rPr>
            <sz val="11"/>
            <color indexed="81"/>
            <rFont val="ＭＳ Ｐゴシック"/>
            <family val="3"/>
            <charset val="128"/>
          </rPr>
          <t>県選手権の出場資格がある場合には、OPを選択してください！</t>
        </r>
      </text>
    </comment>
    <comment ref="Q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4" authorId="0" shapeId="0">
      <text>
        <r>
          <rPr>
            <sz val="11"/>
            <color indexed="81"/>
            <rFont val="ＭＳ Ｐゴシック"/>
            <family val="3"/>
            <charset val="128"/>
          </rPr>
          <t>県選手権の出場資格がある場合には、OPを選択してください！</t>
        </r>
      </text>
    </comment>
    <comment ref="K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sz val="11"/>
            <color indexed="81"/>
            <rFont val="ＭＳ Ｐゴシック"/>
            <family val="3"/>
            <charset val="128"/>
          </rPr>
          <t>県選手権の出場資格がある場合には、OPを選択してください！</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4" authorId="0" shapeId="0">
      <text>
        <r>
          <rPr>
            <sz val="11"/>
            <color indexed="81"/>
            <rFont val="ＭＳ Ｐゴシック"/>
            <family val="3"/>
            <charset val="128"/>
          </rPr>
          <t>県選手権の出場資格がある場合には、OPを選択してください！</t>
        </r>
      </text>
    </comment>
    <comment ref="Q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5" authorId="0" shapeId="0">
      <text>
        <r>
          <rPr>
            <sz val="11"/>
            <color indexed="81"/>
            <rFont val="ＭＳ Ｐゴシック"/>
            <family val="3"/>
            <charset val="128"/>
          </rPr>
          <t>県選手権の出場資格がある場合には、OPを選択してください！</t>
        </r>
      </text>
    </comment>
    <comment ref="K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sz val="11"/>
            <color indexed="81"/>
            <rFont val="ＭＳ Ｐゴシック"/>
            <family val="3"/>
            <charset val="128"/>
          </rPr>
          <t>県選手権の出場資格がある場合には、OPを選択してください！</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5" authorId="0" shapeId="0">
      <text>
        <r>
          <rPr>
            <sz val="11"/>
            <color indexed="81"/>
            <rFont val="ＭＳ Ｐゴシック"/>
            <family val="3"/>
            <charset val="128"/>
          </rPr>
          <t>県選手権の出場資格がある場合には、OPを選択してください！</t>
        </r>
      </text>
    </comment>
    <comment ref="Q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6" authorId="0" shapeId="0">
      <text>
        <r>
          <rPr>
            <sz val="11"/>
            <color indexed="81"/>
            <rFont val="ＭＳ Ｐゴシック"/>
            <family val="3"/>
            <charset val="128"/>
          </rPr>
          <t>県選手権の出場資格がある場合には、OPを選択してください！</t>
        </r>
      </text>
    </comment>
    <comment ref="K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sz val="11"/>
            <color indexed="81"/>
            <rFont val="ＭＳ Ｐゴシック"/>
            <family val="3"/>
            <charset val="128"/>
          </rPr>
          <t>県選手権の出場資格がある場合には、OPを選択してください！</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6" authorId="0" shapeId="0">
      <text>
        <r>
          <rPr>
            <sz val="11"/>
            <color indexed="81"/>
            <rFont val="ＭＳ Ｐゴシック"/>
            <family val="3"/>
            <charset val="128"/>
          </rPr>
          <t>県選手権の出場資格がある場合には、OPを選択してください！</t>
        </r>
      </text>
    </comment>
    <comment ref="Q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7" authorId="0" shapeId="0">
      <text>
        <r>
          <rPr>
            <sz val="11"/>
            <color indexed="81"/>
            <rFont val="ＭＳ Ｐゴシック"/>
            <family val="3"/>
            <charset val="128"/>
          </rPr>
          <t>県選手権の出場資格がある場合には、OPを選択してください！</t>
        </r>
      </text>
    </comment>
    <comment ref="K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sz val="11"/>
            <color indexed="81"/>
            <rFont val="ＭＳ Ｐゴシック"/>
            <family val="3"/>
            <charset val="128"/>
          </rPr>
          <t>県選手権の出場資格がある場合には、OPを選択してください！</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7" authorId="0" shapeId="0">
      <text>
        <r>
          <rPr>
            <sz val="11"/>
            <color indexed="81"/>
            <rFont val="ＭＳ Ｐゴシック"/>
            <family val="3"/>
            <charset val="128"/>
          </rPr>
          <t>県選手権の出場資格がある場合には、OPを選択してください！</t>
        </r>
      </text>
    </comment>
    <comment ref="Q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8" authorId="0" shapeId="0">
      <text>
        <r>
          <rPr>
            <sz val="11"/>
            <color indexed="81"/>
            <rFont val="ＭＳ Ｐゴシック"/>
            <family val="3"/>
            <charset val="128"/>
          </rPr>
          <t>県選手権の出場資格がある場合には、OPを選択してください！</t>
        </r>
      </text>
    </comment>
    <comment ref="K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sz val="11"/>
            <color indexed="81"/>
            <rFont val="ＭＳ Ｐゴシック"/>
            <family val="3"/>
            <charset val="128"/>
          </rPr>
          <t>県選手権の出場資格がある場合には、OPを選択してください！</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8" authorId="0" shapeId="0">
      <text>
        <r>
          <rPr>
            <sz val="11"/>
            <color indexed="81"/>
            <rFont val="ＭＳ Ｐゴシック"/>
            <family val="3"/>
            <charset val="128"/>
          </rPr>
          <t>県選手権の出場資格がある場合には、OPを選択してください！</t>
        </r>
      </text>
    </comment>
    <comment ref="Q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9" authorId="0" shapeId="0">
      <text>
        <r>
          <rPr>
            <sz val="11"/>
            <color indexed="81"/>
            <rFont val="ＭＳ Ｐゴシック"/>
            <family val="3"/>
            <charset val="128"/>
          </rPr>
          <t>県選手権の出場資格がある場合には、OPを選択してください！</t>
        </r>
      </text>
    </comment>
    <comment ref="K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sz val="11"/>
            <color indexed="81"/>
            <rFont val="ＭＳ Ｐゴシック"/>
            <family val="3"/>
            <charset val="128"/>
          </rPr>
          <t>県選手権の出場資格がある場合には、OPを選択してください！</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9" authorId="0" shapeId="0">
      <text>
        <r>
          <rPr>
            <sz val="11"/>
            <color indexed="81"/>
            <rFont val="ＭＳ Ｐゴシック"/>
            <family val="3"/>
            <charset val="128"/>
          </rPr>
          <t>県選手権の出場資格がある場合には、OPを選択してください！</t>
        </r>
      </text>
    </comment>
    <comment ref="Q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0" authorId="0" shapeId="0">
      <text>
        <r>
          <rPr>
            <sz val="11"/>
            <color indexed="81"/>
            <rFont val="ＭＳ Ｐゴシック"/>
            <family val="3"/>
            <charset val="128"/>
          </rPr>
          <t>県選手権の出場資格がある場合には、OPを選択してください！</t>
        </r>
      </text>
    </comment>
    <comment ref="K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sz val="11"/>
            <color indexed="81"/>
            <rFont val="ＭＳ Ｐゴシック"/>
            <family val="3"/>
            <charset val="128"/>
          </rPr>
          <t>県選手権の出場資格がある場合には、OPを選択してください！</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0" authorId="0" shapeId="0">
      <text>
        <r>
          <rPr>
            <sz val="11"/>
            <color indexed="81"/>
            <rFont val="ＭＳ Ｐゴシック"/>
            <family val="3"/>
            <charset val="128"/>
          </rPr>
          <t>県選手権の出場資格がある場合には、OPを選択してください！</t>
        </r>
      </text>
    </comment>
    <comment ref="Q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1" authorId="0" shapeId="0">
      <text>
        <r>
          <rPr>
            <sz val="11"/>
            <color indexed="81"/>
            <rFont val="ＭＳ Ｐゴシック"/>
            <family val="3"/>
            <charset val="128"/>
          </rPr>
          <t>県選手権の出場資格がある場合には、OPを選択してください！</t>
        </r>
      </text>
    </comment>
    <comment ref="K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sz val="11"/>
            <color indexed="81"/>
            <rFont val="ＭＳ Ｐゴシック"/>
            <family val="3"/>
            <charset val="128"/>
          </rPr>
          <t>県選手権の出場資格がある場合には、OPを選択してください！</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1" authorId="0" shapeId="0">
      <text>
        <r>
          <rPr>
            <sz val="11"/>
            <color indexed="81"/>
            <rFont val="ＭＳ Ｐゴシック"/>
            <family val="3"/>
            <charset val="128"/>
          </rPr>
          <t>県選手権の出場資格がある場合には、OPを選択してください！</t>
        </r>
      </text>
    </comment>
    <comment ref="Q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2" authorId="0" shapeId="0">
      <text>
        <r>
          <rPr>
            <sz val="11"/>
            <color indexed="81"/>
            <rFont val="ＭＳ Ｐゴシック"/>
            <family val="3"/>
            <charset val="128"/>
          </rPr>
          <t>県選手権の出場資格がある場合には、OPを選択してください！</t>
        </r>
      </text>
    </comment>
    <comment ref="K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sz val="11"/>
            <color indexed="81"/>
            <rFont val="ＭＳ Ｐゴシック"/>
            <family val="3"/>
            <charset val="128"/>
          </rPr>
          <t>県選手権の出場資格がある場合には、OPを選択してください！</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2" authorId="0" shapeId="0">
      <text>
        <r>
          <rPr>
            <sz val="11"/>
            <color indexed="81"/>
            <rFont val="ＭＳ Ｐゴシック"/>
            <family val="3"/>
            <charset val="128"/>
          </rPr>
          <t>県選手権の出場資格がある場合には、OPを選択してください！</t>
        </r>
      </text>
    </comment>
    <comment ref="Q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3" authorId="0" shapeId="0">
      <text>
        <r>
          <rPr>
            <sz val="11"/>
            <color indexed="81"/>
            <rFont val="ＭＳ Ｐゴシック"/>
            <family val="3"/>
            <charset val="128"/>
          </rPr>
          <t>県選手権の出場資格がある場合には、OPを選択してください！</t>
        </r>
      </text>
    </comment>
    <comment ref="K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sz val="11"/>
            <color indexed="81"/>
            <rFont val="ＭＳ Ｐゴシック"/>
            <family val="3"/>
            <charset val="128"/>
          </rPr>
          <t>県選手権の出場資格がある場合には、OPを選択してください！</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3" authorId="0" shapeId="0">
      <text>
        <r>
          <rPr>
            <sz val="11"/>
            <color indexed="81"/>
            <rFont val="ＭＳ Ｐゴシック"/>
            <family val="3"/>
            <charset val="128"/>
          </rPr>
          <t>県選手権の出場資格がある場合には、OPを選択してください！</t>
        </r>
      </text>
    </comment>
    <comment ref="Q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4" authorId="0" shapeId="0">
      <text>
        <r>
          <rPr>
            <sz val="11"/>
            <color indexed="81"/>
            <rFont val="ＭＳ Ｐゴシック"/>
            <family val="3"/>
            <charset val="128"/>
          </rPr>
          <t>県選手権の出場資格がある場合には、OPを選択してください！</t>
        </r>
      </text>
    </comment>
    <comment ref="K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sz val="11"/>
            <color indexed="81"/>
            <rFont val="ＭＳ Ｐゴシック"/>
            <family val="3"/>
            <charset val="128"/>
          </rPr>
          <t>県選手権の出場資格がある場合には、OPを選択してください！</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4" authorId="0" shapeId="0">
      <text>
        <r>
          <rPr>
            <sz val="11"/>
            <color indexed="81"/>
            <rFont val="ＭＳ Ｐゴシック"/>
            <family val="3"/>
            <charset val="128"/>
          </rPr>
          <t>県選手権の出場資格がある場合には、OPを選択してください！</t>
        </r>
      </text>
    </comment>
    <comment ref="Q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5" authorId="0" shapeId="0">
      <text>
        <r>
          <rPr>
            <sz val="11"/>
            <color indexed="81"/>
            <rFont val="ＭＳ Ｐゴシック"/>
            <family val="3"/>
            <charset val="128"/>
          </rPr>
          <t>県選手権の出場資格がある場合には、OPを選択してください！</t>
        </r>
      </text>
    </comment>
    <comment ref="K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sz val="11"/>
            <color indexed="81"/>
            <rFont val="ＭＳ Ｐゴシック"/>
            <family val="3"/>
            <charset val="128"/>
          </rPr>
          <t>県選手権の出場資格がある場合には、OPを選択してください！</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5" authorId="0" shapeId="0">
      <text>
        <r>
          <rPr>
            <sz val="11"/>
            <color indexed="81"/>
            <rFont val="ＭＳ Ｐゴシック"/>
            <family val="3"/>
            <charset val="128"/>
          </rPr>
          <t>県選手権の出場資格がある場合には、OPを選択してください！</t>
        </r>
      </text>
    </comment>
    <comment ref="Q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6" authorId="0" shapeId="0">
      <text>
        <r>
          <rPr>
            <sz val="11"/>
            <color indexed="81"/>
            <rFont val="ＭＳ Ｐゴシック"/>
            <family val="3"/>
            <charset val="128"/>
          </rPr>
          <t>県選手権の出場資格がある場合には、OPを選択してください！</t>
        </r>
      </text>
    </comment>
    <comment ref="K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sz val="11"/>
            <color indexed="81"/>
            <rFont val="ＭＳ Ｐゴシック"/>
            <family val="3"/>
            <charset val="128"/>
          </rPr>
          <t>県選手権の出場資格がある場合には、OPを選択してください！</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6" authorId="0" shapeId="0">
      <text>
        <r>
          <rPr>
            <sz val="11"/>
            <color indexed="81"/>
            <rFont val="ＭＳ Ｐゴシック"/>
            <family val="3"/>
            <charset val="128"/>
          </rPr>
          <t>県選手権の出場資格がある場合には、OPを選択してください！</t>
        </r>
      </text>
    </comment>
    <comment ref="Q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7" authorId="0" shapeId="0">
      <text>
        <r>
          <rPr>
            <sz val="11"/>
            <color indexed="81"/>
            <rFont val="ＭＳ Ｐゴシック"/>
            <family val="3"/>
            <charset val="128"/>
          </rPr>
          <t>県選手権の出場資格がある場合には、OPを選択してください！</t>
        </r>
      </text>
    </comment>
    <comment ref="K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sz val="11"/>
            <color indexed="81"/>
            <rFont val="ＭＳ Ｐゴシック"/>
            <family val="3"/>
            <charset val="128"/>
          </rPr>
          <t>県選手権の出場資格がある場合には、OPを選択してください！</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7" authorId="0" shapeId="0">
      <text>
        <r>
          <rPr>
            <sz val="11"/>
            <color indexed="81"/>
            <rFont val="ＭＳ Ｐゴシック"/>
            <family val="3"/>
            <charset val="128"/>
          </rPr>
          <t>県選手権の出場資格がある場合には、OPを選択してください！</t>
        </r>
      </text>
    </comment>
    <comment ref="Q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8" authorId="0" shapeId="0">
      <text>
        <r>
          <rPr>
            <sz val="11"/>
            <color indexed="81"/>
            <rFont val="ＭＳ Ｐゴシック"/>
            <family val="3"/>
            <charset val="128"/>
          </rPr>
          <t>県選手権の出場資格がある場合には、OPを選択してください！</t>
        </r>
      </text>
    </comment>
    <comment ref="K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sz val="11"/>
            <color indexed="81"/>
            <rFont val="ＭＳ Ｐゴシック"/>
            <family val="3"/>
            <charset val="128"/>
          </rPr>
          <t>県選手権の出場資格がある場合には、OPを選択してください！</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8" authorId="0" shapeId="0">
      <text>
        <r>
          <rPr>
            <sz val="11"/>
            <color indexed="81"/>
            <rFont val="ＭＳ Ｐゴシック"/>
            <family val="3"/>
            <charset val="128"/>
          </rPr>
          <t>県選手権の出場資格がある場合には、OPを選択してください！</t>
        </r>
      </text>
    </comment>
    <comment ref="Q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9" authorId="0" shapeId="0">
      <text>
        <r>
          <rPr>
            <sz val="11"/>
            <color indexed="81"/>
            <rFont val="ＭＳ Ｐゴシック"/>
            <family val="3"/>
            <charset val="128"/>
          </rPr>
          <t>県選手権の出場資格がある場合には、OPを選択してください！</t>
        </r>
      </text>
    </comment>
    <comment ref="K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sz val="11"/>
            <color indexed="81"/>
            <rFont val="ＭＳ Ｐゴシック"/>
            <family val="3"/>
            <charset val="128"/>
          </rPr>
          <t>県選手権の出場資格がある場合には、OPを選択してください！</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9" authorId="0" shapeId="0">
      <text>
        <r>
          <rPr>
            <sz val="11"/>
            <color indexed="81"/>
            <rFont val="ＭＳ Ｐゴシック"/>
            <family val="3"/>
            <charset val="128"/>
          </rPr>
          <t>県選手権の出場資格がある場合には、OPを選択してください！</t>
        </r>
      </text>
    </comment>
    <comment ref="Q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0" authorId="0" shapeId="0">
      <text>
        <r>
          <rPr>
            <sz val="11"/>
            <color indexed="81"/>
            <rFont val="ＭＳ Ｐゴシック"/>
            <family val="3"/>
            <charset val="128"/>
          </rPr>
          <t>県選手権の出場資格がある場合には、OPを選択してください！</t>
        </r>
      </text>
    </comment>
    <comment ref="K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sz val="11"/>
            <color indexed="81"/>
            <rFont val="ＭＳ Ｐゴシック"/>
            <family val="3"/>
            <charset val="128"/>
          </rPr>
          <t>県選手権の出場資格がある場合には、OPを選択してください！</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0" authorId="0" shapeId="0">
      <text>
        <r>
          <rPr>
            <sz val="11"/>
            <color indexed="81"/>
            <rFont val="ＭＳ Ｐゴシック"/>
            <family val="3"/>
            <charset val="128"/>
          </rPr>
          <t>県選手権の出場資格がある場合には、OPを選択してください！</t>
        </r>
      </text>
    </comment>
    <comment ref="Q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1" authorId="0" shapeId="0">
      <text>
        <r>
          <rPr>
            <sz val="11"/>
            <color indexed="81"/>
            <rFont val="ＭＳ Ｐゴシック"/>
            <family val="3"/>
            <charset val="128"/>
          </rPr>
          <t>県選手権の出場資格がある場合には、OPを選択してください！</t>
        </r>
      </text>
    </comment>
    <comment ref="K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sz val="11"/>
            <color indexed="81"/>
            <rFont val="ＭＳ Ｐゴシック"/>
            <family val="3"/>
            <charset val="128"/>
          </rPr>
          <t>県選手権の出場資格がある場合には、OPを選択してください！</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1" authorId="0" shapeId="0">
      <text>
        <r>
          <rPr>
            <sz val="11"/>
            <color indexed="81"/>
            <rFont val="ＭＳ Ｐゴシック"/>
            <family val="3"/>
            <charset val="128"/>
          </rPr>
          <t>県選手権の出場資格がある場合には、OPを選択してください！</t>
        </r>
      </text>
    </comment>
    <comment ref="Q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2" authorId="0" shapeId="0">
      <text>
        <r>
          <rPr>
            <sz val="11"/>
            <color indexed="81"/>
            <rFont val="ＭＳ Ｐゴシック"/>
            <family val="3"/>
            <charset val="128"/>
          </rPr>
          <t>県選手権の出場資格がある場合には、OPを選択してください！</t>
        </r>
      </text>
    </comment>
    <comment ref="K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sz val="11"/>
            <color indexed="81"/>
            <rFont val="ＭＳ Ｐゴシック"/>
            <family val="3"/>
            <charset val="128"/>
          </rPr>
          <t>県選手権の出場資格がある場合には、OPを選択してください！</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2" authorId="0" shapeId="0">
      <text>
        <r>
          <rPr>
            <sz val="11"/>
            <color indexed="81"/>
            <rFont val="ＭＳ Ｐゴシック"/>
            <family val="3"/>
            <charset val="128"/>
          </rPr>
          <t>県選手権の出場資格がある場合には、OPを選択してください！</t>
        </r>
      </text>
    </comment>
    <comment ref="Q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3" authorId="0" shapeId="0">
      <text>
        <r>
          <rPr>
            <sz val="11"/>
            <color indexed="81"/>
            <rFont val="ＭＳ Ｐゴシック"/>
            <family val="3"/>
            <charset val="128"/>
          </rPr>
          <t>県選手権の出場資格がある場合には、OPを選択してください！</t>
        </r>
      </text>
    </comment>
    <comment ref="K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sz val="11"/>
            <color indexed="81"/>
            <rFont val="ＭＳ Ｐゴシック"/>
            <family val="3"/>
            <charset val="128"/>
          </rPr>
          <t>県選手権の出場資格がある場合には、OPを選択してください！</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3" authorId="0" shapeId="0">
      <text>
        <r>
          <rPr>
            <sz val="11"/>
            <color indexed="81"/>
            <rFont val="ＭＳ Ｐゴシック"/>
            <family val="3"/>
            <charset val="128"/>
          </rPr>
          <t>県選手権の出場資格がある場合には、OPを選択してください！</t>
        </r>
      </text>
    </comment>
    <comment ref="Q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4" authorId="0" shapeId="0">
      <text>
        <r>
          <rPr>
            <sz val="11"/>
            <color indexed="81"/>
            <rFont val="ＭＳ Ｐゴシック"/>
            <family val="3"/>
            <charset val="128"/>
          </rPr>
          <t>県選手権の出場資格がある場合には、OPを選択してください！</t>
        </r>
      </text>
    </comment>
    <comment ref="K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sz val="11"/>
            <color indexed="81"/>
            <rFont val="ＭＳ Ｐゴシック"/>
            <family val="3"/>
            <charset val="128"/>
          </rPr>
          <t>県選手権の出場資格がある場合には、OPを選択してください！</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4" authorId="0" shapeId="0">
      <text>
        <r>
          <rPr>
            <sz val="11"/>
            <color indexed="81"/>
            <rFont val="ＭＳ Ｐゴシック"/>
            <family val="3"/>
            <charset val="128"/>
          </rPr>
          <t>県選手権の出場資格がある場合には、OPを選択してください！</t>
        </r>
      </text>
    </comment>
    <comment ref="Q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5" authorId="0" shapeId="0">
      <text>
        <r>
          <rPr>
            <sz val="11"/>
            <color indexed="81"/>
            <rFont val="ＭＳ Ｐゴシック"/>
            <family val="3"/>
            <charset val="128"/>
          </rPr>
          <t>県選手権の出場資格がある場合には、OPを選択してください！</t>
        </r>
      </text>
    </comment>
    <comment ref="K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sz val="11"/>
            <color indexed="81"/>
            <rFont val="ＭＳ Ｐゴシック"/>
            <family val="3"/>
            <charset val="128"/>
          </rPr>
          <t>県選手権の出場資格がある場合には、OPを選択してください！</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5" authorId="0" shapeId="0">
      <text>
        <r>
          <rPr>
            <sz val="11"/>
            <color indexed="81"/>
            <rFont val="ＭＳ Ｐゴシック"/>
            <family val="3"/>
            <charset val="128"/>
          </rPr>
          <t>県選手権の出場資格がある場合には、OPを選択してください！</t>
        </r>
      </text>
    </comment>
    <comment ref="Q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6" authorId="0" shapeId="0">
      <text>
        <r>
          <rPr>
            <sz val="11"/>
            <color indexed="81"/>
            <rFont val="ＭＳ Ｐゴシック"/>
            <family val="3"/>
            <charset val="128"/>
          </rPr>
          <t>県選手権の出場資格がある場合には、OPを選択してください！</t>
        </r>
      </text>
    </comment>
    <comment ref="K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sz val="11"/>
            <color indexed="81"/>
            <rFont val="ＭＳ Ｐゴシック"/>
            <family val="3"/>
            <charset val="128"/>
          </rPr>
          <t>県選手権の出場資格がある場合には、OPを選択してください！</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6" authorId="0" shapeId="0">
      <text>
        <r>
          <rPr>
            <sz val="11"/>
            <color indexed="81"/>
            <rFont val="ＭＳ Ｐゴシック"/>
            <family val="3"/>
            <charset val="128"/>
          </rPr>
          <t>県選手権の出場資格がある場合には、OPを選択してください！</t>
        </r>
      </text>
    </comment>
    <comment ref="Q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7" authorId="0" shapeId="0">
      <text>
        <r>
          <rPr>
            <sz val="11"/>
            <color indexed="81"/>
            <rFont val="ＭＳ Ｐゴシック"/>
            <family val="3"/>
            <charset val="128"/>
          </rPr>
          <t>県選手権の出場資格がある場合には、OPを選択してください！</t>
        </r>
      </text>
    </comment>
    <comment ref="K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sz val="11"/>
            <color indexed="81"/>
            <rFont val="ＭＳ Ｐゴシック"/>
            <family val="3"/>
            <charset val="128"/>
          </rPr>
          <t>県選手権の出場資格がある場合には、OPを選択してください！</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7" authorId="0" shapeId="0">
      <text>
        <r>
          <rPr>
            <sz val="11"/>
            <color indexed="81"/>
            <rFont val="ＭＳ Ｐゴシック"/>
            <family val="3"/>
            <charset val="128"/>
          </rPr>
          <t>県選手権の出場資格がある場合には、OPを選択してください！</t>
        </r>
      </text>
    </comment>
    <comment ref="Q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8" authorId="0" shapeId="0">
      <text>
        <r>
          <rPr>
            <sz val="11"/>
            <color indexed="81"/>
            <rFont val="ＭＳ Ｐゴシック"/>
            <family val="3"/>
            <charset val="128"/>
          </rPr>
          <t>県選手権の出場資格がある場合には、OPを選択してください！</t>
        </r>
      </text>
    </comment>
    <comment ref="K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sz val="11"/>
            <color indexed="81"/>
            <rFont val="ＭＳ Ｐゴシック"/>
            <family val="3"/>
            <charset val="128"/>
          </rPr>
          <t>県選手権の出場資格がある場合には、OPを選択してください！</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8" authorId="0" shapeId="0">
      <text>
        <r>
          <rPr>
            <sz val="11"/>
            <color indexed="81"/>
            <rFont val="ＭＳ Ｐゴシック"/>
            <family val="3"/>
            <charset val="128"/>
          </rPr>
          <t>県選手権の出場資格がある場合には、OPを選択してください！</t>
        </r>
      </text>
    </comment>
    <comment ref="Q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9" authorId="0" shapeId="0">
      <text>
        <r>
          <rPr>
            <sz val="11"/>
            <color indexed="81"/>
            <rFont val="ＭＳ Ｐゴシック"/>
            <family val="3"/>
            <charset val="128"/>
          </rPr>
          <t>県選手権の出場資格がある場合には、OPを選択してください！</t>
        </r>
      </text>
    </comment>
    <comment ref="K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sz val="11"/>
            <color indexed="81"/>
            <rFont val="ＭＳ Ｐゴシック"/>
            <family val="3"/>
            <charset val="128"/>
          </rPr>
          <t>県選手権の出場資格がある場合には、OPを選択してください！</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9" authorId="0" shapeId="0">
      <text>
        <r>
          <rPr>
            <sz val="11"/>
            <color indexed="81"/>
            <rFont val="ＭＳ Ｐゴシック"/>
            <family val="3"/>
            <charset val="128"/>
          </rPr>
          <t>県選手権の出場資格がある場合には、OPを選択してください！</t>
        </r>
      </text>
    </comment>
    <comment ref="Q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0" authorId="0" shapeId="0">
      <text>
        <r>
          <rPr>
            <sz val="11"/>
            <color indexed="81"/>
            <rFont val="ＭＳ Ｐゴシック"/>
            <family val="3"/>
            <charset val="128"/>
          </rPr>
          <t>県選手権の出場資格がある場合には、OPを選択してください！</t>
        </r>
      </text>
    </comment>
    <comment ref="K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sz val="11"/>
            <color indexed="81"/>
            <rFont val="ＭＳ Ｐゴシック"/>
            <family val="3"/>
            <charset val="128"/>
          </rPr>
          <t>県選手権の出場資格がある場合には、OPを選択してください！</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0" authorId="0" shapeId="0">
      <text>
        <r>
          <rPr>
            <sz val="11"/>
            <color indexed="81"/>
            <rFont val="ＭＳ Ｐゴシック"/>
            <family val="3"/>
            <charset val="128"/>
          </rPr>
          <t>県選手権の出場資格がある場合には、OPを選択してください！</t>
        </r>
      </text>
    </comment>
    <comment ref="Q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1" authorId="0" shapeId="0">
      <text>
        <r>
          <rPr>
            <sz val="11"/>
            <color indexed="81"/>
            <rFont val="ＭＳ Ｐゴシック"/>
            <family val="3"/>
            <charset val="128"/>
          </rPr>
          <t>県選手権の出場資格がある場合には、OPを選択してください！</t>
        </r>
      </text>
    </comment>
    <comment ref="K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sz val="11"/>
            <color indexed="81"/>
            <rFont val="ＭＳ Ｐゴシック"/>
            <family val="3"/>
            <charset val="128"/>
          </rPr>
          <t>県選手権の出場資格がある場合には、OPを選択してください！</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1" authorId="0" shapeId="0">
      <text>
        <r>
          <rPr>
            <sz val="11"/>
            <color indexed="81"/>
            <rFont val="ＭＳ Ｐゴシック"/>
            <family val="3"/>
            <charset val="128"/>
          </rPr>
          <t>県選手権の出場資格がある場合には、OPを選択してください！</t>
        </r>
      </text>
    </comment>
    <comment ref="Q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2" authorId="0" shapeId="0">
      <text>
        <r>
          <rPr>
            <sz val="11"/>
            <color indexed="81"/>
            <rFont val="ＭＳ Ｐゴシック"/>
            <family val="3"/>
            <charset val="128"/>
          </rPr>
          <t>県選手権の出場資格がある場合には、OPを選択してください！</t>
        </r>
      </text>
    </comment>
    <comment ref="K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sz val="11"/>
            <color indexed="81"/>
            <rFont val="ＭＳ Ｐゴシック"/>
            <family val="3"/>
            <charset val="128"/>
          </rPr>
          <t>県選手権の出場資格がある場合には、OPを選択してください！</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2" authorId="0" shapeId="0">
      <text>
        <r>
          <rPr>
            <sz val="11"/>
            <color indexed="81"/>
            <rFont val="ＭＳ Ｐゴシック"/>
            <family val="3"/>
            <charset val="128"/>
          </rPr>
          <t>県選手権の出場資格がある場合には、OPを選択してください！</t>
        </r>
      </text>
    </comment>
    <comment ref="Q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3" authorId="0" shapeId="0">
      <text>
        <r>
          <rPr>
            <sz val="11"/>
            <color indexed="81"/>
            <rFont val="ＭＳ Ｐゴシック"/>
            <family val="3"/>
            <charset val="128"/>
          </rPr>
          <t>県選手権の出場資格がある場合には、OPを選択してください！</t>
        </r>
      </text>
    </comment>
    <comment ref="K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sz val="11"/>
            <color indexed="81"/>
            <rFont val="ＭＳ Ｐゴシック"/>
            <family val="3"/>
            <charset val="128"/>
          </rPr>
          <t>県選手権の出場資格がある場合には、OPを選択してください！</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3" authorId="0" shapeId="0">
      <text>
        <r>
          <rPr>
            <sz val="11"/>
            <color indexed="81"/>
            <rFont val="ＭＳ Ｐゴシック"/>
            <family val="3"/>
            <charset val="128"/>
          </rPr>
          <t>県選手権の出場資格がある場合には、OPを選択してください！</t>
        </r>
      </text>
    </comment>
    <comment ref="Q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4" authorId="0" shapeId="0">
      <text>
        <r>
          <rPr>
            <sz val="11"/>
            <color indexed="81"/>
            <rFont val="ＭＳ Ｐゴシック"/>
            <family val="3"/>
            <charset val="128"/>
          </rPr>
          <t>県選手権の出場資格がある場合には、OPを選択してください！</t>
        </r>
      </text>
    </comment>
    <comment ref="K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sz val="11"/>
            <color indexed="81"/>
            <rFont val="ＭＳ Ｐゴシック"/>
            <family val="3"/>
            <charset val="128"/>
          </rPr>
          <t>県選手権の出場資格がある場合には、OPを選択してください！</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4" authorId="0" shapeId="0">
      <text>
        <r>
          <rPr>
            <sz val="11"/>
            <color indexed="81"/>
            <rFont val="ＭＳ Ｐゴシック"/>
            <family val="3"/>
            <charset val="128"/>
          </rPr>
          <t>県選手権の出場資格がある場合には、OPを選択してください！</t>
        </r>
      </text>
    </comment>
    <comment ref="Q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5" authorId="0" shapeId="0">
      <text>
        <r>
          <rPr>
            <sz val="11"/>
            <color indexed="81"/>
            <rFont val="ＭＳ Ｐゴシック"/>
            <family val="3"/>
            <charset val="128"/>
          </rPr>
          <t>県選手権の出場資格がある場合には、OPを選択してください！</t>
        </r>
      </text>
    </comment>
    <comment ref="K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sz val="11"/>
            <color indexed="81"/>
            <rFont val="ＭＳ Ｐゴシック"/>
            <family val="3"/>
            <charset val="128"/>
          </rPr>
          <t>県選手権の出場資格がある場合には、OPを選択してください！</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5" authorId="0" shapeId="0">
      <text>
        <r>
          <rPr>
            <sz val="11"/>
            <color indexed="81"/>
            <rFont val="ＭＳ Ｐゴシック"/>
            <family val="3"/>
            <charset val="128"/>
          </rPr>
          <t>県選手権の出場資格がある場合には、OPを選択してください！</t>
        </r>
      </text>
    </comment>
    <comment ref="Q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6" authorId="0" shapeId="0">
      <text>
        <r>
          <rPr>
            <sz val="11"/>
            <color indexed="81"/>
            <rFont val="ＭＳ Ｐゴシック"/>
            <family val="3"/>
            <charset val="128"/>
          </rPr>
          <t>県選手権の出場資格がある場合には、OPを選択してください！</t>
        </r>
      </text>
    </comment>
    <comment ref="K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sz val="11"/>
            <color indexed="81"/>
            <rFont val="ＭＳ Ｐゴシック"/>
            <family val="3"/>
            <charset val="128"/>
          </rPr>
          <t>県選手権の出場資格がある場合には、OPを選択してください！</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6" authorId="0" shapeId="0">
      <text>
        <r>
          <rPr>
            <sz val="11"/>
            <color indexed="81"/>
            <rFont val="ＭＳ Ｐゴシック"/>
            <family val="3"/>
            <charset val="128"/>
          </rPr>
          <t>県選手権の出場資格がある場合には、OPを選択してください！</t>
        </r>
      </text>
    </comment>
    <comment ref="Q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7" authorId="0" shapeId="0">
      <text>
        <r>
          <rPr>
            <sz val="11"/>
            <color indexed="81"/>
            <rFont val="ＭＳ Ｐゴシック"/>
            <family val="3"/>
            <charset val="128"/>
          </rPr>
          <t>県選手権の出場資格がある場合には、OPを選択してください！</t>
        </r>
      </text>
    </comment>
    <comment ref="K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sz val="11"/>
            <color indexed="81"/>
            <rFont val="ＭＳ Ｐゴシック"/>
            <family val="3"/>
            <charset val="128"/>
          </rPr>
          <t>県選手権の出場資格がある場合には、OPを選択してください！</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7" authorId="0" shapeId="0">
      <text>
        <r>
          <rPr>
            <sz val="11"/>
            <color indexed="81"/>
            <rFont val="ＭＳ Ｐゴシック"/>
            <family val="3"/>
            <charset val="128"/>
          </rPr>
          <t>県選手権の出場資格がある場合には、OPを選択してください！</t>
        </r>
      </text>
    </comment>
    <comment ref="Q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8" authorId="0" shapeId="0">
      <text>
        <r>
          <rPr>
            <sz val="11"/>
            <color indexed="81"/>
            <rFont val="ＭＳ Ｐゴシック"/>
            <family val="3"/>
            <charset val="128"/>
          </rPr>
          <t>県選手権の出場資格がある場合には、OPを選択してください！</t>
        </r>
      </text>
    </comment>
    <comment ref="K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sz val="11"/>
            <color indexed="81"/>
            <rFont val="ＭＳ Ｐゴシック"/>
            <family val="3"/>
            <charset val="128"/>
          </rPr>
          <t>県選手権の出場資格がある場合には、OPを選択してください！</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8" authorId="0" shapeId="0">
      <text>
        <r>
          <rPr>
            <sz val="11"/>
            <color indexed="81"/>
            <rFont val="ＭＳ Ｐゴシック"/>
            <family val="3"/>
            <charset val="128"/>
          </rPr>
          <t>県選手権の出場資格がある場合には、OPを選択してください！</t>
        </r>
      </text>
    </comment>
    <comment ref="Q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9" authorId="0" shapeId="0">
      <text>
        <r>
          <rPr>
            <sz val="11"/>
            <color indexed="81"/>
            <rFont val="ＭＳ Ｐゴシック"/>
            <family val="3"/>
            <charset val="128"/>
          </rPr>
          <t>県選手権の出場資格がある場合には、OPを選択してください！</t>
        </r>
      </text>
    </comment>
    <comment ref="K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sz val="11"/>
            <color indexed="81"/>
            <rFont val="ＭＳ Ｐゴシック"/>
            <family val="3"/>
            <charset val="128"/>
          </rPr>
          <t>県選手権の出場資格がある場合には、OPを選択してください！</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9" authorId="0" shapeId="0">
      <text>
        <r>
          <rPr>
            <sz val="11"/>
            <color indexed="81"/>
            <rFont val="ＭＳ Ｐゴシック"/>
            <family val="3"/>
            <charset val="128"/>
          </rPr>
          <t>県選手権の出場資格がある場合には、OPを選択してください！</t>
        </r>
      </text>
    </comment>
    <comment ref="Q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0" authorId="0" shapeId="0">
      <text>
        <r>
          <rPr>
            <sz val="11"/>
            <color indexed="81"/>
            <rFont val="ＭＳ Ｐゴシック"/>
            <family val="3"/>
            <charset val="128"/>
          </rPr>
          <t>県選手権の出場資格がある場合には、OPを選択してください！</t>
        </r>
      </text>
    </comment>
    <comment ref="K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sz val="11"/>
            <color indexed="81"/>
            <rFont val="ＭＳ Ｐゴシック"/>
            <family val="3"/>
            <charset val="128"/>
          </rPr>
          <t>県選手権の出場資格がある場合には、OPを選択してください！</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0" authorId="0" shapeId="0">
      <text>
        <r>
          <rPr>
            <sz val="11"/>
            <color indexed="81"/>
            <rFont val="ＭＳ Ｐゴシック"/>
            <family val="3"/>
            <charset val="128"/>
          </rPr>
          <t>県選手権の出場資格がある場合には、OPを選択してください！</t>
        </r>
      </text>
    </comment>
    <comment ref="Q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1" authorId="0" shapeId="0">
      <text>
        <r>
          <rPr>
            <sz val="11"/>
            <color indexed="81"/>
            <rFont val="ＭＳ Ｐゴシック"/>
            <family val="3"/>
            <charset val="128"/>
          </rPr>
          <t>県選手権の出場資格がある場合には、OPを選択してください！</t>
        </r>
      </text>
    </comment>
    <comment ref="K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sz val="11"/>
            <color indexed="81"/>
            <rFont val="ＭＳ Ｐゴシック"/>
            <family val="3"/>
            <charset val="128"/>
          </rPr>
          <t>県選手権の出場資格がある場合には、OPを選択してください！</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1" authorId="0" shapeId="0">
      <text>
        <r>
          <rPr>
            <sz val="11"/>
            <color indexed="81"/>
            <rFont val="ＭＳ Ｐゴシック"/>
            <family val="3"/>
            <charset val="128"/>
          </rPr>
          <t>県選手権の出場資格がある場合には、OPを選択してください！</t>
        </r>
      </text>
    </comment>
    <comment ref="Q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2" authorId="0" shapeId="0">
      <text>
        <r>
          <rPr>
            <sz val="11"/>
            <color indexed="81"/>
            <rFont val="ＭＳ Ｐゴシック"/>
            <family val="3"/>
            <charset val="128"/>
          </rPr>
          <t>県選手権の出場資格がある場合には、OPを選択してください！</t>
        </r>
      </text>
    </comment>
    <comment ref="K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sz val="11"/>
            <color indexed="81"/>
            <rFont val="ＭＳ Ｐゴシック"/>
            <family val="3"/>
            <charset val="128"/>
          </rPr>
          <t>県選手権の出場資格がある場合には、OPを選択してください！</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2" authorId="0" shapeId="0">
      <text>
        <r>
          <rPr>
            <sz val="11"/>
            <color indexed="81"/>
            <rFont val="ＭＳ Ｐゴシック"/>
            <family val="3"/>
            <charset val="128"/>
          </rPr>
          <t>県選手権の出場資格がある場合には、OPを選択してください！</t>
        </r>
      </text>
    </comment>
    <comment ref="Q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3" authorId="0" shapeId="0">
      <text>
        <r>
          <rPr>
            <sz val="11"/>
            <color indexed="81"/>
            <rFont val="ＭＳ Ｐゴシック"/>
            <family val="3"/>
            <charset val="128"/>
          </rPr>
          <t>県選手権の出場資格がある場合には、OPを選択してください！</t>
        </r>
      </text>
    </comment>
    <comment ref="K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sz val="11"/>
            <color indexed="81"/>
            <rFont val="ＭＳ Ｐゴシック"/>
            <family val="3"/>
            <charset val="128"/>
          </rPr>
          <t>県選手権の出場資格がある場合には、OPを選択してください！</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3" authorId="0" shapeId="0">
      <text>
        <r>
          <rPr>
            <sz val="11"/>
            <color indexed="81"/>
            <rFont val="ＭＳ Ｐゴシック"/>
            <family val="3"/>
            <charset val="128"/>
          </rPr>
          <t>県選手権の出場資格がある場合には、OPを選択してください！</t>
        </r>
      </text>
    </comment>
    <comment ref="Q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4" authorId="0" shapeId="0">
      <text>
        <r>
          <rPr>
            <sz val="11"/>
            <color indexed="81"/>
            <rFont val="ＭＳ Ｐゴシック"/>
            <family val="3"/>
            <charset val="128"/>
          </rPr>
          <t>県選手権の出場資格がある場合には、OPを選択してください！</t>
        </r>
      </text>
    </comment>
    <comment ref="K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sz val="11"/>
            <color indexed="81"/>
            <rFont val="ＭＳ Ｐゴシック"/>
            <family val="3"/>
            <charset val="128"/>
          </rPr>
          <t>県選手権の出場資格がある場合には、OPを選択してください！</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4" authorId="0" shapeId="0">
      <text>
        <r>
          <rPr>
            <sz val="11"/>
            <color indexed="81"/>
            <rFont val="ＭＳ Ｐゴシック"/>
            <family val="3"/>
            <charset val="128"/>
          </rPr>
          <t>県選手権の出場資格がある場合には、OPを選択してください！</t>
        </r>
      </text>
    </comment>
    <comment ref="Q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5" authorId="0" shapeId="0">
      <text>
        <r>
          <rPr>
            <sz val="11"/>
            <color indexed="81"/>
            <rFont val="ＭＳ Ｐゴシック"/>
            <family val="3"/>
            <charset val="128"/>
          </rPr>
          <t>県選手権の出場資格がある場合には、OPを選択してください！</t>
        </r>
      </text>
    </comment>
    <comment ref="K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sz val="11"/>
            <color indexed="81"/>
            <rFont val="ＭＳ Ｐゴシック"/>
            <family val="3"/>
            <charset val="128"/>
          </rPr>
          <t>県選手権の出場資格がある場合には、OPを選択してください！</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5" authorId="0" shapeId="0">
      <text>
        <r>
          <rPr>
            <sz val="11"/>
            <color indexed="81"/>
            <rFont val="ＭＳ Ｐゴシック"/>
            <family val="3"/>
            <charset val="128"/>
          </rPr>
          <t>県選手権の出場資格がある場合には、OPを選択してください！</t>
        </r>
      </text>
    </comment>
    <comment ref="Q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6" authorId="0" shapeId="0">
      <text>
        <r>
          <rPr>
            <sz val="11"/>
            <color indexed="81"/>
            <rFont val="ＭＳ Ｐゴシック"/>
            <family val="3"/>
            <charset val="128"/>
          </rPr>
          <t>県選手権の出場資格がある場合には、OPを選択してください！</t>
        </r>
      </text>
    </comment>
    <comment ref="K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sz val="11"/>
            <color indexed="81"/>
            <rFont val="ＭＳ Ｐゴシック"/>
            <family val="3"/>
            <charset val="128"/>
          </rPr>
          <t>県選手権の出場資格がある場合には、OPを選択してください！</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6" authorId="0" shapeId="0">
      <text>
        <r>
          <rPr>
            <sz val="11"/>
            <color indexed="81"/>
            <rFont val="ＭＳ Ｐゴシック"/>
            <family val="3"/>
            <charset val="128"/>
          </rPr>
          <t>県選手権の出場資格がある場合には、OPを選択してください！</t>
        </r>
      </text>
    </comment>
    <comment ref="Q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7" authorId="0" shapeId="0">
      <text>
        <r>
          <rPr>
            <sz val="11"/>
            <color indexed="81"/>
            <rFont val="ＭＳ Ｐゴシック"/>
            <family val="3"/>
            <charset val="128"/>
          </rPr>
          <t>県選手権の出場資格がある場合には、OPを選択してください！</t>
        </r>
      </text>
    </comment>
    <comment ref="K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sz val="11"/>
            <color indexed="81"/>
            <rFont val="ＭＳ Ｐゴシック"/>
            <family val="3"/>
            <charset val="128"/>
          </rPr>
          <t>県選手権の出場資格がある場合には、OPを選択してください！</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7" authorId="0" shapeId="0">
      <text>
        <r>
          <rPr>
            <sz val="11"/>
            <color indexed="81"/>
            <rFont val="ＭＳ Ｐゴシック"/>
            <family val="3"/>
            <charset val="128"/>
          </rPr>
          <t>県選手権の出場資格がある場合には、OPを選択してください！</t>
        </r>
      </text>
    </comment>
    <comment ref="Q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8" authorId="0" shapeId="0">
      <text>
        <r>
          <rPr>
            <sz val="11"/>
            <color indexed="81"/>
            <rFont val="ＭＳ Ｐゴシック"/>
            <family val="3"/>
            <charset val="128"/>
          </rPr>
          <t>県選手権の出場資格がある場合には、OPを選択してください！</t>
        </r>
      </text>
    </comment>
    <comment ref="K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sz val="11"/>
            <color indexed="81"/>
            <rFont val="ＭＳ Ｐゴシック"/>
            <family val="3"/>
            <charset val="128"/>
          </rPr>
          <t>県選手権の出場資格がある場合には、OPを選択してください！</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8" authorId="0" shapeId="0">
      <text>
        <r>
          <rPr>
            <sz val="11"/>
            <color indexed="81"/>
            <rFont val="ＭＳ Ｐゴシック"/>
            <family val="3"/>
            <charset val="128"/>
          </rPr>
          <t>県選手権の出場資格がある場合には、OPを選択してください！</t>
        </r>
      </text>
    </comment>
    <comment ref="Q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9" authorId="0" shapeId="0">
      <text>
        <r>
          <rPr>
            <sz val="11"/>
            <color indexed="81"/>
            <rFont val="ＭＳ Ｐゴシック"/>
            <family val="3"/>
            <charset val="128"/>
          </rPr>
          <t>県選手権の出場資格がある場合には、OPを選択してください！</t>
        </r>
      </text>
    </comment>
    <comment ref="K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sz val="11"/>
            <color indexed="81"/>
            <rFont val="ＭＳ Ｐゴシック"/>
            <family val="3"/>
            <charset val="128"/>
          </rPr>
          <t>県選手権の出場資格がある場合には、OPを選択してください！</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9" authorId="0" shapeId="0">
      <text>
        <r>
          <rPr>
            <sz val="11"/>
            <color indexed="81"/>
            <rFont val="ＭＳ Ｐゴシック"/>
            <family val="3"/>
            <charset val="128"/>
          </rPr>
          <t>県選手権の出場資格がある場合には、OPを選択してください！</t>
        </r>
      </text>
    </comment>
    <comment ref="Q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0" authorId="0" shapeId="0">
      <text>
        <r>
          <rPr>
            <sz val="11"/>
            <color indexed="81"/>
            <rFont val="ＭＳ Ｐゴシック"/>
            <family val="3"/>
            <charset val="128"/>
          </rPr>
          <t>県選手権の出場資格がある場合には、OPを選択してください！</t>
        </r>
      </text>
    </comment>
    <comment ref="K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sz val="11"/>
            <color indexed="81"/>
            <rFont val="ＭＳ Ｐゴシック"/>
            <family val="3"/>
            <charset val="128"/>
          </rPr>
          <t>県選手権の出場資格がある場合には、OPを選択してください！</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0" authorId="0" shapeId="0">
      <text>
        <r>
          <rPr>
            <sz val="11"/>
            <color indexed="81"/>
            <rFont val="ＭＳ Ｐゴシック"/>
            <family val="3"/>
            <charset val="128"/>
          </rPr>
          <t>県選手権の出場資格がある場合には、OPを選択してください！</t>
        </r>
      </text>
    </comment>
    <comment ref="Q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1" authorId="0" shapeId="0">
      <text>
        <r>
          <rPr>
            <sz val="11"/>
            <color indexed="81"/>
            <rFont val="ＭＳ Ｐゴシック"/>
            <family val="3"/>
            <charset val="128"/>
          </rPr>
          <t>県選手権の出場資格がある場合には、OPを選択してください！</t>
        </r>
      </text>
    </comment>
    <comment ref="K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sz val="11"/>
            <color indexed="81"/>
            <rFont val="ＭＳ Ｐゴシック"/>
            <family val="3"/>
            <charset val="128"/>
          </rPr>
          <t>県選手権の出場資格がある場合には、OPを選択してください！</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1" authorId="0" shapeId="0">
      <text>
        <r>
          <rPr>
            <sz val="11"/>
            <color indexed="81"/>
            <rFont val="ＭＳ Ｐゴシック"/>
            <family val="3"/>
            <charset val="128"/>
          </rPr>
          <t>県選手権の出場資格がある場合には、OPを選択してください！</t>
        </r>
      </text>
    </comment>
    <comment ref="Q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2" authorId="0" shapeId="0">
      <text>
        <r>
          <rPr>
            <sz val="11"/>
            <color indexed="81"/>
            <rFont val="ＭＳ Ｐゴシック"/>
            <family val="3"/>
            <charset val="128"/>
          </rPr>
          <t>県選手権の出場資格がある場合には、OPを選択してください！</t>
        </r>
      </text>
    </comment>
    <comment ref="K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sz val="11"/>
            <color indexed="81"/>
            <rFont val="ＭＳ Ｐゴシック"/>
            <family val="3"/>
            <charset val="128"/>
          </rPr>
          <t>県選手権の出場資格がある場合には、OPを選択してください！</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2" authorId="0" shapeId="0">
      <text>
        <r>
          <rPr>
            <sz val="11"/>
            <color indexed="81"/>
            <rFont val="ＭＳ Ｐゴシック"/>
            <family val="3"/>
            <charset val="128"/>
          </rPr>
          <t>県選手権の出場資格がある場合には、OPを選択してください！</t>
        </r>
      </text>
    </comment>
    <comment ref="Q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3" authorId="0" shapeId="0">
      <text>
        <r>
          <rPr>
            <sz val="11"/>
            <color indexed="81"/>
            <rFont val="ＭＳ Ｐゴシック"/>
            <family val="3"/>
            <charset val="128"/>
          </rPr>
          <t>県選手権の出場資格がある場合には、OPを選択してください！</t>
        </r>
      </text>
    </comment>
    <comment ref="K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sz val="11"/>
            <color indexed="81"/>
            <rFont val="ＭＳ Ｐゴシック"/>
            <family val="3"/>
            <charset val="128"/>
          </rPr>
          <t>県選手権の出場資格がある場合には、OPを選択してください！</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3" authorId="0" shapeId="0">
      <text>
        <r>
          <rPr>
            <sz val="11"/>
            <color indexed="81"/>
            <rFont val="ＭＳ Ｐゴシック"/>
            <family val="3"/>
            <charset val="128"/>
          </rPr>
          <t>県選手権の出場資格がある場合には、OPを選択してください！</t>
        </r>
      </text>
    </comment>
    <comment ref="Q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4" authorId="0" shapeId="0">
      <text>
        <r>
          <rPr>
            <sz val="11"/>
            <color indexed="81"/>
            <rFont val="ＭＳ Ｐゴシック"/>
            <family val="3"/>
            <charset val="128"/>
          </rPr>
          <t>県選手権の出場資格がある場合には、OPを選択してください！</t>
        </r>
      </text>
    </comment>
    <comment ref="K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sz val="11"/>
            <color indexed="81"/>
            <rFont val="ＭＳ Ｐゴシック"/>
            <family val="3"/>
            <charset val="128"/>
          </rPr>
          <t>県選手権の出場資格がある場合には、OPを選択してください！</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4" authorId="0" shapeId="0">
      <text>
        <r>
          <rPr>
            <sz val="11"/>
            <color indexed="81"/>
            <rFont val="ＭＳ Ｐゴシック"/>
            <family val="3"/>
            <charset val="128"/>
          </rPr>
          <t>県選手権の出場資格がある場合には、OPを選択してください！</t>
        </r>
      </text>
    </comment>
    <comment ref="Q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5" authorId="0" shapeId="0">
      <text>
        <r>
          <rPr>
            <sz val="11"/>
            <color indexed="81"/>
            <rFont val="ＭＳ Ｐゴシック"/>
            <family val="3"/>
            <charset val="128"/>
          </rPr>
          <t>県選手権の出場資格がある場合には、OPを選択してください！</t>
        </r>
      </text>
    </comment>
    <comment ref="K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sz val="11"/>
            <color indexed="81"/>
            <rFont val="ＭＳ Ｐゴシック"/>
            <family val="3"/>
            <charset val="128"/>
          </rPr>
          <t>県選手権の出場資格がある場合には、OPを選択してください！</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5" authorId="0" shapeId="0">
      <text>
        <r>
          <rPr>
            <sz val="11"/>
            <color indexed="81"/>
            <rFont val="ＭＳ Ｐゴシック"/>
            <family val="3"/>
            <charset val="128"/>
          </rPr>
          <t>県選手権の出場資格がある場合には、OPを選択してください！</t>
        </r>
      </text>
    </comment>
    <comment ref="Q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6" authorId="0" shapeId="0">
      <text>
        <r>
          <rPr>
            <sz val="11"/>
            <color indexed="81"/>
            <rFont val="ＭＳ Ｐゴシック"/>
            <family val="3"/>
            <charset val="128"/>
          </rPr>
          <t>県選手権の出場資格がある場合には、OPを選択してください！</t>
        </r>
      </text>
    </comment>
    <comment ref="K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sz val="11"/>
            <color indexed="81"/>
            <rFont val="ＭＳ Ｐゴシック"/>
            <family val="3"/>
            <charset val="128"/>
          </rPr>
          <t>県選手権の出場資格がある場合には、OPを選択してください！</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6" authorId="0" shapeId="0">
      <text>
        <r>
          <rPr>
            <sz val="11"/>
            <color indexed="81"/>
            <rFont val="ＭＳ Ｐゴシック"/>
            <family val="3"/>
            <charset val="128"/>
          </rPr>
          <t>県選手権の出場資格がある場合には、OPを選択してください！</t>
        </r>
      </text>
    </comment>
    <comment ref="Q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7" authorId="0" shapeId="0">
      <text>
        <r>
          <rPr>
            <sz val="11"/>
            <color indexed="81"/>
            <rFont val="ＭＳ Ｐゴシック"/>
            <family val="3"/>
            <charset val="128"/>
          </rPr>
          <t>県選手権の出場資格がある場合には、OPを選択してください！</t>
        </r>
      </text>
    </comment>
    <comment ref="K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sz val="11"/>
            <color indexed="81"/>
            <rFont val="ＭＳ Ｐゴシック"/>
            <family val="3"/>
            <charset val="128"/>
          </rPr>
          <t>県選手権の出場資格がある場合には、OPを選択してください！</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7" authorId="0" shapeId="0">
      <text>
        <r>
          <rPr>
            <sz val="11"/>
            <color indexed="81"/>
            <rFont val="ＭＳ Ｐゴシック"/>
            <family val="3"/>
            <charset val="128"/>
          </rPr>
          <t>県選手権の出場資格がある場合には、OPを選択してください！</t>
        </r>
      </text>
    </comment>
    <comment ref="Q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8" authorId="0" shapeId="0">
      <text>
        <r>
          <rPr>
            <sz val="11"/>
            <color indexed="81"/>
            <rFont val="ＭＳ Ｐゴシック"/>
            <family val="3"/>
            <charset val="128"/>
          </rPr>
          <t>県選手権の出場資格がある場合には、OPを選択してください！</t>
        </r>
      </text>
    </comment>
    <comment ref="K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sz val="11"/>
            <color indexed="81"/>
            <rFont val="ＭＳ Ｐゴシック"/>
            <family val="3"/>
            <charset val="128"/>
          </rPr>
          <t>県選手権の出場資格がある場合には、OPを選択してください！</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8" authorId="0" shapeId="0">
      <text>
        <r>
          <rPr>
            <sz val="11"/>
            <color indexed="81"/>
            <rFont val="ＭＳ Ｐゴシック"/>
            <family val="3"/>
            <charset val="128"/>
          </rPr>
          <t>県選手権の出場資格がある場合には、OPを選択してください！</t>
        </r>
      </text>
    </comment>
    <comment ref="Q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9" authorId="0" shapeId="0">
      <text>
        <r>
          <rPr>
            <sz val="11"/>
            <color indexed="81"/>
            <rFont val="ＭＳ Ｐゴシック"/>
            <family val="3"/>
            <charset val="128"/>
          </rPr>
          <t>県選手権の出場資格がある場合には、OPを選択してください！</t>
        </r>
      </text>
    </comment>
    <comment ref="K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sz val="11"/>
            <color indexed="81"/>
            <rFont val="ＭＳ Ｐゴシック"/>
            <family val="3"/>
            <charset val="128"/>
          </rPr>
          <t>県選手権の出場資格がある場合には、OPを選択してください！</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9" authorId="0" shapeId="0">
      <text>
        <r>
          <rPr>
            <sz val="11"/>
            <color indexed="81"/>
            <rFont val="ＭＳ Ｐゴシック"/>
            <family val="3"/>
            <charset val="128"/>
          </rPr>
          <t>県選手権の出場資格がある場合には、OPを選択してください！</t>
        </r>
      </text>
    </comment>
    <comment ref="Q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0" authorId="0" shapeId="0">
      <text>
        <r>
          <rPr>
            <sz val="11"/>
            <color indexed="81"/>
            <rFont val="ＭＳ Ｐゴシック"/>
            <family val="3"/>
            <charset val="128"/>
          </rPr>
          <t>県選手権の出場資格がある場合には、OPを選択してください！</t>
        </r>
      </text>
    </comment>
    <comment ref="K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sz val="11"/>
            <color indexed="81"/>
            <rFont val="ＭＳ Ｐゴシック"/>
            <family val="3"/>
            <charset val="128"/>
          </rPr>
          <t>県選手権の出場資格がある場合には、OPを選択してください！</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0" authorId="0" shapeId="0">
      <text>
        <r>
          <rPr>
            <sz val="11"/>
            <color indexed="81"/>
            <rFont val="ＭＳ Ｐゴシック"/>
            <family val="3"/>
            <charset val="128"/>
          </rPr>
          <t>県選手権の出場資格がある場合には、OPを選択してください！</t>
        </r>
      </text>
    </comment>
    <comment ref="Q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1" authorId="0" shapeId="0">
      <text>
        <r>
          <rPr>
            <sz val="11"/>
            <color indexed="81"/>
            <rFont val="ＭＳ Ｐゴシック"/>
            <family val="3"/>
            <charset val="128"/>
          </rPr>
          <t>県選手権の出場資格がある場合には、OPを選択してください！</t>
        </r>
      </text>
    </comment>
    <comment ref="K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sz val="11"/>
            <color indexed="81"/>
            <rFont val="ＭＳ Ｐゴシック"/>
            <family val="3"/>
            <charset val="128"/>
          </rPr>
          <t>県選手権の出場資格がある場合には、OPを選択してください！</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1" authorId="0" shapeId="0">
      <text>
        <r>
          <rPr>
            <sz val="11"/>
            <color indexed="81"/>
            <rFont val="ＭＳ Ｐゴシック"/>
            <family val="3"/>
            <charset val="128"/>
          </rPr>
          <t>県選手権の出場資格がある場合には、OPを選択してください！</t>
        </r>
      </text>
    </comment>
    <comment ref="Q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2" authorId="0" shapeId="0">
      <text>
        <r>
          <rPr>
            <sz val="11"/>
            <color indexed="81"/>
            <rFont val="ＭＳ Ｐゴシック"/>
            <family val="3"/>
            <charset val="128"/>
          </rPr>
          <t>県選手権の出場資格がある場合には、OPを選択してください！</t>
        </r>
      </text>
    </comment>
    <comment ref="K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sz val="11"/>
            <color indexed="81"/>
            <rFont val="ＭＳ Ｐゴシック"/>
            <family val="3"/>
            <charset val="128"/>
          </rPr>
          <t>県選手権の出場資格がある場合には、OPを選択してください！</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2" authorId="0" shapeId="0">
      <text>
        <r>
          <rPr>
            <sz val="11"/>
            <color indexed="81"/>
            <rFont val="ＭＳ Ｐゴシック"/>
            <family val="3"/>
            <charset val="128"/>
          </rPr>
          <t>県選手権の出場資格がある場合には、OPを選択してください！</t>
        </r>
      </text>
    </comment>
    <comment ref="Q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3" authorId="0" shapeId="0">
      <text>
        <r>
          <rPr>
            <sz val="11"/>
            <color indexed="81"/>
            <rFont val="ＭＳ Ｐゴシック"/>
            <family val="3"/>
            <charset val="128"/>
          </rPr>
          <t>県選手権の出場資格がある場合には、OPを選択してください！</t>
        </r>
      </text>
    </comment>
    <comment ref="K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sz val="11"/>
            <color indexed="81"/>
            <rFont val="ＭＳ Ｐゴシック"/>
            <family val="3"/>
            <charset val="128"/>
          </rPr>
          <t>県選手権の出場資格がある場合には、OPを選択してください！</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3" authorId="0" shapeId="0">
      <text>
        <r>
          <rPr>
            <sz val="11"/>
            <color indexed="81"/>
            <rFont val="ＭＳ Ｐゴシック"/>
            <family val="3"/>
            <charset val="128"/>
          </rPr>
          <t>県選手権の出場資格がある場合には、OPを選択してください！</t>
        </r>
      </text>
    </comment>
    <comment ref="Q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4" authorId="0" shapeId="0">
      <text>
        <r>
          <rPr>
            <sz val="11"/>
            <color indexed="81"/>
            <rFont val="ＭＳ Ｐゴシック"/>
            <family val="3"/>
            <charset val="128"/>
          </rPr>
          <t>県選手権の出場資格がある場合には、OPを選択してください！</t>
        </r>
      </text>
    </comment>
    <comment ref="K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sz val="11"/>
            <color indexed="81"/>
            <rFont val="ＭＳ Ｐゴシック"/>
            <family val="3"/>
            <charset val="128"/>
          </rPr>
          <t>県選手権の出場資格がある場合には、OPを選択してください！</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4" authorId="0" shapeId="0">
      <text>
        <r>
          <rPr>
            <sz val="11"/>
            <color indexed="81"/>
            <rFont val="ＭＳ Ｐゴシック"/>
            <family val="3"/>
            <charset val="128"/>
          </rPr>
          <t>県選手権の出場資格がある場合には、OPを選択してください！</t>
        </r>
      </text>
    </comment>
    <comment ref="Q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5" authorId="0" shapeId="0">
      <text>
        <r>
          <rPr>
            <sz val="11"/>
            <color indexed="81"/>
            <rFont val="ＭＳ Ｐゴシック"/>
            <family val="3"/>
            <charset val="128"/>
          </rPr>
          <t>県選手権の出場資格がある場合には、OPを選択してください！</t>
        </r>
      </text>
    </comment>
    <comment ref="K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sz val="11"/>
            <color indexed="81"/>
            <rFont val="ＭＳ Ｐゴシック"/>
            <family val="3"/>
            <charset val="128"/>
          </rPr>
          <t>県選手権の出場資格がある場合には、OPを選択してください！</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5" authorId="0" shapeId="0">
      <text>
        <r>
          <rPr>
            <sz val="11"/>
            <color indexed="81"/>
            <rFont val="ＭＳ Ｐゴシック"/>
            <family val="3"/>
            <charset val="128"/>
          </rPr>
          <t>県選手権の出場資格がある場合には、OPを選択してください！</t>
        </r>
      </text>
    </comment>
    <comment ref="Q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6" authorId="0" shapeId="0">
      <text>
        <r>
          <rPr>
            <sz val="11"/>
            <color indexed="81"/>
            <rFont val="ＭＳ Ｐゴシック"/>
            <family val="3"/>
            <charset val="128"/>
          </rPr>
          <t>県選手権の出場資格がある場合には、OPを選択してください！</t>
        </r>
      </text>
    </comment>
    <comment ref="K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sz val="11"/>
            <color indexed="81"/>
            <rFont val="ＭＳ Ｐゴシック"/>
            <family val="3"/>
            <charset val="128"/>
          </rPr>
          <t>県選手権の出場資格がある場合には、OPを選択してください！</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6" authorId="0" shapeId="0">
      <text>
        <r>
          <rPr>
            <sz val="11"/>
            <color indexed="81"/>
            <rFont val="ＭＳ Ｐゴシック"/>
            <family val="3"/>
            <charset val="128"/>
          </rPr>
          <t>県選手権の出場資格がある場合には、OPを選択してください！</t>
        </r>
      </text>
    </comment>
    <comment ref="Q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7" authorId="0" shapeId="0">
      <text>
        <r>
          <rPr>
            <sz val="11"/>
            <color indexed="81"/>
            <rFont val="ＭＳ Ｐゴシック"/>
            <family val="3"/>
            <charset val="128"/>
          </rPr>
          <t>県選手権の出場資格がある場合には、OPを選択してください！</t>
        </r>
      </text>
    </comment>
    <comment ref="K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sz val="11"/>
            <color indexed="81"/>
            <rFont val="ＭＳ Ｐゴシック"/>
            <family val="3"/>
            <charset val="128"/>
          </rPr>
          <t>県選手権の出場資格がある場合には、OPを選択してください！</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7" authorId="0" shapeId="0">
      <text>
        <r>
          <rPr>
            <sz val="11"/>
            <color indexed="81"/>
            <rFont val="ＭＳ Ｐゴシック"/>
            <family val="3"/>
            <charset val="128"/>
          </rPr>
          <t>県選手権の出場資格がある場合には、OPを選択してください！</t>
        </r>
      </text>
    </comment>
    <comment ref="Q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8" authorId="0" shapeId="0">
      <text>
        <r>
          <rPr>
            <sz val="11"/>
            <color indexed="81"/>
            <rFont val="ＭＳ Ｐゴシック"/>
            <family val="3"/>
            <charset val="128"/>
          </rPr>
          <t>県選手権の出場資格がある場合には、OPを選択してください！</t>
        </r>
      </text>
    </comment>
    <comment ref="K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sz val="11"/>
            <color indexed="81"/>
            <rFont val="ＭＳ Ｐゴシック"/>
            <family val="3"/>
            <charset val="128"/>
          </rPr>
          <t>県選手権の出場資格がある場合には、OPを選択してください！</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8" authorId="0" shapeId="0">
      <text>
        <r>
          <rPr>
            <sz val="11"/>
            <color indexed="81"/>
            <rFont val="ＭＳ Ｐゴシック"/>
            <family val="3"/>
            <charset val="128"/>
          </rPr>
          <t>県選手権の出場資格がある場合には、OPを選択してください！</t>
        </r>
      </text>
    </comment>
    <comment ref="Q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9" authorId="0" shapeId="0">
      <text>
        <r>
          <rPr>
            <sz val="11"/>
            <color indexed="81"/>
            <rFont val="ＭＳ Ｐゴシック"/>
            <family val="3"/>
            <charset val="128"/>
          </rPr>
          <t>県選手権の出場資格がある場合には、OPを選択してください！</t>
        </r>
      </text>
    </comment>
    <comment ref="K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sz val="11"/>
            <color indexed="81"/>
            <rFont val="ＭＳ Ｐゴシック"/>
            <family val="3"/>
            <charset val="128"/>
          </rPr>
          <t>県選手権の出場資格がある場合には、OPを選択してください！</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9" authorId="0" shapeId="0">
      <text>
        <r>
          <rPr>
            <sz val="11"/>
            <color indexed="81"/>
            <rFont val="ＭＳ Ｐゴシック"/>
            <family val="3"/>
            <charset val="128"/>
          </rPr>
          <t>県選手権の出場資格がある場合には、OPを選択してください！</t>
        </r>
      </text>
    </comment>
    <comment ref="Q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0" authorId="0" shapeId="0">
      <text>
        <r>
          <rPr>
            <sz val="11"/>
            <color indexed="81"/>
            <rFont val="ＭＳ Ｐゴシック"/>
            <family val="3"/>
            <charset val="128"/>
          </rPr>
          <t>県選手権の出場資格がある場合には、OPを選択してください！</t>
        </r>
      </text>
    </comment>
    <comment ref="K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sz val="11"/>
            <color indexed="81"/>
            <rFont val="ＭＳ Ｐゴシック"/>
            <family val="3"/>
            <charset val="128"/>
          </rPr>
          <t>県選手権の出場資格がある場合には、OPを選択してください！</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0" authorId="0" shapeId="0">
      <text>
        <r>
          <rPr>
            <sz val="11"/>
            <color indexed="81"/>
            <rFont val="ＭＳ Ｐゴシック"/>
            <family val="3"/>
            <charset val="128"/>
          </rPr>
          <t>県選手権の出場資格がある場合には、OPを選択してください！</t>
        </r>
      </text>
    </comment>
    <comment ref="Q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1" authorId="0" shapeId="0">
      <text>
        <r>
          <rPr>
            <sz val="11"/>
            <color indexed="81"/>
            <rFont val="ＭＳ Ｐゴシック"/>
            <family val="3"/>
            <charset val="128"/>
          </rPr>
          <t>県選手権の出場資格がある場合には、OPを選択してください！</t>
        </r>
      </text>
    </comment>
    <comment ref="K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sz val="11"/>
            <color indexed="81"/>
            <rFont val="ＭＳ Ｐゴシック"/>
            <family val="3"/>
            <charset val="128"/>
          </rPr>
          <t>県選手権の出場資格がある場合には、OPを選択してください！</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1" authorId="0" shapeId="0">
      <text>
        <r>
          <rPr>
            <sz val="11"/>
            <color indexed="81"/>
            <rFont val="ＭＳ Ｐゴシック"/>
            <family val="3"/>
            <charset val="128"/>
          </rPr>
          <t>県選手権の出場資格がある場合には、OPを選択してください！</t>
        </r>
      </text>
    </comment>
    <comment ref="Q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2" authorId="0" shapeId="0">
      <text>
        <r>
          <rPr>
            <sz val="11"/>
            <color indexed="81"/>
            <rFont val="ＭＳ Ｐゴシック"/>
            <family val="3"/>
            <charset val="128"/>
          </rPr>
          <t>県選手権の出場資格がある場合には、OPを選択してください！</t>
        </r>
      </text>
    </comment>
    <comment ref="K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sz val="11"/>
            <color indexed="81"/>
            <rFont val="ＭＳ Ｐゴシック"/>
            <family val="3"/>
            <charset val="128"/>
          </rPr>
          <t>県選手権の出場資格がある場合には、OPを選択してください！</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2" authorId="0" shapeId="0">
      <text>
        <r>
          <rPr>
            <sz val="11"/>
            <color indexed="81"/>
            <rFont val="ＭＳ Ｐゴシック"/>
            <family val="3"/>
            <charset val="128"/>
          </rPr>
          <t>県選手権の出場資格がある場合には、OPを選択してください！</t>
        </r>
      </text>
    </comment>
    <comment ref="Q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3" authorId="0" shapeId="0">
      <text>
        <r>
          <rPr>
            <sz val="11"/>
            <color indexed="81"/>
            <rFont val="ＭＳ Ｐゴシック"/>
            <family val="3"/>
            <charset val="128"/>
          </rPr>
          <t>県選手権の出場資格がある場合には、OPを選択してください！</t>
        </r>
      </text>
    </comment>
    <comment ref="K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sz val="11"/>
            <color indexed="81"/>
            <rFont val="ＭＳ Ｐゴシック"/>
            <family val="3"/>
            <charset val="128"/>
          </rPr>
          <t>県選手権の出場資格がある場合には、OPを選択してください！</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3" authorId="0" shapeId="0">
      <text>
        <r>
          <rPr>
            <sz val="11"/>
            <color indexed="81"/>
            <rFont val="ＭＳ Ｐゴシック"/>
            <family val="3"/>
            <charset val="128"/>
          </rPr>
          <t>県選手権の出場資格がある場合には、OPを選択してください！</t>
        </r>
      </text>
    </comment>
    <comment ref="Q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4" authorId="0" shapeId="0">
      <text>
        <r>
          <rPr>
            <sz val="11"/>
            <color indexed="81"/>
            <rFont val="ＭＳ Ｐゴシック"/>
            <family val="3"/>
            <charset val="128"/>
          </rPr>
          <t>県選手権の出場資格がある場合には、OPを選択してください！</t>
        </r>
      </text>
    </comment>
    <comment ref="K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sz val="11"/>
            <color indexed="81"/>
            <rFont val="ＭＳ Ｐゴシック"/>
            <family val="3"/>
            <charset val="128"/>
          </rPr>
          <t>県選手権の出場資格がある場合には、OPを選択してください！</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4" authorId="0" shapeId="0">
      <text>
        <r>
          <rPr>
            <sz val="11"/>
            <color indexed="81"/>
            <rFont val="ＭＳ Ｐゴシック"/>
            <family val="3"/>
            <charset val="128"/>
          </rPr>
          <t>県選手権の出場資格がある場合には、OPを選択してください！</t>
        </r>
      </text>
    </comment>
    <comment ref="Q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5" authorId="0" shapeId="0">
      <text>
        <r>
          <rPr>
            <sz val="11"/>
            <color indexed="81"/>
            <rFont val="ＭＳ Ｐゴシック"/>
            <family val="3"/>
            <charset val="128"/>
          </rPr>
          <t>県選手権の出場資格がある場合には、OPを選択してください！</t>
        </r>
      </text>
    </comment>
    <comment ref="K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sz val="11"/>
            <color indexed="81"/>
            <rFont val="ＭＳ Ｐゴシック"/>
            <family val="3"/>
            <charset val="128"/>
          </rPr>
          <t>県選手権の出場資格がある場合には、OPを選択してください！</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5" authorId="0" shapeId="0">
      <text>
        <r>
          <rPr>
            <sz val="11"/>
            <color indexed="81"/>
            <rFont val="ＭＳ Ｐゴシック"/>
            <family val="3"/>
            <charset val="128"/>
          </rPr>
          <t>県選手権の出場資格がある場合には、OPを選択してください！</t>
        </r>
      </text>
    </comment>
    <comment ref="Q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6" authorId="0" shapeId="0">
      <text>
        <r>
          <rPr>
            <sz val="11"/>
            <color indexed="81"/>
            <rFont val="ＭＳ Ｐゴシック"/>
            <family val="3"/>
            <charset val="128"/>
          </rPr>
          <t>県選手権の出場資格がある場合には、OPを選択してください！</t>
        </r>
      </text>
    </comment>
    <comment ref="K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sz val="11"/>
            <color indexed="81"/>
            <rFont val="ＭＳ Ｐゴシック"/>
            <family val="3"/>
            <charset val="128"/>
          </rPr>
          <t>県選手権の出場資格がある場合には、OPを選択してください！</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6" authorId="0" shapeId="0">
      <text>
        <r>
          <rPr>
            <sz val="11"/>
            <color indexed="81"/>
            <rFont val="ＭＳ Ｐゴシック"/>
            <family val="3"/>
            <charset val="128"/>
          </rPr>
          <t>県選手権の出場資格がある場合には、OPを選択してください！</t>
        </r>
      </text>
    </comment>
    <comment ref="Q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7" authorId="0" shapeId="0">
      <text>
        <r>
          <rPr>
            <sz val="11"/>
            <color indexed="81"/>
            <rFont val="ＭＳ Ｐゴシック"/>
            <family val="3"/>
            <charset val="128"/>
          </rPr>
          <t>県選手権の出場資格がある場合には、OPを選択してください！</t>
        </r>
      </text>
    </comment>
    <comment ref="K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sz val="11"/>
            <color indexed="81"/>
            <rFont val="ＭＳ Ｐゴシック"/>
            <family val="3"/>
            <charset val="128"/>
          </rPr>
          <t>県選手権の出場資格がある場合には、OPを選択してください！</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7" authorId="0" shapeId="0">
      <text>
        <r>
          <rPr>
            <sz val="11"/>
            <color indexed="81"/>
            <rFont val="ＭＳ Ｐゴシック"/>
            <family val="3"/>
            <charset val="128"/>
          </rPr>
          <t>県選手権の出場資格がある場合には、OPを選択してください！</t>
        </r>
      </text>
    </comment>
    <comment ref="Q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8" authorId="0" shapeId="0">
      <text>
        <r>
          <rPr>
            <sz val="11"/>
            <color indexed="81"/>
            <rFont val="ＭＳ Ｐゴシック"/>
            <family val="3"/>
            <charset val="128"/>
          </rPr>
          <t>県選手権の出場資格がある場合には、OPを選択してください！</t>
        </r>
      </text>
    </comment>
    <comment ref="K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sz val="11"/>
            <color indexed="81"/>
            <rFont val="ＭＳ Ｐゴシック"/>
            <family val="3"/>
            <charset val="128"/>
          </rPr>
          <t>県選手権の出場資格がある場合には、OPを選択してください！</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8" authorId="0" shapeId="0">
      <text>
        <r>
          <rPr>
            <sz val="11"/>
            <color indexed="81"/>
            <rFont val="ＭＳ Ｐゴシック"/>
            <family val="3"/>
            <charset val="128"/>
          </rPr>
          <t>県選手権の出場資格がある場合には、OPを選択してください！</t>
        </r>
      </text>
    </comment>
    <comment ref="Q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9" authorId="0" shapeId="0">
      <text>
        <r>
          <rPr>
            <sz val="11"/>
            <color indexed="81"/>
            <rFont val="ＭＳ Ｐゴシック"/>
            <family val="3"/>
            <charset val="128"/>
          </rPr>
          <t>県選手権の出場資格がある場合には、OPを選択してください！</t>
        </r>
      </text>
    </comment>
    <comment ref="K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sz val="11"/>
            <color indexed="81"/>
            <rFont val="ＭＳ Ｐゴシック"/>
            <family val="3"/>
            <charset val="128"/>
          </rPr>
          <t>県選手権の出場資格がある場合には、OPを選択してください！</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9" authorId="0" shapeId="0">
      <text>
        <r>
          <rPr>
            <sz val="11"/>
            <color indexed="81"/>
            <rFont val="ＭＳ Ｐゴシック"/>
            <family val="3"/>
            <charset val="128"/>
          </rPr>
          <t>県選手権の出場資格がある場合には、OPを選択してください！</t>
        </r>
      </text>
    </comment>
    <comment ref="Q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0" authorId="0" shapeId="0">
      <text>
        <r>
          <rPr>
            <sz val="11"/>
            <color indexed="81"/>
            <rFont val="ＭＳ Ｐゴシック"/>
            <family val="3"/>
            <charset val="128"/>
          </rPr>
          <t>県選手権の出場資格がある場合には、OPを選択してください！</t>
        </r>
      </text>
    </comment>
    <comment ref="K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sz val="11"/>
            <color indexed="81"/>
            <rFont val="ＭＳ Ｐゴシック"/>
            <family val="3"/>
            <charset val="128"/>
          </rPr>
          <t>県選手権の出場資格がある場合には、OPを選択してください！</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0" authorId="0" shapeId="0">
      <text>
        <r>
          <rPr>
            <sz val="11"/>
            <color indexed="81"/>
            <rFont val="ＭＳ Ｐゴシック"/>
            <family val="3"/>
            <charset val="128"/>
          </rPr>
          <t>県選手権の出場資格がある場合には、OPを選択してください！</t>
        </r>
      </text>
    </comment>
    <comment ref="Q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1" authorId="0" shapeId="0">
      <text>
        <r>
          <rPr>
            <sz val="11"/>
            <color indexed="81"/>
            <rFont val="ＭＳ Ｐゴシック"/>
            <family val="3"/>
            <charset val="128"/>
          </rPr>
          <t>県選手権の出場資格がある場合には、OPを選択してください！</t>
        </r>
      </text>
    </comment>
    <comment ref="K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sz val="11"/>
            <color indexed="81"/>
            <rFont val="ＭＳ Ｐゴシック"/>
            <family val="3"/>
            <charset val="128"/>
          </rPr>
          <t>県選手権の出場資格がある場合には、OPを選択してください！</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1" authorId="0" shapeId="0">
      <text>
        <r>
          <rPr>
            <sz val="11"/>
            <color indexed="81"/>
            <rFont val="ＭＳ Ｐゴシック"/>
            <family val="3"/>
            <charset val="128"/>
          </rPr>
          <t>県選手権の出場資格がある場合には、OPを選択してください！</t>
        </r>
      </text>
    </comment>
    <comment ref="Q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2" authorId="0" shapeId="0">
      <text>
        <r>
          <rPr>
            <sz val="11"/>
            <color indexed="81"/>
            <rFont val="ＭＳ Ｐゴシック"/>
            <family val="3"/>
            <charset val="128"/>
          </rPr>
          <t>県選手権の出場資格がある場合には、OPを選択してください！</t>
        </r>
      </text>
    </comment>
    <comment ref="K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sz val="11"/>
            <color indexed="81"/>
            <rFont val="ＭＳ Ｐゴシック"/>
            <family val="3"/>
            <charset val="128"/>
          </rPr>
          <t>県選手権の出場資格がある場合には、OPを選択してください！</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2" authorId="0" shapeId="0">
      <text>
        <r>
          <rPr>
            <sz val="11"/>
            <color indexed="81"/>
            <rFont val="ＭＳ Ｐゴシック"/>
            <family val="3"/>
            <charset val="128"/>
          </rPr>
          <t>県選手権の出場資格がある場合には、OPを選択してください！</t>
        </r>
      </text>
    </comment>
    <comment ref="Q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3" authorId="0" shapeId="0">
      <text>
        <r>
          <rPr>
            <sz val="11"/>
            <color indexed="81"/>
            <rFont val="ＭＳ Ｐゴシック"/>
            <family val="3"/>
            <charset val="128"/>
          </rPr>
          <t>県選手権の出場資格がある場合には、OPを選択してください！</t>
        </r>
      </text>
    </comment>
    <comment ref="K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sz val="11"/>
            <color indexed="81"/>
            <rFont val="ＭＳ Ｐゴシック"/>
            <family val="3"/>
            <charset val="128"/>
          </rPr>
          <t>県選手権の出場資格がある場合には、OPを選択してください！</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3" authorId="0" shapeId="0">
      <text>
        <r>
          <rPr>
            <sz val="11"/>
            <color indexed="81"/>
            <rFont val="ＭＳ Ｐゴシック"/>
            <family val="3"/>
            <charset val="128"/>
          </rPr>
          <t>県選手権の出場資格がある場合には、OPを選択してください！</t>
        </r>
      </text>
    </comment>
    <comment ref="Q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4" authorId="0" shapeId="0">
      <text>
        <r>
          <rPr>
            <sz val="11"/>
            <color indexed="81"/>
            <rFont val="ＭＳ Ｐゴシック"/>
            <family val="3"/>
            <charset val="128"/>
          </rPr>
          <t>県選手権の出場資格がある場合には、OPを選択してください！</t>
        </r>
      </text>
    </comment>
    <comment ref="K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sz val="11"/>
            <color indexed="81"/>
            <rFont val="ＭＳ Ｐゴシック"/>
            <family val="3"/>
            <charset val="128"/>
          </rPr>
          <t>県選手権の出場資格がある場合には、OPを選択してください！</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4" authorId="0" shapeId="0">
      <text>
        <r>
          <rPr>
            <sz val="11"/>
            <color indexed="81"/>
            <rFont val="ＭＳ Ｐゴシック"/>
            <family val="3"/>
            <charset val="128"/>
          </rPr>
          <t>県選手権の出場資格がある場合には、OPを選択してください！</t>
        </r>
      </text>
    </comment>
    <comment ref="Q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5" authorId="0" shapeId="0">
      <text>
        <r>
          <rPr>
            <sz val="11"/>
            <color indexed="81"/>
            <rFont val="ＭＳ Ｐゴシック"/>
            <family val="3"/>
            <charset val="128"/>
          </rPr>
          <t>県選手権の出場資格がある場合には、OPを選択してください！</t>
        </r>
      </text>
    </comment>
    <comment ref="K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sz val="11"/>
            <color indexed="81"/>
            <rFont val="ＭＳ Ｐゴシック"/>
            <family val="3"/>
            <charset val="128"/>
          </rPr>
          <t>県選手権の出場資格がある場合には、OPを選択してください！</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5" authorId="0" shapeId="0">
      <text>
        <r>
          <rPr>
            <sz val="11"/>
            <color indexed="81"/>
            <rFont val="ＭＳ Ｐゴシック"/>
            <family val="3"/>
            <charset val="128"/>
          </rPr>
          <t>県選手権の出場資格がある場合には、OPを選択してください！</t>
        </r>
      </text>
    </comment>
    <comment ref="Q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6" authorId="0" shapeId="0">
      <text>
        <r>
          <rPr>
            <sz val="11"/>
            <color indexed="81"/>
            <rFont val="ＭＳ Ｐゴシック"/>
            <family val="3"/>
            <charset val="128"/>
          </rPr>
          <t>県選手権の出場資格がある場合には、OPを選択してください！</t>
        </r>
      </text>
    </comment>
    <comment ref="K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sz val="11"/>
            <color indexed="81"/>
            <rFont val="ＭＳ Ｐゴシック"/>
            <family val="3"/>
            <charset val="128"/>
          </rPr>
          <t>県選手権の出場資格がある場合には、OPを選択してください！</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6" authorId="0" shapeId="0">
      <text>
        <r>
          <rPr>
            <sz val="11"/>
            <color indexed="81"/>
            <rFont val="ＭＳ Ｐゴシック"/>
            <family val="3"/>
            <charset val="128"/>
          </rPr>
          <t>県選手権の出場資格がある場合には、OPを選択してください！</t>
        </r>
      </text>
    </comment>
    <comment ref="Q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7" authorId="0" shapeId="0">
      <text>
        <r>
          <rPr>
            <sz val="11"/>
            <color indexed="81"/>
            <rFont val="ＭＳ Ｐゴシック"/>
            <family val="3"/>
            <charset val="128"/>
          </rPr>
          <t>県選手権の出場資格がある場合には、OPを選択してください！</t>
        </r>
      </text>
    </comment>
    <comment ref="K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sz val="11"/>
            <color indexed="81"/>
            <rFont val="ＭＳ Ｐゴシック"/>
            <family val="3"/>
            <charset val="128"/>
          </rPr>
          <t>県選手権の出場資格がある場合には、OPを選択してください！</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7" authorId="0" shapeId="0">
      <text>
        <r>
          <rPr>
            <sz val="11"/>
            <color indexed="81"/>
            <rFont val="ＭＳ Ｐゴシック"/>
            <family val="3"/>
            <charset val="128"/>
          </rPr>
          <t>県選手権の出場資格がある場合には、OPを選択してください！</t>
        </r>
      </text>
    </comment>
    <comment ref="Q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8" authorId="0" shapeId="0">
      <text>
        <r>
          <rPr>
            <sz val="11"/>
            <color indexed="81"/>
            <rFont val="ＭＳ Ｐゴシック"/>
            <family val="3"/>
            <charset val="128"/>
          </rPr>
          <t>県選手権の出場資格がある場合には、OPを選択してください！</t>
        </r>
      </text>
    </comment>
    <comment ref="K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sz val="11"/>
            <color indexed="81"/>
            <rFont val="ＭＳ Ｐゴシック"/>
            <family val="3"/>
            <charset val="128"/>
          </rPr>
          <t>県選手権の出場資格がある場合には、OPを選択してください！</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8" authorId="0" shapeId="0">
      <text>
        <r>
          <rPr>
            <sz val="11"/>
            <color indexed="81"/>
            <rFont val="ＭＳ Ｐゴシック"/>
            <family val="3"/>
            <charset val="128"/>
          </rPr>
          <t>県選手権の出場資格がある場合には、OPを選択してください！</t>
        </r>
      </text>
    </comment>
    <comment ref="Q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9" authorId="0" shapeId="0">
      <text>
        <r>
          <rPr>
            <sz val="11"/>
            <color indexed="81"/>
            <rFont val="ＭＳ Ｐゴシック"/>
            <family val="3"/>
            <charset val="128"/>
          </rPr>
          <t>県選手権の出場資格がある場合には、OPを選択してください！</t>
        </r>
      </text>
    </comment>
    <comment ref="K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sz val="11"/>
            <color indexed="81"/>
            <rFont val="ＭＳ Ｐゴシック"/>
            <family val="3"/>
            <charset val="128"/>
          </rPr>
          <t>県選手権の出場資格がある場合には、OPを選択してください！</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9" authorId="0" shapeId="0">
      <text>
        <r>
          <rPr>
            <sz val="11"/>
            <color indexed="81"/>
            <rFont val="ＭＳ Ｐゴシック"/>
            <family val="3"/>
            <charset val="128"/>
          </rPr>
          <t>県選手権の出場資格がある場合には、OPを選択してください！</t>
        </r>
      </text>
    </comment>
    <comment ref="Q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0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00" authorId="0" shapeId="0">
      <text>
        <r>
          <rPr>
            <sz val="11"/>
            <color indexed="81"/>
            <rFont val="ＭＳ Ｐゴシック"/>
            <family val="3"/>
            <charset val="128"/>
          </rPr>
          <t>県選手権の出場資格がある場合には、OPを選択してください！</t>
        </r>
      </text>
    </comment>
    <comment ref="K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0" authorId="0" shapeId="0">
      <text>
        <r>
          <rPr>
            <sz val="11"/>
            <color indexed="81"/>
            <rFont val="ＭＳ Ｐゴシック"/>
            <family val="3"/>
            <charset val="128"/>
          </rPr>
          <t>県選手権の出場資格がある場合には、OPを選択してください！</t>
        </r>
      </text>
    </comment>
    <comment ref="N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00" authorId="0" shapeId="0">
      <text>
        <r>
          <rPr>
            <sz val="11"/>
            <color indexed="81"/>
            <rFont val="ＭＳ Ｐゴシック"/>
            <family val="3"/>
            <charset val="128"/>
          </rPr>
          <t>県選手権の出場資格がある場合には、OPを選択してください！</t>
        </r>
      </text>
    </comment>
    <comment ref="Q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<sst xmlns="http://schemas.openxmlformats.org/spreadsheetml/2006/main" count="1039" uniqueCount="730">
  <si>
    <t>ﾅﾝﾊﾞｰ</t>
    <phoneticPr fontId="4"/>
  </si>
  <si>
    <t>学年</t>
    <rPh sb="0" eb="2">
      <t>ガクネン</t>
    </rPh>
    <phoneticPr fontId="4"/>
  </si>
  <si>
    <t>男</t>
    <rPh sb="0" eb="1">
      <t>オトコ</t>
    </rPh>
    <phoneticPr fontId="4"/>
  </si>
  <si>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</si>
  <si>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</si>
  <si>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</si>
  <si>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</si>
  <si>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</si>
  <si>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</si>
  <si>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</si>
  <si>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</si>
  <si>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</si>
  <si>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</si>
  <si>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</si>
  <si>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</si>
  <si>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</si>
  <si>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</si>
  <si>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</si>
  <si>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</si>
  <si>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</si>
  <si>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</si>
  <si>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</si>
  <si>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</si>
  <si>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</si>
  <si>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</si>
  <si>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</si>
  <si>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</si>
  <si>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</si>
  <si>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</si>
  <si>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</si>
  <si>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</si>
  <si>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</si>
  <si>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</si>
  <si>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</si>
  <si>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</si>
  <si>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</si>
  <si>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</si>
  <si>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4"/>
  </si>
  <si>
    <t>性別</t>
    <rPh sb="0" eb="2">
      <t>セイベツ</t>
    </rPh>
    <phoneticPr fontId="4"/>
  </si>
  <si>
    <t>学年</t>
    <rPh sb="0" eb="2">
      <t>ガクネン</t>
    </rPh>
    <phoneticPr fontId="4"/>
  </si>
  <si>
    <t>記録</t>
    <rPh sb="0" eb="2">
      <t>キロク</t>
    </rPh>
    <phoneticPr fontId="4"/>
  </si>
  <si>
    <t>種目１</t>
    <rPh sb="0" eb="2">
      <t>シュモク</t>
    </rPh>
    <phoneticPr fontId="4"/>
  </si>
  <si>
    <t>記録１</t>
    <rPh sb="0" eb="2">
      <t>キロク</t>
    </rPh>
    <phoneticPr fontId="4"/>
  </si>
  <si>
    <t>種目２</t>
    <rPh sb="0" eb="2">
      <t>シュモク</t>
    </rPh>
    <phoneticPr fontId="4"/>
  </si>
  <si>
    <t>記録２</t>
    <rPh sb="0" eb="2">
      <t>キロク</t>
    </rPh>
    <phoneticPr fontId="4"/>
  </si>
  <si>
    <t>種目３</t>
    <rPh sb="0" eb="2">
      <t>シュモク</t>
    </rPh>
    <phoneticPr fontId="4"/>
  </si>
  <si>
    <t>記録３</t>
    <rPh sb="0" eb="2">
      <t>キロク</t>
    </rPh>
    <phoneticPr fontId="4"/>
  </si>
  <si>
    <t>例</t>
    <rPh sb="0" eb="1">
      <t>レイ</t>
    </rPh>
    <phoneticPr fontId="4"/>
  </si>
  <si>
    <t>西三　太郎</t>
    <rPh sb="0" eb="1">
      <t>セイ</t>
    </rPh>
    <rPh sb="1" eb="2">
      <t>サン</t>
    </rPh>
    <rPh sb="3" eb="5">
      <t>タロウ</t>
    </rPh>
    <phoneticPr fontId="4"/>
  </si>
  <si>
    <t>4X100mR</t>
    <phoneticPr fontId="4"/>
  </si>
  <si>
    <t>4X400mR</t>
    <phoneticPr fontId="4"/>
  </si>
  <si>
    <t>氏　名</t>
    <rPh sb="0" eb="1">
      <t>シ</t>
    </rPh>
    <rPh sb="2" eb="3">
      <t>メイ</t>
    </rPh>
    <phoneticPr fontId="4"/>
  </si>
  <si>
    <t>A4サイズ</t>
    <phoneticPr fontId="8"/>
  </si>
  <si>
    <t>女</t>
    <rPh sb="0" eb="1">
      <t>オンナ</t>
    </rPh>
    <phoneticPr fontId="4"/>
  </si>
  <si>
    <t>男</t>
    <rPh sb="0" eb="1">
      <t>オトコ</t>
    </rPh>
    <phoneticPr fontId="4"/>
  </si>
  <si>
    <t>○</t>
    <phoneticPr fontId="4"/>
  </si>
  <si>
    <t>大会名</t>
    <rPh sb="0" eb="2">
      <t>タイカイ</t>
    </rPh>
    <rPh sb="2" eb="3">
      <t>メイ</t>
    </rPh>
    <phoneticPr fontId="4"/>
  </si>
  <si>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</si>
  <si>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</si>
  <si>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</si>
  <si>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</si>
  <si>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</si>
  <si>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</si>
  <si>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</si>
  <si>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</si>
  <si>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</si>
  <si>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</si>
  <si>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</si>
  <si>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4"/>
  </si>
  <si>
    <t>申込チーム数</t>
    <rPh sb="0" eb="2">
      <t>モウシコミ</t>
    </rPh>
    <rPh sb="5" eb="6">
      <t>スウ</t>
    </rPh>
    <phoneticPr fontId="4"/>
  </si>
  <si>
    <t>②選手情報入力</t>
    <rPh sb="1" eb="3">
      <t>センシュ</t>
    </rPh>
    <rPh sb="3" eb="5">
      <t>ジョウホウ</t>
    </rPh>
    <rPh sb="5" eb="7">
      <t>ニュウリョク</t>
    </rPh>
    <phoneticPr fontId="4"/>
  </si>
  <si>
    <t xml:space="preserve">チーム名 </t>
    <rPh sb="3" eb="4">
      <t>メイ</t>
    </rPh>
    <phoneticPr fontId="4"/>
  </si>
  <si>
    <t>12m00</t>
    <phoneticPr fontId="4"/>
  </si>
  <si>
    <t>54秒23</t>
    <rPh sb="2" eb="3">
      <t>ビョウ</t>
    </rPh>
    <phoneticPr fontId="4"/>
  </si>
  <si>
    <t>↓</t>
    <phoneticPr fontId="4"/>
  </si>
  <si>
    <t>期　日</t>
    <rPh sb="0" eb="1">
      <t>キ</t>
    </rPh>
    <rPh sb="2" eb="3">
      <t>ヒ</t>
    </rPh>
    <phoneticPr fontId="4"/>
  </si>
  <si>
    <t>会　場</t>
    <rPh sb="0" eb="1">
      <t>カイ</t>
    </rPh>
    <rPh sb="2" eb="3">
      <t>バ</t>
    </rPh>
    <phoneticPr fontId="4"/>
  </si>
  <si>
    <t>　★作業の流れは次のとおりです。</t>
    <rPh sb="2" eb="4">
      <t>サギョウ</t>
    </rPh>
    <rPh sb="5" eb="6">
      <t>ナガ</t>
    </rPh>
    <rPh sb="8" eb="9">
      <t>ツギ</t>
    </rPh>
    <phoneticPr fontId="4"/>
  </si>
  <si>
    <t>送付先</t>
    <rPh sb="0" eb="2">
      <t>ソウフ</t>
    </rPh>
    <rPh sb="2" eb="3">
      <t>サキ</t>
    </rPh>
    <phoneticPr fontId="4"/>
  </si>
  <si>
    <t>　★データ入力前にこのページの内容を必ずお読みください。</t>
    <rPh sb="5" eb="7">
      <t>ニュウリョク</t>
    </rPh>
    <rPh sb="7" eb="8">
      <t>マエ</t>
    </rPh>
    <rPh sb="15" eb="17">
      <t>ナイヨウ</t>
    </rPh>
    <rPh sb="18" eb="19">
      <t>カナラ</t>
    </rPh>
    <rPh sb="21" eb="22">
      <t>ヨ</t>
    </rPh>
    <phoneticPr fontId="4"/>
  </si>
  <si>
    <t>　　 のときは整数で表示されます。</t>
    <rPh sb="7" eb="9">
      <t>セイスウ</t>
    </rPh>
    <rPh sb="10" eb="12">
      <t>ヒョウジ</t>
    </rPh>
    <phoneticPr fontId="4"/>
  </si>
  <si>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4"/>
  </si>
  <si>
    <t>　　なっていることを確認してください。</t>
    <rPh sb="10" eb="12">
      <t>カクニン</t>
    </rPh>
    <phoneticPr fontId="4"/>
  </si>
  <si>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4"/>
  </si>
  <si>
    <t>○</t>
    <phoneticPr fontId="4"/>
  </si>
  <si>
    <t>男100m</t>
    <rPh sb="0" eb="1">
      <t>ダン</t>
    </rPh>
    <phoneticPr fontId="4"/>
  </si>
  <si>
    <t>男砲丸投</t>
    <rPh sb="0" eb="1">
      <t>オトコ</t>
    </rPh>
    <rPh sb="1" eb="4">
      <t>ホウガンナ</t>
    </rPh>
    <phoneticPr fontId="8"/>
  </si>
  <si>
    <t>男1500m</t>
    <phoneticPr fontId="4"/>
  </si>
  <si>
    <t>★記録がない場合は空欄にしてください。</t>
    <rPh sb="1" eb="3">
      <t>キロク</t>
    </rPh>
    <rPh sb="6" eb="8">
      <t>バアイ</t>
    </rPh>
    <rPh sb="9" eb="11">
      <t>クウラン</t>
    </rPh>
    <phoneticPr fontId="4"/>
  </si>
  <si>
    <t>Ord</t>
    <phoneticPr fontId="4"/>
  </si>
  <si>
    <r>
      <t>　　※</t>
    </r>
    <r>
      <rPr>
        <b/>
        <sz val="11"/>
        <color indexed="10"/>
        <rFont val="ＭＳ ゴシック"/>
        <family val="3"/>
        <charset val="128"/>
      </rPr>
      <t>記録は、次のとおり入力してください。</t>
    </r>
    <rPh sb="3" eb="5">
      <t>キロク</t>
    </rPh>
    <rPh sb="7" eb="8">
      <t>ツギ</t>
    </rPh>
    <rPh sb="12" eb="14">
      <t>ニュウリョク</t>
    </rPh>
    <phoneticPr fontId="4"/>
  </si>
  <si>
    <t>4分07秒00</t>
    <rPh sb="1" eb="2">
      <t>フン</t>
    </rPh>
    <rPh sb="4" eb="5">
      <t>ビョウ</t>
    </rPh>
    <phoneticPr fontId="4"/>
  </si>
  <si>
    <t>4.07.00</t>
    <phoneticPr fontId="4"/>
  </si>
  <si>
    <t>氏　名</t>
    <rPh sb="0" eb="1">
      <t>シ</t>
    </rPh>
    <rPh sb="2" eb="3">
      <t>メイ</t>
    </rPh>
    <phoneticPr fontId="4"/>
  </si>
  <si>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4"/>
  </si>
  <si>
    <t>　＜注意事項等＞</t>
    <rPh sb="2" eb="4">
      <t>チュウイ</t>
    </rPh>
    <rPh sb="4" eb="6">
      <t>ジコウ</t>
    </rPh>
    <rPh sb="6" eb="7">
      <t>トウ</t>
    </rPh>
    <phoneticPr fontId="4"/>
  </si>
  <si>
    <t>　 ※記録が１分未満で、10分の1以下が「00」</t>
    <rPh sb="3" eb="5">
      <t>キロク</t>
    </rPh>
    <rPh sb="7" eb="8">
      <t>フン</t>
    </rPh>
    <rPh sb="8" eb="10">
      <t>ミマン</t>
    </rPh>
    <rPh sb="14" eb="15">
      <t>ブン</t>
    </rPh>
    <rPh sb="17" eb="19">
      <t>イカ</t>
    </rPh>
    <phoneticPr fontId="4"/>
  </si>
  <si>
    <t>例１</t>
    <rPh sb="0" eb="1">
      <t>レイ</t>
    </rPh>
    <phoneticPr fontId="4"/>
  </si>
  <si>
    <t>例２</t>
    <rPh sb="0" eb="1">
      <t>レイ</t>
    </rPh>
    <phoneticPr fontId="4"/>
  </si>
  <si>
    <t>例３</t>
    <rPh sb="0" eb="1">
      <t>レイ</t>
    </rPh>
    <phoneticPr fontId="4"/>
  </si>
  <si>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4"/>
  </si>
  <si>
    <t>ｾｲｻﾝ ﾀﾛｳ</t>
    <phoneticPr fontId="4"/>
  </si>
  <si>
    <t>ﾌﾘｶﾞﾅ</t>
    <phoneticPr fontId="4"/>
  </si>
  <si>
    <t>種目</t>
    <rPh sb="0" eb="2">
      <t>シュモク</t>
    </rPh>
    <phoneticPr fontId="40"/>
  </si>
  <si>
    <t>男4X100mR</t>
    <rPh sb="0" eb="1">
      <t>オトコ</t>
    </rPh>
    <phoneticPr fontId="4"/>
  </si>
  <si>
    <t>男4X400mR</t>
    <rPh sb="0" eb="1">
      <t>オトコ</t>
    </rPh>
    <phoneticPr fontId="4"/>
  </si>
  <si>
    <t>女4X100mR</t>
    <phoneticPr fontId="4"/>
  </si>
  <si>
    <t>女4X400mR</t>
    <phoneticPr fontId="4"/>
  </si>
  <si>
    <t>男子</t>
    <rPh sb="0" eb="2">
      <t>ダンシ</t>
    </rPh>
    <phoneticPr fontId="40"/>
  </si>
  <si>
    <t>女子</t>
    <rPh sb="0" eb="2">
      <t>ジョシ</t>
    </rPh>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</si>
  <si>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</si>
  <si>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</si>
  <si>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</si>
  <si>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ｶﾅ</t>
    <phoneticPr fontId="4"/>
  </si>
  <si>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4"/>
  </si>
  <si>
    <t>　・必要事項を入力してください。</t>
    <rPh sb="2" eb="4">
      <t>ヒツヨウ</t>
    </rPh>
    <rPh sb="4" eb="6">
      <t>ジコウ</t>
    </rPh>
    <rPh sb="7" eb="9">
      <t>ニュウリョク</t>
    </rPh>
    <phoneticPr fontId="4"/>
  </si>
  <si>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4"/>
  </si>
  <si>
    <t>男　　　子</t>
    <rPh sb="0" eb="1">
      <t>オトコ</t>
    </rPh>
    <rPh sb="4" eb="5">
      <t>コ</t>
    </rPh>
    <phoneticPr fontId="40"/>
  </si>
  <si>
    <t>女　　　子</t>
    <rPh sb="0" eb="1">
      <t>オンナ</t>
    </rPh>
    <rPh sb="4" eb="5">
      <t>コ</t>
    </rPh>
    <phoneticPr fontId="40"/>
  </si>
  <si>
    <t>一覧表用　種目名</t>
    <rPh sb="0" eb="2">
      <t>イチラン</t>
    </rPh>
    <rPh sb="2" eb="3">
      <t>ヒョウ</t>
    </rPh>
    <rPh sb="3" eb="4">
      <t>ヨウ</t>
    </rPh>
    <rPh sb="5" eb="7">
      <t>シュモク</t>
    </rPh>
    <rPh sb="7" eb="8">
      <t>メイ</t>
    </rPh>
    <phoneticPr fontId="40"/>
  </si>
  <si>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5"/>
  </si>
  <si>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4"/>
  </si>
  <si>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4"/>
  </si>
  <si>
    <t>競技者NO</t>
    <rPh sb="0" eb="3">
      <t>キョウギシャ</t>
    </rPh>
    <phoneticPr fontId="4"/>
  </si>
  <si>
    <t>男400R</t>
    <rPh sb="0" eb="1">
      <t>オトコ</t>
    </rPh>
    <phoneticPr fontId="4"/>
  </si>
  <si>
    <t>リレー記録</t>
    <rPh sb="3" eb="5">
      <t>キロク</t>
    </rPh>
    <phoneticPr fontId="4"/>
  </si>
  <si>
    <t>4X100mR</t>
  </si>
  <si>
    <t>4X400mR</t>
  </si>
  <si>
    <t>男子</t>
    <rPh sb="0" eb="2">
      <t>ダンシ</t>
    </rPh>
    <phoneticPr fontId="4"/>
  </si>
  <si>
    <t>女子</t>
    <rPh sb="0" eb="2">
      <t>ジョシ</t>
    </rPh>
    <phoneticPr fontId="4"/>
  </si>
  <si>
    <t>男1600R</t>
    <rPh sb="0" eb="1">
      <t>オトコ</t>
    </rPh>
    <phoneticPr fontId="4"/>
  </si>
  <si>
    <t>女400R</t>
    <rPh sb="0" eb="1">
      <t>オンナ</t>
    </rPh>
    <phoneticPr fontId="4"/>
  </si>
  <si>
    <t>女1600R</t>
    <rPh sb="0" eb="1">
      <t>オンナ</t>
    </rPh>
    <phoneticPr fontId="4"/>
  </si>
  <si>
    <t>※リレーにエントリーをする選手とチームの記録を確認してください。</t>
    <rPh sb="13" eb="15">
      <t>センシュ</t>
    </rPh>
    <rPh sb="20" eb="22">
      <t>キロク</t>
    </rPh>
    <rPh sb="23" eb="25">
      <t>カクニン</t>
    </rPh>
    <phoneticPr fontId="4"/>
  </si>
  <si>
    <t>③リレー情報確認</t>
    <rPh sb="4" eb="6">
      <t>ジョウホウ</t>
    </rPh>
    <rPh sb="6" eb="8">
      <t>カクニン</t>
    </rPh>
    <phoneticPr fontId="4"/>
  </si>
  <si>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4"/>
  </si>
  <si>
    <t>　・リレーにエントリーをする選手のナンバーと、チームの記録を確認してください。</t>
    <rPh sb="14" eb="16">
      <t>センシュ</t>
    </rPh>
    <rPh sb="27" eb="29">
      <t>キロク</t>
    </rPh>
    <rPh sb="30" eb="32">
      <t>カクニン</t>
    </rPh>
    <phoneticPr fontId="4"/>
  </si>
  <si>
    <t>パロマ瑞穂スタジアム・パロマ瑞穂北陸上競技場</t>
    <rPh sb="3" eb="5">
      <t>ミズホ</t>
    </rPh>
    <rPh sb="14" eb="16">
      <t>ミズホ</t>
    </rPh>
    <rPh sb="16" eb="17">
      <t>キタ</t>
    </rPh>
    <rPh sb="17" eb="22">
      <t>リクジョウキョウギジョウ</t>
    </rPh>
    <phoneticPr fontId="4"/>
  </si>
  <si>
    <t>〒463-8799　守山郵便局　私書箱１４号　名古屋地区陸上競技協会</t>
    <rPh sb="23" eb="26">
      <t>ナゴヤ</t>
    </rPh>
    <rPh sb="26" eb="28">
      <t>チク</t>
    </rPh>
    <phoneticPr fontId="4"/>
  </si>
  <si>
    <t>勝見　昌弘　宛</t>
    <rPh sb="0" eb="2">
      <t>カツミ</t>
    </rPh>
    <rPh sb="3" eb="5">
      <t>マサヒロ</t>
    </rPh>
    <rPh sb="6" eb="7">
      <t>アテ</t>
    </rPh>
    <phoneticPr fontId="4"/>
  </si>
  <si>
    <t>男子4X100mR</t>
  </si>
  <si>
    <t>男子4X400mR</t>
  </si>
  <si>
    <t>女子4X100mR</t>
  </si>
  <si>
    <t>女子4X400mR</t>
  </si>
  <si>
    <t>種目計</t>
    <rPh sb="0" eb="2">
      <t>シュモク</t>
    </rPh>
    <rPh sb="2" eb="3">
      <t>ケイ</t>
    </rPh>
    <phoneticPr fontId="4"/>
  </si>
  <si>
    <t>種目数</t>
    <rPh sb="0" eb="3">
      <t>シュモクスウ</t>
    </rPh>
    <phoneticPr fontId="8"/>
  </si>
  <si>
    <t>リレー</t>
    <phoneticPr fontId="8"/>
  </si>
  <si>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4"/>
  </si>
  <si>
    <t>リレー計</t>
    <rPh sb="3" eb="4">
      <t>ケイ</t>
    </rPh>
    <phoneticPr fontId="4"/>
  </si>
  <si>
    <t>プログラム購入部数</t>
    <phoneticPr fontId="8"/>
  </si>
  <si>
    <t>リレー参加数✕1000円</t>
    <rPh sb="3" eb="6">
      <t>サンカスウ</t>
    </rPh>
    <rPh sb="11" eb="12">
      <t>エン</t>
    </rPh>
    <phoneticPr fontId="8"/>
  </si>
  <si>
    <t>支払金額</t>
    <rPh sb="0" eb="4">
      <t>シハライキンガク</t>
    </rPh>
    <phoneticPr fontId="8"/>
  </si>
  <si>
    <t>部</t>
    <rPh sb="0" eb="1">
      <t>ブ</t>
    </rPh>
    <phoneticPr fontId="8"/>
  </si>
  <si>
    <t>役員のできる方のお名前を入力してください</t>
    <rPh sb="0" eb="2">
      <t>ヤクイン</t>
    </rPh>
    <rPh sb="6" eb="7">
      <t>カタ</t>
    </rPh>
    <rPh sb="9" eb="11">
      <t>ナマ</t>
    </rPh>
    <rPh sb="12" eb="14">
      <t>ニュウリョク</t>
    </rPh>
    <phoneticPr fontId="4"/>
  </si>
  <si>
    <t>男</t>
    <rPh sb="0" eb="1">
      <t>オトコ</t>
    </rPh>
    <phoneticPr fontId="4"/>
  </si>
  <si>
    <t>女</t>
    <rPh sb="0" eb="1">
      <t>オンナ</t>
    </rPh>
    <phoneticPr fontId="4"/>
  </si>
  <si>
    <t>申込責任者</t>
    <rPh sb="0" eb="2">
      <t>モウシコミ</t>
    </rPh>
    <rPh sb="2" eb="5">
      <t>セキニンシャ</t>
    </rPh>
    <phoneticPr fontId="4"/>
  </si>
  <si>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4"/>
  </si>
  <si>
    <r>
      <t>　・入力したファイルを送信してください。</t>
    </r>
    <r>
      <rPr>
        <b/>
        <sz val="12"/>
        <color theme="1"/>
        <rFont val="ＭＳ 明朝"/>
        <family val="1"/>
        <charset val="128"/>
      </rPr>
      <t/>
    </r>
    <rPh sb="2" eb="4">
      <t>ニュウリョク</t>
    </rPh>
    <phoneticPr fontId="4"/>
  </si>
  <si>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4"/>
  </si>
  <si>
    <t>男100m</t>
  </si>
  <si>
    <t>女100m</t>
  </si>
  <si>
    <t>男200m</t>
  </si>
  <si>
    <t>女200m</t>
  </si>
  <si>
    <t>男400m</t>
  </si>
  <si>
    <t>女400m</t>
  </si>
  <si>
    <t>男800m</t>
  </si>
  <si>
    <t>女800m</t>
  </si>
  <si>
    <t>男1500m</t>
  </si>
  <si>
    <t>女1500m</t>
  </si>
  <si>
    <t>男5000m</t>
  </si>
  <si>
    <t>女100mH</t>
  </si>
  <si>
    <t>男110mH</t>
  </si>
  <si>
    <t>女400mH</t>
  </si>
  <si>
    <t>男400mH</t>
  </si>
  <si>
    <t>男3000mSC</t>
  </si>
  <si>
    <t>女走高跳</t>
  </si>
  <si>
    <t>男5000mW</t>
  </si>
  <si>
    <t>女棒高跳</t>
    <rPh sb="1" eb="2">
      <t>ボウ</t>
    </rPh>
    <phoneticPr fontId="58"/>
  </si>
  <si>
    <t>男走高跳</t>
  </si>
  <si>
    <t>女走幅跳</t>
  </si>
  <si>
    <t>男棒高跳</t>
    <rPh sb="1" eb="2">
      <t>ボウ</t>
    </rPh>
    <phoneticPr fontId="58"/>
  </si>
  <si>
    <t>女三段跳</t>
    <rPh sb="1" eb="3">
      <t>サンダ</t>
    </rPh>
    <phoneticPr fontId="57"/>
  </si>
  <si>
    <t>男走幅跳</t>
  </si>
  <si>
    <t>女砲丸投</t>
  </si>
  <si>
    <t>男三段跳</t>
    <rPh sb="1" eb="3">
      <t>サンダン</t>
    </rPh>
    <phoneticPr fontId="57"/>
  </si>
  <si>
    <t>女中学砲丸投</t>
  </si>
  <si>
    <t>男砲丸投</t>
    <rPh sb="1" eb="4">
      <t>ホウガンナゲ</t>
    </rPh>
    <phoneticPr fontId="57"/>
  </si>
  <si>
    <t>女円盤投</t>
    <rPh sb="1" eb="3">
      <t>エンバン</t>
    </rPh>
    <phoneticPr fontId="57"/>
  </si>
  <si>
    <t>男円盤投</t>
    <rPh sb="1" eb="4">
      <t>エンバンナゲ</t>
    </rPh>
    <phoneticPr fontId="57"/>
  </si>
  <si>
    <t>女ﾊﾝﾏｰ投</t>
    <rPh sb="5" eb="6">
      <t>ナ</t>
    </rPh>
    <phoneticPr fontId="57"/>
  </si>
  <si>
    <t>男ﾊﾝﾏｰ投</t>
  </si>
  <si>
    <t>女やり投</t>
    <rPh sb="3" eb="4">
      <t>ナ</t>
    </rPh>
    <phoneticPr fontId="57"/>
  </si>
  <si>
    <t>男やり投</t>
    <rPh sb="3" eb="4">
      <t>ナ</t>
    </rPh>
    <phoneticPr fontId="57"/>
  </si>
  <si>
    <t>男高校砲丸投</t>
  </si>
  <si>
    <t>男高校円盤投</t>
  </si>
  <si>
    <t>男中学砲丸投</t>
  </si>
  <si>
    <t>男中学円盤投</t>
  </si>
  <si>
    <t>メール送信期限</t>
    <rPh sb="3" eb="5">
      <t>ソウシン</t>
    </rPh>
    <rPh sb="5" eb="7">
      <t>キゲン</t>
    </rPh>
    <phoneticPr fontId="4"/>
  </si>
  <si>
    <t>部</t>
    <rPh sb="0" eb="1">
      <t>ブ</t>
    </rPh>
    <phoneticPr fontId="4"/>
  </si>
  <si>
    <t>ﾅﾝﾊﾞｰ1</t>
    <phoneticPr fontId="4"/>
  </si>
  <si>
    <t>※種目数・参加料等を確認してから印刷をしてください。</t>
  </si>
  <si>
    <r>
      <t>　　　帳票印刷ボタンをクリックして印刷を行ってください。</t>
    </r>
    <r>
      <rPr>
        <b/>
        <sz val="16"/>
        <color rgb="FFFF0000"/>
        <rFont val="ＭＳ ゴシック"/>
        <family val="3"/>
        <charset val="128"/>
      </rPr>
      <t>↓</t>
    </r>
    <r>
      <rPr>
        <b/>
        <sz val="12"/>
        <color rgb="FFFF0000"/>
        <rFont val="ＭＳ ゴシック"/>
        <family val="3"/>
        <charset val="128"/>
      </rPr>
      <t>　　</t>
    </r>
    <rPh sb="3" eb="5">
      <t>チョウヒョウ</t>
    </rPh>
    <rPh sb="5" eb="7">
      <t>インサツ</t>
    </rPh>
    <rPh sb="17" eb="19">
      <t>インサツ</t>
    </rPh>
    <rPh sb="20" eb="21">
      <t>オコナ</t>
    </rPh>
    <phoneticPr fontId="4"/>
  </si>
  <si>
    <t>役員のできる方のお名前</t>
    <rPh sb="0" eb="2">
      <t>ヤクイン</t>
    </rPh>
    <rPh sb="6" eb="7">
      <t>カタ</t>
    </rPh>
    <rPh sb="9" eb="11">
      <t>ナマ</t>
    </rPh>
    <phoneticPr fontId="4"/>
  </si>
  <si>
    <t>女5000m</t>
    <rPh sb="0" eb="1">
      <t>オンナ</t>
    </rPh>
    <phoneticPr fontId="5"/>
  </si>
  <si>
    <t>男10000m</t>
  </si>
  <si>
    <t>OP</t>
    <phoneticPr fontId="4"/>
  </si>
  <si>
    <t>OP1</t>
    <phoneticPr fontId="4"/>
  </si>
  <si>
    <t>OP2</t>
    <phoneticPr fontId="4"/>
  </si>
  <si>
    <t>OP3</t>
    <phoneticPr fontId="4"/>
  </si>
  <si>
    <t>記録</t>
    <rPh sb="0" eb="2">
      <t>キロク</t>
    </rPh>
    <phoneticPr fontId="4"/>
  </si>
  <si>
    <t>男女計</t>
    <rPh sb="0" eb="3">
      <t>ダンジョケイ</t>
    </rPh>
    <phoneticPr fontId="4"/>
  </si>
  <si>
    <t>参加人数</t>
    <rPh sb="0" eb="4">
      <t>サンカニンズウ</t>
    </rPh>
    <phoneticPr fontId="4"/>
  </si>
  <si>
    <t>　・プログラム購入部数、合計金額を確認してください。</t>
    <rPh sb="7" eb="9">
      <t>コウニュウ</t>
    </rPh>
    <rPh sb="9" eb="11">
      <t>ブスウ</t>
    </rPh>
    <rPh sb="12" eb="16">
      <t>ゴウケイキンガク</t>
    </rPh>
    <rPh sb="17" eb="19">
      <t>カクニン</t>
    </rPh>
    <phoneticPr fontId="4"/>
  </si>
  <si>
    <t>リレー</t>
    <phoneticPr fontId="40"/>
  </si>
  <si>
    <t>No</t>
    <phoneticPr fontId="40"/>
  </si>
  <si>
    <t>FLAG</t>
    <phoneticPr fontId="40"/>
  </si>
  <si>
    <t>女50000mW</t>
  </si>
  <si>
    <t>種目数×500円</t>
    <rPh sb="0" eb="2">
      <t>シュモク</t>
    </rPh>
    <rPh sb="2" eb="3">
      <t>スウ</t>
    </rPh>
    <rPh sb="7" eb="8">
      <t>エン</t>
    </rPh>
    <phoneticPr fontId="8"/>
  </si>
  <si>
    <t>※必要事項を全て入力してください。</t>
    <rPh sb="1" eb="3">
      <t>ヒツヨウ</t>
    </rPh>
    <rPh sb="3" eb="5">
      <t>ジコウ</t>
    </rPh>
    <rPh sb="6" eb="7">
      <t>スベ</t>
    </rPh>
    <rPh sb="8" eb="10">
      <t>ニュウリョク</t>
    </rPh>
    <phoneticPr fontId="4"/>
  </si>
  <si>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4"/>
  </si>
  <si>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4"/>
  </si>
  <si>
    <t>※データを修正する場合は、必ず「Delete」キーを使用してください。</t>
    <rPh sb="5" eb="7">
      <t>シュウセイ</t>
    </rPh>
    <rPh sb="9" eb="11">
      <t>バアイ</t>
    </rPh>
    <rPh sb="13" eb="14">
      <t>カナラ</t>
    </rPh>
    <rPh sb="26" eb="28">
      <t>シヨウ</t>
    </rPh>
    <phoneticPr fontId="4"/>
  </si>
  <si>
    <t>４種目以上エントリーする場合は２行使用して、どちらにもﾅﾝﾊﾞｰ･氏名等を入力してください。</t>
    <rPh sb="1" eb="3">
      <t>シュモク</t>
    </rPh>
    <rPh sb="3" eb="5">
      <t>イジョウ</t>
    </rPh>
    <rPh sb="12" eb="14">
      <t>バアイ</t>
    </rPh>
    <rPh sb="16" eb="17">
      <t>ギョウ</t>
    </rPh>
    <rPh sb="17" eb="19">
      <t>シヨウ</t>
    </rPh>
    <rPh sb="33" eb="35">
      <t>シメイ</t>
    </rPh>
    <rPh sb="35" eb="36">
      <t>ナド</t>
    </rPh>
    <rPh sb="37" eb="39">
      <t>ニュウリョク</t>
    </rPh>
    <phoneticPr fontId="4"/>
  </si>
  <si>
    <t>　　③リレー情報の確認</t>
    <rPh sb="6" eb="8">
      <t>ジョウホウ</t>
    </rPh>
    <rPh sb="9" eb="11">
      <t>カクニン</t>
    </rPh>
    <phoneticPr fontId="4"/>
  </si>
  <si>
    <t>　　④種目別人数の確認</t>
    <rPh sb="3" eb="6">
      <t>シュモクベツ</t>
    </rPh>
    <rPh sb="6" eb="8">
      <t>ニンズウ</t>
    </rPh>
    <rPh sb="9" eb="11">
      <t>カクニン</t>
    </rPh>
    <phoneticPr fontId="4"/>
  </si>
  <si>
    <t>　★問い合わせ先</t>
    <rPh sb="2" eb="3">
      <t>ト</t>
    </rPh>
    <rPh sb="4" eb="5">
      <t>ア</t>
    </rPh>
    <rPh sb="7" eb="8">
      <t>サキ</t>
    </rPh>
    <phoneticPr fontId="4"/>
  </si>
  <si>
    <t>A</t>
    <phoneticPr fontId="4"/>
  </si>
  <si>
    <t>プログラム部数✕800円</t>
    <rPh sb="5" eb="7">
      <t>ブスウ</t>
    </rPh>
    <rPh sb="11" eb="12">
      <t>エン</t>
    </rPh>
    <phoneticPr fontId="8"/>
  </si>
  <si>
    <t>１</t>
    <phoneticPr fontId="4"/>
  </si>
  <si>
    <t>２</t>
  </si>
  <si>
    <t>３</t>
  </si>
  <si>
    <t>４</t>
  </si>
  <si>
    <t>５</t>
  </si>
  <si>
    <t>６</t>
  </si>
  <si>
    <t>７</t>
  </si>
  <si>
    <t>①選手情報、②団体情報の各シートに上書きをすると式が消えますのでご注意ください。</t>
    <rPh sb="33" eb="35">
      <t>チュウイ</t>
    </rPh>
    <phoneticPr fontId="4"/>
  </si>
  <si>
    <t>↓</t>
    <phoneticPr fontId="4"/>
  </si>
  <si>
    <t>↓</t>
  </si>
  <si>
    <t>⇒</t>
  </si>
  <si>
    <t>4.07.00 ○</t>
  </si>
  <si>
    <t>4.7 X</t>
  </si>
  <si>
    <t>長距離の記録入力に注意してください。</t>
    <rPh sb="0" eb="3">
      <t>チョウ</t>
    </rPh>
    <rPh sb="4" eb="6">
      <t>キロク</t>
    </rPh>
    <rPh sb="6" eb="8">
      <t>ニュウリョク</t>
    </rPh>
    <rPh sb="9" eb="11">
      <t>チュウイ</t>
    </rPh>
    <phoneticPr fontId="4"/>
  </si>
  <si>
    <t>↓</t>
    <phoneticPr fontId="4"/>
  </si>
  <si>
    <t>E-mail：</t>
    <phoneticPr fontId="4"/>
  </si>
  <si>
    <t xml:space="preserve">nagoya.yosen@gmail.com </t>
    <phoneticPr fontId="4"/>
  </si>
  <si>
    <t>　・この大会から、申し込みメールへの返信は行いません。</t>
    <rPh sb="4" eb="6">
      <t>タイカイ</t>
    </rPh>
    <rPh sb="9" eb="10">
      <t>モウ</t>
    </rPh>
    <rPh sb="11" eb="12">
      <t>コ</t>
    </rPh>
    <rPh sb="18" eb="20">
      <t>ヘンシン</t>
    </rPh>
    <rPh sb="21" eb="22">
      <t>オコナ</t>
    </rPh>
    <phoneticPr fontId="4"/>
  </si>
  <si>
    <t>↓</t>
    <phoneticPr fontId="50"/>
  </si>
  <si>
    <t>mail：</t>
    <phoneticPr fontId="4"/>
  </si>
  <si>
    <t>toiawase.nagoya@gmail.com</t>
    <phoneticPr fontId="4"/>
  </si>
  <si>
    <t>絶対に、行を空けて入力しないでください。</t>
    <rPh sb="0" eb="2">
      <t>ゼッタイ</t>
    </rPh>
    <rPh sb="4" eb="5">
      <t>ギョウ</t>
    </rPh>
    <rPh sb="6" eb="7">
      <t>ア</t>
    </rPh>
    <rPh sb="9" eb="11">
      <t>ニュウリョク</t>
    </rPh>
    <phoneticPr fontId="4"/>
  </si>
  <si>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4"/>
  </si>
  <si>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4"/>
  </si>
  <si>
    <t>No</t>
    <phoneticPr fontId="40"/>
  </si>
  <si>
    <t>団体名略称</t>
  </si>
  <si>
    <t>団体コード</t>
    <phoneticPr fontId="58"/>
  </si>
  <si>
    <t>団体名カナ</t>
  </si>
  <si>
    <r>
      <t>N</t>
    </r>
    <r>
      <rPr>
        <sz val="11"/>
        <color theme="1"/>
        <rFont val="ＭＳ ゴシック"/>
        <family val="2"/>
        <charset val="128"/>
      </rPr>
      <t>o</t>
    </r>
    <phoneticPr fontId="40"/>
  </si>
  <si>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</si>
  <si>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</si>
  <si>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</si>
  <si>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</si>
  <si>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</si>
  <si>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</si>
  <si>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</si>
  <si>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</si>
  <si>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</si>
  <si>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</si>
  <si>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</si>
  <si>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</si>
  <si>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</si>
  <si>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</si>
  <si>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</si>
  <si>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</si>
  <si>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</si>
  <si>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</si>
  <si>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</si>
  <si>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</si>
  <si>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</si>
  <si>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</si>
  <si>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</si>
  <si>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</si>
  <si>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</si>
  <si>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</si>
  <si>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</si>
  <si>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</si>
  <si>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</si>
  <si>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</si>
  <si>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</si>
  <si>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</si>
  <si>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</si>
  <si>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</si>
  <si>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</si>
  <si>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</si>
  <si>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</si>
  <si>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</si>
  <si>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</si>
  <si>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</si>
  <si>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</si>
  <si>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</si>
  <si>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</si>
  <si>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</si>
  <si>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</si>
  <si>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</si>
  <si>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</si>
  <si>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</si>
  <si>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</si>
  <si>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</si>
  <si>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</si>
  <si>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</si>
  <si>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</si>
  <si>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</si>
  <si>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</si>
  <si>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</si>
  <si>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</si>
  <si>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</si>
  <si>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</si>
  <si>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</si>
  <si>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</si>
  <si>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</si>
  <si>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</si>
  <si>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</si>
  <si>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</si>
  <si>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</si>
  <si>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</si>
  <si>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</si>
  <si>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</si>
  <si>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</si>
  <si>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</si>
  <si>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</si>
  <si>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</si>
  <si>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</si>
  <si>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</si>
  <si>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</si>
  <si>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</si>
  <si>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</si>
  <si>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</si>
  <si>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</si>
  <si>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</si>
  <si>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</si>
  <si>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</si>
  <si>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</si>
  <si>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</si>
  <si>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</si>
  <si>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</si>
  <si>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</si>
  <si>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</si>
  <si>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</si>
  <si>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</si>
  <si>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</si>
  <si>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</si>
  <si>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</si>
  <si>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</si>
  <si>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</si>
  <si>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</si>
  <si>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</si>
  <si>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</si>
  <si>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</si>
  <si>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</si>
  <si>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</si>
  <si>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</si>
  <si>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</si>
  <si>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</si>
  <si>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</si>
  <si>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</si>
  <si>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</si>
  <si>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</si>
  <si>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</si>
  <si>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</si>
  <si>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</si>
  <si>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</si>
  <si>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</si>
  <si>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</si>
  <si>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</si>
  <si>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</si>
  <si>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</si>
  <si>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</si>
  <si>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</si>
  <si>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</si>
  <si>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</si>
  <si>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</si>
  <si>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</si>
  <si>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</si>
  <si>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</si>
  <si>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</si>
  <si>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</si>
  <si>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</si>
  <si>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</si>
  <si>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</si>
  <si>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</si>
  <si>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</si>
  <si>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</si>
  <si>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</si>
  <si>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</si>
  <si>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</si>
  <si>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</si>
  <si>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</si>
  <si>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</si>
  <si>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</si>
  <si>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</si>
  <si>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</si>
  <si>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</si>
  <si>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</si>
  <si>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</si>
  <si>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</si>
  <si>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</si>
  <si>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</si>
  <si>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HIDESONZ</t>
    <phoneticPr fontId="40"/>
  </si>
  <si>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</si>
  <si>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</si>
  <si>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</si>
  <si>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</si>
  <si>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</si>
  <si>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</si>
  <si>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</si>
  <si>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</si>
  <si>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</si>
  <si>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</si>
  <si>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</si>
  <si>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</si>
  <si>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</si>
  <si>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</si>
  <si>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</si>
  <si>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</si>
  <si>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</si>
  <si>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</si>
  <si>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</si>
  <si>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</si>
  <si>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</si>
  <si>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</si>
  <si>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</si>
  <si>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</si>
  <si>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</si>
  <si>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</si>
  <si>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</si>
  <si>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</si>
  <si>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</si>
  <si>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</si>
  <si>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</si>
  <si>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</si>
  <si>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</si>
  <si>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</si>
  <si>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</si>
  <si>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</si>
  <si>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</si>
  <si>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</si>
  <si>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</si>
  <si>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</si>
  <si>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</si>
  <si>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</si>
  <si>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</si>
  <si>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日進中</t>
  </si>
  <si>
    <t>ニッシンチュウ</t>
    <phoneticPr fontId="40"/>
  </si>
  <si>
    <t>田光中</t>
  </si>
  <si>
    <t>タコウチュウ</t>
    <phoneticPr fontId="40"/>
  </si>
  <si>
    <t>城山中</t>
  </si>
  <si>
    <t>シロヤマチュウ</t>
  </si>
  <si>
    <t>千種台中</t>
  </si>
  <si>
    <t>チクサダイ</t>
  </si>
  <si>
    <t>振甫中</t>
  </si>
  <si>
    <t>シンポ</t>
    <phoneticPr fontId="40"/>
  </si>
  <si>
    <t>若水中</t>
  </si>
  <si>
    <t>ワカミズチュウ</t>
    <phoneticPr fontId="40"/>
  </si>
  <si>
    <t>千種中</t>
  </si>
  <si>
    <t>チクサチュウ</t>
  </si>
  <si>
    <t>冨士中</t>
  </si>
  <si>
    <t>フジチュウ</t>
  </si>
  <si>
    <t>北陵中</t>
  </si>
  <si>
    <t>ホクリョウチュウ</t>
  </si>
  <si>
    <t>大曽根中</t>
  </si>
  <si>
    <t>オオゾネチュウ</t>
  </si>
  <si>
    <t>名古屋北中</t>
  </si>
  <si>
    <t>ナゴヤキタ</t>
  </si>
  <si>
    <t>名塚中</t>
    <phoneticPr fontId="40"/>
  </si>
  <si>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</si>
  <si>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</si>
  <si>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</si>
  <si>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</si>
  <si>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</si>
  <si>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</si>
  <si>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</si>
  <si>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</si>
  <si>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</si>
  <si>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</si>
  <si>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</si>
  <si>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</si>
  <si>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</si>
  <si>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</si>
  <si>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</si>
  <si>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</si>
  <si>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</si>
  <si>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</si>
  <si>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</si>
  <si>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</si>
  <si>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</si>
  <si>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</si>
  <si>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</si>
  <si>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</si>
  <si>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</si>
  <si>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</si>
  <si>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phoneticPr fontId="40"/>
  </si>
  <si>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</si>
  <si>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</si>
  <si>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</si>
  <si>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</si>
  <si>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</si>
  <si>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</si>
  <si>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</si>
  <si>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</si>
  <si>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</si>
  <si>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</si>
  <si>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</si>
  <si>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</si>
  <si>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</si>
  <si>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</si>
  <si>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</si>
  <si>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</si>
  <si>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phoneticPr fontId="40"/>
  </si>
  <si>
    <t>守山中</t>
  </si>
  <si>
    <t>モリヤマ</t>
  </si>
  <si>
    <t>守山東中</t>
  </si>
  <si>
    <t>モリヤマヒガシ</t>
  </si>
  <si>
    <t>守山西中</t>
    <phoneticPr fontId="40"/>
  </si>
  <si>
    <t>守山西中</t>
  </si>
  <si>
    <t>モリヤマニシチュウ</t>
  </si>
  <si>
    <t>鳴海中</t>
  </si>
  <si>
    <t>ナルミチュウ</t>
  </si>
  <si>
    <t>鳴子台中</t>
  </si>
  <si>
    <t>ナルコダイチュウ</t>
  </si>
  <si>
    <t>大高中</t>
  </si>
  <si>
    <t>オオダカチュウ</t>
  </si>
  <si>
    <t>有松中</t>
    <phoneticPr fontId="40"/>
  </si>
  <si>
    <t>有松中</t>
  </si>
  <si>
    <t>アリマツ</t>
  </si>
  <si>
    <t>千鳥丘中</t>
  </si>
  <si>
    <t>チドリガオカチュウ</t>
  </si>
  <si>
    <t>扇台中</t>
    <phoneticPr fontId="40"/>
  </si>
  <si>
    <t>扇台中</t>
  </si>
  <si>
    <t>オウギダイチュウ</t>
  </si>
  <si>
    <t>鎌倉台中</t>
  </si>
  <si>
    <t>カマクラダイチュウ</t>
  </si>
  <si>
    <t>神の倉中</t>
  </si>
  <si>
    <t>カミノクラ</t>
  </si>
  <si>
    <t>猪高中</t>
  </si>
  <si>
    <t>イタカチュウ</t>
  </si>
  <si>
    <t>神丘中</t>
  </si>
  <si>
    <t>カミオカチュウ</t>
  </si>
  <si>
    <t>高針台中</t>
    <phoneticPr fontId="40"/>
  </si>
  <si>
    <t>高針台中</t>
  </si>
  <si>
    <t>タカバリダイ</t>
  </si>
  <si>
    <t>藤森中</t>
  </si>
  <si>
    <t>フジモリチュウ</t>
  </si>
  <si>
    <t>牧の池中</t>
  </si>
  <si>
    <t>マキノイケチュウ</t>
  </si>
  <si>
    <t>御幸山中</t>
    <phoneticPr fontId="40"/>
  </si>
  <si>
    <t>御幸山中</t>
  </si>
  <si>
    <t>ミユキヤマ</t>
  </si>
  <si>
    <t>平針中</t>
  </si>
  <si>
    <t>ヒラバリ</t>
  </si>
  <si>
    <t>水無瀬中</t>
  </si>
  <si>
    <t>セトシリツミナセチュウ</t>
  </si>
  <si>
    <t>瀬戸南山中</t>
    <phoneticPr fontId="40"/>
  </si>
  <si>
    <t>瀬戸南山中</t>
  </si>
  <si>
    <t>セトミナミヤマ</t>
  </si>
  <si>
    <t>トウブチュウ</t>
  </si>
  <si>
    <t>チュウブチュウ</t>
  </si>
  <si>
    <t>高蔵寺中</t>
  </si>
  <si>
    <t>コウゾウジチュウ</t>
  </si>
  <si>
    <t>高森台中</t>
  </si>
  <si>
    <t>タカモリダイチュウ</t>
  </si>
  <si>
    <t>味美中</t>
  </si>
  <si>
    <t>アジヨシチュウ</t>
  </si>
  <si>
    <t>味岡中</t>
  </si>
  <si>
    <t>アジオカチュウ</t>
    <phoneticPr fontId="40"/>
  </si>
  <si>
    <t>尾張旭東中</t>
    <phoneticPr fontId="40"/>
  </si>
  <si>
    <t>尾張旭東中</t>
  </si>
  <si>
    <t>オワリアサヒシリツヒガシチュウ</t>
  </si>
  <si>
    <t>尾張旭西中</t>
    <phoneticPr fontId="40"/>
  </si>
  <si>
    <t>尾張旭西中</t>
  </si>
  <si>
    <t>オワリアサヒシリツニシチュウ</t>
  </si>
  <si>
    <t>豊明中</t>
    <phoneticPr fontId="40"/>
  </si>
  <si>
    <t>豊明中</t>
  </si>
  <si>
    <t>トヨアケ</t>
  </si>
  <si>
    <t>栄中</t>
  </si>
  <si>
    <t>サカエチュウ</t>
    <phoneticPr fontId="40"/>
  </si>
  <si>
    <t>沓掛中</t>
  </si>
  <si>
    <t>クツカケチュウ</t>
  </si>
  <si>
    <t>日進西中</t>
  </si>
  <si>
    <t>ニッシンニシチュウ</t>
  </si>
  <si>
    <t>日進東中</t>
  </si>
  <si>
    <t>ニッシンヒガシチュウ</t>
  </si>
  <si>
    <t>春木中</t>
  </si>
  <si>
    <t>ハルキチュウ</t>
    <phoneticPr fontId="40"/>
  </si>
  <si>
    <t>長久手中</t>
    <phoneticPr fontId="40"/>
  </si>
  <si>
    <t>長久手中</t>
  </si>
  <si>
    <t>ナガクテ</t>
  </si>
  <si>
    <t>亀崎中</t>
  </si>
  <si>
    <t>カメザキチュウ</t>
  </si>
  <si>
    <t>横須賀中</t>
  </si>
  <si>
    <t>ヨコスカチュウ</t>
    <phoneticPr fontId="40"/>
  </si>
  <si>
    <t>大府中</t>
  </si>
  <si>
    <t>オオブチュウ</t>
    <phoneticPr fontId="40"/>
  </si>
  <si>
    <t>大府西中</t>
    <phoneticPr fontId="40"/>
  </si>
  <si>
    <t>大府西中</t>
  </si>
  <si>
    <t>オオブニシ</t>
  </si>
  <si>
    <t>大府北中</t>
  </si>
  <si>
    <t>オオブキタチュウ</t>
    <phoneticPr fontId="40"/>
  </si>
  <si>
    <t>知多中</t>
  </si>
  <si>
    <t>チタシツリチタチュウ</t>
  </si>
  <si>
    <t>知多東部中</t>
  </si>
  <si>
    <t>チタトウブチュウ</t>
    <phoneticPr fontId="40"/>
  </si>
  <si>
    <t>知多中部中</t>
    <phoneticPr fontId="40"/>
  </si>
  <si>
    <t>知多中部中</t>
  </si>
  <si>
    <t>チタチュウブ</t>
  </si>
  <si>
    <t>東浦北部中</t>
  </si>
  <si>
    <t>ヒガシウラホクブチュウ</t>
    <phoneticPr fontId="40"/>
  </si>
  <si>
    <t>東浦西部中</t>
  </si>
  <si>
    <t>ヒガシウラセイブチュウ</t>
  </si>
  <si>
    <t>野間中</t>
  </si>
  <si>
    <t>ノマチュウ</t>
    <phoneticPr fontId="40"/>
  </si>
  <si>
    <t>河和中</t>
  </si>
  <si>
    <t>コウワチュウ</t>
  </si>
  <si>
    <t>武豊中</t>
    <phoneticPr fontId="40"/>
  </si>
  <si>
    <t>武豊中</t>
  </si>
  <si>
    <t>タケトヨ</t>
  </si>
  <si>
    <t>富貴中</t>
    <phoneticPr fontId="40"/>
  </si>
  <si>
    <t>富貴中</t>
  </si>
  <si>
    <t>フキ</t>
  </si>
  <si>
    <t>愛知中</t>
    <phoneticPr fontId="40"/>
  </si>
  <si>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</si>
  <si>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</si>
  <si>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</si>
  <si>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</si>
  <si>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</si>
  <si>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</si>
  <si>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</si>
  <si>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</si>
  <si>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</si>
  <si>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</si>
  <si>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40"/>
  </si>
  <si>
    <t>南山中男子部</t>
  </si>
  <si>
    <t>ナンザンチュウ　ダンシブ</t>
  </si>
  <si>
    <t>名古屋女子大学中</t>
  </si>
  <si>
    <t>ナゴヤジョシダイガクチュウ</t>
  </si>
  <si>
    <t>名経大高蔵中</t>
    <phoneticPr fontId="40"/>
  </si>
  <si>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</si>
  <si>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</si>
  <si>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</si>
  <si>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</si>
  <si>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</si>
  <si>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</si>
  <si>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</si>
  <si>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</si>
  <si>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</si>
  <si>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phoneticPr fontId="40"/>
  </si>
  <si>
    <t>乙川中</t>
  </si>
  <si>
    <t>ｵｯｶﾜﾁｭｳ</t>
    <phoneticPr fontId="40"/>
  </si>
  <si>
    <t>東浦中</t>
  </si>
  <si>
    <t>ﾋｶﾞｼｳﾗﾁｭｳ</t>
    <phoneticPr fontId="40"/>
  </si>
  <si>
    <t>北山中</t>
  </si>
  <si>
    <t>ｷﾀﾔﾏﾁｭｳ</t>
    <phoneticPr fontId="40"/>
  </si>
  <si>
    <t>前津中</t>
  </si>
  <si>
    <t>ﾏｴﾂﾞﾁｭｳ</t>
    <phoneticPr fontId="40"/>
  </si>
  <si>
    <t>①団体情報入力</t>
    <rPh sb="1" eb="3">
      <t>ダン</t>
    </rPh>
    <rPh sb="3" eb="5">
      <t>ジョウホウ</t>
    </rPh>
    <rPh sb="5" eb="7">
      <t>ニュウリョク</t>
    </rPh>
    <phoneticPr fontId="4"/>
  </si>
  <si>
    <t>団体名</t>
    <rPh sb="0" eb="2">
      <t>ダンタイ</t>
    </rPh>
    <rPh sb="2" eb="3">
      <t>メイ</t>
    </rPh>
    <phoneticPr fontId="4"/>
  </si>
  <si>
    <t>団体コード</t>
    <rPh sb="0" eb="2">
      <t>ダンタイ</t>
    </rPh>
    <phoneticPr fontId="4"/>
  </si>
  <si>
    <t>略称団体名</t>
    <rPh sb="0" eb="2">
      <t>リャクショウ</t>
    </rPh>
    <rPh sb="2" eb="4">
      <t>ダンタ</t>
    </rPh>
    <rPh sb="4" eb="5">
      <t>メイ</t>
    </rPh>
    <phoneticPr fontId="4"/>
  </si>
  <si>
    <t>団体名ﾌﾘｶﾞﾅ</t>
    <rPh sb="0" eb="3">
      <t>ダンタイメイ</t>
    </rPh>
    <phoneticPr fontId="4"/>
  </si>
  <si>
    <t>←入力</t>
    <rPh sb="1" eb="3">
      <t>ニュウリョク</t>
    </rPh>
    <phoneticPr fontId="4"/>
  </si>
  <si>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4"/>
  </si>
  <si>
    <t>ナンバーのアルファベット</t>
    <phoneticPr fontId="4"/>
  </si>
  <si>
    <t>←入力　ナンバーのアルファベットを入力してください。</t>
    <rPh sb="1" eb="3">
      <t>ニュウリョク</t>
    </rPh>
    <rPh sb="17" eb="19">
      <t>ニュウ</t>
    </rPh>
    <phoneticPr fontId="4"/>
  </si>
  <si>
    <t>プログラム購入部数</t>
    <phoneticPr fontId="4"/>
  </si>
  <si>
    <t>振込明細書のコピーを以下に添付してください</t>
    <rPh sb="0" eb="2">
      <t>フリコミ</t>
    </rPh>
    <rPh sb="2" eb="5">
      <t>メイサイショ</t>
    </rPh>
    <rPh sb="10" eb="12">
      <t>イカ</t>
    </rPh>
    <rPh sb="13" eb="15">
      <t>テンプ</t>
    </rPh>
    <phoneticPr fontId="4"/>
  </si>
  <si>
    <t>申込責任者/電話番号</t>
    <rPh sb="0" eb="2">
      <t>モウシコミ</t>
    </rPh>
    <rPh sb="2" eb="5">
      <t>セキニ</t>
    </rPh>
    <rPh sb="6" eb="10">
      <t>デンワバンゴウ</t>
    </rPh>
    <phoneticPr fontId="4"/>
  </si>
  <si>
    <t>④参加人数一覧表</t>
    <rPh sb="1" eb="3">
      <t>サンカ</t>
    </rPh>
    <rPh sb="3" eb="5">
      <t>ニンズウ</t>
    </rPh>
    <rPh sb="5" eb="7">
      <t>イチラン</t>
    </rPh>
    <rPh sb="7" eb="8">
      <t>ヒョウ</t>
    </rPh>
    <phoneticPr fontId="4"/>
  </si>
  <si>
    <t>申込人数一覧表</t>
    <rPh sb="0" eb="1">
      <t>サル</t>
    </rPh>
    <rPh sb="1" eb="2">
      <t>コミ</t>
    </rPh>
    <rPh sb="2" eb="3">
      <t>ジン</t>
    </rPh>
    <rPh sb="3" eb="4">
      <t>カズ</t>
    </rPh>
    <rPh sb="4" eb="5">
      <t>イチ</t>
    </rPh>
    <rPh sb="5" eb="6">
      <t>ラン</t>
    </rPh>
    <rPh sb="6" eb="7">
      <t>ヒョウ</t>
    </rPh>
    <phoneticPr fontId="8"/>
  </si>
  <si>
    <t>※このファイルをメールに添付して送信してください！</t>
    <rPh sb="12" eb="14">
      <t>テンプ</t>
    </rPh>
    <rPh sb="16" eb="18">
      <t>ソウシン</t>
    </rPh>
    <phoneticPr fontId="4"/>
  </si>
  <si>
    <t>８</t>
    <phoneticPr fontId="4"/>
  </si>
  <si>
    <t>９</t>
    <phoneticPr fontId="4"/>
  </si>
  <si>
    <t>団体名検索</t>
    <rPh sb="0" eb="2">
      <t>ダンタイ</t>
    </rPh>
    <rPh sb="2" eb="3">
      <t>メイ</t>
    </rPh>
    <rPh sb="3" eb="5">
      <t>ケンサク</t>
    </rPh>
    <phoneticPr fontId="4"/>
  </si>
  <si>
    <t>春日井東部中</t>
    <rPh sb="0" eb="3">
      <t>カス</t>
    </rPh>
    <phoneticPr fontId="40"/>
  </si>
  <si>
    <t>春日井中部中</t>
    <rPh sb="0" eb="3">
      <t>カ</t>
    </rPh>
    <phoneticPr fontId="40"/>
  </si>
  <si>
    <r>
      <t>◎トラック種目・・・・</t>
    </r>
    <r>
      <rPr>
        <b/>
        <sz val="18"/>
        <color theme="1"/>
        <rFont val="ＭＳ ゴシック"/>
        <family val="3"/>
        <charset val="128"/>
      </rPr>
      <t>分秒をドット「．」で区切り</t>
    </r>
    <r>
      <rPr>
        <sz val="11"/>
        <color theme="1"/>
        <rFont val="ＭＳ 明朝"/>
        <family val="1"/>
        <charset val="128"/>
      </rPr>
      <t>、すべての種目で</t>
    </r>
    <r>
      <rPr>
        <b/>
        <u/>
        <sz val="18"/>
        <color rgb="FFFF0000"/>
        <rFont val="ＭＳ ゴシック"/>
        <family val="3"/>
        <charset val="128"/>
      </rPr>
      <t>100分の1秒まで入力してください。</t>
    </r>
    <rPh sb="5" eb="7">
      <t>シュモク</t>
    </rPh>
    <rPh sb="29" eb="31">
      <t>シュモク</t>
    </rPh>
    <phoneticPr fontId="4"/>
  </si>
  <si>
    <r>
      <t>　　※</t>
    </r>
    <r>
      <rPr>
        <b/>
        <u/>
        <sz val="11"/>
        <color rgb="FF00B050"/>
        <rFont val="ＭＳ 明朝"/>
        <family val="1"/>
        <charset val="128"/>
      </rPr>
      <t>入力は、男子を先に入力し、続けて女子を入力してください。</t>
    </r>
    <r>
      <rPr>
        <b/>
        <u/>
        <sz val="14"/>
        <color rgb="FF00B050"/>
        <rFont val="ＭＳ ゴシック"/>
        <family val="3"/>
        <charset val="128"/>
      </rPr>
      <t>絶対に行を空けないでください。行を空けると空いた行以下のデータは反映されません。</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rPh sb="46" eb="47">
      <t>ギョウ</t>
    </rPh>
    <rPh sb="48" eb="49">
      <t>ア</t>
    </rPh>
    <rPh sb="52" eb="53">
      <t>ア</t>
    </rPh>
    <rPh sb="55" eb="56">
      <t>ギョウ</t>
    </rPh>
    <rPh sb="56" eb="58">
      <t>イカ</t>
    </rPh>
    <rPh sb="63" eb="65">
      <t>ハンエイ</t>
    </rPh>
    <phoneticPr fontId="4"/>
  </si>
  <si>
    <t>　　※ナンバーは、アルファベットと数字を分けて入力してください。アルファベットは、団体情報入力シートで入力して下さい。</t>
    <rPh sb="17" eb="19">
      <t>スウジ</t>
    </rPh>
    <rPh sb="20" eb="21">
      <t>ワ</t>
    </rPh>
    <rPh sb="23" eb="25">
      <t>ニュウリョク</t>
    </rPh>
    <rPh sb="41" eb="43">
      <t>ダンタイ</t>
    </rPh>
    <rPh sb="43" eb="45">
      <t>ジョウホウ</t>
    </rPh>
    <rPh sb="45" eb="47">
      <t>ニュウリョク</t>
    </rPh>
    <rPh sb="51" eb="53">
      <t>ニュウリョク</t>
    </rPh>
    <rPh sb="55" eb="56">
      <t>クダ</t>
    </rPh>
    <phoneticPr fontId="4"/>
  </si>
  <si>
    <t xml:space="preserve">      大学生は、地域学連コード番号をハイフンを除いて、アルファベットと同様に入力してください。</t>
    <rPh sb="26" eb="27">
      <t>ノゾ</t>
    </rPh>
    <rPh sb="38" eb="40">
      <t>ドウヨウ</t>
    </rPh>
    <phoneticPr fontId="4"/>
  </si>
  <si>
    <r>
      <t>◎フィールド種目・・・</t>
    </r>
    <r>
      <rPr>
        <sz val="18"/>
        <color theme="1"/>
        <rFont val="ＭＳ ゴシック"/>
        <family val="3"/>
        <charset val="128"/>
      </rPr>
      <t>メートルを「m」で区切り</t>
    </r>
    <r>
      <rPr>
        <sz val="18"/>
        <color theme="1"/>
        <rFont val="ＭＳ 明朝"/>
        <family val="1"/>
        <charset val="128"/>
      </rPr>
      <t>、</t>
    </r>
    <r>
      <rPr>
        <u/>
        <sz val="18"/>
        <color rgb="FFFF0000"/>
        <rFont val="ＭＳ ゴシック"/>
        <family val="3"/>
        <charset val="128"/>
      </rPr>
      <t>cm単位まで入力</t>
    </r>
    <r>
      <rPr>
        <b/>
        <u/>
        <sz val="18"/>
        <color rgb="FFFF0000"/>
        <rFont val="ＭＳ ゴシック"/>
        <family val="3"/>
        <charset val="128"/>
      </rPr>
      <t>（「cm」の文字は入れないでください</t>
    </r>
    <r>
      <rPr>
        <b/>
        <u/>
        <sz val="11"/>
        <color rgb="FFFF0000"/>
        <rFont val="ＭＳ ゴシック"/>
        <family val="3"/>
        <charset val="128"/>
      </rPr>
      <t>）</t>
    </r>
    <rPh sb="6" eb="8">
      <t>シュモク</t>
    </rPh>
    <phoneticPr fontId="4"/>
  </si>
  <si>
    <t>郵送の際は、速達や書留はお断りします。</t>
    <rPh sb="0" eb="2">
      <t>ユウソウ</t>
    </rPh>
    <rPh sb="3" eb="4">
      <t>サイ</t>
    </rPh>
    <rPh sb="6" eb="8">
      <t>ソクタツ</t>
    </rPh>
    <rPh sb="9" eb="11">
      <t>カキトメ</t>
    </rPh>
    <rPh sb="13" eb="14">
      <t>コトワ</t>
    </rPh>
    <phoneticPr fontId="4"/>
  </si>
  <si>
    <r>
      <t>　・「④参加人数一覧表」にある、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6">
      <t>サンカ</t>
    </rPh>
    <rPh sb="6" eb="8">
      <t>ニンズウ</t>
    </rPh>
    <rPh sb="8" eb="10">
      <t>イチラン</t>
    </rPh>
    <rPh sb="10" eb="11">
      <t>ヒョウ</t>
    </rPh>
    <rPh sb="16" eb="20">
      <t>チョウ</t>
    </rPh>
    <rPh sb="30" eb="33">
      <t>イン</t>
    </rPh>
    <rPh sb="33" eb="36">
      <t>オコ</t>
    </rPh>
    <phoneticPr fontId="4"/>
  </si>
  <si>
    <t>　①ファイルの送信がないと受付けしたことにはなりません。</t>
    <rPh sb="7" eb="9">
      <t>ソウシン</t>
    </rPh>
    <rPh sb="13" eb="15">
      <t>ウケツ</t>
    </rPh>
    <phoneticPr fontId="4"/>
  </si>
  <si>
    <t>振り込み･郵送期限</t>
    <rPh sb="0" eb="1">
      <t>フ</t>
    </rPh>
    <rPh sb="2" eb="3">
      <t>コ</t>
    </rPh>
    <rPh sb="5" eb="7">
      <t>ユウソウ</t>
    </rPh>
    <rPh sb="7" eb="9">
      <t>キゲン</t>
    </rPh>
    <phoneticPr fontId="4"/>
  </si>
  <si>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</si>
  <si>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</si>
  <si>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</si>
  <si>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</si>
  <si>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⑤リレー情報確認で、メンバーが反映されていることを必ず確認してください。</t>
    <rPh sb="5" eb="7">
      <t>ジョウホウ</t>
    </rPh>
    <rPh sb="7" eb="9">
      <t>カクニン</t>
    </rPh>
    <rPh sb="28" eb="30">
      <t>カクニン</t>
    </rPh>
    <phoneticPr fontId="4"/>
  </si>
  <si>
    <t>第７８回愛知陸上競技選手権 名古屋地区予選会</t>
    <rPh sb="0" eb="1">
      <t>ダイ</t>
    </rPh>
    <rPh sb="3" eb="4">
      <t>カイ</t>
    </rPh>
    <rPh sb="4" eb="6">
      <t>アイチ</t>
    </rPh>
    <rPh sb="6" eb="10">
      <t>リクジョウキョウギ</t>
    </rPh>
    <rPh sb="10" eb="13">
      <t>センシュケン</t>
    </rPh>
    <rPh sb="14" eb="17">
      <t>ナゴヤ</t>
    </rPh>
    <rPh sb="17" eb="22">
      <t>チクヨセンカイ</t>
    </rPh>
    <phoneticPr fontId="4"/>
  </si>
  <si>
    <t>団体名</t>
    <rPh sb="0" eb="2">
      <t>ダンタイ</t>
    </rPh>
    <rPh sb="2" eb="3">
      <t>メイ</t>
    </rPh>
    <phoneticPr fontId="8"/>
  </si>
  <si>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4"/>
  </si>
  <si>
    <t>　　修正がある場合は、「②選手情報入力」で修正してください。</t>
    <rPh sb="2" eb="4">
      <t>シュウセイ</t>
    </rPh>
    <rPh sb="7" eb="9">
      <t>バアイ</t>
    </rPh>
    <rPh sb="13" eb="15">
      <t>センシュ</t>
    </rPh>
    <rPh sb="15" eb="17">
      <t>ジョウホウ</t>
    </rPh>
    <rPh sb="17" eb="19">
      <t>ニュウリョク</t>
    </rPh>
    <rPh sb="21" eb="23">
      <t>シュウセイ</t>
    </rPh>
    <phoneticPr fontId="4"/>
  </si>
  <si>
    <t>　　⑤参加人数一覧表の印刷</t>
    <rPh sb="3" eb="7">
      <t>サンカニン</t>
    </rPh>
    <rPh sb="7" eb="9">
      <t>イチラン</t>
    </rPh>
    <rPh sb="9" eb="10">
      <t>ヒョウ</t>
    </rPh>
    <rPh sb="11" eb="13">
      <t>インサツ</t>
    </rPh>
    <phoneticPr fontId="4"/>
  </si>
  <si>
    <t>　　⑥ファイルの保存</t>
    <rPh sb="8" eb="10">
      <t>ホゾン</t>
    </rPh>
    <phoneticPr fontId="4"/>
  </si>
  <si>
    <r>
      <t>　・</t>
    </r>
    <r>
      <rPr>
        <b/>
        <u/>
        <sz val="11"/>
        <color indexed="10"/>
        <rFont val="ＭＳ ゴシック"/>
        <family val="3"/>
        <charset val="128"/>
      </rPr>
      <t>ファイル名を団体名（例：○○中）に変更し</t>
    </r>
    <r>
      <rPr>
        <sz val="11"/>
        <color indexed="8"/>
        <rFont val="ＭＳ 明朝"/>
        <family val="1"/>
        <charset val="128"/>
      </rPr>
      <t>保存してください。メールに添付するときは、ファイル名が団体名に</t>
    </r>
    <rPh sb="6" eb="7">
      <t>メイ</t>
    </rPh>
    <rPh sb="8" eb="10">
      <t>ダンタイ</t>
    </rPh>
    <rPh sb="10" eb="11">
      <t>メイ</t>
    </rPh>
    <rPh sb="12" eb="13">
      <t>レイ</t>
    </rPh>
    <rPh sb="16" eb="17">
      <t>チュウ</t>
    </rPh>
    <rPh sb="19" eb="21">
      <t>ヘンコウ</t>
    </rPh>
    <rPh sb="22" eb="24">
      <t>ホゾン</t>
    </rPh>
    <rPh sb="35" eb="37">
      <t>テンプ</t>
    </rPh>
    <rPh sb="47" eb="48">
      <t>メイ</t>
    </rPh>
    <rPh sb="49" eb="51">
      <t>ダンタイ</t>
    </rPh>
    <rPh sb="51" eb="52">
      <t>メイ</t>
    </rPh>
    <phoneticPr fontId="4"/>
  </si>
  <si>
    <t>　　⑦メール送信</t>
    <rPh sb="6" eb="8">
      <t>ソウシン</t>
    </rPh>
    <phoneticPr fontId="4"/>
  </si>
  <si>
    <t>　　⑧参加料の振込</t>
    <rPh sb="3" eb="6">
      <t>サンカリョウ</t>
    </rPh>
    <rPh sb="7" eb="9">
      <t>フリコミ</t>
    </rPh>
    <phoneticPr fontId="50"/>
  </si>
  <si>
    <r>
      <t>　・振込明細書のコピーを添付した</t>
    </r>
    <r>
      <rPr>
        <b/>
        <sz val="11"/>
        <color rgb="FFFF0000"/>
        <rFont val="ＭＳ 明朝"/>
        <family val="1"/>
        <charset val="128"/>
      </rPr>
      <t>「④参加人数一覧表」</t>
    </r>
    <r>
      <rPr>
        <b/>
        <sz val="11"/>
        <color theme="1"/>
        <rFont val="ＭＳ 明朝"/>
        <family val="1"/>
        <charset val="128"/>
      </rPr>
      <t>を郵送してください。</t>
    </r>
    <rPh sb="18" eb="20">
      <t>サンカ</t>
    </rPh>
    <rPh sb="20" eb="22">
      <t>ニンズウ</t>
    </rPh>
    <rPh sb="22" eb="25">
      <t>イチランヒョウ</t>
    </rPh>
    <rPh sb="27" eb="29">
      <t>ユウソウ</t>
    </rPh>
    <phoneticPr fontId="4"/>
  </si>
  <si>
    <t>　　⑨郵送</t>
    <rPh sb="3" eb="5">
      <t>ユウソウ</t>
    </rPh>
    <phoneticPr fontId="4"/>
  </si>
  <si>
    <t>　　⑩申込完了</t>
    <rPh sb="3" eb="5">
      <t>モウシコミ</t>
    </rPh>
    <rPh sb="5" eb="7">
      <t>カンリョウ</t>
    </rPh>
    <phoneticPr fontId="4"/>
  </si>
  <si>
    <t>このアドレスには、絶対にデータを送信しないで下さい。</t>
    <phoneticPr fontId="4"/>
  </si>
  <si>
    <r>
      <t>　・参加料を振り込み、</t>
    </r>
    <r>
      <rPr>
        <b/>
        <sz val="11"/>
        <color rgb="FFFF0000"/>
        <rFont val="ＭＳ ゴシック"/>
        <family val="3"/>
        <charset val="128"/>
      </rPr>
      <t>明細書のコピーを「④参加人数一覧表」に添付</t>
    </r>
    <r>
      <rPr>
        <sz val="11"/>
        <color theme="1"/>
        <rFont val="ＭＳ 明朝"/>
        <family val="1"/>
        <charset val="128"/>
      </rPr>
      <t>してください。</t>
    </r>
    <rPh sb="2" eb="5">
      <t>サンカリョウ</t>
    </rPh>
    <rPh sb="6" eb="7">
      <t>フ</t>
    </rPh>
    <rPh sb="8" eb="9">
      <t>コ</t>
    </rPh>
    <rPh sb="11" eb="14">
      <t>メイサイショ</t>
    </rPh>
    <rPh sb="21" eb="23">
      <t>サンカ</t>
    </rPh>
    <rPh sb="23" eb="25">
      <t>ニンズウ</t>
    </rPh>
    <rPh sb="25" eb="27">
      <t>イチラン</t>
    </rPh>
    <rPh sb="27" eb="28">
      <t>ヒョウ</t>
    </rPh>
    <rPh sb="30" eb="32">
      <t>テンプ</t>
    </rPh>
    <phoneticPr fontId="40"/>
  </si>
  <si>
    <t>　  郵送の際には、書留や速達はやめて下さい。</t>
    <rPh sb="3" eb="5">
      <t>ユウソウ</t>
    </rPh>
    <rPh sb="6" eb="7">
      <t>サイ</t>
    </rPh>
    <rPh sb="10" eb="12">
      <t>カキトメ</t>
    </rPh>
    <rPh sb="13" eb="15">
      <t>ソクタツ</t>
    </rPh>
    <rPh sb="19" eb="20">
      <t>クダ</t>
    </rPh>
    <phoneticPr fontId="4"/>
  </si>
  <si>
    <t>中学生個人用</t>
    <rPh sb="0" eb="2">
      <t>チュウガク</t>
    </rPh>
    <rPh sb="2" eb="3">
      <t>ナマ</t>
    </rPh>
    <rPh sb="3" eb="5">
      <t>コジ</t>
    </rPh>
    <rPh sb="5" eb="6">
      <t>ヨウ</t>
    </rPh>
    <phoneticPr fontId="4"/>
  </si>
  <si>
    <t>愛</t>
    <rPh sb="0" eb="1">
      <t>アイ</t>
    </rPh>
    <phoneticPr fontId="4"/>
  </si>
  <si>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4"/>
  </si>
  <si>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4"/>
  </si>
  <si>
    <t>　　フィールド種目では、１番記録の近い組の一番最後に追加します。</t>
    <rPh sb="21" eb="25">
      <t>イチバンサイゴ</t>
    </rPh>
    <phoneticPr fontId="4"/>
  </si>
  <si>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4"/>
  </si>
  <si>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4"/>
  </si>
  <si>
    <t>中学生個人登録用</t>
    <rPh sb="0" eb="2">
      <t>チュウガク</t>
    </rPh>
    <rPh sb="2" eb="3">
      <t>ナマ</t>
    </rPh>
    <rPh sb="3" eb="5">
      <t>コジン</t>
    </rPh>
    <rPh sb="5" eb="7">
      <t>トウロク</t>
    </rPh>
    <rPh sb="7" eb="8">
      <t>ヨウ</t>
    </rPh>
    <phoneticPr fontId="4"/>
  </si>
  <si>
    <t>中学生で、学校の部活動に入部していない場合の登録は個人登録です。</t>
    <rPh sb="0" eb="3">
      <t>チュウガクセイ</t>
    </rPh>
    <rPh sb="5" eb="7">
      <t>ガッコウ</t>
    </rPh>
    <rPh sb="8" eb="11">
      <t>ブカツドウ</t>
    </rPh>
    <rPh sb="12" eb="14">
      <t>ニュウブ</t>
    </rPh>
    <rPh sb="19" eb="21">
      <t>バアイ</t>
    </rPh>
    <rPh sb="22" eb="24">
      <t>トウロク</t>
    </rPh>
    <rPh sb="25" eb="27">
      <t>コジン</t>
    </rPh>
    <rPh sb="27" eb="29">
      <t>トウロク</t>
    </rPh>
    <phoneticPr fontId="4"/>
  </si>
  <si>
    <t>　　①団体情報の入力</t>
    <rPh sb="3" eb="5">
      <t>ダ</t>
    </rPh>
    <rPh sb="5" eb="7">
      <t>ジョウホウ</t>
    </rPh>
    <rPh sb="8" eb="10">
      <t>ニュウリョク</t>
    </rPh>
    <phoneticPr fontId="4"/>
  </si>
  <si>
    <t>↓</t>
    <phoneticPr fontId="4"/>
  </si>
  <si>
    <t>　　②選手情報の入力</t>
    <rPh sb="3" eb="5">
      <t>センシュ</t>
    </rPh>
    <rPh sb="5" eb="7">
      <t>ジョウホウ</t>
    </rPh>
    <rPh sb="8" eb="10">
      <t>ニュウリョク</t>
    </rPh>
    <phoneticPr fontId="4"/>
  </si>
  <si>
    <t>↓</t>
    <phoneticPr fontId="4"/>
  </si>
  <si>
    <t>⇒</t>
    <phoneticPr fontId="4"/>
  </si>
  <si>
    <t>12.00</t>
    <phoneticPr fontId="4"/>
  </si>
  <si>
    <t>20m</t>
    <phoneticPr fontId="4"/>
  </si>
  <si>
    <t>20m00</t>
    <phoneticPr fontId="4"/>
  </si>
  <si>
    <t>Ver3</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</si>
</sst>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 numFmtId="179" formatCode="[$-411]m&quot;月&quot;d&quot;日&quot;&quot;(&quot;aaa&quot;)メール必着&quot;"/>
  </numFmts>
  <fonts count="85">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1"/>
      <name val="ＤＦ平成明朝体W7"/>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4"/>
      <color indexed="10"/>
      <name val="ＭＳ 明朝"/>
      <family val="1"/>
      <charset val="128"/>
    </font>
    <font>
      <sz val="11"/>
      <color theme="1"/>
      <name val="ＭＳ Ｐゴシック"/>
      <family val="3"/>
      <charset val="128"/>
      <scheme val="minor"/>
    </font>
    <font>
      <sz val="6"/>
      <name val="ＭＳ ゴシック"/>
      <family val="2"/>
      <charset val="128"/>
    </font>
    <font>
      <b/>
      <sz val="14"/>
      <name val="ＭＳ Ｐ明朝"/>
      <family val="1"/>
      <charset val="128"/>
    </font>
    <font>
      <b/>
      <sz val="16"/>
      <color rgb="FFFF0000"/>
      <name val="ＭＳ 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b/>
      <u/>
      <sz val="18"/>
      <color rgb="FFFF0000"/>
      <name val="ＭＳ ゴシック"/>
      <family val="3"/>
      <charset val="128"/>
    </font>
    <font>
      <b/>
      <sz val="12"/>
      <color indexed="81"/>
      <name val="ＭＳ Ｐゴシック"/>
      <family val="3"/>
      <charset val="128"/>
    </font>
    <font>
      <sz val="11"/>
      <name val="ＤＦ平成明朝体W7"/>
      <family val="1"/>
      <charset val="128"/>
    </font>
    <font>
      <b/>
      <sz val="16"/>
      <name val="ＭＳ Ｐゴシック"/>
      <family val="3"/>
      <charset val="128"/>
    </font>
    <font>
      <b/>
      <sz val="9"/>
      <color indexed="81"/>
      <name val="ＭＳ Ｐゴシック"/>
      <family val="3"/>
      <charset val="128"/>
    </font>
    <font>
      <b/>
      <sz val="18"/>
      <color theme="1"/>
      <name val="ＭＳ ゴシック"/>
      <family val="3"/>
      <charset val="128"/>
    </font>
    <font>
      <b/>
      <u/>
      <sz val="14"/>
      <color rgb="FF00B050"/>
      <name val="ＭＳ ゴシック"/>
      <family val="3"/>
      <charset val="128"/>
    </font>
    <font>
      <sz val="18"/>
      <color theme="1"/>
      <name val="ＭＳ ゴシック"/>
      <family val="3"/>
      <charset val="128"/>
    </font>
    <font>
      <sz val="18"/>
      <color theme="1"/>
      <name val="ＭＳ 明朝"/>
      <family val="1"/>
      <charset val="128"/>
    </font>
    <font>
      <u/>
      <sz val="18"/>
      <color rgb="FFFF0000"/>
      <name val="ＭＳ ゴシック"/>
      <family val="3"/>
      <charset val="128"/>
    </font>
    <font>
      <b/>
      <sz val="18"/>
      <color rgb="FFFF0000"/>
      <name val="ＭＳ ゴシック"/>
      <family val="3"/>
      <charset val="128"/>
    </font>
    <font>
      <b/>
      <sz val="16"/>
      <color rgb="FF0886E0"/>
      <name val="メイリオ"/>
      <family val="3"/>
      <charset val="128"/>
    </font>
    <font>
      <sz val="11"/>
      <color rgb="FF000000"/>
      <name val="メイリオ"/>
      <family val="3"/>
      <charset val="128"/>
    </font>
    <font>
      <b/>
      <sz val="18"/>
      <name val="ＭＳ ゴシック"/>
      <family val="3"/>
      <charset val="128"/>
    </font>
    <font>
      <sz val="14"/>
      <color rgb="FFFF0000"/>
      <name val="HG創英角ﾎﾟｯﾌﾟ体"/>
      <family val="3"/>
      <charset val="128"/>
    </font>
    <font>
      <sz val="14"/>
      <color rgb="FFFF0000"/>
      <name val="ＭＳ 明朝"/>
      <family val="1"/>
      <charset val="128"/>
    </font>
    <font>
      <i/>
      <sz val="28"/>
      <color theme="1"/>
      <name val="ＭＳ ゴシック"/>
      <family val="3"/>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s>
  <borders count="9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23" fillId="0" borderId="0"/>
    <xf numFmtId="0" fontId="12" fillId="0" borderId="0">
      <alignment vertical="center"/>
    </xf>
    <xf numFmtId="0" fontId="3" fillId="0" borderId="0">
      <alignment vertical="center"/>
    </xf>
    <xf numFmtId="0" fontId="2" fillId="0" borderId="0">
      <alignment vertical="center"/>
    </xf>
  </cellStyleXfs>
  <cellXfs count="353">
    <xf numFmtId="0" fontId="0" fillId="0" borderId="0" xfId="0">
      <alignment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ill="1">
      <alignment vertical="center"/>
    </xf>
    <xf numFmtId="0" fontId="29" fillId="0" borderId="0" xfId="0" applyFont="1" applyAlignment="1">
      <alignment vertical="center"/>
    </xf>
    <xf numFmtId="0" fontId="24"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4" fillId="0" borderId="0" xfId="0" applyFont="1">
      <alignment vertical="center"/>
    </xf>
    <xf numFmtId="49" fontId="24" fillId="0" borderId="0" xfId="0" applyNumberFormat="1" applyFont="1" applyAlignment="1">
      <alignment horizontal="right" vertical="center"/>
    </xf>
    <xf numFmtId="0" fontId="24" fillId="0" borderId="0" xfId="0" applyFont="1" applyAlignment="1">
      <alignment horizontal="right" vertical="center"/>
    </xf>
    <xf numFmtId="0" fontId="25" fillId="0" borderId="0" xfId="0" applyFont="1">
      <alignment vertical="center"/>
    </xf>
    <xf numFmtId="0" fontId="28" fillId="3" borderId="3" xfId="0" applyFont="1" applyFill="1" applyBorder="1" applyAlignment="1">
      <alignment horizontal="center" vertical="center"/>
    </xf>
    <xf numFmtId="0" fontId="24" fillId="5" borderId="0" xfId="0" applyFont="1" applyFill="1">
      <alignment vertical="center"/>
    </xf>
    <xf numFmtId="0" fontId="34" fillId="5" borderId="0" xfId="0" applyFont="1" applyFill="1">
      <alignment vertical="center"/>
    </xf>
    <xf numFmtId="0" fontId="24" fillId="0" borderId="26" xfId="0" applyFont="1" applyBorder="1" applyAlignment="1">
      <alignment horizontal="center" vertical="center"/>
    </xf>
    <xf numFmtId="0" fontId="24" fillId="0" borderId="19" xfId="0" applyFont="1" applyBorder="1" applyAlignment="1">
      <alignment horizontal="center" vertical="center"/>
    </xf>
    <xf numFmtId="0" fontId="0" fillId="0" borderId="29" xfId="0" applyBorder="1">
      <alignment vertical="center"/>
    </xf>
    <xf numFmtId="0" fontId="24" fillId="0" borderId="23" xfId="0" applyFont="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4" fillId="2" borderId="23" xfId="0" applyFont="1" applyFill="1" applyBorder="1" applyAlignment="1">
      <alignment horizontal="center" vertical="center"/>
    </xf>
    <xf numFmtId="0" fontId="24" fillId="0" borderId="19" xfId="0" applyFont="1" applyBorder="1" applyAlignment="1">
      <alignment horizontal="center" vertical="center" wrapText="1"/>
    </xf>
    <xf numFmtId="0" fontId="35" fillId="3" borderId="6" xfId="0" applyFont="1" applyFill="1" applyBorder="1" applyAlignment="1">
      <alignment horizontal="center" vertical="center"/>
    </xf>
    <xf numFmtId="0" fontId="24" fillId="0" borderId="6" xfId="0" applyFont="1" applyBorder="1" applyAlignment="1">
      <alignment horizontal="center" vertical="center"/>
    </xf>
    <xf numFmtId="0" fontId="0" fillId="0" borderId="0" xfId="0" applyBorder="1">
      <alignment vertical="center"/>
    </xf>
    <xf numFmtId="0" fontId="2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Protection="1">
      <alignment vertical="center"/>
    </xf>
    <xf numFmtId="0" fontId="24" fillId="0" borderId="0" xfId="0" applyFont="1" applyFill="1" applyBorder="1" applyAlignment="1" applyProtection="1">
      <alignment vertical="center"/>
    </xf>
    <xf numFmtId="0" fontId="0" fillId="0" borderId="0" xfId="0" applyFill="1" applyProtection="1">
      <alignment vertical="center"/>
    </xf>
    <xf numFmtId="0" fontId="24" fillId="5" borderId="0" xfId="0" applyFont="1" applyFill="1" applyBorder="1" applyAlignment="1">
      <alignment horizontal="center" vertical="center"/>
    </xf>
    <xf numFmtId="0" fontId="0" fillId="5" borderId="0" xfId="0" applyFill="1">
      <alignment vertical="center"/>
    </xf>
    <xf numFmtId="0" fontId="24" fillId="5" borderId="0" xfId="0" applyFont="1" applyFill="1" applyAlignment="1">
      <alignment horizontal="right" vertical="center"/>
    </xf>
    <xf numFmtId="0" fontId="24" fillId="5" borderId="40" xfId="0" applyFont="1" applyFill="1" applyBorder="1">
      <alignment vertical="center"/>
    </xf>
    <xf numFmtId="0" fontId="24" fillId="5" borderId="41" xfId="0" applyFont="1" applyFill="1" applyBorder="1">
      <alignment vertical="center"/>
    </xf>
    <xf numFmtId="0" fontId="24" fillId="5" borderId="42" xfId="0" applyFont="1" applyFill="1" applyBorder="1">
      <alignment vertical="center"/>
    </xf>
    <xf numFmtId="0" fontId="24" fillId="5" borderId="0" xfId="0" applyFont="1" applyFill="1" applyBorder="1" applyAlignment="1">
      <alignment horizontal="right" vertical="center"/>
    </xf>
    <xf numFmtId="0" fontId="24" fillId="5" borderId="43" xfId="0" applyFont="1" applyFill="1" applyBorder="1">
      <alignment vertical="center"/>
    </xf>
    <xf numFmtId="0" fontId="24" fillId="5" borderId="0" xfId="0" applyFont="1" applyFill="1" applyBorder="1">
      <alignment vertical="center"/>
    </xf>
    <xf numFmtId="0" fontId="24" fillId="5" borderId="44" xfId="0" applyFont="1" applyFill="1" applyBorder="1">
      <alignment vertical="center"/>
    </xf>
    <xf numFmtId="0" fontId="24" fillId="5" borderId="45" xfId="0" applyFont="1" applyFill="1" applyBorder="1" applyAlignment="1">
      <alignment horizontal="right" vertical="center"/>
    </xf>
    <xf numFmtId="0" fontId="24" fillId="5" borderId="46" xfId="0" applyFont="1" applyFill="1" applyBorder="1" applyAlignment="1">
      <alignment horizontal="left" vertical="center"/>
    </xf>
    <xf numFmtId="0" fontId="24" fillId="5" borderId="47" xfId="0" applyFont="1" applyFill="1" applyBorder="1">
      <alignment vertical="center"/>
    </xf>
    <xf numFmtId="0" fontId="24" fillId="0" borderId="3"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0" xfId="0" applyFont="1" applyFill="1" applyBorder="1" applyAlignment="1" applyProtection="1">
      <alignment horizontal="right" vertical="center"/>
    </xf>
    <xf numFmtId="0" fontId="24" fillId="0" borderId="48" xfId="0" applyFont="1" applyBorder="1" applyAlignment="1">
      <alignment vertical="center"/>
    </xf>
    <xf numFmtId="0" fontId="24" fillId="0" borderId="51" xfId="0" applyFont="1" applyBorder="1" applyAlignment="1">
      <alignment horizontal="center" vertical="center"/>
    </xf>
    <xf numFmtId="0" fontId="24" fillId="0" borderId="53" xfId="0" applyFont="1" applyBorder="1" applyAlignment="1">
      <alignment vertical="center"/>
    </xf>
    <xf numFmtId="0" fontId="24" fillId="0" borderId="56" xfId="0" applyFont="1" applyBorder="1" applyAlignment="1">
      <alignment vertical="center"/>
    </xf>
    <xf numFmtId="0" fontId="25" fillId="0" borderId="0" xfId="0" applyFont="1" applyAlignment="1">
      <alignment horizontal="center" vertical="center"/>
    </xf>
    <xf numFmtId="0" fontId="0" fillId="0" borderId="0" xfId="0" applyAlignment="1">
      <alignment vertical="center"/>
    </xf>
    <xf numFmtId="0" fontId="0" fillId="0" borderId="51" xfId="0" applyBorder="1">
      <alignment vertical="center"/>
    </xf>
    <xf numFmtId="0" fontId="0" fillId="0" borderId="56" xfId="0" applyBorder="1">
      <alignment vertical="center"/>
    </xf>
    <xf numFmtId="0" fontId="0" fillId="0" borderId="52" xfId="0" applyBorder="1">
      <alignment vertical="center"/>
    </xf>
    <xf numFmtId="0" fontId="43" fillId="5" borderId="0" xfId="0" applyFont="1" applyFill="1" applyAlignment="1">
      <alignment vertical="center"/>
    </xf>
    <xf numFmtId="0" fontId="24" fillId="0" borderId="48" xfId="0" applyFont="1" applyBorder="1">
      <alignment vertical="center"/>
    </xf>
    <xf numFmtId="0" fontId="24" fillId="0" borderId="50" xfId="0" applyFont="1" applyBorder="1">
      <alignment vertical="center"/>
    </xf>
    <xf numFmtId="0" fontId="28" fillId="0" borderId="50" xfId="0" applyFont="1" applyBorder="1">
      <alignment vertical="center"/>
    </xf>
    <xf numFmtId="0" fontId="24" fillId="0" borderId="51" xfId="0" applyFont="1" applyBorder="1">
      <alignment vertical="center"/>
    </xf>
    <xf numFmtId="0" fontId="24" fillId="0" borderId="53" xfId="0" applyFont="1" applyBorder="1">
      <alignment vertical="center"/>
    </xf>
    <xf numFmtId="0" fontId="24" fillId="0" borderId="0" xfId="0" applyFont="1" applyBorder="1">
      <alignment vertical="center"/>
    </xf>
    <xf numFmtId="0" fontId="24" fillId="0" borderId="56" xfId="0" applyFont="1" applyBorder="1">
      <alignment vertical="center"/>
    </xf>
    <xf numFmtId="0" fontId="24" fillId="0" borderId="12" xfId="0" applyFont="1" applyBorder="1">
      <alignment vertical="center"/>
    </xf>
    <xf numFmtId="0" fontId="24" fillId="0" borderId="39" xfId="0" applyFont="1" applyBorder="1">
      <alignment vertical="center"/>
    </xf>
    <xf numFmtId="0" fontId="24" fillId="0" borderId="52" xfId="0" applyFont="1" applyBorder="1">
      <alignment vertical="center"/>
    </xf>
    <xf numFmtId="0" fontId="27" fillId="0" borderId="0" xfId="0" applyFont="1">
      <alignment vertical="center"/>
    </xf>
    <xf numFmtId="0" fontId="27" fillId="0" borderId="3" xfId="0" applyFont="1" applyBorder="1" applyAlignment="1">
      <alignment horizontal="center" vertical="center"/>
    </xf>
    <xf numFmtId="0" fontId="24" fillId="0" borderId="0" xfId="0" applyFont="1" applyFill="1" applyAlignment="1">
      <alignment horizontal="center" vertical="center"/>
    </xf>
    <xf numFmtId="0" fontId="0" fillId="0" borderId="50" xfId="0" applyBorder="1">
      <alignment vertical="center"/>
    </xf>
    <xf numFmtId="0" fontId="0" fillId="0" borderId="39" xfId="0" applyBorder="1">
      <alignment vertical="center"/>
    </xf>
    <xf numFmtId="0" fontId="0" fillId="5" borderId="6" xfId="0" applyFill="1" applyBorder="1" applyAlignment="1">
      <alignment vertical="center" textRotation="255"/>
    </xf>
    <xf numFmtId="0" fontId="0" fillId="5" borderId="18" xfId="0" applyFill="1" applyBorder="1">
      <alignment vertical="center"/>
    </xf>
    <xf numFmtId="0" fontId="0" fillId="5" borderId="32" xfId="0" applyFill="1" applyBorder="1">
      <alignment vertical="center"/>
    </xf>
    <xf numFmtId="0" fontId="37" fillId="0" borderId="15" xfId="0" applyFont="1" applyFill="1" applyBorder="1" applyAlignment="1" applyProtection="1">
      <alignment horizontal="center" vertical="center" shrinkToFit="1"/>
    </xf>
    <xf numFmtId="0" fontId="37" fillId="0" borderId="16" xfId="0" applyFont="1" applyFill="1" applyBorder="1" applyAlignment="1" applyProtection="1">
      <alignment horizontal="center" vertical="center" shrinkToFit="1"/>
    </xf>
    <xf numFmtId="0" fontId="37" fillId="0" borderId="17" xfId="0"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xf>
    <xf numFmtId="0" fontId="26" fillId="0" borderId="0" xfId="0" applyFont="1" applyBorder="1" applyAlignment="1">
      <alignment vertical="center"/>
    </xf>
    <xf numFmtId="0" fontId="25" fillId="0" borderId="0" xfId="3" applyFont="1">
      <alignment vertical="center"/>
    </xf>
    <xf numFmtId="0" fontId="24" fillId="0" borderId="0" xfId="3" applyFont="1">
      <alignment vertical="center"/>
    </xf>
    <xf numFmtId="0" fontId="24" fillId="0" borderId="0" xfId="3" applyFont="1" applyAlignment="1">
      <alignment horizontal="right" vertical="center"/>
    </xf>
    <xf numFmtId="0" fontId="27" fillId="0" borderId="0" xfId="0" applyFont="1" applyFill="1" applyBorder="1" applyAlignment="1" applyProtection="1">
      <alignment horizontal="center" vertical="center"/>
    </xf>
    <xf numFmtId="0" fontId="24" fillId="0" borderId="31" xfId="0" applyFont="1" applyBorder="1" applyAlignment="1">
      <alignment horizontal="center" vertical="center"/>
    </xf>
    <xf numFmtId="0" fontId="25" fillId="0" borderId="0" xfId="0" applyFont="1" applyAlignment="1" applyProtection="1">
      <alignment vertical="center"/>
    </xf>
    <xf numFmtId="0" fontId="7" fillId="5" borderId="0" xfId="0" applyFont="1" applyFill="1" applyBorder="1" applyAlignment="1" applyProtection="1">
      <alignment vertical="center"/>
    </xf>
    <xf numFmtId="0" fontId="24" fillId="5" borderId="0" xfId="0" applyFont="1" applyFill="1" applyAlignment="1" applyProtection="1">
      <alignment horizontal="center" vertical="center"/>
    </xf>
    <xf numFmtId="0" fontId="24" fillId="0" borderId="0" xfId="0" applyFont="1" applyAlignment="1" applyProtection="1">
      <alignment horizontal="center" vertical="center"/>
    </xf>
    <xf numFmtId="0" fontId="25"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36" fillId="0" borderId="29" xfId="0" applyFont="1" applyFill="1" applyBorder="1" applyAlignment="1" applyProtection="1">
      <alignment vertical="center"/>
    </xf>
    <xf numFmtId="0" fontId="36" fillId="0" borderId="29"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8" fillId="0" borderId="0"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4" fillId="0" borderId="36" xfId="0" applyFont="1" applyFill="1" applyBorder="1" applyProtection="1">
      <alignment vertical="center"/>
    </xf>
    <xf numFmtId="0" fontId="0" fillId="0" borderId="36" xfId="0" applyFill="1" applyBorder="1" applyProtection="1">
      <alignment vertical="center"/>
    </xf>
    <xf numFmtId="0" fontId="24" fillId="0" borderId="0" xfId="0" applyFont="1" applyFill="1" applyAlignment="1" applyProtection="1">
      <alignment horizontal="center" vertical="center"/>
    </xf>
    <xf numFmtId="0" fontId="23" fillId="0" borderId="0" xfId="1" applyAlignment="1" applyProtection="1">
      <alignment horizontal="right" vertical="center" shrinkToFit="1"/>
    </xf>
    <xf numFmtId="0" fontId="23" fillId="0" borderId="0" xfId="1" applyAlignment="1" applyProtection="1">
      <alignment vertical="center"/>
    </xf>
    <xf numFmtId="0" fontId="30" fillId="0" borderId="0" xfId="1" applyFont="1" applyFill="1" applyBorder="1" applyAlignment="1" applyProtection="1">
      <alignment horizontal="right" vertical="center"/>
    </xf>
    <xf numFmtId="0" fontId="32" fillId="0" borderId="0" xfId="1" applyFont="1" applyFill="1" applyBorder="1" applyAlignment="1" applyProtection="1">
      <alignment horizontal="center" vertical="center"/>
    </xf>
    <xf numFmtId="0" fontId="27" fillId="0" borderId="0" xfId="1" applyFont="1" applyFill="1" applyBorder="1" applyAlignment="1" applyProtection="1"/>
    <xf numFmtId="0" fontId="0" fillId="0" borderId="0" xfId="0" applyProtection="1">
      <alignment vertical="center"/>
    </xf>
    <xf numFmtId="0" fontId="42" fillId="0" borderId="0" xfId="0" applyFont="1" applyBorder="1" applyAlignment="1" applyProtection="1">
      <alignment vertical="center"/>
    </xf>
    <xf numFmtId="0" fontId="23" fillId="0" borderId="0" xfId="1" applyFont="1" applyAlignment="1" applyProtection="1">
      <alignment vertical="center"/>
    </xf>
    <xf numFmtId="0" fontId="9" fillId="0" borderId="0" xfId="1" applyFont="1" applyAlignment="1" applyProtection="1">
      <alignment horizontal="center" shrinkToFit="1"/>
    </xf>
    <xf numFmtId="0" fontId="11" fillId="0" borderId="0" xfId="1" applyFont="1" applyBorder="1" applyAlignment="1" applyProtection="1">
      <alignment vertical="center" shrinkToFit="1"/>
    </xf>
    <xf numFmtId="0" fontId="12" fillId="0" borderId="0" xfId="1" applyFont="1" applyAlignment="1" applyProtection="1">
      <alignment horizontal="left" vertical="center"/>
    </xf>
    <xf numFmtId="0" fontId="15" fillId="0" borderId="0" xfId="1" applyFont="1" applyBorder="1" applyAlignment="1" applyProtection="1">
      <alignment horizontal="left" vertical="center"/>
    </xf>
    <xf numFmtId="0" fontId="13" fillId="0" borderId="10" xfId="1" applyFont="1" applyBorder="1" applyAlignment="1" applyProtection="1">
      <alignment horizontal="distributed" vertical="center" indent="2"/>
    </xf>
    <xf numFmtId="0" fontId="13" fillId="0" borderId="37" xfId="1" applyFont="1" applyBorder="1" applyAlignment="1" applyProtection="1">
      <alignment horizontal="distributed" vertical="center" indent="1"/>
    </xf>
    <xf numFmtId="5" fontId="20" fillId="0" borderId="20" xfId="1" applyNumberFormat="1" applyFont="1" applyBorder="1" applyAlignment="1" applyProtection="1">
      <alignment vertical="center"/>
    </xf>
    <xf numFmtId="0" fontId="13" fillId="0" borderId="73" xfId="1" applyFont="1" applyBorder="1" applyAlignment="1" applyProtection="1">
      <alignment horizontal="distributed" vertical="center" indent="2"/>
    </xf>
    <xf numFmtId="0" fontId="23" fillId="0" borderId="0" xfId="1" applyBorder="1" applyAlignment="1" applyProtection="1">
      <alignment vertical="center"/>
    </xf>
    <xf numFmtId="0" fontId="32" fillId="0" borderId="0" xfId="1" applyFont="1" applyBorder="1" applyAlignment="1" applyProtection="1">
      <alignment vertical="center" shrinkToFit="1"/>
    </xf>
    <xf numFmtId="0" fontId="16" fillId="0" borderId="0" xfId="1" applyFont="1" applyBorder="1" applyAlignment="1" applyProtection="1"/>
    <xf numFmtId="0" fontId="23" fillId="0" borderId="0" xfId="1" applyBorder="1" applyAlignment="1" applyProtection="1">
      <alignment horizontal="right" shrinkToFit="1"/>
    </xf>
    <xf numFmtId="0" fontId="23" fillId="0" borderId="0" xfId="1" applyBorder="1" applyAlignment="1" applyProtection="1">
      <alignment horizontal="right"/>
    </xf>
    <xf numFmtId="2" fontId="24" fillId="0" borderId="7" xfId="0" applyNumberFormat="1" applyFont="1" applyBorder="1" applyAlignment="1" applyProtection="1">
      <alignment horizontal="center" vertical="center" shrinkToFit="1"/>
      <protection locked="0"/>
    </xf>
    <xf numFmtId="2" fontId="24" fillId="0" borderId="54" xfId="0" applyNumberFormat="1" applyFont="1" applyBorder="1" applyAlignment="1" applyProtection="1">
      <alignment horizontal="center" vertical="center"/>
      <protection locked="0"/>
    </xf>
    <xf numFmtId="0" fontId="24" fillId="0" borderId="24" xfId="0" applyNumberFormat="1" applyFont="1" applyBorder="1" applyAlignment="1" applyProtection="1">
      <alignment horizontal="center" vertical="center"/>
      <protection locked="0"/>
    </xf>
    <xf numFmtId="2" fontId="24" fillId="2" borderId="7" xfId="0" applyNumberFormat="1" applyFont="1" applyFill="1" applyBorder="1" applyAlignment="1" applyProtection="1">
      <alignment horizontal="center" vertical="center" shrinkToFit="1"/>
      <protection locked="0"/>
    </xf>
    <xf numFmtId="0" fontId="0" fillId="0" borderId="0" xfId="0" applyFill="1" applyBorder="1">
      <alignment vertical="center"/>
    </xf>
    <xf numFmtId="0" fontId="51" fillId="0" borderId="0" xfId="0" applyFont="1" applyFill="1">
      <alignment vertical="center"/>
    </xf>
    <xf numFmtId="0" fontId="27" fillId="0" borderId="0" xfId="0" applyFont="1" applyAlignment="1">
      <alignment vertical="center" shrinkToFit="1"/>
    </xf>
    <xf numFmtId="0" fontId="45" fillId="0" borderId="3" xfId="0" applyFont="1" applyBorder="1" applyAlignment="1" applyProtection="1">
      <alignment horizontal="center" vertical="center" shrinkToFit="1"/>
    </xf>
    <xf numFmtId="0" fontId="13" fillId="0" borderId="12" xfId="1" applyFont="1" applyBorder="1" applyAlignment="1" applyProtection="1">
      <alignment horizontal="distributed" vertical="center" indent="1"/>
    </xf>
    <xf numFmtId="5" fontId="20" fillId="0" borderId="28" xfId="1" applyNumberFormat="1" applyFont="1" applyBorder="1" applyAlignment="1" applyProtection="1">
      <alignment vertical="center"/>
    </xf>
    <xf numFmtId="5" fontId="20" fillId="0" borderId="80" xfId="1" applyNumberFormat="1" applyFont="1" applyBorder="1" applyAlignment="1" applyProtection="1">
      <alignment vertical="center"/>
    </xf>
    <xf numFmtId="0" fontId="13" fillId="0" borderId="52" xfId="1" applyFont="1" applyBorder="1" applyAlignment="1" applyProtection="1">
      <alignment horizontal="center" vertical="center"/>
    </xf>
    <xf numFmtId="0" fontId="24" fillId="0" borderId="82" xfId="0" applyFont="1" applyBorder="1" applyAlignment="1">
      <alignment horizontal="center" vertical="center" wrapText="1"/>
    </xf>
    <xf numFmtId="0" fontId="28" fillId="3" borderId="83" xfId="0" applyNumberFormat="1" applyFont="1" applyFill="1" applyBorder="1" applyAlignment="1">
      <alignment horizontal="center" vertical="center"/>
    </xf>
    <xf numFmtId="0" fontId="13" fillId="7" borderId="12" xfId="1" applyFont="1" applyFill="1" applyBorder="1" applyAlignment="1" applyProtection="1">
      <alignment horizontal="distributed" vertical="center" indent="2"/>
    </xf>
    <xf numFmtId="0" fontId="52" fillId="0" borderId="0" xfId="0" applyFont="1" applyFill="1" applyAlignment="1">
      <alignment horizontal="right" vertical="center"/>
    </xf>
    <xf numFmtId="0" fontId="29" fillId="0" borderId="0" xfId="1" applyFont="1" applyAlignment="1" applyProtection="1">
      <alignment horizontal="center" vertical="center"/>
    </xf>
    <xf numFmtId="176" fontId="24" fillId="0" borderId="0" xfId="0" applyNumberFormat="1" applyFont="1" applyAlignment="1">
      <alignment vertical="center"/>
    </xf>
    <xf numFmtId="0" fontId="24" fillId="0" borderId="3" xfId="0" applyFont="1" applyBorder="1" applyAlignment="1">
      <alignment horizontal="center" vertical="center" shrinkToFit="1"/>
    </xf>
    <xf numFmtId="0" fontId="20" fillId="0" borderId="85" xfId="1" applyNumberFormat="1" applyFont="1" applyBorder="1" applyAlignment="1" applyProtection="1">
      <alignment horizontal="center" vertical="center"/>
      <protection locked="0"/>
    </xf>
    <xf numFmtId="0" fontId="20" fillId="0" borderId="38" xfId="1" applyNumberFormat="1" applyFont="1" applyBorder="1" applyAlignment="1" applyProtection="1">
      <alignment vertical="center"/>
    </xf>
    <xf numFmtId="0" fontId="27" fillId="0" borderId="0" xfId="0" applyFont="1" applyAlignment="1">
      <alignment vertical="center"/>
    </xf>
    <xf numFmtId="0" fontId="20" fillId="0" borderId="81" xfId="1" applyNumberFormat="1" applyFont="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35" fillId="0" borderId="0" xfId="1" applyFont="1" applyAlignment="1" applyProtection="1">
      <alignment vertical="center"/>
    </xf>
    <xf numFmtId="0" fontId="26" fillId="0" borderId="0" xfId="0" applyFont="1">
      <alignment vertical="center"/>
    </xf>
    <xf numFmtId="0" fontId="11" fillId="0" borderId="72" xfId="1" applyFont="1" applyBorder="1" applyAlignment="1" applyProtection="1">
      <alignment horizontal="center" vertical="center" shrinkToFit="1"/>
    </xf>
    <xf numFmtId="0" fontId="11" fillId="0" borderId="76" xfId="1" applyFont="1" applyBorder="1" applyAlignment="1" applyProtection="1">
      <alignment horizontal="center" vertical="center" shrinkToFit="1"/>
    </xf>
    <xf numFmtId="0" fontId="24" fillId="0" borderId="34" xfId="0" applyFont="1" applyBorder="1" applyAlignment="1">
      <alignment horizontal="center" vertical="center"/>
    </xf>
    <xf numFmtId="0" fontId="35" fillId="3" borderId="35" xfId="0" applyFont="1" applyFill="1" applyBorder="1" applyAlignment="1">
      <alignment horizontal="center" vertical="center"/>
    </xf>
    <xf numFmtId="0" fontId="63" fillId="0" borderId="37" xfId="1" applyFont="1" applyBorder="1" applyAlignment="1" applyProtection="1">
      <alignment horizontal="distributed" vertical="center" indent="1"/>
    </xf>
    <xf numFmtId="0" fontId="63" fillId="0" borderId="79" xfId="1" applyFont="1" applyBorder="1" applyAlignment="1" applyProtection="1">
      <alignment horizontal="distributed" vertical="center" indent="1"/>
    </xf>
    <xf numFmtId="0" fontId="24" fillId="0" borderId="83" xfId="0" applyNumberFormat="1" applyFont="1" applyBorder="1" applyAlignment="1" applyProtection="1">
      <alignment horizontal="center" vertical="center" shrinkToFit="1"/>
    </xf>
    <xf numFmtId="0" fontId="28" fillId="3" borderId="35" xfId="0" applyFont="1" applyFill="1" applyBorder="1" applyAlignment="1">
      <alignment horizontal="center" vertical="center"/>
    </xf>
    <xf numFmtId="0" fontId="24" fillId="0" borderId="35" xfId="0" applyFont="1" applyBorder="1" applyAlignment="1" applyProtection="1">
      <alignment horizontal="center" vertical="center" shrinkToFit="1"/>
      <protection locked="0"/>
    </xf>
    <xf numFmtId="0" fontId="24" fillId="2" borderId="34" xfId="0" applyFont="1" applyFill="1" applyBorder="1" applyAlignment="1">
      <alignment horizontal="center" vertical="center"/>
    </xf>
    <xf numFmtId="2" fontId="24" fillId="0" borderId="57" xfId="0" applyNumberFormat="1" applyFont="1" applyBorder="1" applyAlignment="1" applyProtection="1">
      <alignment horizontal="center" vertical="center"/>
      <protection locked="0"/>
    </xf>
    <xf numFmtId="0" fontId="24" fillId="0" borderId="30" xfId="0" applyFont="1" applyBorder="1" applyAlignment="1">
      <alignment horizontal="center" vertical="center"/>
    </xf>
    <xf numFmtId="2" fontId="24" fillId="0" borderId="35" xfId="0" applyNumberFormat="1" applyFont="1" applyBorder="1" applyAlignment="1" applyProtection="1">
      <alignment horizontal="center" vertical="center"/>
      <protection locked="0"/>
    </xf>
    <xf numFmtId="2" fontId="24" fillId="0" borderId="18" xfId="0" applyNumberFormat="1" applyFont="1" applyBorder="1" applyAlignment="1" applyProtection="1">
      <alignment horizontal="center" vertical="center"/>
      <protection locked="0"/>
    </xf>
    <xf numFmtId="0" fontId="24" fillId="0" borderId="7" xfId="0" applyNumberFormat="1" applyFont="1" applyBorder="1" applyAlignment="1" applyProtection="1">
      <alignment horizontal="center" vertical="center"/>
      <protection locked="0"/>
    </xf>
    <xf numFmtId="0" fontId="24" fillId="0" borderId="35" xfId="0" applyFont="1" applyBorder="1" applyAlignment="1">
      <alignment horizontal="center" vertical="center"/>
    </xf>
    <xf numFmtId="0" fontId="24" fillId="0" borderId="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0" fillId="0" borderId="20" xfId="1" applyNumberFormat="1" applyFont="1" applyBorder="1" applyAlignment="1" applyProtection="1">
      <alignment vertical="center"/>
    </xf>
    <xf numFmtId="0" fontId="0" fillId="0" borderId="0" xfId="0" applyAlignment="1">
      <alignment horizontal="center" vertical="center"/>
    </xf>
    <xf numFmtId="0" fontId="24" fillId="0" borderId="1" xfId="0" applyFont="1" applyBorder="1" applyAlignment="1">
      <alignment horizontal="right" vertical="center"/>
    </xf>
    <xf numFmtId="0" fontId="38" fillId="0" borderId="0" xfId="0" applyFont="1" applyBorder="1" applyAlignment="1">
      <alignment vertical="center"/>
    </xf>
    <xf numFmtId="0" fontId="24" fillId="0" borderId="18" xfId="0" applyFont="1" applyBorder="1" applyAlignment="1">
      <alignment horizontal="right" vertical="center"/>
    </xf>
    <xf numFmtId="0" fontId="27" fillId="5" borderId="0" xfId="0" applyFont="1" applyFill="1">
      <alignment vertical="center"/>
    </xf>
    <xf numFmtId="0" fontId="14" fillId="5" borderId="0" xfId="0" applyFont="1" applyFill="1">
      <alignment vertical="center"/>
    </xf>
    <xf numFmtId="0" fontId="24" fillId="0" borderId="8" xfId="0" applyFont="1" applyBorder="1" applyAlignment="1">
      <alignment horizontal="center" vertical="center"/>
    </xf>
    <xf numFmtId="0" fontId="24" fillId="0" borderId="25" xfId="0" applyFont="1" applyBorder="1" applyAlignment="1" applyProtection="1">
      <alignment horizontal="center" vertical="center" shrinkToFit="1"/>
      <protection locked="0"/>
    </xf>
    <xf numFmtId="0" fontId="24" fillId="0" borderId="89" xfId="0" applyNumberFormat="1" applyFont="1" applyBorder="1" applyAlignment="1" applyProtection="1">
      <alignment horizontal="center" vertical="center" shrinkToFit="1"/>
    </xf>
    <xf numFmtId="0" fontId="24" fillId="0" borderId="9"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24" fillId="0" borderId="88" xfId="0" applyFont="1" applyBorder="1" applyAlignment="1" applyProtection="1">
      <alignment horizontal="center" vertical="center" shrinkToFit="1"/>
      <protection locked="0"/>
    </xf>
    <xf numFmtId="2" fontId="24" fillId="0" borderId="9" xfId="0" applyNumberFormat="1" applyFont="1" applyBorder="1" applyAlignment="1" applyProtection="1">
      <alignment horizontal="center" vertical="center" shrinkToFit="1"/>
      <protection locked="0"/>
    </xf>
    <xf numFmtId="2" fontId="24" fillId="2" borderId="9" xfId="0" applyNumberFormat="1" applyFont="1" applyFill="1" applyBorder="1" applyAlignment="1" applyProtection="1">
      <alignment horizontal="center" vertical="center" shrinkToFit="1"/>
      <protection locked="0"/>
    </xf>
    <xf numFmtId="0" fontId="24" fillId="0" borderId="50" xfId="0" applyFont="1" applyBorder="1" applyAlignment="1">
      <alignment horizontal="center" vertical="center"/>
    </xf>
    <xf numFmtId="0" fontId="24" fillId="0" borderId="50" xfId="0" applyFont="1" applyBorder="1" applyAlignment="1">
      <alignment horizontal="right" vertical="center"/>
    </xf>
    <xf numFmtId="0" fontId="25" fillId="0" borderId="50" xfId="0" applyFont="1" applyBorder="1" applyAlignment="1">
      <alignment horizontal="center" vertical="center"/>
    </xf>
    <xf numFmtId="0" fontId="24" fillId="0" borderId="50" xfId="0" applyFont="1" applyBorder="1" applyAlignment="1">
      <alignment vertical="center"/>
    </xf>
    <xf numFmtId="0" fontId="24" fillId="0" borderId="53" xfId="0" applyFont="1" applyBorder="1" applyAlignment="1">
      <alignment horizontal="center" vertical="center"/>
    </xf>
    <xf numFmtId="0" fontId="65" fillId="5" borderId="0" xfId="0" applyFont="1" applyFill="1" applyAlignment="1">
      <alignment vertical="center"/>
    </xf>
    <xf numFmtId="0" fontId="7" fillId="5" borderId="0" xfId="0" applyFont="1" applyFill="1" applyAlignment="1">
      <alignment vertical="center"/>
    </xf>
    <xf numFmtId="0" fontId="26" fillId="5" borderId="0" xfId="0" applyFont="1" applyFill="1" applyAlignment="1">
      <alignment vertical="center"/>
    </xf>
    <xf numFmtId="0" fontId="66" fillId="0" borderId="0" xfId="0" applyFont="1">
      <alignment vertical="center"/>
    </xf>
    <xf numFmtId="0" fontId="61" fillId="0" borderId="0" xfId="0" applyFont="1" applyAlignment="1">
      <alignment vertical="center"/>
    </xf>
    <xf numFmtId="0" fontId="24" fillId="5" borderId="0" xfId="0" applyFont="1" applyFill="1" applyBorder="1" applyAlignment="1">
      <alignment horizontal="left" vertical="center"/>
    </xf>
    <xf numFmtId="0" fontId="24" fillId="5" borderId="46" xfId="0" applyFont="1" applyFill="1" applyBorder="1" applyAlignment="1">
      <alignment horizontal="center" vertical="center"/>
    </xf>
    <xf numFmtId="0" fontId="24" fillId="5" borderId="0" xfId="0" applyFont="1" applyFill="1" applyAlignment="1">
      <alignment horizontal="center" vertical="center"/>
    </xf>
    <xf numFmtId="49" fontId="24" fillId="5" borderId="46" xfId="0" applyNumberFormat="1" applyFont="1" applyFill="1" applyBorder="1" applyAlignment="1">
      <alignment horizontal="right" vertical="center"/>
    </xf>
    <xf numFmtId="0" fontId="24" fillId="5" borderId="0" xfId="0" applyFont="1" applyFill="1" applyBorder="1" applyAlignment="1" applyProtection="1">
      <alignment horizontal="center" vertical="center"/>
    </xf>
    <xf numFmtId="0" fontId="0" fillId="5" borderId="0" xfId="0" applyFill="1" applyProtection="1">
      <alignment vertical="center"/>
    </xf>
    <xf numFmtId="0" fontId="25" fillId="5" borderId="0" xfId="0" applyFont="1" applyFill="1" applyBorder="1" applyAlignment="1" applyProtection="1">
      <alignment vertical="center"/>
    </xf>
    <xf numFmtId="0" fontId="36" fillId="0" borderId="0" xfId="0" applyFont="1" applyFill="1" applyBorder="1" applyAlignment="1" applyProtection="1">
      <alignment vertical="center"/>
    </xf>
    <xf numFmtId="0" fontId="2" fillId="0" borderId="0" xfId="4" applyAlignment="1"/>
    <xf numFmtId="0" fontId="2" fillId="0" borderId="0" xfId="4" applyFont="1" applyAlignment="1"/>
    <xf numFmtId="0" fontId="2" fillId="0" borderId="0" xfId="4">
      <alignment vertical="center"/>
    </xf>
    <xf numFmtId="0" fontId="2" fillId="0" borderId="0" xfId="4" applyFont="1">
      <alignment vertical="center"/>
    </xf>
    <xf numFmtId="0" fontId="24" fillId="0" borderId="94" xfId="0" applyFont="1" applyBorder="1" applyAlignment="1" applyProtection="1">
      <alignment horizontal="center" vertical="center"/>
    </xf>
    <xf numFmtId="0" fontId="24" fillId="0" borderId="93" xfId="0" applyFont="1" applyBorder="1" applyAlignment="1" applyProtection="1">
      <alignment horizontal="center" vertical="center"/>
    </xf>
    <xf numFmtId="0" fontId="78" fillId="0" borderId="0" xfId="0" applyFont="1" applyBorder="1" applyAlignment="1">
      <alignment horizontal="center" vertical="center"/>
    </xf>
    <xf numFmtId="0" fontId="78" fillId="0" borderId="0" xfId="0" applyFont="1" applyBorder="1" applyAlignment="1">
      <alignment horizontal="left" vertical="center"/>
    </xf>
    <xf numFmtId="176" fontId="73" fillId="0" borderId="0" xfId="0" applyNumberFormat="1" applyFont="1" applyAlignment="1">
      <alignment vertical="center"/>
    </xf>
    <xf numFmtId="0" fontId="78" fillId="0" borderId="0" xfId="0" applyFont="1" applyBorder="1" applyAlignment="1">
      <alignment horizontal="center" vertical="center"/>
    </xf>
    <xf numFmtId="0" fontId="78" fillId="0" borderId="0" xfId="0" applyFont="1" applyBorder="1" applyAlignment="1">
      <alignment vertical="center"/>
    </xf>
    <xf numFmtId="0" fontId="79" fillId="0" borderId="0" xfId="0" applyFont="1" applyAlignment="1">
      <alignment horizontal="left" vertical="center" wrapText="1" indent="1"/>
    </xf>
    <xf numFmtId="0" fontId="80" fillId="0" borderId="0" xfId="0" applyFont="1" applyAlignment="1">
      <alignment horizontal="left" vertical="center" wrapText="1" indent="1"/>
    </xf>
    <xf numFmtId="0" fontId="80" fillId="0" borderId="0" xfId="0" applyFont="1">
      <alignment vertical="center"/>
    </xf>
    <xf numFmtId="0" fontId="78" fillId="0" borderId="0" xfId="0" applyFont="1" applyBorder="1" applyAlignment="1">
      <alignment horizontal="center" vertical="center"/>
    </xf>
    <xf numFmtId="0" fontId="10" fillId="0" borderId="84" xfId="1" applyFont="1" applyBorder="1" applyAlignment="1" applyProtection="1">
      <alignment horizontal="center" vertical="center" shrinkToFit="1"/>
    </xf>
    <xf numFmtId="0" fontId="24" fillId="0" borderId="35" xfId="0" applyFont="1" applyBorder="1" applyAlignment="1" applyProtection="1">
      <alignment vertical="center"/>
      <protection locked="0"/>
    </xf>
    <xf numFmtId="0" fontId="24" fillId="0" borderId="88" xfId="0" applyFont="1" applyBorder="1" applyAlignment="1" applyProtection="1">
      <alignment vertical="center"/>
      <protection locked="0"/>
    </xf>
    <xf numFmtId="0" fontId="31" fillId="5" borderId="0" xfId="0" applyFont="1" applyFill="1">
      <alignment vertical="center"/>
    </xf>
    <xf numFmtId="0" fontId="82" fillId="5" borderId="0" xfId="0" applyFont="1" applyFill="1">
      <alignment vertical="center"/>
    </xf>
    <xf numFmtId="0" fontId="76" fillId="5" borderId="0" xfId="0" applyFont="1" applyFill="1">
      <alignment vertical="center"/>
    </xf>
    <xf numFmtId="0" fontId="62" fillId="0" borderId="0" xfId="0" applyFont="1">
      <alignment vertical="center"/>
    </xf>
    <xf numFmtId="0" fontId="33" fillId="5" borderId="0" xfId="0" applyFont="1" applyFill="1" applyAlignment="1">
      <alignment horizontal="center" vertical="center"/>
    </xf>
    <xf numFmtId="0" fontId="49" fillId="3" borderId="68" xfId="0" applyFont="1" applyFill="1" applyBorder="1" applyAlignment="1">
      <alignment horizontal="center" vertical="center" shrinkToFit="1"/>
    </xf>
    <xf numFmtId="0" fontId="49" fillId="3" borderId="70" xfId="0" applyFont="1" applyFill="1" applyBorder="1" applyAlignment="1">
      <alignment horizontal="center" vertical="center" shrinkToFit="1"/>
    </xf>
    <xf numFmtId="179" fontId="71" fillId="3" borderId="69" xfId="0" applyNumberFormat="1" applyFont="1" applyFill="1" applyBorder="1" applyAlignment="1">
      <alignment horizontal="center" vertical="center"/>
    </xf>
    <xf numFmtId="179" fontId="71" fillId="3" borderId="70" xfId="0" applyNumberFormat="1" applyFont="1" applyFill="1" applyBorder="1" applyAlignment="1">
      <alignment horizontal="center" vertical="center"/>
    </xf>
    <xf numFmtId="0" fontId="24" fillId="8" borderId="37" xfId="0" applyFont="1" applyFill="1" applyBorder="1" applyAlignment="1">
      <alignment horizontal="left" vertical="center"/>
    </xf>
    <xf numFmtId="0" fontId="24" fillId="8" borderId="49" xfId="0" applyFont="1" applyFill="1" applyBorder="1" applyAlignment="1">
      <alignment horizontal="left" vertical="center"/>
    </xf>
    <xf numFmtId="177" fontId="59" fillId="8" borderId="49" xfId="0" applyNumberFormat="1" applyFont="1" applyFill="1" applyBorder="1" applyAlignment="1">
      <alignment horizontal="center" vertical="center"/>
    </xf>
    <xf numFmtId="177" fontId="59" fillId="8" borderId="38" xfId="0" applyNumberFormat="1" applyFont="1" applyFill="1" applyBorder="1" applyAlignment="1">
      <alignment horizontal="center" vertical="center"/>
    </xf>
    <xf numFmtId="0" fontId="38" fillId="0" borderId="1" xfId="0" applyFont="1" applyBorder="1" applyAlignment="1">
      <alignment horizontal="center" vertical="center" shrinkToFit="1"/>
    </xf>
    <xf numFmtId="0" fontId="65" fillId="5" borderId="58" xfId="0" applyFont="1" applyFill="1" applyBorder="1" applyAlignment="1">
      <alignment horizontal="center" vertical="center" shrinkToFit="1"/>
    </xf>
    <xf numFmtId="0" fontId="65" fillId="5" borderId="59" xfId="0" applyFont="1" applyFill="1" applyBorder="1" applyAlignment="1">
      <alignment horizontal="center" vertical="center" shrinkToFit="1"/>
    </xf>
    <xf numFmtId="0" fontId="65" fillId="5" borderId="60" xfId="0" applyFont="1" applyFill="1" applyBorder="1" applyAlignment="1">
      <alignment horizontal="center" vertical="center" shrinkToFit="1"/>
    </xf>
    <xf numFmtId="0" fontId="65" fillId="5" borderId="61" xfId="0" applyFont="1" applyFill="1" applyBorder="1" applyAlignment="1">
      <alignment horizontal="center" vertical="center" shrinkToFit="1"/>
    </xf>
    <xf numFmtId="0" fontId="65" fillId="5" borderId="0" xfId="0" applyFont="1" applyFill="1" applyBorder="1" applyAlignment="1">
      <alignment horizontal="center" vertical="center" shrinkToFit="1"/>
    </xf>
    <xf numFmtId="0" fontId="65" fillId="5" borderId="62" xfId="0" applyFont="1" applyFill="1" applyBorder="1" applyAlignment="1">
      <alignment horizontal="center" vertical="center" shrinkToFit="1"/>
    </xf>
    <xf numFmtId="0" fontId="65" fillId="5" borderId="63" xfId="0" applyFont="1" applyFill="1" applyBorder="1" applyAlignment="1">
      <alignment horizontal="center" vertical="center" shrinkToFit="1"/>
    </xf>
    <xf numFmtId="0" fontId="65" fillId="5" borderId="64" xfId="0" applyFont="1" applyFill="1" applyBorder="1" applyAlignment="1">
      <alignment horizontal="center" vertical="center" shrinkToFit="1"/>
    </xf>
    <xf numFmtId="0" fontId="65" fillId="5" borderId="65" xfId="0" applyFont="1" applyFill="1" applyBorder="1" applyAlignment="1">
      <alignment horizontal="center" vertical="center" shrinkToFit="1"/>
    </xf>
    <xf numFmtId="0" fontId="38" fillId="0" borderId="18" xfId="0" applyFont="1" applyBorder="1" applyAlignment="1">
      <alignment horizontal="center" vertical="center" shrinkToFit="1"/>
    </xf>
    <xf numFmtId="178" fontId="54" fillId="0" borderId="18" xfId="0" applyNumberFormat="1" applyFont="1" applyBorder="1" applyAlignment="1">
      <alignment horizontal="center" vertical="center"/>
    </xf>
    <xf numFmtId="177" fontId="54" fillId="0" borderId="0" xfId="0" applyNumberFormat="1" applyFont="1" applyAlignment="1">
      <alignment horizontal="center" vertical="center"/>
    </xf>
    <xf numFmtId="0" fontId="78" fillId="0" borderId="0" xfId="0" applyFont="1" applyBorder="1" applyAlignment="1">
      <alignment horizontal="center" vertical="center"/>
    </xf>
    <xf numFmtId="0" fontId="78" fillId="0" borderId="0" xfId="0" applyFont="1" applyBorder="1" applyAlignment="1">
      <alignment horizontal="left" vertical="top" wrapText="1"/>
    </xf>
    <xf numFmtId="0" fontId="24" fillId="0" borderId="22" xfId="0" applyFont="1" applyBorder="1" applyAlignment="1">
      <alignment horizontal="distributed" vertical="center" indent="1"/>
    </xf>
    <xf numFmtId="0" fontId="24" fillId="0" borderId="92" xfId="0" applyFont="1" applyBorder="1" applyAlignment="1">
      <alignment horizontal="distributed" vertical="center" indent="1"/>
    </xf>
    <xf numFmtId="0" fontId="24" fillId="0" borderId="3" xfId="0" applyFont="1" applyBorder="1" applyAlignment="1">
      <alignment horizontal="distributed" vertical="center" indent="1"/>
    </xf>
    <xf numFmtId="0" fontId="24" fillId="0" borderId="13" xfId="0" applyFont="1" applyBorder="1" applyAlignment="1">
      <alignment horizontal="distributed" vertical="center" indent="1"/>
    </xf>
    <xf numFmtId="0" fontId="27" fillId="8" borderId="6" xfId="0" applyFont="1" applyFill="1" applyBorder="1" applyAlignment="1" applyProtection="1">
      <alignment horizontal="center" vertical="center"/>
    </xf>
    <xf numFmtId="0" fontId="27" fillId="8" borderId="3" xfId="0" applyFont="1" applyFill="1" applyBorder="1" applyAlignment="1" applyProtection="1">
      <alignment horizontal="center" vertical="center"/>
    </xf>
    <xf numFmtId="0" fontId="27" fillId="8" borderId="7" xfId="0" applyFont="1" applyFill="1" applyBorder="1" applyAlignment="1" applyProtection="1">
      <alignment horizontal="center" vertical="center"/>
    </xf>
    <xf numFmtId="0" fontId="27" fillId="0" borderId="6"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5" borderId="26" xfId="0" applyFont="1" applyFill="1" applyBorder="1" applyAlignment="1" applyProtection="1">
      <alignment horizontal="center" vertical="center"/>
    </xf>
    <xf numFmtId="0" fontId="27" fillId="5" borderId="19" xfId="0" applyFont="1" applyFill="1" applyBorder="1" applyAlignment="1" applyProtection="1">
      <alignment horizontal="center" vertical="center"/>
    </xf>
    <xf numFmtId="0" fontId="27" fillId="5" borderId="23" xfId="0" applyFont="1" applyFill="1" applyBorder="1" applyAlignment="1" applyProtection="1">
      <alignment horizontal="center" vertical="center"/>
    </xf>
    <xf numFmtId="0" fontId="83" fillId="0" borderId="53" xfId="0" applyFont="1" applyBorder="1" applyAlignment="1">
      <alignment horizontal="center" vertical="center"/>
    </xf>
    <xf numFmtId="0" fontId="83" fillId="0" borderId="0" xfId="0" applyFont="1" applyBorder="1" applyAlignment="1">
      <alignment horizontal="center" vertical="center"/>
    </xf>
    <xf numFmtId="0" fontId="24" fillId="0" borderId="37"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70" fillId="9" borderId="37" xfId="1" applyFont="1" applyFill="1" applyBorder="1" applyAlignment="1" applyProtection="1">
      <alignment horizontal="center" vertical="center"/>
    </xf>
    <xf numFmtId="0" fontId="70" fillId="9" borderId="77" xfId="1" applyFont="1" applyFill="1" applyBorder="1" applyAlignment="1" applyProtection="1">
      <alignment horizontal="center" vertical="center"/>
    </xf>
    <xf numFmtId="0" fontId="55" fillId="7" borderId="37" xfId="0" applyFont="1" applyFill="1" applyBorder="1" applyAlignment="1" applyProtection="1">
      <alignment horizontal="center" vertical="center"/>
    </xf>
    <xf numFmtId="0" fontId="55" fillId="7" borderId="49" xfId="0" applyFont="1" applyFill="1" applyBorder="1" applyAlignment="1" applyProtection="1">
      <alignment horizontal="center" vertical="center"/>
    </xf>
    <xf numFmtId="0" fontId="55" fillId="7" borderId="38" xfId="0" applyFont="1" applyFill="1" applyBorder="1" applyAlignment="1" applyProtection="1">
      <alignment horizontal="center" vertical="center"/>
    </xf>
    <xf numFmtId="0" fontId="27" fillId="8" borderId="11" xfId="0" applyFont="1" applyFill="1" applyBorder="1" applyAlignment="1" applyProtection="1">
      <alignment horizontal="center" vertical="center" shrinkToFit="1"/>
    </xf>
    <xf numFmtId="0" fontId="27" fillId="8" borderId="18" xfId="0" applyFont="1" applyFill="1" applyBorder="1" applyAlignment="1" applyProtection="1">
      <alignment horizontal="center" vertical="center" shrinkToFit="1"/>
    </xf>
    <xf numFmtId="0" fontId="27" fillId="8" borderId="32" xfId="0" applyFont="1" applyFill="1" applyBorder="1" applyAlignment="1" applyProtection="1">
      <alignment horizontal="center" vertical="center" shrinkToFit="1"/>
    </xf>
    <xf numFmtId="0" fontId="24" fillId="0" borderId="84" xfId="0" applyFont="1" applyBorder="1" applyAlignment="1">
      <alignment horizontal="distributed" vertical="center" indent="1"/>
    </xf>
    <xf numFmtId="0" fontId="24" fillId="0" borderId="85" xfId="0" applyFont="1" applyBorder="1" applyAlignment="1">
      <alignment horizontal="distributed" vertical="center" indent="1"/>
    </xf>
    <xf numFmtId="0" fontId="24" fillId="0" borderId="37" xfId="0" applyFont="1" applyBorder="1" applyAlignment="1" applyProtection="1">
      <alignment horizontal="center" vertical="center"/>
    </xf>
    <xf numFmtId="0" fontId="24" fillId="0" borderId="49" xfId="0" applyFont="1" applyBorder="1" applyAlignment="1" applyProtection="1">
      <alignment horizontal="center" vertical="center"/>
    </xf>
    <xf numFmtId="0" fontId="24" fillId="0" borderId="38" xfId="0" applyFont="1" applyBorder="1" applyAlignment="1" applyProtection="1">
      <alignment horizontal="center" vertical="center"/>
    </xf>
    <xf numFmtId="0" fontId="24" fillId="0" borderId="3" xfId="0" applyFont="1" applyBorder="1" applyAlignment="1">
      <alignment vertical="center" shrinkToFit="1"/>
    </xf>
    <xf numFmtId="0" fontId="24" fillId="0" borderId="13" xfId="0" applyFont="1" applyBorder="1" applyAlignment="1">
      <alignment vertical="center" shrinkToFit="1"/>
    </xf>
    <xf numFmtId="49" fontId="27" fillId="0" borderId="27" xfId="0" applyNumberFormat="1" applyFont="1" applyFill="1" applyBorder="1" applyAlignment="1" applyProtection="1">
      <alignment horizontal="center" vertical="center"/>
      <protection locked="0"/>
    </xf>
    <xf numFmtId="49" fontId="27" fillId="0" borderId="21" xfId="0" applyNumberFormat="1" applyFont="1" applyFill="1" applyBorder="1" applyAlignment="1" applyProtection="1">
      <alignment horizontal="center" vertical="center"/>
      <protection locked="0"/>
    </xf>
    <xf numFmtId="49" fontId="27" fillId="0" borderId="24" xfId="0" applyNumberFormat="1" applyFont="1" applyFill="1" applyBorder="1" applyAlignment="1" applyProtection="1">
      <alignment horizontal="center" vertical="center"/>
      <protection locked="0"/>
    </xf>
    <xf numFmtId="0" fontId="27" fillId="8" borderId="4" xfId="0" applyFont="1" applyFill="1" applyBorder="1" applyAlignment="1" applyProtection="1">
      <alignment horizontal="center" vertical="center"/>
    </xf>
    <xf numFmtId="0" fontId="27" fillId="8" borderId="22"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5" fillId="6" borderId="0" xfId="0" applyFont="1" applyFill="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28" fillId="3" borderId="11" xfId="0" applyFont="1" applyFill="1" applyBorder="1" applyAlignment="1">
      <alignment horizontal="center" vertical="center"/>
    </xf>
    <xf numFmtId="0" fontId="28" fillId="3" borderId="32" xfId="0" applyFont="1" applyFill="1" applyBorder="1" applyAlignment="1">
      <alignment horizontal="center" vertical="center"/>
    </xf>
    <xf numFmtId="2" fontId="24" fillId="2" borderId="11" xfId="0" applyNumberFormat="1" applyFont="1" applyFill="1" applyBorder="1" applyAlignment="1" applyProtection="1">
      <alignment horizontal="center" vertical="center" shrinkToFit="1"/>
      <protection locked="0"/>
    </xf>
    <xf numFmtId="2" fontId="24" fillId="2" borderId="32" xfId="0" applyNumberFormat="1" applyFont="1" applyFill="1" applyBorder="1" applyAlignment="1" applyProtection="1">
      <alignment horizontal="center" vertical="center" shrinkToFit="1"/>
      <protection locked="0"/>
    </xf>
    <xf numFmtId="0" fontId="24" fillId="0" borderId="33" xfId="0" applyFont="1" applyBorder="1" applyAlignment="1">
      <alignment horizontal="center" vertical="center"/>
    </xf>
    <xf numFmtId="0" fontId="24" fillId="0" borderId="71" xfId="0" applyFont="1" applyBorder="1" applyAlignment="1">
      <alignment horizontal="center" vertical="center"/>
    </xf>
    <xf numFmtId="0" fontId="24" fillId="0" borderId="78" xfId="0" applyFont="1" applyBorder="1" applyAlignment="1">
      <alignment horizontal="center" vertical="center"/>
    </xf>
    <xf numFmtId="0" fontId="24" fillId="0" borderId="11" xfId="0" applyFont="1" applyBorder="1" applyAlignment="1" applyProtection="1">
      <alignment horizontal="center" vertical="center" shrinkToFit="1"/>
      <protection locked="0"/>
    </xf>
    <xf numFmtId="0" fontId="24" fillId="0" borderId="32" xfId="0" applyFont="1" applyBorder="1" applyAlignment="1" applyProtection="1">
      <alignment horizontal="center" vertical="center" shrinkToFit="1"/>
      <protection locked="0"/>
    </xf>
    <xf numFmtId="2" fontId="24" fillId="2" borderId="90" xfId="0" applyNumberFormat="1" applyFont="1" applyFill="1" applyBorder="1" applyAlignment="1" applyProtection="1">
      <alignment horizontal="center" vertical="center" shrinkToFit="1"/>
      <protection locked="0"/>
    </xf>
    <xf numFmtId="2" fontId="24" fillId="2" borderId="91" xfId="0" applyNumberFormat="1" applyFont="1" applyFill="1" applyBorder="1" applyAlignment="1" applyProtection="1">
      <alignment horizontal="center" vertical="center" shrinkToFit="1"/>
      <protection locked="0"/>
    </xf>
    <xf numFmtId="0" fontId="24" fillId="0" borderId="34" xfId="0" applyFont="1" applyBorder="1" applyAlignment="1">
      <alignment horizontal="center" vertical="center"/>
    </xf>
    <xf numFmtId="0" fontId="24" fillId="0" borderId="90" xfId="0" applyFont="1" applyBorder="1" applyAlignment="1" applyProtection="1">
      <alignment horizontal="center" vertical="center" shrinkToFit="1"/>
      <protection locked="0"/>
    </xf>
    <xf numFmtId="0" fontId="24" fillId="0" borderId="91" xfId="0" applyFont="1" applyBorder="1" applyAlignment="1" applyProtection="1">
      <alignment horizontal="center" vertical="center" shrinkToFit="1"/>
      <protection locked="0"/>
    </xf>
    <xf numFmtId="0" fontId="27" fillId="0" borderId="37" xfId="0" applyFont="1" applyFill="1" applyBorder="1" applyAlignment="1" applyProtection="1">
      <alignment horizontal="center" vertical="center"/>
    </xf>
    <xf numFmtId="0" fontId="27"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4" borderId="13" xfId="0" applyFont="1" applyFill="1" applyBorder="1" applyAlignment="1" applyProtection="1">
      <alignment horizontal="center" vertical="center"/>
    </xf>
    <xf numFmtId="0" fontId="27" fillId="4" borderId="18" xfId="0" applyFont="1" applyFill="1" applyBorder="1" applyAlignment="1" applyProtection="1">
      <alignment horizontal="center" vertical="center"/>
    </xf>
    <xf numFmtId="0" fontId="27" fillId="4" borderId="35"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4" fillId="0" borderId="36"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39" fillId="5" borderId="0" xfId="1" applyFont="1" applyFill="1" applyAlignment="1" applyProtection="1">
      <alignment horizontal="left" vertical="center"/>
    </xf>
    <xf numFmtId="0" fontId="54" fillId="0" borderId="0" xfId="1" applyFont="1" applyAlignment="1" applyProtection="1">
      <alignment horizontal="distributed" vertical="center" indent="8" shrinkToFit="1"/>
    </xf>
    <xf numFmtId="0" fontId="42" fillId="0" borderId="13" xfId="0" applyFont="1" applyBorder="1" applyAlignment="1" applyProtection="1">
      <alignment horizontal="center" vertical="center" shrinkToFit="1"/>
    </xf>
    <xf numFmtId="0" fontId="42" fillId="0" borderId="18" xfId="0" applyFont="1" applyBorder="1" applyAlignment="1" applyProtection="1">
      <alignment horizontal="center" vertical="center" shrinkToFit="1"/>
    </xf>
    <xf numFmtId="0" fontId="42" fillId="0" borderId="35" xfId="0" applyFont="1" applyBorder="1" applyAlignment="1" applyProtection="1">
      <alignment horizontal="center" vertical="center" shrinkToFit="1"/>
    </xf>
    <xf numFmtId="0" fontId="10" fillId="0" borderId="85" xfId="1" applyFont="1" applyBorder="1" applyAlignment="1" applyProtection="1">
      <alignment horizontal="center" vertical="center" shrinkToFit="1"/>
    </xf>
    <xf numFmtId="0" fontId="10" fillId="0" borderId="49" xfId="1" applyFont="1" applyBorder="1" applyAlignment="1" applyProtection="1">
      <alignment horizontal="center" vertical="center" shrinkToFit="1"/>
    </xf>
    <xf numFmtId="0" fontId="10" fillId="0" borderId="38" xfId="1" applyFont="1" applyBorder="1" applyAlignment="1" applyProtection="1">
      <alignment horizontal="center" vertical="center" shrinkToFit="1"/>
    </xf>
    <xf numFmtId="0" fontId="18" fillId="0" borderId="37" xfId="1" applyFont="1" applyBorder="1" applyAlignment="1" applyProtection="1">
      <alignment horizontal="center" shrinkToFit="1"/>
    </xf>
    <xf numFmtId="0" fontId="18" fillId="0" borderId="49" xfId="1" applyFont="1" applyBorder="1" applyAlignment="1" applyProtection="1">
      <alignment horizontal="center" shrinkToFit="1"/>
    </xf>
    <xf numFmtId="0" fontId="18" fillId="0" borderId="38" xfId="1" applyFont="1" applyBorder="1" applyAlignment="1" applyProtection="1">
      <alignment horizontal="center" shrinkToFit="1"/>
    </xf>
    <xf numFmtId="0" fontId="20" fillId="0" borderId="86" xfId="1" applyNumberFormat="1" applyFont="1" applyBorder="1" applyAlignment="1" applyProtection="1">
      <alignment horizontal="center" vertical="center"/>
    </xf>
    <xf numFmtId="0" fontId="20" fillId="0" borderId="87" xfId="1" applyNumberFormat="1" applyFont="1" applyBorder="1" applyAlignment="1" applyProtection="1">
      <alignment horizontal="center" vertical="center"/>
    </xf>
    <xf numFmtId="176" fontId="41" fillId="0" borderId="0" xfId="1" applyNumberFormat="1" applyFont="1" applyAlignment="1" applyProtection="1">
      <alignment horizontal="distributed" vertical="center" indent="4"/>
    </xf>
    <xf numFmtId="0" fontId="0" fillId="0" borderId="55" xfId="0" applyBorder="1" applyAlignment="1" applyProtection="1">
      <alignment horizontal="center" vertical="center"/>
    </xf>
    <xf numFmtId="0" fontId="0" fillId="0" borderId="57" xfId="0" applyBorder="1" applyAlignment="1" applyProtection="1">
      <alignment horizontal="center" vertical="center"/>
    </xf>
    <xf numFmtId="0" fontId="0" fillId="0" borderId="66" xfId="0"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14" xfId="1" applyNumberFormat="1" applyFont="1" applyBorder="1" applyAlignment="1" applyProtection="1">
      <alignment horizontal="center" vertical="center"/>
    </xf>
    <xf numFmtId="0" fontId="0" fillId="0" borderId="19" xfId="0" applyBorder="1" applyAlignment="1" applyProtection="1">
      <alignment horizontal="center" vertical="center"/>
    </xf>
    <xf numFmtId="0" fontId="0" fillId="0" borderId="23" xfId="0" applyBorder="1" applyAlignment="1" applyProtection="1">
      <alignment horizontal="center" vertical="center"/>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0" fillId="0" borderId="67" xfId="0" applyBorder="1" applyAlignment="1">
      <alignment horizontal="center" vertical="center" textRotation="255"/>
    </xf>
    <xf numFmtId="0" fontId="0" fillId="0" borderId="0" xfId="0" applyAlignment="1">
      <alignment horizontal="center" vertical="center"/>
    </xf>
    <xf numFmtId="0" fontId="24" fillId="5" borderId="0" xfId="0" applyFont="1" applyFill="1" applyProtection="1">
      <alignment vertical="center"/>
    </xf>
    <xf numFmtId="0" fontId="84" fillId="5" borderId="61" xfId="0" applyFont="1" applyFill="1" applyBorder="1" applyAlignment="1">
      <alignment horizontal="center" vertical="center"/>
    </xf>
    <xf numFmtId="0" fontId="84" fillId="5" borderId="0" xfId="0" applyFont="1" applyFill="1" applyAlignment="1">
      <alignment horizontal="center" vertical="center"/>
    </xf>
  </cellXfs>
  <cellStyles count="5">
    <cellStyle name="標準" xfId="0" builtinId="0"/>
    <cellStyle name="標準 2" xfId="1"/>
    <cellStyle name="標準 3" xfId="2"/>
    <cellStyle name="標準 4" xfId="3"/>
    <cellStyle name="標準 5 2"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2762250</xdr:colOff>
      <xdr:row>12</xdr:row>
      <xdr:rowOff>47625</xdr:rowOff>
    </xdr:to>
    <xdr:pic>
      <xdr:nvPicPr>
        <xdr:cNvPr id="2" name="図 1" descr="1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3133725</xdr:colOff>
      <xdr:row>22</xdr:row>
      <xdr:rowOff>28575</xdr:rowOff>
    </xdr:to>
    <xdr:pic>
      <xdr:nvPicPr>
        <xdr:cNvPr id="3" name="図 2" descr="15">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2762250</xdr:colOff>
      <xdr:row>32</xdr:row>
      <xdr:rowOff>114300</xdr:rowOff>
    </xdr:to>
    <xdr:pic>
      <xdr:nvPicPr>
        <xdr:cNvPr id="4" name="図 3" descr="16">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81"/>
  <sheetViews>
    <sheetView showGridLines="0" tabSelected="1" workbookViewId="0">
      <selection activeCell="L10" sqref="L10"/>
    </sheetView>
  </sheetViews>
  <sheetFormatPr defaultColWidth="9" defaultRowHeight="13.5"/>
  <cols>
    <col min="1" max="3" width="9" style="11"/>
    <col min="4" max="4" width="9" style="11" customWidth="1"/>
    <col min="5" max="6" width="9" style="11"/>
    <col min="7" max="7" width="11.75" style="11" customWidth="1"/>
    <col min="8" max="16384" width="9" style="11"/>
  </cols>
  <sheetData>
    <row r="1" spans="1:20" ht="16.5" customHeight="1">
      <c r="A1" s="230" t="s">
        <v>79</v>
      </c>
      <c r="B1" s="230"/>
      <c r="C1" s="230"/>
      <c r="D1" s="230"/>
      <c r="E1" s="230"/>
      <c r="F1" s="230"/>
      <c r="G1" s="230"/>
      <c r="H1" s="230"/>
      <c r="I1" s="230"/>
      <c r="J1" s="230"/>
      <c r="K1" s="230"/>
      <c r="L1" s="230"/>
      <c r="M1" s="230"/>
      <c r="N1" s="230"/>
    </row>
    <row r="2" spans="1:20" customFormat="1" ht="7.5" customHeight="1" thickBot="1">
      <c r="A2" s="36"/>
    </row>
    <row r="3" spans="1:20" ht="19.5" customHeight="1" thickTop="1">
      <c r="A3" s="350"/>
      <c r="B3" s="177" t="s">
        <v>56</v>
      </c>
      <c r="C3" s="239" t="s">
        <v>697</v>
      </c>
      <c r="D3" s="239"/>
      <c r="E3" s="239"/>
      <c r="F3" s="239"/>
      <c r="G3" s="239"/>
      <c r="H3" s="239"/>
      <c r="I3" s="178"/>
      <c r="J3" s="240" t="s">
        <v>712</v>
      </c>
      <c r="K3" s="241"/>
      <c r="L3" s="242"/>
    </row>
    <row r="4" spans="1:20" ht="18.75" customHeight="1">
      <c r="B4" s="179" t="s">
        <v>75</v>
      </c>
      <c r="C4" s="250">
        <v>43260</v>
      </c>
      <c r="D4" s="250"/>
      <c r="E4" s="250"/>
      <c r="F4" s="250"/>
      <c r="G4" s="251">
        <v>43261</v>
      </c>
      <c r="H4" s="251"/>
      <c r="I4" s="178"/>
      <c r="J4" s="243"/>
      <c r="K4" s="244"/>
      <c r="L4" s="245"/>
    </row>
    <row r="5" spans="1:20" ht="33" thickBot="1">
      <c r="B5" s="179" t="s">
        <v>76</v>
      </c>
      <c r="C5" s="249" t="s">
        <v>137</v>
      </c>
      <c r="D5" s="249"/>
      <c r="E5" s="249"/>
      <c r="F5" s="249"/>
      <c r="G5" s="249"/>
      <c r="H5" s="249"/>
      <c r="I5" s="178"/>
      <c r="J5" s="246"/>
      <c r="K5" s="247"/>
      <c r="L5" s="248"/>
      <c r="M5" s="351" t="s">
        <v>729</v>
      </c>
      <c r="N5" s="352"/>
    </row>
    <row r="6" spans="1:20" customFormat="1" ht="7.5" customHeight="1" thickTop="1" thickBot="1"/>
    <row r="7" spans="1:20" ht="19.5" customHeight="1" thickBot="1">
      <c r="B7" s="231" t="s">
        <v>198</v>
      </c>
      <c r="C7" s="232"/>
      <c r="D7" s="233">
        <v>43238</v>
      </c>
      <c r="E7" s="233"/>
      <c r="F7" s="233"/>
      <c r="G7" s="233"/>
      <c r="H7" s="234"/>
      <c r="J7" s="84"/>
      <c r="K7" s="84"/>
      <c r="L7" s="84"/>
      <c r="M7" s="84"/>
      <c r="N7" s="3"/>
    </row>
    <row r="8" spans="1:20" ht="35.25" customHeight="1">
      <c r="B8" s="252" t="s">
        <v>677</v>
      </c>
      <c r="C8" s="252"/>
      <c r="D8" s="252"/>
      <c r="E8" s="252"/>
      <c r="F8" s="252"/>
      <c r="G8" s="252"/>
      <c r="H8" s="252"/>
      <c r="I8" s="252"/>
      <c r="J8" s="252"/>
    </row>
    <row r="9" spans="1:20" ht="35.25" customHeight="1">
      <c r="B9" s="218" t="s">
        <v>690</v>
      </c>
      <c r="C9" s="218"/>
      <c r="D9" s="218"/>
      <c r="E9" s="218"/>
      <c r="F9" s="218"/>
      <c r="G9" s="218"/>
      <c r="H9" s="218"/>
      <c r="I9" s="218"/>
      <c r="J9" s="218"/>
    </row>
    <row r="10" spans="1:20" ht="35.25" customHeight="1">
      <c r="B10" s="215" t="s">
        <v>714</v>
      </c>
      <c r="C10" s="214"/>
      <c r="D10" s="214"/>
      <c r="E10" s="214"/>
      <c r="F10" s="214"/>
      <c r="G10" s="214"/>
      <c r="H10" s="214"/>
      <c r="I10" s="214"/>
      <c r="J10" s="214"/>
    </row>
    <row r="11" spans="1:20" ht="35.25" customHeight="1">
      <c r="B11" s="215" t="s">
        <v>715</v>
      </c>
      <c r="C11" s="214"/>
      <c r="D11" s="214"/>
      <c r="E11" s="214"/>
      <c r="F11" s="214"/>
      <c r="G11" s="214"/>
      <c r="H11" s="214"/>
      <c r="I11" s="214"/>
      <c r="J11" s="214"/>
    </row>
    <row r="12" spans="1:20" ht="35.25" customHeight="1">
      <c r="B12" s="215" t="s">
        <v>718</v>
      </c>
      <c r="C12" s="214"/>
      <c r="D12" s="214"/>
      <c r="E12" s="214"/>
      <c r="F12" s="214"/>
      <c r="G12" s="214"/>
      <c r="H12" s="214"/>
      <c r="I12" s="214"/>
      <c r="J12" s="214"/>
    </row>
    <row r="13" spans="1:20" ht="35.25" customHeight="1">
      <c r="B13" s="215" t="s">
        <v>717</v>
      </c>
      <c r="C13" s="214"/>
      <c r="D13" s="214"/>
      <c r="E13" s="214"/>
      <c r="F13" s="214"/>
      <c r="G13" s="214"/>
      <c r="H13" s="214"/>
      <c r="I13" s="214"/>
      <c r="J13" s="214"/>
    </row>
    <row r="14" spans="1:20" ht="35.25" customHeight="1">
      <c r="B14" s="215" t="s">
        <v>716</v>
      </c>
      <c r="C14" s="222"/>
      <c r="D14" s="222"/>
      <c r="E14" s="222"/>
      <c r="F14" s="222"/>
      <c r="G14" s="222"/>
      <c r="H14" s="222"/>
      <c r="I14" s="222"/>
      <c r="J14" s="222"/>
    </row>
    <row r="15" spans="1:20" ht="35.25" customHeight="1">
      <c r="B15" s="215" t="s">
        <v>696</v>
      </c>
      <c r="C15" s="217"/>
      <c r="D15" s="217"/>
      <c r="E15" s="217"/>
      <c r="F15" s="217"/>
      <c r="G15" s="217"/>
      <c r="H15" s="217"/>
      <c r="I15" s="217"/>
      <c r="J15" s="217"/>
    </row>
    <row r="16" spans="1:20" ht="81" customHeight="1" thickBot="1">
      <c r="B16" s="253" t="s">
        <v>699</v>
      </c>
      <c r="C16" s="253"/>
      <c r="D16" s="253"/>
      <c r="E16" s="253"/>
      <c r="F16" s="253"/>
      <c r="G16" s="253"/>
      <c r="H16" s="253"/>
      <c r="I16" s="253"/>
      <c r="J16" s="253"/>
      <c r="K16" s="253"/>
      <c r="L16" s="253"/>
      <c r="M16" s="253"/>
      <c r="N16" s="253"/>
      <c r="O16" s="253"/>
      <c r="P16" s="253"/>
      <c r="Q16" s="253"/>
      <c r="R16" s="253"/>
      <c r="S16" s="253"/>
      <c r="T16" s="253"/>
    </row>
    <row r="17" spans="1:15" customFormat="1" ht="24.75" customHeight="1" thickBot="1">
      <c r="B17" s="235" t="s">
        <v>691</v>
      </c>
      <c r="C17" s="236"/>
      <c r="D17" s="237">
        <v>43241</v>
      </c>
      <c r="E17" s="237"/>
      <c r="F17" s="238"/>
      <c r="G17" s="216" t="s">
        <v>688</v>
      </c>
      <c r="H17" s="147"/>
    </row>
    <row r="18" spans="1:15" ht="16.5" customHeight="1">
      <c r="A18" s="14" t="s">
        <v>95</v>
      </c>
    </row>
    <row r="19" spans="1:15" ht="16.5" customHeight="1">
      <c r="A19" s="12" t="s">
        <v>229</v>
      </c>
      <c r="B19" s="11" t="s">
        <v>114</v>
      </c>
    </row>
    <row r="20" spans="1:15" ht="16.5" customHeight="1">
      <c r="A20" s="12" t="s">
        <v>230</v>
      </c>
      <c r="B20" s="11" t="s">
        <v>81</v>
      </c>
    </row>
    <row r="21" spans="1:15" ht="16.5" customHeight="1">
      <c r="A21" s="12" t="s">
        <v>231</v>
      </c>
      <c r="B21" s="11" t="s">
        <v>100</v>
      </c>
    </row>
    <row r="22" spans="1:15" ht="16.5" customHeight="1">
      <c r="A22" s="12" t="s">
        <v>232</v>
      </c>
      <c r="B22" s="180" t="s">
        <v>116</v>
      </c>
      <c r="C22" s="16"/>
      <c r="D22" s="16"/>
      <c r="E22" s="16"/>
      <c r="F22" s="16"/>
      <c r="G22" s="16"/>
      <c r="H22" s="16"/>
      <c r="I22" s="16"/>
      <c r="J22" s="16"/>
      <c r="K22" s="16"/>
      <c r="L22" s="16"/>
      <c r="M22" s="16"/>
      <c r="N22" s="16"/>
      <c r="O22" s="16"/>
    </row>
    <row r="23" spans="1:15" ht="16.5" customHeight="1">
      <c r="A23" s="12" t="s">
        <v>233</v>
      </c>
      <c r="B23" s="181" t="s">
        <v>157</v>
      </c>
      <c r="C23" s="16"/>
      <c r="D23" s="16"/>
      <c r="E23" s="16"/>
      <c r="F23" s="16"/>
      <c r="G23" s="16"/>
      <c r="H23" s="16"/>
      <c r="I23" s="16"/>
      <c r="J23" s="16"/>
      <c r="K23" s="16"/>
      <c r="L23" s="16"/>
      <c r="M23" s="16"/>
      <c r="N23" s="16"/>
      <c r="O23" s="16"/>
    </row>
    <row r="24" spans="1:15" ht="16.5" customHeight="1">
      <c r="A24" s="12" t="s">
        <v>234</v>
      </c>
      <c r="B24" s="11" t="s">
        <v>120</v>
      </c>
    </row>
    <row r="25" spans="1:15" ht="16.5" customHeight="1">
      <c r="A25" s="12" t="s">
        <v>235</v>
      </c>
      <c r="B25" s="11" t="s">
        <v>94</v>
      </c>
    </row>
    <row r="26" spans="1:15" ht="16.5" customHeight="1">
      <c r="A26" s="12" t="s">
        <v>678</v>
      </c>
      <c r="B26" s="11" t="s">
        <v>236</v>
      </c>
    </row>
    <row r="27" spans="1:15" ht="16.5" customHeight="1">
      <c r="A27" s="12" t="s">
        <v>679</v>
      </c>
      <c r="B27" s="11" t="s">
        <v>223</v>
      </c>
    </row>
    <row r="28" spans="1:15" ht="16.5" customHeight="1">
      <c r="A28" s="12"/>
      <c r="B28" s="14"/>
    </row>
    <row r="29" spans="1:15" ht="16.5" customHeight="1">
      <c r="A29" s="11" t="s">
        <v>77</v>
      </c>
    </row>
    <row r="30" spans="1:15" ht="16.5" customHeight="1">
      <c r="A30" s="14"/>
    </row>
    <row r="31" spans="1:15" ht="16.5" customHeight="1">
      <c r="A31" s="14" t="s">
        <v>721</v>
      </c>
    </row>
    <row r="32" spans="1:15" ht="16.5" customHeight="1">
      <c r="A32" s="13" t="s">
        <v>722</v>
      </c>
      <c r="B32" s="11" t="s">
        <v>115</v>
      </c>
    </row>
    <row r="33" spans="1:18" ht="16.5" customHeight="1">
      <c r="A33" s="14" t="s">
        <v>723</v>
      </c>
    </row>
    <row r="34" spans="1:18" ht="16.5" customHeight="1">
      <c r="A34" s="13" t="s">
        <v>74</v>
      </c>
      <c r="B34" s="11" t="s">
        <v>685</v>
      </c>
    </row>
    <row r="35" spans="1:18" ht="16.5" customHeight="1">
      <c r="A35" s="13"/>
      <c r="B35" s="11" t="s">
        <v>686</v>
      </c>
    </row>
    <row r="36" spans="1:18" ht="16.5" customHeight="1">
      <c r="A36" s="13" t="s">
        <v>74</v>
      </c>
      <c r="B36" s="198" t="s">
        <v>684</v>
      </c>
    </row>
    <row r="37" spans="1:18" ht="16.5" customHeight="1">
      <c r="A37" s="13" t="s">
        <v>724</v>
      </c>
      <c r="B37" s="11" t="s">
        <v>121</v>
      </c>
    </row>
    <row r="38" spans="1:18" ht="16.5" customHeight="1">
      <c r="A38" s="13" t="s">
        <v>724</v>
      </c>
      <c r="B38" s="11" t="s">
        <v>122</v>
      </c>
    </row>
    <row r="39" spans="1:18" ht="16.5" customHeight="1">
      <c r="A39" s="13" t="s">
        <v>724</v>
      </c>
      <c r="B39" s="17" t="s">
        <v>90</v>
      </c>
      <c r="C39" s="17"/>
      <c r="D39" s="17"/>
      <c r="E39" s="17"/>
      <c r="F39" s="17"/>
      <c r="G39" s="16"/>
      <c r="H39" s="16"/>
      <c r="I39" s="16"/>
      <c r="J39" s="16"/>
      <c r="K39" s="16"/>
      <c r="L39" s="16"/>
      <c r="M39" s="16"/>
      <c r="N39" s="16"/>
      <c r="O39" s="16"/>
      <c r="P39" s="16"/>
      <c r="Q39" s="16"/>
      <c r="R39" s="16"/>
    </row>
    <row r="40" spans="1:18" ht="27.6" customHeight="1">
      <c r="A40" s="13" t="s">
        <v>724</v>
      </c>
      <c r="B40" s="16"/>
      <c r="C40" s="16" t="s">
        <v>683</v>
      </c>
      <c r="D40" s="16"/>
      <c r="E40" s="16"/>
      <c r="F40" s="16"/>
      <c r="G40" s="16"/>
      <c r="H40" s="16"/>
      <c r="I40" s="16"/>
      <c r="J40" s="16"/>
      <c r="K40" s="16"/>
      <c r="L40" s="16"/>
      <c r="M40" s="16"/>
      <c r="N40" s="16"/>
      <c r="O40" s="16"/>
      <c r="P40" s="16"/>
      <c r="Q40" s="16"/>
      <c r="R40" s="16"/>
    </row>
    <row r="41" spans="1:18" ht="16.5" customHeight="1">
      <c r="A41" s="13" t="s">
        <v>722</v>
      </c>
      <c r="B41" s="16"/>
      <c r="C41" s="37" t="s">
        <v>97</v>
      </c>
      <c r="D41" s="16"/>
      <c r="E41" s="202" t="s">
        <v>73</v>
      </c>
      <c r="F41" s="202" t="s">
        <v>725</v>
      </c>
      <c r="G41" s="202">
        <v>54.23</v>
      </c>
      <c r="H41" s="16"/>
      <c r="I41" s="16"/>
      <c r="J41" s="16"/>
      <c r="K41" s="16"/>
      <c r="L41" s="16"/>
      <c r="M41" s="16"/>
      <c r="N41" s="16"/>
      <c r="O41" s="16"/>
      <c r="P41" s="16"/>
      <c r="Q41" s="16"/>
      <c r="R41" s="16"/>
    </row>
    <row r="42" spans="1:18" ht="21.75" thickBot="1">
      <c r="A42" s="13" t="s">
        <v>238</v>
      </c>
      <c r="B42" s="16"/>
      <c r="C42" s="37" t="s">
        <v>98</v>
      </c>
      <c r="D42" s="16"/>
      <c r="E42" s="202" t="s">
        <v>91</v>
      </c>
      <c r="F42" s="202" t="s">
        <v>239</v>
      </c>
      <c r="G42" s="202" t="s">
        <v>240</v>
      </c>
      <c r="H42" s="16"/>
      <c r="I42" s="16" t="s">
        <v>241</v>
      </c>
      <c r="J42" s="228" t="s">
        <v>242</v>
      </c>
      <c r="K42" s="16"/>
      <c r="L42" s="16"/>
      <c r="M42" s="16"/>
      <c r="N42" s="16"/>
      <c r="O42" s="16"/>
      <c r="P42" s="16"/>
      <c r="Q42" s="16"/>
      <c r="R42" s="16"/>
    </row>
    <row r="43" spans="1:18" ht="16.5" customHeight="1">
      <c r="A43" s="13" t="s">
        <v>724</v>
      </c>
      <c r="B43" s="16"/>
      <c r="C43" s="37"/>
      <c r="D43" s="38" t="s">
        <v>96</v>
      </c>
      <c r="E43" s="39"/>
      <c r="F43" s="39"/>
      <c r="G43" s="39"/>
      <c r="H43" s="40"/>
      <c r="I43" s="16"/>
      <c r="J43" s="41"/>
      <c r="K43" s="41"/>
      <c r="L43" s="35"/>
      <c r="M43" s="200"/>
      <c r="N43" s="43"/>
      <c r="O43" s="16"/>
      <c r="P43" s="16"/>
      <c r="Q43" s="16"/>
      <c r="R43" s="16"/>
    </row>
    <row r="44" spans="1:18" ht="16.5" customHeight="1">
      <c r="A44" s="13" t="s">
        <v>74</v>
      </c>
      <c r="B44" s="16"/>
      <c r="C44" s="37"/>
      <c r="D44" s="42" t="s">
        <v>80</v>
      </c>
      <c r="E44" s="43"/>
      <c r="F44" s="43"/>
      <c r="G44" s="43"/>
      <c r="H44" s="44"/>
      <c r="I44" s="16"/>
      <c r="J44" s="41"/>
      <c r="K44" s="41"/>
      <c r="L44" s="35"/>
      <c r="M44" s="200"/>
      <c r="N44" s="43"/>
      <c r="O44" s="16"/>
      <c r="P44" s="16"/>
      <c r="Q44" s="16"/>
      <c r="R44" s="16"/>
    </row>
    <row r="45" spans="1:18" ht="16.5" customHeight="1" thickBot="1">
      <c r="A45" s="13" t="s">
        <v>74</v>
      </c>
      <c r="B45" s="16"/>
      <c r="C45" s="37"/>
      <c r="D45" s="45" t="s">
        <v>47</v>
      </c>
      <c r="E45" s="203" t="s">
        <v>726</v>
      </c>
      <c r="F45" s="201" t="s">
        <v>725</v>
      </c>
      <c r="G45" s="46">
        <v>12</v>
      </c>
      <c r="H45" s="47"/>
      <c r="I45" s="16"/>
      <c r="J45" s="41"/>
      <c r="K45" s="41"/>
      <c r="L45" s="35"/>
      <c r="M45" s="200"/>
      <c r="N45" s="43"/>
      <c r="O45" s="16"/>
      <c r="P45" s="16"/>
      <c r="Q45" s="16"/>
      <c r="R45" s="16"/>
    </row>
    <row r="46" spans="1:18" ht="24.6" customHeight="1">
      <c r="A46" s="13" t="s">
        <v>74</v>
      </c>
      <c r="B46" s="16"/>
      <c r="C46" s="16" t="s">
        <v>687</v>
      </c>
      <c r="D46" s="16"/>
      <c r="E46" s="16"/>
      <c r="F46" s="16"/>
      <c r="G46" s="16"/>
      <c r="H46" s="16"/>
      <c r="I46" s="16"/>
      <c r="J46" s="16"/>
      <c r="K46" s="16"/>
      <c r="L46" s="16"/>
      <c r="M46" s="16"/>
      <c r="N46" s="16"/>
      <c r="O46" s="16"/>
      <c r="P46" s="16"/>
      <c r="Q46" s="16"/>
      <c r="R46" s="16"/>
    </row>
    <row r="47" spans="1:18" ht="16.5" customHeight="1">
      <c r="A47" s="13" t="s">
        <v>74</v>
      </c>
      <c r="B47" s="16"/>
      <c r="C47" s="37" t="s">
        <v>99</v>
      </c>
      <c r="D47" s="16"/>
      <c r="E47" s="202" t="s">
        <v>727</v>
      </c>
      <c r="F47" s="202" t="s">
        <v>725</v>
      </c>
      <c r="G47" s="202" t="s">
        <v>728</v>
      </c>
      <c r="H47" s="16"/>
      <c r="I47" s="16"/>
      <c r="J47" s="16"/>
      <c r="K47" s="16"/>
      <c r="L47" s="16"/>
      <c r="M47" s="16"/>
      <c r="N47" s="16"/>
      <c r="O47" s="16"/>
      <c r="P47" s="16"/>
      <c r="Q47" s="16"/>
      <c r="R47" s="16"/>
    </row>
    <row r="48" spans="1:18" ht="16.5" customHeight="1">
      <c r="A48" s="13" t="s">
        <v>74</v>
      </c>
      <c r="B48" s="16"/>
      <c r="C48" s="61" t="s">
        <v>88</v>
      </c>
      <c r="D48" s="16"/>
      <c r="E48" s="202"/>
      <c r="F48" s="202"/>
      <c r="G48" s="202"/>
      <c r="H48" s="16"/>
      <c r="I48" s="16"/>
      <c r="J48" s="16"/>
      <c r="K48" s="16"/>
      <c r="L48" s="16"/>
      <c r="M48" s="16"/>
      <c r="N48" s="16"/>
      <c r="O48" s="16"/>
      <c r="P48" s="16"/>
      <c r="Q48" s="16"/>
      <c r="R48" s="16"/>
    </row>
    <row r="49" spans="1:8" ht="16.5" customHeight="1">
      <c r="A49" s="13" t="s">
        <v>74</v>
      </c>
      <c r="B49" s="11" t="s">
        <v>83</v>
      </c>
    </row>
    <row r="50" spans="1:8" ht="16.5" customHeight="1">
      <c r="A50" s="14" t="s">
        <v>224</v>
      </c>
    </row>
    <row r="51" spans="1:8" ht="16.5" customHeight="1">
      <c r="A51" s="13" t="s">
        <v>243</v>
      </c>
      <c r="B51" s="11" t="s">
        <v>136</v>
      </c>
    </row>
    <row r="52" spans="1:8" ht="16.5" customHeight="1">
      <c r="A52" s="13" t="s">
        <v>237</v>
      </c>
      <c r="B52" s="11" t="s">
        <v>700</v>
      </c>
    </row>
    <row r="53" spans="1:8" ht="16.5" customHeight="1">
      <c r="A53" s="14" t="s">
        <v>225</v>
      </c>
    </row>
    <row r="54" spans="1:8" ht="16.5" customHeight="1">
      <c r="A54" s="13" t="s">
        <v>74</v>
      </c>
      <c r="B54" s="11" t="s">
        <v>147</v>
      </c>
    </row>
    <row r="55" spans="1:8" ht="16.5" customHeight="1">
      <c r="A55" s="13" t="s">
        <v>74</v>
      </c>
      <c r="B55" s="11" t="s">
        <v>213</v>
      </c>
    </row>
    <row r="56" spans="1:8" ht="16.5" customHeight="1">
      <c r="A56" s="156" t="s">
        <v>701</v>
      </c>
    </row>
    <row r="57" spans="1:8" ht="16.5" customHeight="1">
      <c r="A57" s="13" t="s">
        <v>74</v>
      </c>
      <c r="B57" s="11" t="s">
        <v>689</v>
      </c>
    </row>
    <row r="58" spans="1:8" ht="16.5" customHeight="1">
      <c r="A58" s="14" t="s">
        <v>702</v>
      </c>
    </row>
    <row r="59" spans="1:8" ht="16.5" customHeight="1">
      <c r="A59" s="13" t="s">
        <v>243</v>
      </c>
      <c r="B59" s="11" t="s">
        <v>703</v>
      </c>
    </row>
    <row r="60" spans="1:8" ht="16.5" customHeight="1">
      <c r="A60" s="13" t="s">
        <v>74</v>
      </c>
      <c r="B60" s="11" t="s">
        <v>82</v>
      </c>
    </row>
    <row r="61" spans="1:8" ht="16.5" customHeight="1">
      <c r="A61" s="13" t="s">
        <v>74</v>
      </c>
    </row>
    <row r="62" spans="1:8" ht="27.6" customHeight="1">
      <c r="A62" s="14" t="s">
        <v>704</v>
      </c>
      <c r="D62" s="11" t="s">
        <v>244</v>
      </c>
      <c r="E62" s="229" t="s">
        <v>245</v>
      </c>
      <c r="F62" s="229"/>
      <c r="G62" s="229"/>
      <c r="H62" s="229"/>
    </row>
    <row r="63" spans="1:8" ht="16.5" customHeight="1">
      <c r="A63" s="13" t="s">
        <v>243</v>
      </c>
      <c r="B63" s="11" t="s">
        <v>158</v>
      </c>
    </row>
    <row r="64" spans="1:8" ht="16.5" customHeight="1">
      <c r="A64" s="13" t="s">
        <v>74</v>
      </c>
      <c r="B64" s="11" t="s">
        <v>159</v>
      </c>
    </row>
    <row r="65" spans="1:10" ht="16.5" customHeight="1">
      <c r="A65" s="13" t="s">
        <v>74</v>
      </c>
      <c r="B65" s="14" t="s">
        <v>246</v>
      </c>
    </row>
    <row r="66" spans="1:10" s="86" customFormat="1" ht="16.5" customHeight="1">
      <c r="A66" s="85" t="s">
        <v>705</v>
      </c>
    </row>
    <row r="67" spans="1:10" s="86" customFormat="1" ht="16.5" customHeight="1">
      <c r="A67" s="87" t="s">
        <v>247</v>
      </c>
      <c r="B67" s="86" t="s">
        <v>710</v>
      </c>
    </row>
    <row r="68" spans="1:10" ht="16.5" customHeight="1">
      <c r="A68" s="14" t="s">
        <v>707</v>
      </c>
    </row>
    <row r="69" spans="1:10" ht="16.5" customHeight="1">
      <c r="A69" s="13" t="s">
        <v>74</v>
      </c>
      <c r="B69" s="72" t="s">
        <v>706</v>
      </c>
    </row>
    <row r="70" spans="1:10" ht="33.75" customHeight="1">
      <c r="A70" s="13" t="s">
        <v>74</v>
      </c>
      <c r="B70" s="227" t="s">
        <v>711</v>
      </c>
      <c r="C70" s="226"/>
      <c r="D70" s="226"/>
      <c r="E70" s="226"/>
      <c r="F70" s="226"/>
      <c r="G70" s="16"/>
    </row>
    <row r="71" spans="1:10" ht="16.5" customHeight="1">
      <c r="A71" s="13" t="s">
        <v>74</v>
      </c>
      <c r="C71" s="73" t="s">
        <v>78</v>
      </c>
    </row>
    <row r="72" spans="1:10" ht="16.5" customHeight="1">
      <c r="A72" s="13" t="s">
        <v>243</v>
      </c>
      <c r="C72" s="72" t="s">
        <v>138</v>
      </c>
      <c r="D72" s="72"/>
      <c r="E72" s="72"/>
      <c r="F72" s="72"/>
      <c r="G72" s="72"/>
      <c r="H72" s="72"/>
    </row>
    <row r="73" spans="1:10" ht="16.5" customHeight="1">
      <c r="A73" s="14" t="s">
        <v>708</v>
      </c>
    </row>
    <row r="74" spans="1:10" ht="16.5" customHeight="1" thickBot="1"/>
    <row r="75" spans="1:10" ht="16.5" customHeight="1">
      <c r="B75" s="62" t="s">
        <v>226</v>
      </c>
      <c r="C75" s="63"/>
      <c r="D75" s="64"/>
      <c r="E75" s="63"/>
      <c r="F75" s="63"/>
      <c r="G75" s="63"/>
      <c r="H75" s="63"/>
      <c r="I75" s="63"/>
      <c r="J75" s="65"/>
    </row>
    <row r="76" spans="1:10" ht="16.5" customHeight="1">
      <c r="B76" s="66"/>
      <c r="D76" s="67"/>
      <c r="E76" s="67"/>
      <c r="F76" s="67"/>
      <c r="G76" s="67"/>
      <c r="H76" s="67"/>
      <c r="I76" s="67"/>
      <c r="J76" s="68"/>
    </row>
    <row r="77" spans="1:10" ht="25.15" customHeight="1">
      <c r="B77" s="66"/>
      <c r="C77" s="145" t="s">
        <v>248</v>
      </c>
      <c r="D77" s="229" t="s">
        <v>249</v>
      </c>
      <c r="E77" s="229"/>
      <c r="F77" s="229"/>
      <c r="G77" s="229"/>
      <c r="H77" s="229"/>
      <c r="I77" s="67"/>
      <c r="J77" s="68"/>
    </row>
    <row r="78" spans="1:10" ht="16.5" customHeight="1">
      <c r="B78" s="66"/>
      <c r="C78" s="135" t="s">
        <v>139</v>
      </c>
      <c r="D78" s="67"/>
      <c r="E78" s="67" t="s">
        <v>709</v>
      </c>
      <c r="F78" s="67"/>
      <c r="G78" s="67"/>
      <c r="H78" s="67"/>
      <c r="I78" s="67"/>
      <c r="J78" s="68"/>
    </row>
    <row r="79" spans="1:10" ht="16.5" customHeight="1" thickBot="1">
      <c r="B79" s="69"/>
      <c r="C79" s="70"/>
      <c r="D79" s="70"/>
      <c r="E79" s="70"/>
      <c r="F79" s="70"/>
      <c r="G79" s="70"/>
      <c r="H79" s="70"/>
      <c r="I79" s="70"/>
      <c r="J79" s="71"/>
    </row>
    <row r="80" spans="1:10" ht="16.5" customHeight="1"/>
    <row r="81" ht="16.5" customHeight="1"/>
  </sheetData>
  <sheetProtection sheet="1" objects="1" scenarios="1" selectLockedCells="1" selectUnlockedCells="1"/>
  <mergeCells count="15">
    <mergeCell ref="E62:H62"/>
    <mergeCell ref="D77:H77"/>
    <mergeCell ref="A1:N1"/>
    <mergeCell ref="B7:C7"/>
    <mergeCell ref="D7:H7"/>
    <mergeCell ref="B17:C17"/>
    <mergeCell ref="D17:F17"/>
    <mergeCell ref="C3:H3"/>
    <mergeCell ref="J3:L5"/>
    <mergeCell ref="C5:H5"/>
    <mergeCell ref="C4:F4"/>
    <mergeCell ref="G4:H4"/>
    <mergeCell ref="B8:J8"/>
    <mergeCell ref="B16:T16"/>
    <mergeCell ref="M5:N5"/>
  </mergeCells>
  <phoneticPr fontId="4"/>
  <pageMargins left="0.7" right="0.7" top="0.75" bottom="0.75" header="0.3" footer="0.3"/>
  <pageSetup paperSize="9" scale="48"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pane ySplit="1" topLeftCell="A2" activePane="bottomLeft" state="frozen"/>
      <selection pane="bottomLeft" activeCell="F23" sqref="F23"/>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57</v>
      </c>
      <c r="B1" t="s">
        <v>58</v>
      </c>
      <c r="C1" t="s">
        <v>59</v>
      </c>
      <c r="D1" t="s">
        <v>60</v>
      </c>
      <c r="E1" t="s">
        <v>61</v>
      </c>
      <c r="F1" t="s">
        <v>62</v>
      </c>
      <c r="G1" t="s">
        <v>63</v>
      </c>
      <c r="H1" t="s">
        <v>3</v>
      </c>
      <c r="I1" t="s">
        <v>8</v>
      </c>
      <c r="J1" t="s">
        <v>64</v>
      </c>
      <c r="K1" t="s">
        <v>65</v>
      </c>
      <c r="L1" t="s">
        <v>66</v>
      </c>
      <c r="M1" t="s">
        <v>67</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IF(A2="","",IF(②選手情報入力!$R$6="",0,1))</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IF(A3="","",IF(②選手情報入力!$R$6="",0,1))</f>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IF(A4="","",IF(②選手情報入力!$R$6="",0,1))</f>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IF(A5="","",IF(②選手情報入力!$R$6="",0,1))</f>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IF(A6="","",IF(②選手情報入力!$R$6="",0,1))</f>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IF(A7="","",IF(②選手情報入力!$R$6="",0,1))</f>
        <v/>
      </c>
      <c r="M7" t="str">
        <f>IF(A7="","",種目情報!$K$4)</f>
        <v/>
      </c>
    </row>
    <row r="8" spans="1:13">
      <c r="A8" s="10" t="str">
        <f>IF(③リレー情報確認!I8="","",1610000+①団体情報入力!$C$4*10)</f>
        <v/>
      </c>
      <c r="B8" s="10" t="str">
        <f>IF(A8="","",①団体情報入力!$C$4)</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IF(A8="","",0)</f>
        <v/>
      </c>
      <c r="M8" s="10" t="str">
        <f>IF(A8="","",種目情報!$K$5)</f>
        <v/>
      </c>
    </row>
    <row r="9" spans="1:13">
      <c r="A9" s="10" t="str">
        <f>IF(③リレー情報確認!I9="","",1610000+①団体情報入力!$C$4*10)</f>
        <v/>
      </c>
      <c r="B9" s="10" t="str">
        <f>IF(A9="","",①団体情報入力!$C$4)</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 t="shared" ref="L9:L13" si="0">IF(A9="","",0)</f>
        <v/>
      </c>
      <c r="M9" s="10" t="str">
        <f>IF(A9="","",種目情報!$K$5)</f>
        <v/>
      </c>
    </row>
    <row r="10" spans="1:13">
      <c r="A10" s="10" t="str">
        <f>IF(③リレー情報確認!I10="","",1610000+①団体情報入力!$C$4*10)</f>
        <v/>
      </c>
      <c r="B10" s="10" t="str">
        <f>IF(A10="","",①団体情報入力!$C$4)</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 t="shared" si="0"/>
        <v/>
      </c>
      <c r="M10" s="10" t="str">
        <f>IF(A10="","",種目情報!$K$5)</f>
        <v/>
      </c>
    </row>
    <row r="11" spans="1:13">
      <c r="A11" s="10" t="str">
        <f>IF(③リレー情報確認!I11="","",1610000+①団体情報入力!$C$4*10)</f>
        <v/>
      </c>
      <c r="B11" s="10" t="str">
        <f>IF(A11="","",①団体情報入力!$C$4)</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 t="shared" si="0"/>
        <v/>
      </c>
      <c r="M11" s="10" t="str">
        <f>IF(A11="","",種目情報!$K$5)</f>
        <v/>
      </c>
    </row>
    <row r="12" spans="1:13">
      <c r="A12" s="10" t="str">
        <f>IF(③リレー情報確認!I12="","",1610000+①団体情報入力!$C$4*10)</f>
        <v/>
      </c>
      <c r="B12" s="10" t="str">
        <f>IF(A12="","",①団体情報入力!$C$4)</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 t="shared" si="0"/>
        <v/>
      </c>
      <c r="M12" s="10" t="str">
        <f>IF(A12="","",種目情報!$K$5)</f>
        <v/>
      </c>
    </row>
    <row r="13" spans="1:13">
      <c r="A13" s="10" t="str">
        <f>IF(③リレー情報確認!I13="","",1610000+①団体情報入力!$C$4*10)</f>
        <v/>
      </c>
      <c r="B13" s="10" t="str">
        <f>IF(A13="","",①団体情報入力!$C$4)</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 t="shared" si="0"/>
        <v/>
      </c>
      <c r="M13" s="10"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1">IF(A15="","",0)</f>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1"/>
        <v/>
      </c>
      <c r="M16" t="str">
        <f>IF(A16="","",種目情報!$K$6)</f>
        <v/>
      </c>
    </row>
    <row r="17" spans="1:13">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1"/>
        <v/>
      </c>
      <c r="M17" t="str">
        <f>IF(A17="","",種目情報!$K$6)</f>
        <v/>
      </c>
    </row>
    <row r="18" spans="1:13">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1"/>
        <v/>
      </c>
      <c r="M18" t="str">
        <f>IF(A18="","",種目情報!$K$6)</f>
        <v/>
      </c>
    </row>
    <row r="19" spans="1:13">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1"/>
        <v/>
      </c>
      <c r="M19" t="str">
        <f>IF(A19="","",種目情報!$K$6)</f>
        <v/>
      </c>
    </row>
    <row r="20" spans="1:13">
      <c r="A20" s="9" t="str">
        <f>IF(③リレー情報確認!U8="","",1620000+①団体情報入力!$C$4*10)</f>
        <v/>
      </c>
      <c r="B20" s="9" t="str">
        <f>IF(A20="","",①団体情報入力!$C$4)</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 t="shared" ref="L20" si="2">IF(A20="","",0)</f>
        <v/>
      </c>
      <c r="M20" s="9" t="str">
        <f>IF(A20="","",種目情報!$K$7)</f>
        <v/>
      </c>
    </row>
    <row r="21" spans="1:13">
      <c r="A21" s="9" t="str">
        <f>IF(③リレー情報確認!U9="","",1620000+①団体情報入力!$C$4*10)</f>
        <v/>
      </c>
      <c r="B21" s="9" t="str">
        <f>IF(A21="","",①団体情報入力!$C$4)</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 t="shared" ref="L21:L25" si="3">IF(A21="","",0)</f>
        <v/>
      </c>
      <c r="M21" s="9" t="str">
        <f>IF(A21="","",種目情報!$K$7)</f>
        <v/>
      </c>
    </row>
    <row r="22" spans="1:13">
      <c r="A22" s="9" t="str">
        <f>IF(③リレー情報確認!U10="","",1620000+①団体情報入力!$C$4*10)</f>
        <v/>
      </c>
      <c r="B22" s="9" t="str">
        <f>IF(A22="","",①団体情報入力!$C$4)</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 t="shared" si="3"/>
        <v/>
      </c>
      <c r="M22" s="9" t="str">
        <f>IF(A22="","",種目情報!$K$7)</f>
        <v/>
      </c>
    </row>
    <row r="23" spans="1:13">
      <c r="A23" s="9" t="str">
        <f>IF(③リレー情報確認!U11="","",1620000+①団体情報入力!$C$4*10)</f>
        <v/>
      </c>
      <c r="B23" s="9" t="str">
        <f>IF(A23="","",①団体情報入力!$C$4)</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 t="shared" si="3"/>
        <v/>
      </c>
      <c r="M23" s="9" t="str">
        <f>IF(A23="","",種目情報!$K$7)</f>
        <v/>
      </c>
    </row>
    <row r="24" spans="1:13">
      <c r="A24" s="9" t="str">
        <f>IF(③リレー情報確認!U12="","",1620000+①団体情報入力!$C$4*10)</f>
        <v/>
      </c>
      <c r="B24" s="9" t="str">
        <f>IF(A24="","",①団体情報入力!$C$4)</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 t="shared" si="3"/>
        <v/>
      </c>
      <c r="M24" s="9" t="str">
        <f>IF(A24="","",種目情報!$K$7)</f>
        <v/>
      </c>
    </row>
    <row r="25" spans="1:13">
      <c r="A25" s="9" t="str">
        <f>IF(③リレー情報確認!U13="","",1620000+①団体情報入力!$C$4*10)</f>
        <v/>
      </c>
      <c r="B25" s="9" t="str">
        <f>IF(A25="","",①団体情報入力!$C$4)</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 t="shared" si="3"/>
        <v/>
      </c>
      <c r="M25" s="9" t="str">
        <f>IF(A25="","",種目情報!$K$7)</f>
        <v/>
      </c>
    </row>
  </sheetData>
  <phoneticPr fontId="40"/>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96"/>
  <sheetViews>
    <sheetView workbookViewId="0">
      <selection activeCell="D154" sqref="D154"/>
    </sheetView>
  </sheetViews>
  <sheetFormatPr defaultRowHeight="13.5"/>
  <sheetData>
    <row r="1" spans="1:6">
      <c r="A1" s="208" t="s">
        <v>253</v>
      </c>
      <c r="B1" s="208" t="s">
        <v>254</v>
      </c>
      <c r="C1" s="208" t="s">
        <v>255</v>
      </c>
      <c r="D1" s="208" t="s">
        <v>254</v>
      </c>
      <c r="E1" s="208" t="s">
        <v>256</v>
      </c>
      <c r="F1" s="209" t="s">
        <v>257</v>
      </c>
    </row>
    <row r="2" spans="1:6">
      <c r="A2" s="210">
        <v>1</v>
      </c>
      <c r="B2" s="210" t="s">
        <v>258</v>
      </c>
      <c r="C2" s="210">
        <v>230431</v>
      </c>
      <c r="D2" s="210" t="s">
        <v>258</v>
      </c>
      <c r="E2" s="210" t="s">
        <v>259</v>
      </c>
      <c r="F2" s="210">
        <v>1</v>
      </c>
    </row>
    <row r="3" spans="1:6">
      <c r="A3" s="210">
        <v>2</v>
      </c>
      <c r="B3" s="211" t="s">
        <v>260</v>
      </c>
      <c r="C3" s="210">
        <v>230165</v>
      </c>
      <c r="D3" s="211" t="s">
        <v>260</v>
      </c>
      <c r="E3" s="210" t="s">
        <v>261</v>
      </c>
      <c r="F3" s="210">
        <v>2</v>
      </c>
    </row>
    <row r="4" spans="1:6">
      <c r="A4" s="210">
        <v>3</v>
      </c>
      <c r="B4" s="210" t="s">
        <v>262</v>
      </c>
      <c r="C4" s="210">
        <v>230090</v>
      </c>
      <c r="D4" s="210" t="s">
        <v>262</v>
      </c>
      <c r="E4" s="210" t="s">
        <v>263</v>
      </c>
      <c r="F4" s="210">
        <v>3</v>
      </c>
    </row>
    <row r="5" spans="1:6">
      <c r="A5" s="210">
        <v>4</v>
      </c>
      <c r="B5" s="210" t="s">
        <v>264</v>
      </c>
      <c r="C5" s="210">
        <v>230091</v>
      </c>
      <c r="D5" s="210" t="s">
        <v>264</v>
      </c>
      <c r="E5" s="210" t="s">
        <v>265</v>
      </c>
      <c r="F5" s="210">
        <v>4</v>
      </c>
    </row>
    <row r="6" spans="1:6">
      <c r="A6" s="210">
        <v>5</v>
      </c>
      <c r="B6" s="210" t="s">
        <v>266</v>
      </c>
      <c r="C6" s="210">
        <v>230366</v>
      </c>
      <c r="D6" s="210" t="s">
        <v>266</v>
      </c>
      <c r="E6" s="210" t="s">
        <v>267</v>
      </c>
      <c r="F6" s="210">
        <v>5</v>
      </c>
    </row>
    <row r="7" spans="1:6">
      <c r="A7" s="210">
        <v>6</v>
      </c>
      <c r="B7" s="210" t="s">
        <v>268</v>
      </c>
      <c r="C7" s="210">
        <v>230124</v>
      </c>
      <c r="D7" s="210" t="s">
        <v>268</v>
      </c>
      <c r="E7" s="210" t="s">
        <v>269</v>
      </c>
      <c r="F7" s="210">
        <v>6</v>
      </c>
    </row>
    <row r="8" spans="1:6">
      <c r="A8" s="210">
        <v>7</v>
      </c>
      <c r="B8" s="210" t="s">
        <v>270</v>
      </c>
      <c r="C8" s="210">
        <v>230026</v>
      </c>
      <c r="D8" s="210" t="s">
        <v>270</v>
      </c>
      <c r="E8" s="210" t="s">
        <v>271</v>
      </c>
      <c r="F8" s="210">
        <v>7</v>
      </c>
    </row>
    <row r="9" spans="1:6">
      <c r="A9" s="210">
        <v>8</v>
      </c>
      <c r="B9" s="210" t="s">
        <v>272</v>
      </c>
      <c r="C9" s="210">
        <v>230036</v>
      </c>
      <c r="D9" s="210" t="s">
        <v>272</v>
      </c>
      <c r="E9" s="210" t="s">
        <v>273</v>
      </c>
      <c r="F9" s="210">
        <v>8</v>
      </c>
    </row>
    <row r="10" spans="1:6">
      <c r="A10" s="210">
        <v>9</v>
      </c>
      <c r="B10" s="210" t="s">
        <v>274</v>
      </c>
      <c r="C10" s="210">
        <v>230403</v>
      </c>
      <c r="D10" s="210" t="s">
        <v>274</v>
      </c>
      <c r="E10" s="210" t="s">
        <v>275</v>
      </c>
      <c r="F10" s="210">
        <v>9</v>
      </c>
    </row>
    <row r="11" spans="1:6">
      <c r="A11" s="210">
        <v>10</v>
      </c>
      <c r="B11" s="210" t="s">
        <v>276</v>
      </c>
      <c r="C11" s="210">
        <v>230095</v>
      </c>
      <c r="D11" s="210" t="s">
        <v>276</v>
      </c>
      <c r="E11" s="210" t="s">
        <v>277</v>
      </c>
      <c r="F11" s="210">
        <v>10</v>
      </c>
    </row>
    <row r="12" spans="1:6">
      <c r="A12" s="210">
        <v>11</v>
      </c>
      <c r="B12" s="210" t="s">
        <v>278</v>
      </c>
      <c r="C12" s="210">
        <v>230268</v>
      </c>
      <c r="D12" s="210" t="s">
        <v>278</v>
      </c>
      <c r="E12" s="210" t="s">
        <v>279</v>
      </c>
      <c r="F12" s="210">
        <v>11</v>
      </c>
    </row>
    <row r="13" spans="1:6">
      <c r="A13" s="210">
        <v>12</v>
      </c>
      <c r="B13" s="210" t="s">
        <v>280</v>
      </c>
      <c r="C13" s="210">
        <v>230238</v>
      </c>
      <c r="D13" s="210" t="s">
        <v>280</v>
      </c>
      <c r="E13" s="210" t="s">
        <v>281</v>
      </c>
      <c r="F13" s="210">
        <v>12</v>
      </c>
    </row>
    <row r="14" spans="1:6">
      <c r="A14" s="210">
        <v>13</v>
      </c>
      <c r="B14" s="210" t="s">
        <v>282</v>
      </c>
      <c r="C14" s="210">
        <v>230019</v>
      </c>
      <c r="D14" s="210" t="s">
        <v>282</v>
      </c>
      <c r="E14" s="210" t="s">
        <v>283</v>
      </c>
      <c r="F14" s="210">
        <v>13</v>
      </c>
    </row>
    <row r="15" spans="1:6">
      <c r="A15" s="210">
        <v>14</v>
      </c>
      <c r="B15" s="210" t="s">
        <v>284</v>
      </c>
      <c r="C15" s="210">
        <v>230029</v>
      </c>
      <c r="D15" s="210" t="s">
        <v>284</v>
      </c>
      <c r="E15" s="210" t="s">
        <v>285</v>
      </c>
      <c r="F15" s="210">
        <v>14</v>
      </c>
    </row>
    <row r="16" spans="1:6">
      <c r="A16" s="210">
        <v>15</v>
      </c>
      <c r="B16" s="210" t="s">
        <v>286</v>
      </c>
      <c r="C16" s="210">
        <v>230000</v>
      </c>
      <c r="D16" s="210" t="s">
        <v>286</v>
      </c>
      <c r="E16" s="210" t="s">
        <v>287</v>
      </c>
      <c r="F16" s="210">
        <v>15</v>
      </c>
    </row>
    <row r="17" spans="1:6">
      <c r="A17" s="210">
        <v>16</v>
      </c>
      <c r="B17" s="210" t="s">
        <v>288</v>
      </c>
      <c r="C17" s="210">
        <v>230442</v>
      </c>
      <c r="D17" s="210" t="s">
        <v>288</v>
      </c>
      <c r="E17" s="210" t="s">
        <v>289</v>
      </c>
      <c r="F17" s="210">
        <v>16</v>
      </c>
    </row>
    <row r="18" spans="1:6">
      <c r="A18" s="210">
        <v>17</v>
      </c>
      <c r="B18" s="210" t="s">
        <v>290</v>
      </c>
      <c r="C18" s="210">
        <v>230226</v>
      </c>
      <c r="D18" s="210" t="s">
        <v>290</v>
      </c>
      <c r="E18" s="210" t="s">
        <v>291</v>
      </c>
      <c r="F18" s="210">
        <v>17</v>
      </c>
    </row>
    <row r="19" spans="1:6">
      <c r="A19" s="210">
        <v>18</v>
      </c>
      <c r="B19" s="210" t="s">
        <v>292</v>
      </c>
      <c r="C19" s="210">
        <v>230355</v>
      </c>
      <c r="D19" s="210" t="s">
        <v>292</v>
      </c>
      <c r="E19" s="210" t="s">
        <v>293</v>
      </c>
      <c r="F19" s="210">
        <v>18</v>
      </c>
    </row>
    <row r="20" spans="1:6">
      <c r="A20" s="210">
        <v>19</v>
      </c>
      <c r="B20" s="210" t="s">
        <v>294</v>
      </c>
      <c r="C20" s="210">
        <v>230372</v>
      </c>
      <c r="D20" s="210" t="s">
        <v>294</v>
      </c>
      <c r="E20" s="210" t="s">
        <v>295</v>
      </c>
      <c r="F20" s="210">
        <v>19</v>
      </c>
    </row>
    <row r="21" spans="1:6">
      <c r="A21" s="210">
        <v>20</v>
      </c>
      <c r="B21" s="210" t="s">
        <v>296</v>
      </c>
      <c r="C21" s="210">
        <v>230424</v>
      </c>
      <c r="D21" s="210" t="s">
        <v>296</v>
      </c>
      <c r="E21" s="210" t="s">
        <v>297</v>
      </c>
      <c r="F21" s="210">
        <v>20</v>
      </c>
    </row>
    <row r="22" spans="1:6">
      <c r="A22" s="210">
        <v>21</v>
      </c>
      <c r="B22" s="210" t="s">
        <v>298</v>
      </c>
      <c r="C22" s="210">
        <v>230075</v>
      </c>
      <c r="D22" s="210" t="s">
        <v>298</v>
      </c>
      <c r="E22" s="210" t="s">
        <v>299</v>
      </c>
      <c r="F22" s="210">
        <v>21</v>
      </c>
    </row>
    <row r="23" spans="1:6">
      <c r="A23" s="210">
        <v>22</v>
      </c>
      <c r="B23" s="210" t="s">
        <v>300</v>
      </c>
      <c r="C23" s="210">
        <v>230394</v>
      </c>
      <c r="D23" s="210" t="s">
        <v>300</v>
      </c>
      <c r="E23" s="210" t="s">
        <v>301</v>
      </c>
      <c r="F23" s="210">
        <v>22</v>
      </c>
    </row>
    <row r="24" spans="1:6">
      <c r="A24" s="210">
        <v>23</v>
      </c>
      <c r="B24" s="210" t="s">
        <v>302</v>
      </c>
      <c r="C24" s="210">
        <v>230060</v>
      </c>
      <c r="D24" s="210" t="s">
        <v>302</v>
      </c>
      <c r="E24" s="210" t="s">
        <v>303</v>
      </c>
      <c r="F24" s="210">
        <v>23</v>
      </c>
    </row>
    <row r="25" spans="1:6">
      <c r="A25" s="210">
        <v>24</v>
      </c>
      <c r="B25" s="210" t="s">
        <v>304</v>
      </c>
      <c r="C25" s="210">
        <v>230440</v>
      </c>
      <c r="D25" s="210" t="s">
        <v>304</v>
      </c>
      <c r="E25" s="210" t="s">
        <v>305</v>
      </c>
      <c r="F25" s="210">
        <v>24</v>
      </c>
    </row>
    <row r="26" spans="1:6">
      <c r="A26" s="210">
        <v>25</v>
      </c>
      <c r="B26" s="210" t="s">
        <v>306</v>
      </c>
      <c r="C26" s="210">
        <v>230384</v>
      </c>
      <c r="D26" s="210" t="s">
        <v>306</v>
      </c>
      <c r="E26" s="210" t="s">
        <v>307</v>
      </c>
      <c r="F26" s="210">
        <v>25</v>
      </c>
    </row>
    <row r="27" spans="1:6">
      <c r="A27" s="210">
        <v>26</v>
      </c>
      <c r="B27" s="210" t="s">
        <v>308</v>
      </c>
      <c r="C27" s="210">
        <v>230093</v>
      </c>
      <c r="D27" s="210" t="s">
        <v>308</v>
      </c>
      <c r="E27" s="210" t="s">
        <v>309</v>
      </c>
      <c r="F27" s="210">
        <v>26</v>
      </c>
    </row>
    <row r="28" spans="1:6">
      <c r="A28" s="210">
        <v>27</v>
      </c>
      <c r="B28" s="210" t="s">
        <v>310</v>
      </c>
      <c r="C28" s="210">
        <v>230338</v>
      </c>
      <c r="D28" s="210" t="s">
        <v>310</v>
      </c>
      <c r="E28" s="210" t="s">
        <v>311</v>
      </c>
      <c r="F28" s="210">
        <v>27</v>
      </c>
    </row>
    <row r="29" spans="1:6">
      <c r="A29" s="210">
        <v>28</v>
      </c>
      <c r="B29" s="210" t="s">
        <v>312</v>
      </c>
      <c r="C29" s="210">
        <v>230414</v>
      </c>
      <c r="D29" s="210" t="s">
        <v>312</v>
      </c>
      <c r="E29" s="210" t="s">
        <v>313</v>
      </c>
      <c r="F29" s="210">
        <v>28</v>
      </c>
    </row>
    <row r="30" spans="1:6">
      <c r="A30" s="210">
        <v>29</v>
      </c>
      <c r="B30" s="210" t="s">
        <v>314</v>
      </c>
      <c r="C30" s="210">
        <v>230435</v>
      </c>
      <c r="D30" s="210" t="s">
        <v>314</v>
      </c>
      <c r="E30" s="210" t="s">
        <v>314</v>
      </c>
      <c r="F30" s="210">
        <v>29</v>
      </c>
    </row>
    <row r="31" spans="1:6">
      <c r="A31" s="210">
        <v>30</v>
      </c>
      <c r="B31" s="210" t="s">
        <v>315</v>
      </c>
      <c r="C31" s="210">
        <v>230198</v>
      </c>
      <c r="D31" s="210" t="s">
        <v>315</v>
      </c>
      <c r="E31" s="210" t="s">
        <v>316</v>
      </c>
      <c r="F31" s="210">
        <v>30</v>
      </c>
    </row>
    <row r="32" spans="1:6">
      <c r="A32" s="210">
        <v>31</v>
      </c>
      <c r="B32" s="210" t="s">
        <v>317</v>
      </c>
      <c r="C32" s="210">
        <v>230139</v>
      </c>
      <c r="D32" s="210" t="s">
        <v>317</v>
      </c>
      <c r="E32" s="210" t="s">
        <v>318</v>
      </c>
      <c r="F32" s="210">
        <v>31</v>
      </c>
    </row>
    <row r="33" spans="1:6">
      <c r="A33" s="210">
        <v>32</v>
      </c>
      <c r="B33" s="210" t="s">
        <v>319</v>
      </c>
      <c r="C33" s="210">
        <v>230437</v>
      </c>
      <c r="D33" s="210" t="s">
        <v>319</v>
      </c>
      <c r="E33" s="210" t="s">
        <v>320</v>
      </c>
      <c r="F33" s="210">
        <v>32</v>
      </c>
    </row>
    <row r="34" spans="1:6">
      <c r="A34" s="210">
        <v>33</v>
      </c>
      <c r="B34" s="210" t="s">
        <v>321</v>
      </c>
      <c r="C34" s="210">
        <v>230340</v>
      </c>
      <c r="D34" s="210" t="s">
        <v>321</v>
      </c>
      <c r="E34" s="210" t="s">
        <v>322</v>
      </c>
      <c r="F34" s="210">
        <v>33</v>
      </c>
    </row>
    <row r="35" spans="1:6">
      <c r="A35" s="210">
        <v>34</v>
      </c>
      <c r="B35" s="210" t="s">
        <v>323</v>
      </c>
      <c r="C35" s="210">
        <v>230169</v>
      </c>
      <c r="D35" s="210" t="s">
        <v>323</v>
      </c>
      <c r="E35" s="210" t="s">
        <v>324</v>
      </c>
      <c r="F35" s="210">
        <v>34</v>
      </c>
    </row>
    <row r="36" spans="1:6">
      <c r="A36" s="210">
        <v>35</v>
      </c>
      <c r="B36" s="210" t="s">
        <v>325</v>
      </c>
      <c r="C36" s="210">
        <v>230154</v>
      </c>
      <c r="D36" s="210" t="s">
        <v>325</v>
      </c>
      <c r="E36" s="210" t="s">
        <v>326</v>
      </c>
      <c r="F36" s="210">
        <v>35</v>
      </c>
    </row>
    <row r="37" spans="1:6">
      <c r="A37" s="210">
        <v>36</v>
      </c>
      <c r="B37" s="210" t="s">
        <v>327</v>
      </c>
      <c r="C37" s="210">
        <v>230416</v>
      </c>
      <c r="D37" s="210" t="s">
        <v>327</v>
      </c>
      <c r="E37" s="210" t="s">
        <v>328</v>
      </c>
      <c r="F37" s="210">
        <v>36</v>
      </c>
    </row>
    <row r="38" spans="1:6">
      <c r="A38" s="210">
        <v>37</v>
      </c>
      <c r="B38" s="210" t="s">
        <v>329</v>
      </c>
      <c r="C38" s="210">
        <v>230449</v>
      </c>
      <c r="D38" s="210" t="s">
        <v>329</v>
      </c>
      <c r="E38" s="210" t="s">
        <v>330</v>
      </c>
      <c r="F38" s="210">
        <v>37</v>
      </c>
    </row>
    <row r="39" spans="1:6">
      <c r="A39" s="210">
        <v>38</v>
      </c>
      <c r="B39" s="210" t="s">
        <v>331</v>
      </c>
      <c r="C39" s="210">
        <v>230099</v>
      </c>
      <c r="D39" s="210" t="s">
        <v>331</v>
      </c>
      <c r="E39" s="210" t="s">
        <v>332</v>
      </c>
      <c r="F39" s="210">
        <v>38</v>
      </c>
    </row>
    <row r="40" spans="1:6">
      <c r="A40" s="210">
        <v>39</v>
      </c>
      <c r="B40" s="210" t="s">
        <v>333</v>
      </c>
      <c r="C40" s="210">
        <v>230123</v>
      </c>
      <c r="D40" s="210" t="s">
        <v>333</v>
      </c>
      <c r="E40" s="210" t="s">
        <v>334</v>
      </c>
      <c r="F40" s="210">
        <v>39</v>
      </c>
    </row>
    <row r="41" spans="1:6">
      <c r="A41" s="210">
        <v>40</v>
      </c>
      <c r="B41" s="210" t="s">
        <v>335</v>
      </c>
      <c r="C41" s="210">
        <v>230438</v>
      </c>
      <c r="D41" s="210" t="s">
        <v>335</v>
      </c>
      <c r="E41" s="210" t="s">
        <v>336</v>
      </c>
      <c r="F41" s="210">
        <v>40</v>
      </c>
    </row>
    <row r="42" spans="1:6">
      <c r="A42" s="210">
        <v>41</v>
      </c>
      <c r="B42" s="210" t="s">
        <v>337</v>
      </c>
      <c r="C42" s="210">
        <v>230368</v>
      </c>
      <c r="D42" s="210" t="s">
        <v>337</v>
      </c>
      <c r="E42" s="210" t="s">
        <v>338</v>
      </c>
      <c r="F42" s="210">
        <v>41</v>
      </c>
    </row>
    <row r="43" spans="1:6">
      <c r="A43" s="210">
        <v>42</v>
      </c>
      <c r="B43" s="210" t="s">
        <v>339</v>
      </c>
      <c r="C43" s="210">
        <v>230083</v>
      </c>
      <c r="D43" s="210" t="s">
        <v>339</v>
      </c>
      <c r="E43" s="210" t="s">
        <v>340</v>
      </c>
      <c r="F43" s="210">
        <v>42</v>
      </c>
    </row>
    <row r="44" spans="1:6">
      <c r="A44" s="210">
        <v>43</v>
      </c>
      <c r="B44" s="210" t="s">
        <v>341</v>
      </c>
      <c r="C44" s="210">
        <v>230326</v>
      </c>
      <c r="D44" s="210" t="s">
        <v>341</v>
      </c>
      <c r="E44" s="210" t="s">
        <v>342</v>
      </c>
      <c r="F44" s="210">
        <v>43</v>
      </c>
    </row>
    <row r="45" spans="1:6">
      <c r="A45" s="210">
        <v>44</v>
      </c>
      <c r="B45" s="210" t="s">
        <v>343</v>
      </c>
      <c r="C45" s="210">
        <v>230035</v>
      </c>
      <c r="D45" s="210" t="s">
        <v>343</v>
      </c>
      <c r="E45" s="210" t="s">
        <v>344</v>
      </c>
      <c r="F45" s="210">
        <v>44</v>
      </c>
    </row>
    <row r="46" spans="1:6">
      <c r="A46" s="210">
        <v>45</v>
      </c>
      <c r="B46" s="210" t="s">
        <v>345</v>
      </c>
      <c r="C46" s="210">
        <v>230086</v>
      </c>
      <c r="D46" s="210" t="s">
        <v>345</v>
      </c>
      <c r="E46" s="210" t="s">
        <v>346</v>
      </c>
      <c r="F46" s="210">
        <v>45</v>
      </c>
    </row>
    <row r="47" spans="1:6">
      <c r="A47" s="210">
        <v>46</v>
      </c>
      <c r="B47" s="210" t="s">
        <v>347</v>
      </c>
      <c r="C47" s="210">
        <v>230354</v>
      </c>
      <c r="D47" s="210" t="s">
        <v>347</v>
      </c>
      <c r="E47" s="210" t="s">
        <v>348</v>
      </c>
      <c r="F47" s="210">
        <v>46</v>
      </c>
    </row>
    <row r="48" spans="1:6">
      <c r="A48" s="210">
        <v>47</v>
      </c>
      <c r="B48" s="210" t="s">
        <v>349</v>
      </c>
      <c r="C48" s="210">
        <v>230024</v>
      </c>
      <c r="D48" s="210" t="s">
        <v>349</v>
      </c>
      <c r="E48" s="210" t="s">
        <v>350</v>
      </c>
      <c r="F48" s="210">
        <v>47</v>
      </c>
    </row>
    <row r="49" spans="1:6">
      <c r="A49" s="210">
        <v>48</v>
      </c>
      <c r="B49" s="210" t="s">
        <v>351</v>
      </c>
      <c r="C49" s="210">
        <v>230329</v>
      </c>
      <c r="D49" s="210" t="s">
        <v>351</v>
      </c>
      <c r="E49" s="210" t="s">
        <v>352</v>
      </c>
      <c r="F49" s="210">
        <v>48</v>
      </c>
    </row>
    <row r="50" spans="1:6">
      <c r="A50" s="210">
        <v>49</v>
      </c>
      <c r="B50" s="210" t="s">
        <v>353</v>
      </c>
      <c r="C50" s="210">
        <v>230030</v>
      </c>
      <c r="D50" s="210" t="s">
        <v>353</v>
      </c>
      <c r="E50" s="210" t="s">
        <v>354</v>
      </c>
      <c r="F50" s="210">
        <v>49</v>
      </c>
    </row>
    <row r="51" spans="1:6">
      <c r="A51" s="210">
        <v>50</v>
      </c>
      <c r="B51" s="210" t="s">
        <v>355</v>
      </c>
      <c r="C51" s="210">
        <v>230455</v>
      </c>
      <c r="D51" s="210" t="s">
        <v>355</v>
      </c>
      <c r="E51" s="210" t="s">
        <v>356</v>
      </c>
      <c r="F51" s="210">
        <v>50</v>
      </c>
    </row>
    <row r="52" spans="1:6">
      <c r="A52" s="210">
        <v>51</v>
      </c>
      <c r="B52" s="210" t="s">
        <v>357</v>
      </c>
      <c r="C52" s="210">
        <v>230041</v>
      </c>
      <c r="D52" s="210" t="s">
        <v>357</v>
      </c>
      <c r="E52" s="210" t="s">
        <v>358</v>
      </c>
      <c r="F52" s="210">
        <v>51</v>
      </c>
    </row>
    <row r="53" spans="1:6">
      <c r="A53" s="210">
        <v>52</v>
      </c>
      <c r="B53" s="210" t="s">
        <v>359</v>
      </c>
      <c r="C53" s="210">
        <v>230067</v>
      </c>
      <c r="D53" s="210" t="s">
        <v>359</v>
      </c>
      <c r="E53" s="210" t="s">
        <v>360</v>
      </c>
      <c r="F53" s="210">
        <v>52</v>
      </c>
    </row>
    <row r="54" spans="1:6">
      <c r="A54" s="210">
        <v>53</v>
      </c>
      <c r="B54" s="210" t="s">
        <v>361</v>
      </c>
      <c r="C54" s="210">
        <v>230017</v>
      </c>
      <c r="D54" s="210" t="s">
        <v>361</v>
      </c>
      <c r="E54" s="210" t="s">
        <v>362</v>
      </c>
      <c r="F54" s="210">
        <v>53</v>
      </c>
    </row>
    <row r="55" spans="1:6">
      <c r="A55" s="210">
        <v>54</v>
      </c>
      <c r="B55" s="210" t="s">
        <v>363</v>
      </c>
      <c r="C55" s="210">
        <v>230272</v>
      </c>
      <c r="D55" s="210" t="s">
        <v>363</v>
      </c>
      <c r="E55" s="210" t="s">
        <v>364</v>
      </c>
      <c r="F55" s="210">
        <v>54</v>
      </c>
    </row>
    <row r="56" spans="1:6">
      <c r="A56" s="210">
        <v>55</v>
      </c>
      <c r="B56" s="210" t="s">
        <v>365</v>
      </c>
      <c r="C56" s="210">
        <v>230467</v>
      </c>
      <c r="D56" s="210" t="s">
        <v>365</v>
      </c>
      <c r="E56" s="210" t="s">
        <v>366</v>
      </c>
      <c r="F56" s="210">
        <v>55</v>
      </c>
    </row>
    <row r="57" spans="1:6">
      <c r="A57" s="210">
        <v>56</v>
      </c>
      <c r="B57" s="210" t="s">
        <v>367</v>
      </c>
      <c r="C57" s="210">
        <v>230346</v>
      </c>
      <c r="D57" s="210" t="s">
        <v>367</v>
      </c>
      <c r="E57" s="210" t="s">
        <v>368</v>
      </c>
      <c r="F57" s="210">
        <v>56</v>
      </c>
    </row>
    <row r="58" spans="1:6">
      <c r="A58" s="210">
        <v>57</v>
      </c>
      <c r="B58" s="210" t="s">
        <v>369</v>
      </c>
      <c r="C58" s="210">
        <v>230251</v>
      </c>
      <c r="D58" s="210" t="s">
        <v>369</v>
      </c>
      <c r="E58" s="210" t="s">
        <v>370</v>
      </c>
      <c r="F58" s="210">
        <v>57</v>
      </c>
    </row>
    <row r="59" spans="1:6">
      <c r="A59" s="210">
        <v>58</v>
      </c>
      <c r="B59" s="210" t="s">
        <v>371</v>
      </c>
      <c r="C59" s="210">
        <v>230180</v>
      </c>
      <c r="D59" s="210" t="s">
        <v>371</v>
      </c>
      <c r="E59" s="210" t="s">
        <v>372</v>
      </c>
      <c r="F59" s="210">
        <v>58</v>
      </c>
    </row>
    <row r="60" spans="1:6">
      <c r="A60" s="210">
        <v>59</v>
      </c>
      <c r="B60" s="210" t="s">
        <v>373</v>
      </c>
      <c r="C60" s="210">
        <v>230252</v>
      </c>
      <c r="D60" s="210" t="s">
        <v>373</v>
      </c>
      <c r="E60" s="210" t="s">
        <v>374</v>
      </c>
      <c r="F60" s="210">
        <v>59</v>
      </c>
    </row>
    <row r="61" spans="1:6">
      <c r="A61" s="210">
        <v>60</v>
      </c>
      <c r="B61" s="210" t="s">
        <v>375</v>
      </c>
      <c r="C61" s="210">
        <v>230077</v>
      </c>
      <c r="D61" s="210" t="s">
        <v>375</v>
      </c>
      <c r="E61" s="210" t="s">
        <v>376</v>
      </c>
      <c r="F61" s="210">
        <v>60</v>
      </c>
    </row>
    <row r="62" spans="1:6">
      <c r="A62" s="210">
        <v>61</v>
      </c>
      <c r="B62" s="210" t="s">
        <v>377</v>
      </c>
      <c r="C62" s="210">
        <v>230374</v>
      </c>
      <c r="D62" s="210" t="s">
        <v>377</v>
      </c>
      <c r="E62" s="210" t="s">
        <v>378</v>
      </c>
      <c r="F62" s="210">
        <v>61</v>
      </c>
    </row>
    <row r="63" spans="1:6">
      <c r="A63" s="210">
        <v>62</v>
      </c>
      <c r="B63" s="210" t="s">
        <v>379</v>
      </c>
      <c r="C63" s="210">
        <v>230406</v>
      </c>
      <c r="D63" s="210" t="s">
        <v>379</v>
      </c>
      <c r="E63" s="210" t="s">
        <v>380</v>
      </c>
      <c r="F63" s="210">
        <v>62</v>
      </c>
    </row>
    <row r="64" spans="1:6">
      <c r="A64" s="210">
        <v>63</v>
      </c>
      <c r="B64" s="210" t="s">
        <v>381</v>
      </c>
      <c r="C64" s="210">
        <v>230388</v>
      </c>
      <c r="D64" s="210" t="s">
        <v>381</v>
      </c>
      <c r="E64" s="210" t="s">
        <v>382</v>
      </c>
      <c r="F64" s="210">
        <v>63</v>
      </c>
    </row>
    <row r="65" spans="1:6">
      <c r="A65" s="210">
        <v>64</v>
      </c>
      <c r="B65" s="210" t="s">
        <v>383</v>
      </c>
      <c r="C65" s="210">
        <v>230044</v>
      </c>
      <c r="D65" s="210" t="s">
        <v>383</v>
      </c>
      <c r="E65" s="210" t="s">
        <v>384</v>
      </c>
      <c r="F65" s="210">
        <v>64</v>
      </c>
    </row>
    <row r="66" spans="1:6">
      <c r="A66" s="210">
        <v>65</v>
      </c>
      <c r="B66" s="210" t="s">
        <v>385</v>
      </c>
      <c r="C66" s="210">
        <v>230108</v>
      </c>
      <c r="D66" s="210" t="s">
        <v>385</v>
      </c>
      <c r="E66" s="210" t="s">
        <v>386</v>
      </c>
      <c r="F66" s="210">
        <v>65</v>
      </c>
    </row>
    <row r="67" spans="1:6">
      <c r="A67" s="210">
        <v>66</v>
      </c>
      <c r="B67" s="210" t="s">
        <v>387</v>
      </c>
      <c r="C67" s="210">
        <v>230142</v>
      </c>
      <c r="D67" s="210" t="s">
        <v>387</v>
      </c>
      <c r="E67" s="210" t="s">
        <v>388</v>
      </c>
      <c r="F67" s="210">
        <v>66</v>
      </c>
    </row>
    <row r="68" spans="1:6">
      <c r="A68" s="210">
        <v>67</v>
      </c>
      <c r="B68" s="210" t="s">
        <v>389</v>
      </c>
      <c r="C68" s="210">
        <v>230385</v>
      </c>
      <c r="D68" s="210" t="s">
        <v>389</v>
      </c>
      <c r="E68" s="210" t="s">
        <v>390</v>
      </c>
      <c r="F68" s="210">
        <v>67</v>
      </c>
    </row>
    <row r="69" spans="1:6">
      <c r="A69" s="210">
        <v>68</v>
      </c>
      <c r="B69" s="210" t="s">
        <v>391</v>
      </c>
      <c r="C69" s="210">
        <v>230045</v>
      </c>
      <c r="D69" s="210" t="s">
        <v>391</v>
      </c>
      <c r="E69" s="210" t="s">
        <v>392</v>
      </c>
      <c r="F69" s="210">
        <v>68</v>
      </c>
    </row>
    <row r="70" spans="1:6">
      <c r="A70" s="210">
        <v>69</v>
      </c>
      <c r="B70" s="210" t="s">
        <v>393</v>
      </c>
      <c r="C70" s="210">
        <v>230413</v>
      </c>
      <c r="D70" s="210" t="s">
        <v>393</v>
      </c>
      <c r="E70" s="210" t="s">
        <v>394</v>
      </c>
      <c r="F70" s="210">
        <v>69</v>
      </c>
    </row>
    <row r="71" spans="1:6">
      <c r="A71" s="210">
        <v>70</v>
      </c>
      <c r="B71" s="210" t="s">
        <v>395</v>
      </c>
      <c r="C71" s="210">
        <v>230054</v>
      </c>
      <c r="D71" s="210" t="s">
        <v>395</v>
      </c>
      <c r="E71" s="210" t="s">
        <v>396</v>
      </c>
      <c r="F71" s="210">
        <v>70</v>
      </c>
    </row>
    <row r="72" spans="1:6">
      <c r="A72" s="210">
        <v>71</v>
      </c>
      <c r="B72" s="210" t="s">
        <v>397</v>
      </c>
      <c r="C72" s="210">
        <v>230411</v>
      </c>
      <c r="D72" s="210" t="s">
        <v>397</v>
      </c>
      <c r="E72" s="210" t="s">
        <v>398</v>
      </c>
      <c r="F72" s="210">
        <v>71</v>
      </c>
    </row>
    <row r="73" spans="1:6">
      <c r="A73" s="210">
        <v>72</v>
      </c>
      <c r="B73" s="210" t="s">
        <v>399</v>
      </c>
      <c r="C73" s="210">
        <v>230278</v>
      </c>
      <c r="D73" s="210" t="s">
        <v>399</v>
      </c>
      <c r="E73" s="210" t="s">
        <v>400</v>
      </c>
      <c r="F73" s="210">
        <v>72</v>
      </c>
    </row>
    <row r="74" spans="1:6">
      <c r="A74" s="210">
        <v>73</v>
      </c>
      <c r="B74" s="210" t="s">
        <v>401</v>
      </c>
      <c r="C74" s="210">
        <v>230289</v>
      </c>
      <c r="D74" s="210" t="s">
        <v>401</v>
      </c>
      <c r="E74" s="210" t="s">
        <v>402</v>
      </c>
      <c r="F74" s="210">
        <v>73</v>
      </c>
    </row>
    <row r="75" spans="1:6">
      <c r="A75" s="210">
        <v>74</v>
      </c>
      <c r="B75" s="210" t="s">
        <v>403</v>
      </c>
      <c r="C75" s="210">
        <v>230466</v>
      </c>
      <c r="D75" s="210" t="s">
        <v>403</v>
      </c>
      <c r="E75" s="210" t="s">
        <v>404</v>
      </c>
      <c r="F75" s="210">
        <v>74</v>
      </c>
    </row>
    <row r="76" spans="1:6">
      <c r="A76" s="210">
        <v>75</v>
      </c>
      <c r="B76" s="210" t="s">
        <v>405</v>
      </c>
      <c r="C76" s="210">
        <v>230407</v>
      </c>
      <c r="D76" s="210" t="s">
        <v>405</v>
      </c>
      <c r="E76" s="210" t="s">
        <v>406</v>
      </c>
      <c r="F76" s="210">
        <v>75</v>
      </c>
    </row>
    <row r="77" spans="1:6">
      <c r="A77" s="210">
        <v>76</v>
      </c>
      <c r="B77" s="211" t="s">
        <v>407</v>
      </c>
      <c r="C77" s="210">
        <v>230010</v>
      </c>
      <c r="D77" s="211" t="s">
        <v>407</v>
      </c>
      <c r="E77" s="210" t="s">
        <v>408</v>
      </c>
      <c r="F77" s="210">
        <v>76</v>
      </c>
    </row>
    <row r="78" spans="1:6">
      <c r="A78" s="210">
        <v>77</v>
      </c>
      <c r="B78" s="210" t="s">
        <v>409</v>
      </c>
      <c r="C78" s="210">
        <v>230393</v>
      </c>
      <c r="D78" s="210" t="s">
        <v>409</v>
      </c>
      <c r="E78" s="210" t="s">
        <v>410</v>
      </c>
      <c r="F78" s="210">
        <v>77</v>
      </c>
    </row>
    <row r="79" spans="1:6">
      <c r="A79" s="210">
        <v>78</v>
      </c>
      <c r="B79" s="210" t="s">
        <v>411</v>
      </c>
      <c r="C79" s="210">
        <v>230398</v>
      </c>
      <c r="D79" s="210" t="s">
        <v>411</v>
      </c>
      <c r="E79" s="210" t="s">
        <v>412</v>
      </c>
      <c r="F79" s="210">
        <v>78</v>
      </c>
    </row>
    <row r="80" spans="1:6">
      <c r="A80" s="210">
        <v>79</v>
      </c>
      <c r="B80" s="210" t="s">
        <v>413</v>
      </c>
      <c r="C80" s="210">
        <v>230315</v>
      </c>
      <c r="D80" s="210" t="s">
        <v>413</v>
      </c>
      <c r="E80" s="210" t="s">
        <v>414</v>
      </c>
      <c r="F80" s="210">
        <v>79</v>
      </c>
    </row>
    <row r="81" spans="1:6">
      <c r="A81" s="210">
        <v>80</v>
      </c>
      <c r="B81" s="210" t="s">
        <v>415</v>
      </c>
      <c r="C81" s="210">
        <v>230200</v>
      </c>
      <c r="D81" s="210" t="s">
        <v>415</v>
      </c>
      <c r="E81" s="210" t="s">
        <v>416</v>
      </c>
      <c r="F81" s="210">
        <v>80</v>
      </c>
    </row>
    <row r="82" spans="1:6">
      <c r="A82" s="210">
        <v>81</v>
      </c>
      <c r="B82" s="210" t="s">
        <v>417</v>
      </c>
      <c r="C82" s="210">
        <v>230353</v>
      </c>
      <c r="D82" s="210" t="s">
        <v>417</v>
      </c>
      <c r="E82" s="210" t="s">
        <v>418</v>
      </c>
      <c r="F82" s="210">
        <v>81</v>
      </c>
    </row>
    <row r="83" spans="1:6">
      <c r="A83" s="210">
        <v>82</v>
      </c>
      <c r="B83" s="210" t="s">
        <v>419</v>
      </c>
      <c r="C83" s="210">
        <v>230033</v>
      </c>
      <c r="D83" s="210" t="s">
        <v>419</v>
      </c>
      <c r="E83" s="210" t="s">
        <v>420</v>
      </c>
      <c r="F83" s="210">
        <v>82</v>
      </c>
    </row>
    <row r="84" spans="1:6">
      <c r="A84" s="210">
        <v>83</v>
      </c>
      <c r="B84" s="210" t="s">
        <v>421</v>
      </c>
      <c r="C84" s="210">
        <v>230097</v>
      </c>
      <c r="D84" s="210" t="s">
        <v>421</v>
      </c>
      <c r="E84" s="210" t="s">
        <v>422</v>
      </c>
      <c r="F84" s="210">
        <v>83</v>
      </c>
    </row>
    <row r="85" spans="1:6">
      <c r="A85" s="210">
        <v>84</v>
      </c>
      <c r="B85" s="210" t="s">
        <v>423</v>
      </c>
      <c r="C85" s="210">
        <v>230397</v>
      </c>
      <c r="D85" s="210" t="s">
        <v>423</v>
      </c>
      <c r="E85" s="210" t="s">
        <v>424</v>
      </c>
      <c r="F85" s="210">
        <v>84</v>
      </c>
    </row>
    <row r="86" spans="1:6">
      <c r="A86" s="210">
        <v>85</v>
      </c>
      <c r="B86" s="210" t="s">
        <v>425</v>
      </c>
      <c r="C86" s="210">
        <v>230094</v>
      </c>
      <c r="D86" s="210" t="s">
        <v>425</v>
      </c>
      <c r="E86" s="210" t="s">
        <v>426</v>
      </c>
      <c r="F86" s="210">
        <v>85</v>
      </c>
    </row>
    <row r="87" spans="1:6">
      <c r="A87" s="210">
        <v>86</v>
      </c>
      <c r="B87" s="210" t="s">
        <v>427</v>
      </c>
      <c r="C87" s="210">
        <v>230453</v>
      </c>
      <c r="D87" s="210" t="s">
        <v>427</v>
      </c>
      <c r="E87" s="210" t="s">
        <v>428</v>
      </c>
      <c r="F87" s="210">
        <v>86</v>
      </c>
    </row>
    <row r="88" spans="1:6">
      <c r="A88" s="210">
        <v>87</v>
      </c>
      <c r="B88" s="210" t="s">
        <v>429</v>
      </c>
      <c r="C88" s="210">
        <v>230039</v>
      </c>
      <c r="D88" s="210" t="s">
        <v>429</v>
      </c>
      <c r="E88" s="210" t="s">
        <v>430</v>
      </c>
      <c r="F88" s="210">
        <v>87</v>
      </c>
    </row>
    <row r="89" spans="1:6">
      <c r="A89" s="210">
        <v>88</v>
      </c>
      <c r="B89" s="210" t="s">
        <v>431</v>
      </c>
      <c r="C89" s="210">
        <v>230365</v>
      </c>
      <c r="D89" s="210" t="s">
        <v>431</v>
      </c>
      <c r="E89" s="210" t="s">
        <v>432</v>
      </c>
      <c r="F89" s="210">
        <v>88</v>
      </c>
    </row>
    <row r="90" spans="1:6">
      <c r="A90" s="210">
        <v>89</v>
      </c>
      <c r="B90" s="210" t="s">
        <v>433</v>
      </c>
      <c r="C90" s="210">
        <v>230175</v>
      </c>
      <c r="D90" s="210" t="s">
        <v>433</v>
      </c>
      <c r="E90" s="210" t="s">
        <v>434</v>
      </c>
      <c r="F90" s="210">
        <v>89</v>
      </c>
    </row>
    <row r="91" spans="1:6">
      <c r="A91" s="210">
        <v>90</v>
      </c>
      <c r="B91" s="210" t="s">
        <v>435</v>
      </c>
      <c r="C91" s="210">
        <v>230356</v>
      </c>
      <c r="D91" s="210" t="s">
        <v>435</v>
      </c>
      <c r="E91" s="210" t="s">
        <v>436</v>
      </c>
      <c r="F91" s="210">
        <v>90</v>
      </c>
    </row>
    <row r="92" spans="1:6">
      <c r="A92" s="210">
        <v>91</v>
      </c>
      <c r="B92" s="210" t="s">
        <v>437</v>
      </c>
      <c r="C92" s="210">
        <v>230450</v>
      </c>
      <c r="D92" s="210" t="s">
        <v>437</v>
      </c>
      <c r="E92" s="210" t="s">
        <v>438</v>
      </c>
      <c r="F92" s="210">
        <v>91</v>
      </c>
    </row>
    <row r="93" spans="1:6">
      <c r="A93" s="210">
        <v>92</v>
      </c>
      <c r="B93" s="210" t="s">
        <v>439</v>
      </c>
      <c r="C93" s="210">
        <v>230399</v>
      </c>
      <c r="D93" s="210" t="s">
        <v>439</v>
      </c>
      <c r="E93" s="210" t="s">
        <v>440</v>
      </c>
      <c r="F93" s="210">
        <v>92</v>
      </c>
    </row>
    <row r="94" spans="1:6">
      <c r="A94" s="210">
        <v>93</v>
      </c>
      <c r="B94" s="210" t="s">
        <v>441</v>
      </c>
      <c r="C94" s="210">
        <v>230390</v>
      </c>
      <c r="D94" s="210" t="s">
        <v>441</v>
      </c>
      <c r="E94" s="210" t="s">
        <v>442</v>
      </c>
      <c r="F94" s="210">
        <v>93</v>
      </c>
    </row>
    <row r="95" spans="1:6">
      <c r="A95" s="210">
        <v>94</v>
      </c>
      <c r="B95" s="210" t="s">
        <v>443</v>
      </c>
      <c r="C95" s="210">
        <v>230448</v>
      </c>
      <c r="D95" s="210" t="s">
        <v>443</v>
      </c>
      <c r="E95" s="210" t="s">
        <v>444</v>
      </c>
      <c r="F95" s="210">
        <v>94</v>
      </c>
    </row>
    <row r="96" spans="1:6">
      <c r="A96" s="210">
        <v>95</v>
      </c>
      <c r="B96" s="210" t="s">
        <v>445</v>
      </c>
      <c r="C96" s="210">
        <v>230426</v>
      </c>
      <c r="D96" s="210" t="s">
        <v>445</v>
      </c>
      <c r="E96" s="210" t="s">
        <v>446</v>
      </c>
      <c r="F96" s="210">
        <v>95</v>
      </c>
    </row>
    <row r="97" spans="1:6">
      <c r="A97" s="210">
        <v>96</v>
      </c>
      <c r="B97" s="210" t="s">
        <v>447</v>
      </c>
      <c r="C97" s="210">
        <v>230463</v>
      </c>
      <c r="D97" s="210" t="s">
        <v>447</v>
      </c>
      <c r="E97" s="210" t="s">
        <v>447</v>
      </c>
      <c r="F97" s="210">
        <v>96</v>
      </c>
    </row>
    <row r="98" spans="1:6">
      <c r="A98" s="210">
        <v>97</v>
      </c>
      <c r="B98" s="210" t="s">
        <v>448</v>
      </c>
      <c r="C98" s="210">
        <v>230436</v>
      </c>
      <c r="D98" s="210" t="s">
        <v>448</v>
      </c>
      <c r="E98" s="210" t="s">
        <v>449</v>
      </c>
      <c r="F98" s="210">
        <v>97</v>
      </c>
    </row>
    <row r="99" spans="1:6">
      <c r="A99" s="210">
        <v>98</v>
      </c>
      <c r="B99" s="210" t="s">
        <v>450</v>
      </c>
      <c r="C99" s="210">
        <v>230464</v>
      </c>
      <c r="D99" s="210" t="s">
        <v>450</v>
      </c>
      <c r="E99" s="210" t="s">
        <v>450</v>
      </c>
      <c r="F99" s="210">
        <v>98</v>
      </c>
    </row>
    <row r="100" spans="1:6">
      <c r="A100" s="210">
        <v>99</v>
      </c>
      <c r="B100" t="s">
        <v>451</v>
      </c>
      <c r="C100">
        <v>235999</v>
      </c>
      <c r="D100" t="s">
        <v>451</v>
      </c>
      <c r="E100" t="s">
        <v>452</v>
      </c>
      <c r="F100" s="210">
        <v>99</v>
      </c>
    </row>
    <row r="101" spans="1:6">
      <c r="A101" s="210">
        <v>100</v>
      </c>
      <c r="B101" t="s">
        <v>453</v>
      </c>
      <c r="C101">
        <v>235998</v>
      </c>
      <c r="D101" t="s">
        <v>453</v>
      </c>
      <c r="E101" t="s">
        <v>454</v>
      </c>
      <c r="F101" s="210">
        <v>100</v>
      </c>
    </row>
    <row r="102" spans="1:6">
      <c r="A102" s="210">
        <v>101</v>
      </c>
      <c r="B102" t="s">
        <v>455</v>
      </c>
      <c r="C102">
        <v>235002</v>
      </c>
      <c r="D102" t="s">
        <v>455</v>
      </c>
      <c r="E102" t="s">
        <v>456</v>
      </c>
      <c r="F102" s="210">
        <v>101</v>
      </c>
    </row>
    <row r="103" spans="1:6">
      <c r="A103" s="210">
        <v>102</v>
      </c>
      <c r="B103" t="s">
        <v>457</v>
      </c>
      <c r="C103">
        <v>235003</v>
      </c>
      <c r="D103" t="s">
        <v>457</v>
      </c>
      <c r="E103" t="s">
        <v>458</v>
      </c>
      <c r="F103" s="210">
        <v>102</v>
      </c>
    </row>
    <row r="104" spans="1:6">
      <c r="A104" s="210">
        <v>103</v>
      </c>
      <c r="B104" t="s">
        <v>459</v>
      </c>
      <c r="C104">
        <v>235004</v>
      </c>
      <c r="D104" t="s">
        <v>459</v>
      </c>
      <c r="E104" t="s">
        <v>460</v>
      </c>
      <c r="F104" s="210">
        <v>103</v>
      </c>
    </row>
    <row r="105" spans="1:6">
      <c r="A105" s="210">
        <v>104</v>
      </c>
      <c r="B105" t="s">
        <v>461</v>
      </c>
      <c r="C105">
        <v>235005</v>
      </c>
      <c r="D105" t="s">
        <v>461</v>
      </c>
      <c r="E105" t="s">
        <v>462</v>
      </c>
      <c r="F105" s="210">
        <v>104</v>
      </c>
    </row>
    <row r="106" spans="1:6">
      <c r="A106" s="210">
        <v>105</v>
      </c>
      <c r="B106" t="s">
        <v>463</v>
      </c>
      <c r="C106">
        <v>235006</v>
      </c>
      <c r="D106" t="s">
        <v>463</v>
      </c>
      <c r="E106" t="s">
        <v>464</v>
      </c>
      <c r="F106" s="210">
        <v>105</v>
      </c>
    </row>
    <row r="107" spans="1:6">
      <c r="A107" s="210">
        <v>106</v>
      </c>
      <c r="B107" t="s">
        <v>465</v>
      </c>
      <c r="C107">
        <v>235009</v>
      </c>
      <c r="D107" t="s">
        <v>465</v>
      </c>
      <c r="E107" t="s">
        <v>466</v>
      </c>
      <c r="F107" s="210">
        <v>106</v>
      </c>
    </row>
    <row r="108" spans="1:6">
      <c r="A108" s="210">
        <v>107</v>
      </c>
      <c r="B108" t="s">
        <v>467</v>
      </c>
      <c r="C108">
        <v>235014</v>
      </c>
      <c r="D108" t="s">
        <v>467</v>
      </c>
      <c r="E108" t="s">
        <v>468</v>
      </c>
      <c r="F108" s="210">
        <v>107</v>
      </c>
    </row>
    <row r="109" spans="1:6">
      <c r="A109" s="210">
        <v>108</v>
      </c>
      <c r="B109" t="s">
        <v>469</v>
      </c>
      <c r="C109">
        <v>235015</v>
      </c>
      <c r="D109" t="s">
        <v>469</v>
      </c>
      <c r="E109" t="s">
        <v>470</v>
      </c>
      <c r="F109" s="210">
        <v>108</v>
      </c>
    </row>
    <row r="110" spans="1:6">
      <c r="A110" s="210">
        <v>109</v>
      </c>
      <c r="B110" t="s">
        <v>471</v>
      </c>
      <c r="C110">
        <v>235018</v>
      </c>
      <c r="D110" t="s">
        <v>471</v>
      </c>
      <c r="E110" t="s">
        <v>472</v>
      </c>
      <c r="F110" s="210">
        <v>109</v>
      </c>
    </row>
    <row r="111" spans="1:6">
      <c r="A111" s="210">
        <v>110</v>
      </c>
      <c r="B111" t="s">
        <v>473</v>
      </c>
      <c r="C111">
        <v>235021</v>
      </c>
      <c r="D111" t="s">
        <v>474</v>
      </c>
      <c r="E111" t="s">
        <v>475</v>
      </c>
      <c r="F111" s="210">
        <v>110</v>
      </c>
    </row>
    <row r="112" spans="1:6">
      <c r="A112" s="210">
        <v>111</v>
      </c>
      <c r="B112" t="s">
        <v>476</v>
      </c>
      <c r="C112">
        <v>235022</v>
      </c>
      <c r="D112" t="s">
        <v>476</v>
      </c>
      <c r="E112" t="s">
        <v>477</v>
      </c>
      <c r="F112" s="210">
        <v>111</v>
      </c>
    </row>
    <row r="113" spans="1:6">
      <c r="A113" s="210">
        <v>112</v>
      </c>
      <c r="B113" t="s">
        <v>478</v>
      </c>
      <c r="C113">
        <v>235026</v>
      </c>
      <c r="D113" t="s">
        <v>478</v>
      </c>
      <c r="E113" t="s">
        <v>479</v>
      </c>
      <c r="F113" s="210">
        <v>112</v>
      </c>
    </row>
    <row r="114" spans="1:6">
      <c r="A114" s="210">
        <v>113</v>
      </c>
      <c r="B114" t="s">
        <v>480</v>
      </c>
      <c r="C114">
        <v>235030</v>
      </c>
      <c r="D114" t="s">
        <v>480</v>
      </c>
      <c r="E114" t="s">
        <v>481</v>
      </c>
      <c r="F114" s="210">
        <v>113</v>
      </c>
    </row>
    <row r="115" spans="1:6">
      <c r="A115" s="210">
        <v>114</v>
      </c>
      <c r="B115" t="s">
        <v>482</v>
      </c>
      <c r="C115">
        <v>235035</v>
      </c>
      <c r="D115" t="s">
        <v>482</v>
      </c>
      <c r="E115" t="s">
        <v>483</v>
      </c>
      <c r="F115" s="210">
        <v>114</v>
      </c>
    </row>
    <row r="116" spans="1:6">
      <c r="A116" s="210">
        <v>115</v>
      </c>
      <c r="B116" t="s">
        <v>484</v>
      </c>
      <c r="C116">
        <v>235043</v>
      </c>
      <c r="D116" t="s">
        <v>484</v>
      </c>
      <c r="E116" t="s">
        <v>485</v>
      </c>
      <c r="F116" s="210">
        <v>115</v>
      </c>
    </row>
    <row r="117" spans="1:6">
      <c r="A117" s="210">
        <v>116</v>
      </c>
      <c r="B117" t="s">
        <v>486</v>
      </c>
      <c r="C117">
        <v>235044</v>
      </c>
      <c r="D117" t="s">
        <v>486</v>
      </c>
      <c r="E117" t="s">
        <v>487</v>
      </c>
      <c r="F117" s="210">
        <v>116</v>
      </c>
    </row>
    <row r="118" spans="1:6">
      <c r="A118" s="210">
        <v>117</v>
      </c>
      <c r="B118" t="s">
        <v>488</v>
      </c>
      <c r="C118">
        <v>235045</v>
      </c>
      <c r="D118" t="s">
        <v>488</v>
      </c>
      <c r="E118" t="s">
        <v>489</v>
      </c>
      <c r="F118" s="210">
        <v>117</v>
      </c>
    </row>
    <row r="119" spans="1:6">
      <c r="A119" s="210">
        <v>118</v>
      </c>
      <c r="B119" t="s">
        <v>490</v>
      </c>
      <c r="C119">
        <v>235047</v>
      </c>
      <c r="D119" t="s">
        <v>490</v>
      </c>
      <c r="E119" t="s">
        <v>491</v>
      </c>
      <c r="F119" s="210">
        <v>118</v>
      </c>
    </row>
    <row r="120" spans="1:6">
      <c r="A120" s="210">
        <v>119</v>
      </c>
      <c r="B120" t="s">
        <v>492</v>
      </c>
      <c r="C120">
        <v>235049</v>
      </c>
      <c r="D120" t="s">
        <v>492</v>
      </c>
      <c r="E120" t="s">
        <v>493</v>
      </c>
      <c r="F120" s="210">
        <v>119</v>
      </c>
    </row>
    <row r="121" spans="1:6">
      <c r="A121" s="210">
        <v>120</v>
      </c>
      <c r="B121" t="s">
        <v>494</v>
      </c>
      <c r="C121">
        <v>235051</v>
      </c>
      <c r="D121" t="s">
        <v>494</v>
      </c>
      <c r="E121" t="s">
        <v>495</v>
      </c>
      <c r="F121" s="210">
        <v>120</v>
      </c>
    </row>
    <row r="122" spans="1:6">
      <c r="A122" s="210">
        <v>121</v>
      </c>
      <c r="B122" t="s">
        <v>496</v>
      </c>
      <c r="C122">
        <v>235053</v>
      </c>
      <c r="D122" t="s">
        <v>496</v>
      </c>
      <c r="E122" t="s">
        <v>497</v>
      </c>
      <c r="F122" s="210">
        <v>121</v>
      </c>
    </row>
    <row r="123" spans="1:6">
      <c r="A123" s="210">
        <v>122</v>
      </c>
      <c r="B123" t="s">
        <v>498</v>
      </c>
      <c r="C123">
        <v>235056</v>
      </c>
      <c r="D123" t="s">
        <v>498</v>
      </c>
      <c r="E123" t="s">
        <v>499</v>
      </c>
      <c r="F123" s="210">
        <v>122</v>
      </c>
    </row>
    <row r="124" spans="1:6">
      <c r="A124" s="210">
        <v>123</v>
      </c>
      <c r="B124" t="s">
        <v>500</v>
      </c>
      <c r="C124">
        <v>235057</v>
      </c>
      <c r="D124" t="s">
        <v>501</v>
      </c>
      <c r="E124" t="s">
        <v>502</v>
      </c>
      <c r="F124" s="210">
        <v>123</v>
      </c>
    </row>
    <row r="125" spans="1:6">
      <c r="A125" s="210">
        <v>124</v>
      </c>
      <c r="B125" t="s">
        <v>503</v>
      </c>
      <c r="C125">
        <v>235061</v>
      </c>
      <c r="D125" t="s">
        <v>503</v>
      </c>
      <c r="E125" t="s">
        <v>504</v>
      </c>
      <c r="F125" s="210">
        <v>124</v>
      </c>
    </row>
    <row r="126" spans="1:6">
      <c r="A126" s="210">
        <v>125</v>
      </c>
      <c r="B126" t="s">
        <v>505</v>
      </c>
      <c r="C126">
        <v>235063</v>
      </c>
      <c r="D126" t="s">
        <v>505</v>
      </c>
      <c r="E126" t="s">
        <v>506</v>
      </c>
      <c r="F126" s="210">
        <v>125</v>
      </c>
    </row>
    <row r="127" spans="1:6">
      <c r="A127" s="210">
        <v>126</v>
      </c>
      <c r="B127" t="s">
        <v>507</v>
      </c>
      <c r="C127">
        <v>235064</v>
      </c>
      <c r="D127" t="s">
        <v>507</v>
      </c>
      <c r="E127" t="s">
        <v>508</v>
      </c>
      <c r="F127" s="210">
        <v>126</v>
      </c>
    </row>
    <row r="128" spans="1:6">
      <c r="A128" s="210">
        <v>127</v>
      </c>
      <c r="B128" t="s">
        <v>509</v>
      </c>
      <c r="C128">
        <v>235065</v>
      </c>
      <c r="D128" t="s">
        <v>509</v>
      </c>
      <c r="E128" t="s">
        <v>510</v>
      </c>
      <c r="F128" s="210">
        <v>127</v>
      </c>
    </row>
    <row r="129" spans="1:6">
      <c r="A129" s="210">
        <v>128</v>
      </c>
      <c r="B129" t="s">
        <v>511</v>
      </c>
      <c r="C129">
        <v>235066</v>
      </c>
      <c r="D129" t="s">
        <v>511</v>
      </c>
      <c r="E129" t="s">
        <v>512</v>
      </c>
      <c r="F129" s="210">
        <v>128</v>
      </c>
    </row>
    <row r="130" spans="1:6">
      <c r="A130" s="210">
        <v>129</v>
      </c>
      <c r="B130" t="s">
        <v>513</v>
      </c>
      <c r="C130">
        <v>235071</v>
      </c>
      <c r="D130" t="s">
        <v>513</v>
      </c>
      <c r="E130" t="s">
        <v>514</v>
      </c>
      <c r="F130" s="210">
        <v>129</v>
      </c>
    </row>
    <row r="131" spans="1:6">
      <c r="A131" s="210">
        <v>130</v>
      </c>
      <c r="B131" t="s">
        <v>515</v>
      </c>
      <c r="C131">
        <v>235075</v>
      </c>
      <c r="D131" t="s">
        <v>515</v>
      </c>
      <c r="E131" t="s">
        <v>516</v>
      </c>
      <c r="F131" s="210">
        <v>130</v>
      </c>
    </row>
    <row r="132" spans="1:6">
      <c r="A132" s="210">
        <v>131</v>
      </c>
      <c r="B132" t="s">
        <v>517</v>
      </c>
      <c r="C132">
        <v>235076</v>
      </c>
      <c r="D132" t="s">
        <v>518</v>
      </c>
      <c r="E132" t="s">
        <v>519</v>
      </c>
      <c r="F132" s="210">
        <v>131</v>
      </c>
    </row>
    <row r="133" spans="1:6">
      <c r="A133" s="210">
        <v>132</v>
      </c>
      <c r="B133" t="s">
        <v>520</v>
      </c>
      <c r="C133">
        <v>235077</v>
      </c>
      <c r="D133" t="s">
        <v>520</v>
      </c>
      <c r="E133" t="s">
        <v>521</v>
      </c>
      <c r="F133" s="210">
        <v>132</v>
      </c>
    </row>
    <row r="134" spans="1:6">
      <c r="A134" s="210">
        <v>133</v>
      </c>
      <c r="B134" t="s">
        <v>522</v>
      </c>
      <c r="C134">
        <v>235078</v>
      </c>
      <c r="D134" t="s">
        <v>523</v>
      </c>
      <c r="E134" t="s">
        <v>524</v>
      </c>
      <c r="F134" s="210">
        <v>133</v>
      </c>
    </row>
    <row r="135" spans="1:6">
      <c r="A135" s="210">
        <v>134</v>
      </c>
      <c r="B135" t="s">
        <v>525</v>
      </c>
      <c r="C135">
        <v>235083</v>
      </c>
      <c r="D135" t="s">
        <v>525</v>
      </c>
      <c r="E135" t="s">
        <v>526</v>
      </c>
      <c r="F135" s="210">
        <v>134</v>
      </c>
    </row>
    <row r="136" spans="1:6">
      <c r="A136" s="210">
        <v>135</v>
      </c>
      <c r="B136" t="s">
        <v>527</v>
      </c>
      <c r="C136">
        <v>235084</v>
      </c>
      <c r="D136" t="s">
        <v>527</v>
      </c>
      <c r="E136" t="s">
        <v>528</v>
      </c>
      <c r="F136" s="210">
        <v>135</v>
      </c>
    </row>
    <row r="137" spans="1:6">
      <c r="A137" s="210">
        <v>136</v>
      </c>
      <c r="B137" t="s">
        <v>529</v>
      </c>
      <c r="C137">
        <v>235085</v>
      </c>
      <c r="D137" t="s">
        <v>529</v>
      </c>
      <c r="E137" t="s">
        <v>530</v>
      </c>
      <c r="F137" s="210">
        <v>136</v>
      </c>
    </row>
    <row r="138" spans="1:6">
      <c r="A138" s="210">
        <v>137</v>
      </c>
      <c r="B138" t="s">
        <v>531</v>
      </c>
      <c r="C138">
        <v>235086</v>
      </c>
      <c r="D138" t="s">
        <v>532</v>
      </c>
      <c r="E138" t="s">
        <v>533</v>
      </c>
      <c r="F138" s="210">
        <v>137</v>
      </c>
    </row>
    <row r="139" spans="1:6">
      <c r="A139" s="210">
        <v>138</v>
      </c>
      <c r="B139" t="s">
        <v>534</v>
      </c>
      <c r="C139">
        <v>235088</v>
      </c>
      <c r="D139" t="s">
        <v>534</v>
      </c>
      <c r="E139" t="s">
        <v>535</v>
      </c>
      <c r="F139" s="210">
        <v>138</v>
      </c>
    </row>
    <row r="140" spans="1:6">
      <c r="A140" s="210">
        <v>139</v>
      </c>
      <c r="B140" t="s">
        <v>536</v>
      </c>
      <c r="C140">
        <v>235090</v>
      </c>
      <c r="D140" t="s">
        <v>537</v>
      </c>
      <c r="E140" t="s">
        <v>538</v>
      </c>
      <c r="F140" s="210">
        <v>139</v>
      </c>
    </row>
    <row r="141" spans="1:6">
      <c r="A141" s="210">
        <v>140</v>
      </c>
      <c r="B141" t="s">
        <v>539</v>
      </c>
      <c r="C141">
        <v>235093</v>
      </c>
      <c r="D141" t="s">
        <v>539</v>
      </c>
      <c r="E141" t="s">
        <v>540</v>
      </c>
      <c r="F141" s="210">
        <v>140</v>
      </c>
    </row>
    <row r="142" spans="1:6">
      <c r="A142" s="210">
        <v>141</v>
      </c>
      <c r="B142" t="s">
        <v>541</v>
      </c>
      <c r="C142">
        <v>235094</v>
      </c>
      <c r="D142" t="s">
        <v>541</v>
      </c>
      <c r="E142" t="s">
        <v>542</v>
      </c>
      <c r="F142" s="210">
        <v>141</v>
      </c>
    </row>
    <row r="143" spans="1:6">
      <c r="A143" s="210">
        <v>142</v>
      </c>
      <c r="B143" t="s">
        <v>543</v>
      </c>
      <c r="C143">
        <v>235095</v>
      </c>
      <c r="D143" t="s">
        <v>543</v>
      </c>
      <c r="E143" t="s">
        <v>544</v>
      </c>
      <c r="F143" s="210">
        <v>142</v>
      </c>
    </row>
    <row r="144" spans="1:6">
      <c r="A144" s="210">
        <v>143</v>
      </c>
      <c r="B144" t="s">
        <v>545</v>
      </c>
      <c r="C144">
        <v>235096</v>
      </c>
      <c r="D144" t="s">
        <v>545</v>
      </c>
      <c r="E144" t="s">
        <v>546</v>
      </c>
      <c r="F144" s="210">
        <v>143</v>
      </c>
    </row>
    <row r="145" spans="1:6">
      <c r="A145" s="210">
        <v>144</v>
      </c>
      <c r="B145" t="s">
        <v>547</v>
      </c>
      <c r="C145">
        <v>235097</v>
      </c>
      <c r="D145" t="s">
        <v>548</v>
      </c>
      <c r="E145" t="s">
        <v>549</v>
      </c>
      <c r="F145" s="210">
        <v>144</v>
      </c>
    </row>
    <row r="146" spans="1:6">
      <c r="A146" s="210">
        <v>145</v>
      </c>
      <c r="B146" t="s">
        <v>550</v>
      </c>
      <c r="C146">
        <v>235099</v>
      </c>
      <c r="D146" t="s">
        <v>550</v>
      </c>
      <c r="E146" t="s">
        <v>551</v>
      </c>
      <c r="F146" s="210">
        <v>145</v>
      </c>
    </row>
    <row r="147" spans="1:6">
      <c r="A147" s="210">
        <v>146</v>
      </c>
      <c r="B147" t="s">
        <v>552</v>
      </c>
      <c r="C147">
        <v>235100</v>
      </c>
      <c r="D147" t="s">
        <v>552</v>
      </c>
      <c r="E147" t="s">
        <v>553</v>
      </c>
      <c r="F147" s="210">
        <v>146</v>
      </c>
    </row>
    <row r="148" spans="1:6">
      <c r="A148" s="210">
        <v>147</v>
      </c>
      <c r="B148" t="s">
        <v>554</v>
      </c>
      <c r="C148">
        <v>235104</v>
      </c>
      <c r="D148" t="s">
        <v>555</v>
      </c>
      <c r="E148" t="s">
        <v>556</v>
      </c>
      <c r="F148" s="210">
        <v>147</v>
      </c>
    </row>
    <row r="149" spans="1:6">
      <c r="A149" s="210">
        <v>148</v>
      </c>
      <c r="B149" t="s">
        <v>557</v>
      </c>
      <c r="C149">
        <v>235106</v>
      </c>
      <c r="D149" t="s">
        <v>557</v>
      </c>
      <c r="E149" t="s">
        <v>558</v>
      </c>
      <c r="F149" s="210">
        <v>148</v>
      </c>
    </row>
    <row r="150" spans="1:6">
      <c r="A150" s="210">
        <v>149</v>
      </c>
      <c r="B150" t="s">
        <v>559</v>
      </c>
      <c r="C150">
        <v>235129</v>
      </c>
      <c r="D150" t="s">
        <v>559</v>
      </c>
      <c r="E150" t="s">
        <v>560</v>
      </c>
      <c r="F150" s="210">
        <v>149</v>
      </c>
    </row>
    <row r="151" spans="1:6">
      <c r="A151" s="210">
        <v>150</v>
      </c>
      <c r="B151" t="s">
        <v>561</v>
      </c>
      <c r="C151">
        <v>235131</v>
      </c>
      <c r="D151" t="s">
        <v>562</v>
      </c>
      <c r="E151" t="s">
        <v>563</v>
      </c>
      <c r="F151" s="210">
        <v>150</v>
      </c>
    </row>
    <row r="152" spans="1:6">
      <c r="A152" s="210">
        <v>151</v>
      </c>
      <c r="B152" t="s">
        <v>681</v>
      </c>
      <c r="C152">
        <v>235137</v>
      </c>
      <c r="D152" t="s">
        <v>681</v>
      </c>
      <c r="E152" t="s">
        <v>564</v>
      </c>
      <c r="F152" s="210">
        <v>151</v>
      </c>
    </row>
    <row r="153" spans="1:6">
      <c r="A153" s="210">
        <v>152</v>
      </c>
      <c r="B153" t="s">
        <v>682</v>
      </c>
      <c r="C153">
        <v>235138</v>
      </c>
      <c r="D153" t="s">
        <v>682</v>
      </c>
      <c r="E153" t="s">
        <v>565</v>
      </c>
      <c r="F153" s="210">
        <v>152</v>
      </c>
    </row>
    <row r="154" spans="1:6">
      <c r="A154" s="210">
        <v>153</v>
      </c>
      <c r="B154" t="s">
        <v>566</v>
      </c>
      <c r="C154">
        <v>235141</v>
      </c>
      <c r="D154" t="s">
        <v>566</v>
      </c>
      <c r="E154" t="s">
        <v>567</v>
      </c>
      <c r="F154" s="210">
        <v>153</v>
      </c>
    </row>
    <row r="155" spans="1:6">
      <c r="A155" s="210">
        <v>154</v>
      </c>
      <c r="B155" t="s">
        <v>568</v>
      </c>
      <c r="C155">
        <v>235146</v>
      </c>
      <c r="D155" t="s">
        <v>568</v>
      </c>
      <c r="E155" t="s">
        <v>569</v>
      </c>
      <c r="F155" s="210">
        <v>154</v>
      </c>
    </row>
    <row r="156" spans="1:6">
      <c r="A156" s="210">
        <v>155</v>
      </c>
      <c r="B156" t="s">
        <v>570</v>
      </c>
      <c r="C156">
        <v>235148</v>
      </c>
      <c r="D156" t="s">
        <v>570</v>
      </c>
      <c r="E156" t="s">
        <v>571</v>
      </c>
      <c r="F156" s="210">
        <v>155</v>
      </c>
    </row>
    <row r="157" spans="1:6">
      <c r="A157" s="210">
        <v>156</v>
      </c>
      <c r="B157" t="s">
        <v>572</v>
      </c>
      <c r="C157">
        <v>235162</v>
      </c>
      <c r="D157" t="s">
        <v>572</v>
      </c>
      <c r="E157" t="s">
        <v>573</v>
      </c>
      <c r="F157" s="210">
        <v>156</v>
      </c>
    </row>
    <row r="158" spans="1:6">
      <c r="A158" s="210">
        <v>157</v>
      </c>
      <c r="B158" t="s">
        <v>574</v>
      </c>
      <c r="C158">
        <v>235180</v>
      </c>
      <c r="D158" t="s">
        <v>575</v>
      </c>
      <c r="E158" t="s">
        <v>576</v>
      </c>
      <c r="F158" s="210">
        <v>157</v>
      </c>
    </row>
    <row r="159" spans="1:6">
      <c r="A159" s="210">
        <v>158</v>
      </c>
      <c r="B159" t="s">
        <v>577</v>
      </c>
      <c r="C159">
        <v>235181</v>
      </c>
      <c r="D159" t="s">
        <v>578</v>
      </c>
      <c r="E159" t="s">
        <v>579</v>
      </c>
      <c r="F159" s="210">
        <v>158</v>
      </c>
    </row>
    <row r="160" spans="1:6">
      <c r="A160" s="210">
        <v>159</v>
      </c>
      <c r="B160" t="s">
        <v>580</v>
      </c>
      <c r="C160">
        <v>235184</v>
      </c>
      <c r="D160" t="s">
        <v>581</v>
      </c>
      <c r="E160" t="s">
        <v>582</v>
      </c>
      <c r="F160" s="210">
        <v>159</v>
      </c>
    </row>
    <row r="161" spans="1:6">
      <c r="A161" s="210">
        <v>160</v>
      </c>
      <c r="B161" t="s">
        <v>583</v>
      </c>
      <c r="C161">
        <v>235185</v>
      </c>
      <c r="D161" t="s">
        <v>583</v>
      </c>
      <c r="E161" t="s">
        <v>584</v>
      </c>
      <c r="F161" s="210">
        <v>160</v>
      </c>
    </row>
    <row r="162" spans="1:6">
      <c r="A162" s="210">
        <v>161</v>
      </c>
      <c r="B162" t="s">
        <v>585</v>
      </c>
      <c r="C162">
        <v>235186</v>
      </c>
      <c r="D162" t="s">
        <v>585</v>
      </c>
      <c r="E162" t="s">
        <v>586</v>
      </c>
      <c r="F162" s="210">
        <v>161</v>
      </c>
    </row>
    <row r="163" spans="1:6">
      <c r="A163" s="210">
        <v>162</v>
      </c>
      <c r="B163" t="s">
        <v>587</v>
      </c>
      <c r="C163">
        <v>235188</v>
      </c>
      <c r="D163" t="s">
        <v>587</v>
      </c>
      <c r="E163" t="s">
        <v>588</v>
      </c>
      <c r="F163" s="210">
        <v>162</v>
      </c>
    </row>
    <row r="164" spans="1:6">
      <c r="A164" s="210">
        <v>163</v>
      </c>
      <c r="B164" t="s">
        <v>589</v>
      </c>
      <c r="C164">
        <v>235189</v>
      </c>
      <c r="D164" t="s">
        <v>589</v>
      </c>
      <c r="E164" t="s">
        <v>590</v>
      </c>
      <c r="F164" s="210">
        <v>163</v>
      </c>
    </row>
    <row r="165" spans="1:6">
      <c r="A165" s="210">
        <v>164</v>
      </c>
      <c r="B165" t="s">
        <v>591</v>
      </c>
      <c r="C165">
        <v>235201</v>
      </c>
      <c r="D165" t="s">
        <v>591</v>
      </c>
      <c r="E165" t="s">
        <v>592</v>
      </c>
      <c r="F165" s="210">
        <v>164</v>
      </c>
    </row>
    <row r="166" spans="1:6">
      <c r="A166" s="210">
        <v>165</v>
      </c>
      <c r="B166" t="s">
        <v>593</v>
      </c>
      <c r="C166">
        <v>235203</v>
      </c>
      <c r="D166" t="s">
        <v>594</v>
      </c>
      <c r="E166" t="s">
        <v>595</v>
      </c>
      <c r="F166" s="210">
        <v>165</v>
      </c>
    </row>
    <row r="167" spans="1:6">
      <c r="A167" s="210">
        <v>166</v>
      </c>
      <c r="B167" t="s">
        <v>596</v>
      </c>
      <c r="C167">
        <v>235233</v>
      </c>
      <c r="D167" t="s">
        <v>596</v>
      </c>
      <c r="E167" t="s">
        <v>597</v>
      </c>
      <c r="F167" s="210">
        <v>166</v>
      </c>
    </row>
    <row r="168" spans="1:6">
      <c r="A168" s="210">
        <v>167</v>
      </c>
      <c r="B168" t="s">
        <v>598</v>
      </c>
      <c r="C168">
        <v>235242</v>
      </c>
      <c r="D168" t="s">
        <v>598</v>
      </c>
      <c r="E168" t="s">
        <v>599</v>
      </c>
      <c r="F168" s="210">
        <v>167</v>
      </c>
    </row>
    <row r="169" spans="1:6">
      <c r="A169" s="210">
        <v>168</v>
      </c>
      <c r="B169" t="s">
        <v>600</v>
      </c>
      <c r="C169">
        <v>235246</v>
      </c>
      <c r="D169" t="s">
        <v>600</v>
      </c>
      <c r="E169" t="s">
        <v>601</v>
      </c>
      <c r="F169" s="210">
        <v>168</v>
      </c>
    </row>
    <row r="170" spans="1:6">
      <c r="A170" s="210">
        <v>169</v>
      </c>
      <c r="B170" t="s">
        <v>602</v>
      </c>
      <c r="C170">
        <v>235247</v>
      </c>
      <c r="D170" t="s">
        <v>603</v>
      </c>
      <c r="E170" t="s">
        <v>604</v>
      </c>
      <c r="F170" s="210">
        <v>169</v>
      </c>
    </row>
    <row r="171" spans="1:6">
      <c r="A171" s="210">
        <v>170</v>
      </c>
      <c r="B171" t="s">
        <v>605</v>
      </c>
      <c r="C171">
        <v>235248</v>
      </c>
      <c r="D171" t="s">
        <v>605</v>
      </c>
      <c r="E171" t="s">
        <v>606</v>
      </c>
      <c r="F171" s="210">
        <v>170</v>
      </c>
    </row>
    <row r="172" spans="1:6">
      <c r="A172" s="210">
        <v>171</v>
      </c>
      <c r="B172" t="s">
        <v>607</v>
      </c>
      <c r="C172">
        <v>235251</v>
      </c>
      <c r="D172" t="s">
        <v>607</v>
      </c>
      <c r="E172" t="s">
        <v>608</v>
      </c>
      <c r="F172" s="210">
        <v>171</v>
      </c>
    </row>
    <row r="173" spans="1:6">
      <c r="A173" s="210">
        <v>172</v>
      </c>
      <c r="B173" t="s">
        <v>609</v>
      </c>
      <c r="C173">
        <v>235253</v>
      </c>
      <c r="D173" t="s">
        <v>609</v>
      </c>
      <c r="E173" t="s">
        <v>610</v>
      </c>
      <c r="F173" s="210">
        <v>172</v>
      </c>
    </row>
    <row r="174" spans="1:6">
      <c r="A174" s="210">
        <v>173</v>
      </c>
      <c r="B174" t="s">
        <v>611</v>
      </c>
      <c r="C174">
        <v>235254</v>
      </c>
      <c r="D174" t="s">
        <v>612</v>
      </c>
      <c r="E174" t="s">
        <v>613</v>
      </c>
      <c r="F174" s="210">
        <v>173</v>
      </c>
    </row>
    <row r="175" spans="1:6">
      <c r="A175" s="210">
        <v>174</v>
      </c>
      <c r="B175" t="s">
        <v>614</v>
      </c>
      <c r="C175">
        <v>235257</v>
      </c>
      <c r="D175" t="s">
        <v>614</v>
      </c>
      <c r="E175" t="s">
        <v>615</v>
      </c>
      <c r="F175" s="210">
        <v>174</v>
      </c>
    </row>
    <row r="176" spans="1:6">
      <c r="A176" s="210">
        <v>175</v>
      </c>
      <c r="B176" t="s">
        <v>616</v>
      </c>
      <c r="C176">
        <v>235258</v>
      </c>
      <c r="D176" t="s">
        <v>616</v>
      </c>
      <c r="E176" t="s">
        <v>617</v>
      </c>
      <c r="F176" s="210">
        <v>175</v>
      </c>
    </row>
    <row r="177" spans="1:6">
      <c r="A177" s="210">
        <v>176</v>
      </c>
      <c r="B177" t="s">
        <v>618</v>
      </c>
      <c r="C177">
        <v>235264</v>
      </c>
      <c r="D177" t="s">
        <v>618</v>
      </c>
      <c r="E177" t="s">
        <v>619</v>
      </c>
      <c r="F177" s="210">
        <v>176</v>
      </c>
    </row>
    <row r="178" spans="1:6">
      <c r="A178" s="210">
        <v>177</v>
      </c>
      <c r="B178" t="s">
        <v>620</v>
      </c>
      <c r="C178">
        <v>235265</v>
      </c>
      <c r="D178" t="s">
        <v>620</v>
      </c>
      <c r="E178" t="s">
        <v>621</v>
      </c>
      <c r="F178" s="210">
        <v>177</v>
      </c>
    </row>
    <row r="179" spans="1:6">
      <c r="A179" s="210">
        <v>178</v>
      </c>
      <c r="B179" t="s">
        <v>622</v>
      </c>
      <c r="C179">
        <v>235266</v>
      </c>
      <c r="D179" t="s">
        <v>623</v>
      </c>
      <c r="E179" t="s">
        <v>624</v>
      </c>
      <c r="F179" s="210">
        <v>178</v>
      </c>
    </row>
    <row r="180" spans="1:6">
      <c r="A180" s="210">
        <v>179</v>
      </c>
      <c r="B180" t="s">
        <v>625</v>
      </c>
      <c r="C180">
        <v>235267</v>
      </c>
      <c r="D180" t="s">
        <v>626</v>
      </c>
      <c r="E180" t="s">
        <v>627</v>
      </c>
      <c r="F180" s="210">
        <v>179</v>
      </c>
    </row>
    <row r="181" spans="1:6">
      <c r="A181" s="210">
        <v>180</v>
      </c>
      <c r="B181" t="s">
        <v>628</v>
      </c>
      <c r="C181">
        <v>235414</v>
      </c>
      <c r="D181" t="s">
        <v>629</v>
      </c>
      <c r="E181" t="s">
        <v>630</v>
      </c>
      <c r="F181" s="210">
        <v>180</v>
      </c>
    </row>
    <row r="182" spans="1:6">
      <c r="A182" s="210">
        <v>181</v>
      </c>
      <c r="B182" t="s">
        <v>631</v>
      </c>
      <c r="C182">
        <v>235415</v>
      </c>
      <c r="D182" t="s">
        <v>631</v>
      </c>
      <c r="E182" t="s">
        <v>632</v>
      </c>
      <c r="F182" s="210">
        <v>181</v>
      </c>
    </row>
    <row r="183" spans="1:6">
      <c r="A183" s="210">
        <v>182</v>
      </c>
      <c r="B183" t="s">
        <v>633</v>
      </c>
      <c r="C183">
        <v>235417</v>
      </c>
      <c r="D183" t="s">
        <v>633</v>
      </c>
      <c r="E183" t="s">
        <v>634</v>
      </c>
      <c r="F183" s="210">
        <v>182</v>
      </c>
    </row>
    <row r="184" spans="1:6">
      <c r="A184" s="210">
        <v>183</v>
      </c>
      <c r="B184" t="s">
        <v>635</v>
      </c>
      <c r="C184">
        <v>235420</v>
      </c>
      <c r="D184" t="s">
        <v>635</v>
      </c>
      <c r="E184" t="s">
        <v>636</v>
      </c>
      <c r="F184" s="210">
        <v>183</v>
      </c>
    </row>
    <row r="185" spans="1:6">
      <c r="A185" s="210">
        <v>184</v>
      </c>
      <c r="B185" t="s">
        <v>637</v>
      </c>
      <c r="C185">
        <v>235421</v>
      </c>
      <c r="D185" t="s">
        <v>637</v>
      </c>
      <c r="E185" t="s">
        <v>638</v>
      </c>
      <c r="F185" s="210">
        <v>184</v>
      </c>
    </row>
    <row r="186" spans="1:6">
      <c r="A186" s="210">
        <v>185</v>
      </c>
      <c r="B186" t="s">
        <v>639</v>
      </c>
      <c r="C186">
        <v>235422</v>
      </c>
      <c r="D186" t="s">
        <v>640</v>
      </c>
      <c r="E186" t="s">
        <v>641</v>
      </c>
      <c r="F186" s="210">
        <v>185</v>
      </c>
    </row>
    <row r="187" spans="1:6">
      <c r="A187" s="210">
        <v>186</v>
      </c>
      <c r="B187" t="s">
        <v>642</v>
      </c>
      <c r="C187">
        <v>235424</v>
      </c>
      <c r="D187" t="s">
        <v>642</v>
      </c>
      <c r="E187" t="s">
        <v>643</v>
      </c>
      <c r="F187" s="210">
        <v>186</v>
      </c>
    </row>
    <row r="188" spans="1:6">
      <c r="A188" s="210">
        <v>187</v>
      </c>
      <c r="B188" t="s">
        <v>644</v>
      </c>
      <c r="C188">
        <v>235425</v>
      </c>
      <c r="D188" t="s">
        <v>645</v>
      </c>
      <c r="E188" t="s">
        <v>646</v>
      </c>
      <c r="F188" s="210">
        <v>187</v>
      </c>
    </row>
    <row r="189" spans="1:6">
      <c r="A189" s="210">
        <v>188</v>
      </c>
      <c r="B189" t="s">
        <v>647</v>
      </c>
      <c r="C189">
        <v>235428</v>
      </c>
      <c r="D189" t="s">
        <v>647</v>
      </c>
      <c r="E189" t="s">
        <v>648</v>
      </c>
      <c r="F189" s="210">
        <v>188</v>
      </c>
    </row>
    <row r="190" spans="1:6">
      <c r="A190" s="210">
        <v>189</v>
      </c>
      <c r="B190" t="s">
        <v>649</v>
      </c>
      <c r="C190">
        <v>235437</v>
      </c>
      <c r="D190" t="s">
        <v>649</v>
      </c>
      <c r="E190" t="s">
        <v>650</v>
      </c>
      <c r="F190" s="210">
        <v>189</v>
      </c>
    </row>
    <row r="191" spans="1:6">
      <c r="A191" s="210">
        <v>190</v>
      </c>
      <c r="B191" t="s">
        <v>651</v>
      </c>
      <c r="C191">
        <v>235440</v>
      </c>
      <c r="D191" t="s">
        <v>651</v>
      </c>
      <c r="E191" t="s">
        <v>652</v>
      </c>
      <c r="F191" s="210">
        <v>190</v>
      </c>
    </row>
    <row r="192" spans="1:6">
      <c r="A192" s="210">
        <v>191</v>
      </c>
      <c r="B192" t="s">
        <v>653</v>
      </c>
      <c r="C192">
        <v>235991</v>
      </c>
      <c r="D192" t="s">
        <v>653</v>
      </c>
      <c r="E192" t="s">
        <v>654</v>
      </c>
      <c r="F192" s="210">
        <v>191</v>
      </c>
    </row>
    <row r="193" spans="1:6">
      <c r="A193" s="210">
        <v>192</v>
      </c>
      <c r="B193" t="s">
        <v>655</v>
      </c>
      <c r="C193">
        <v>235992</v>
      </c>
      <c r="D193" t="s">
        <v>655</v>
      </c>
      <c r="E193" t="s">
        <v>656</v>
      </c>
      <c r="F193" s="210">
        <v>192</v>
      </c>
    </row>
    <row r="194" spans="1:6">
      <c r="A194" s="210">
        <v>193</v>
      </c>
      <c r="B194" t="s">
        <v>657</v>
      </c>
      <c r="C194">
        <v>235993</v>
      </c>
      <c r="D194" t="s">
        <v>657</v>
      </c>
      <c r="E194" t="s">
        <v>658</v>
      </c>
      <c r="F194" s="210">
        <v>193</v>
      </c>
    </row>
    <row r="195" spans="1:6">
      <c r="A195" s="210">
        <v>194</v>
      </c>
      <c r="B195" t="s">
        <v>659</v>
      </c>
      <c r="C195">
        <v>235994</v>
      </c>
      <c r="D195" t="s">
        <v>659</v>
      </c>
      <c r="E195" t="s">
        <v>660</v>
      </c>
      <c r="F195" s="210">
        <v>194</v>
      </c>
    </row>
    <row r="196" spans="1:6">
      <c r="A196" s="210">
        <v>195</v>
      </c>
      <c r="B196" t="s">
        <v>661</v>
      </c>
      <c r="C196">
        <v>235995</v>
      </c>
      <c r="D196" t="s">
        <v>661</v>
      </c>
      <c r="E196" t="s">
        <v>662</v>
      </c>
      <c r="F196" s="210">
        <v>195</v>
      </c>
    </row>
  </sheetData>
  <phoneticPr fontId="4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90"/>
  <sheetViews>
    <sheetView topLeftCell="A60" workbookViewId="0">
      <selection activeCell="E92" sqref="E92"/>
    </sheetView>
  </sheetViews>
  <sheetFormatPr defaultRowHeight="13.5"/>
  <cols>
    <col min="1" max="1" width="10.5" bestFit="1" customWidth="1"/>
  </cols>
  <sheetData>
    <row r="1" spans="1:1">
      <c r="A1" t="str">
        <f ca="1">IF(②選手情報入力!C11="","",RANDBETWEEN(600000001,699999999))</f>
        <v/>
      </c>
    </row>
    <row r="2" spans="1:1">
      <c r="A2" t="str">
        <f ca="1">IF(②選手情報入力!C12="","",RANDBETWEEN(600000001,699999999))</f>
        <v/>
      </c>
    </row>
    <row r="3" spans="1:1">
      <c r="A3" t="str">
        <f ca="1">IF(②選手情報入力!C13="","",RANDBETWEEN(600000001,699999999))</f>
        <v/>
      </c>
    </row>
    <row r="4" spans="1:1">
      <c r="A4" t="str">
        <f ca="1">IF(②選手情報入力!C14="","",RANDBETWEEN(600000001,699999999))</f>
        <v/>
      </c>
    </row>
    <row r="5" spans="1:1">
      <c r="A5" t="str">
        <f ca="1">IF(②選手情報入力!C15="","",RANDBETWEEN(600000001,699999999))</f>
        <v/>
      </c>
    </row>
    <row r="6" spans="1:1">
      <c r="A6" t="str">
        <f ca="1">IF(②選手情報入力!C16="","",RANDBETWEEN(600000001,699999999))</f>
        <v/>
      </c>
    </row>
    <row r="7" spans="1:1">
      <c r="A7" t="str">
        <f ca="1">IF(②選手情報入力!C17="","",RANDBETWEEN(600000001,699999999))</f>
        <v/>
      </c>
    </row>
    <row r="8" spans="1:1">
      <c r="A8" t="str">
        <f ca="1">IF(②選手情報入力!C18="","",RANDBETWEEN(600000001,699999999))</f>
        <v/>
      </c>
    </row>
    <row r="9" spans="1:1">
      <c r="A9" t="str">
        <f ca="1">IF(②選手情報入力!C19="","",RANDBETWEEN(600000001,699999999))</f>
        <v/>
      </c>
    </row>
    <row r="10" spans="1:1">
      <c r="A10" t="str">
        <f ca="1">IF(②選手情報入力!C20="","",RANDBETWEEN(600000001,699999999))</f>
        <v/>
      </c>
    </row>
    <row r="11" spans="1:1">
      <c r="A11" t="str">
        <f ca="1">IF(②選手情報入力!C21="","",RANDBETWEEN(600000001,699999999))</f>
        <v/>
      </c>
    </row>
    <row r="12" spans="1:1">
      <c r="A12" t="str">
        <f ca="1">IF(②選手情報入力!C22="","",RANDBETWEEN(600000001,699999999))</f>
        <v/>
      </c>
    </row>
    <row r="13" spans="1:1">
      <c r="A13" t="str">
        <f ca="1">IF(②選手情報入力!C23="","",RANDBETWEEN(600000001,699999999))</f>
        <v/>
      </c>
    </row>
    <row r="14" spans="1:1">
      <c r="A14" t="str">
        <f ca="1">IF(②選手情報入力!C24="","",RANDBETWEEN(600000001,699999999))</f>
        <v/>
      </c>
    </row>
    <row r="15" spans="1:1">
      <c r="A15" t="str">
        <f ca="1">IF(②選手情報入力!C25="","",RANDBETWEEN(600000001,699999999))</f>
        <v/>
      </c>
    </row>
    <row r="16" spans="1:1">
      <c r="A16" t="str">
        <f ca="1">IF(②選手情報入力!C26="","",RANDBETWEEN(600000001,699999999))</f>
        <v/>
      </c>
    </row>
    <row r="17" spans="1:1">
      <c r="A17" t="str">
        <f ca="1">IF(②選手情報入力!C27="","",RANDBETWEEN(600000001,699999999))</f>
        <v/>
      </c>
    </row>
    <row r="18" spans="1:1">
      <c r="A18" t="str">
        <f ca="1">IF(②選手情報入力!C28="","",RANDBETWEEN(600000001,699999999))</f>
        <v/>
      </c>
    </row>
    <row r="19" spans="1:1">
      <c r="A19" t="str">
        <f ca="1">IF(②選手情報入力!C29="","",RANDBETWEEN(600000001,699999999))</f>
        <v/>
      </c>
    </row>
    <row r="20" spans="1:1">
      <c r="A20" t="str">
        <f ca="1">IF(②選手情報入力!C30="","",RANDBETWEEN(600000001,699999999))</f>
        <v/>
      </c>
    </row>
    <row r="21" spans="1:1">
      <c r="A21" t="str">
        <f ca="1">IF(②選手情報入力!C31="","",RANDBETWEEN(600000001,699999999))</f>
        <v/>
      </c>
    </row>
    <row r="22" spans="1:1">
      <c r="A22" t="str">
        <f ca="1">IF(②選手情報入力!C32="","",RANDBETWEEN(600000001,699999999))</f>
        <v/>
      </c>
    </row>
    <row r="23" spans="1:1">
      <c r="A23" t="str">
        <f ca="1">IF(②選手情報入力!C33="","",RANDBETWEEN(600000001,699999999))</f>
        <v/>
      </c>
    </row>
    <row r="24" spans="1:1">
      <c r="A24" t="str">
        <f ca="1">IF(②選手情報入力!C34="","",RANDBETWEEN(600000001,699999999))</f>
        <v/>
      </c>
    </row>
    <row r="25" spans="1:1">
      <c r="A25" t="str">
        <f ca="1">IF(②選手情報入力!C35="","",RANDBETWEEN(600000001,699999999))</f>
        <v/>
      </c>
    </row>
    <row r="26" spans="1:1">
      <c r="A26" t="str">
        <f ca="1">IF(②選手情報入力!C36="","",RANDBETWEEN(600000001,699999999))</f>
        <v/>
      </c>
    </row>
    <row r="27" spans="1:1">
      <c r="A27" t="str">
        <f ca="1">IF(②選手情報入力!C37="","",RANDBETWEEN(600000001,699999999))</f>
        <v/>
      </c>
    </row>
    <row r="28" spans="1:1">
      <c r="A28" t="str">
        <f ca="1">IF(②選手情報入力!C38="","",RANDBETWEEN(600000001,699999999))</f>
        <v/>
      </c>
    </row>
    <row r="29" spans="1:1">
      <c r="A29" t="str">
        <f ca="1">IF(②選手情報入力!C39="","",RANDBETWEEN(600000001,699999999))</f>
        <v/>
      </c>
    </row>
    <row r="30" spans="1:1">
      <c r="A30" t="str">
        <f ca="1">IF(②選手情報入力!C40="","",RANDBETWEEN(600000001,699999999))</f>
        <v/>
      </c>
    </row>
    <row r="31" spans="1:1">
      <c r="A31" t="str">
        <f ca="1">IF(②選手情報入力!C41="","",RANDBETWEEN(600000001,699999999))</f>
        <v/>
      </c>
    </row>
    <row r="32" spans="1:1">
      <c r="A32" t="str">
        <f ca="1">IF(②選手情報入力!C42="","",RANDBETWEEN(600000001,699999999))</f>
        <v/>
      </c>
    </row>
    <row r="33" spans="1:1">
      <c r="A33" t="str">
        <f ca="1">IF(②選手情報入力!C43="","",RANDBETWEEN(600000001,699999999))</f>
        <v/>
      </c>
    </row>
    <row r="34" spans="1:1">
      <c r="A34" t="str">
        <f ca="1">IF(②選手情報入力!C44="","",RANDBETWEEN(600000001,699999999))</f>
        <v/>
      </c>
    </row>
    <row r="35" spans="1:1">
      <c r="A35" t="str">
        <f ca="1">IF(②選手情報入力!C45="","",RANDBETWEEN(600000001,699999999))</f>
        <v/>
      </c>
    </row>
    <row r="36" spans="1:1">
      <c r="A36" t="str">
        <f ca="1">IF(②選手情報入力!C46="","",RANDBETWEEN(600000001,699999999))</f>
        <v/>
      </c>
    </row>
    <row r="37" spans="1:1">
      <c r="A37" t="str">
        <f ca="1">IF(②選手情報入力!C47="","",RANDBETWEEN(600000001,699999999))</f>
        <v/>
      </c>
    </row>
    <row r="38" spans="1:1">
      <c r="A38" t="str">
        <f ca="1">IF(②選手情報入力!C48="","",RANDBETWEEN(600000001,699999999))</f>
        <v/>
      </c>
    </row>
    <row r="39" spans="1:1">
      <c r="A39" t="str">
        <f ca="1">IF(②選手情報入力!C49="","",RANDBETWEEN(600000001,699999999))</f>
        <v/>
      </c>
    </row>
    <row r="40" spans="1:1">
      <c r="A40" t="str">
        <f ca="1">IF(②選手情報入力!C50="","",RANDBETWEEN(600000001,699999999))</f>
        <v/>
      </c>
    </row>
    <row r="41" spans="1:1">
      <c r="A41" t="str">
        <f ca="1">IF(②選手情報入力!C51="","",RANDBETWEEN(600000001,699999999))</f>
        <v/>
      </c>
    </row>
    <row r="42" spans="1:1">
      <c r="A42" t="str">
        <f ca="1">IF(②選手情報入力!C52="","",RANDBETWEEN(600000001,699999999))</f>
        <v/>
      </c>
    </row>
    <row r="43" spans="1:1">
      <c r="A43" t="str">
        <f ca="1">IF(②選手情報入力!C53="","",RANDBETWEEN(600000001,699999999))</f>
        <v/>
      </c>
    </row>
    <row r="44" spans="1:1">
      <c r="A44" t="str">
        <f ca="1">IF(②選手情報入力!C54="","",RANDBETWEEN(600000001,699999999))</f>
        <v/>
      </c>
    </row>
    <row r="45" spans="1:1">
      <c r="A45" t="str">
        <f ca="1">IF(②選手情報入力!C55="","",RANDBETWEEN(600000001,699999999))</f>
        <v/>
      </c>
    </row>
    <row r="46" spans="1:1">
      <c r="A46" t="str">
        <f ca="1">IF(②選手情報入力!C56="","",RANDBETWEEN(600000001,699999999))</f>
        <v/>
      </c>
    </row>
    <row r="47" spans="1:1">
      <c r="A47" t="str">
        <f ca="1">IF(②選手情報入力!C57="","",RANDBETWEEN(600000001,699999999))</f>
        <v/>
      </c>
    </row>
    <row r="48" spans="1:1">
      <c r="A48" t="str">
        <f ca="1">IF(②選手情報入力!C58="","",RANDBETWEEN(600000001,699999999))</f>
        <v/>
      </c>
    </row>
    <row r="49" spans="1:1">
      <c r="A49" t="str">
        <f ca="1">IF(②選手情報入力!C59="","",RANDBETWEEN(600000001,699999999))</f>
        <v/>
      </c>
    </row>
    <row r="50" spans="1:1">
      <c r="A50" t="str">
        <f ca="1">IF(②選手情報入力!C60="","",RANDBETWEEN(600000001,699999999))</f>
        <v/>
      </c>
    </row>
    <row r="51" spans="1:1">
      <c r="A51" t="str">
        <f ca="1">IF(②選手情報入力!C61="","",RANDBETWEEN(600000001,699999999))</f>
        <v/>
      </c>
    </row>
    <row r="52" spans="1:1">
      <c r="A52" t="str">
        <f ca="1">IF(②選手情報入力!C62="","",RANDBETWEEN(600000001,699999999))</f>
        <v/>
      </c>
    </row>
    <row r="53" spans="1:1">
      <c r="A53" t="str">
        <f ca="1">IF(②選手情報入力!C63="","",RANDBETWEEN(600000001,699999999))</f>
        <v/>
      </c>
    </row>
    <row r="54" spans="1:1">
      <c r="A54" t="str">
        <f ca="1">IF(②選手情報入力!C64="","",RANDBETWEEN(600000001,699999999))</f>
        <v/>
      </c>
    </row>
    <row r="55" spans="1:1">
      <c r="A55" t="str">
        <f ca="1">IF(②選手情報入力!C65="","",RANDBETWEEN(600000001,699999999))</f>
        <v/>
      </c>
    </row>
    <row r="56" spans="1:1">
      <c r="A56" t="str">
        <f ca="1">IF(②選手情報入力!C66="","",RANDBETWEEN(600000001,699999999))</f>
        <v/>
      </c>
    </row>
    <row r="57" spans="1:1">
      <c r="A57" t="str">
        <f ca="1">IF(②選手情報入力!C67="","",RANDBETWEEN(600000001,699999999))</f>
        <v/>
      </c>
    </row>
    <row r="58" spans="1:1">
      <c r="A58" t="str">
        <f ca="1">IF(②選手情報入力!C68="","",RANDBETWEEN(600000001,699999999))</f>
        <v/>
      </c>
    </row>
    <row r="59" spans="1:1">
      <c r="A59" t="str">
        <f ca="1">IF(②選手情報入力!C69="","",RANDBETWEEN(600000001,699999999))</f>
        <v/>
      </c>
    </row>
    <row r="60" spans="1:1">
      <c r="A60" t="str">
        <f ca="1">IF(②選手情報入力!C70="","",RANDBETWEEN(600000001,699999999))</f>
        <v/>
      </c>
    </row>
    <row r="61" spans="1:1">
      <c r="A61" t="str">
        <f ca="1">IF(②選手情報入力!C71="","",RANDBETWEEN(600000001,699999999))</f>
        <v/>
      </c>
    </row>
    <row r="62" spans="1:1">
      <c r="A62" t="str">
        <f ca="1">IF(②選手情報入力!C72="","",RANDBETWEEN(600000001,699999999))</f>
        <v/>
      </c>
    </row>
    <row r="63" spans="1:1">
      <c r="A63" t="str">
        <f ca="1">IF(②選手情報入力!C73="","",RANDBETWEEN(600000001,699999999))</f>
        <v/>
      </c>
    </row>
    <row r="64" spans="1:1">
      <c r="A64" t="str">
        <f ca="1">IF(②選手情報入力!C74="","",RANDBETWEEN(600000001,699999999))</f>
        <v/>
      </c>
    </row>
    <row r="65" spans="1:1">
      <c r="A65" t="str">
        <f ca="1">IF(②選手情報入力!C75="","",RANDBETWEEN(600000001,699999999))</f>
        <v/>
      </c>
    </row>
    <row r="66" spans="1:1">
      <c r="A66" t="str">
        <f ca="1">IF(②選手情報入力!C76="","",RANDBETWEEN(600000001,699999999))</f>
        <v/>
      </c>
    </row>
    <row r="67" spans="1:1">
      <c r="A67" t="str">
        <f ca="1">IF(②選手情報入力!C77="","",RANDBETWEEN(600000001,699999999))</f>
        <v/>
      </c>
    </row>
    <row r="68" spans="1:1">
      <c r="A68" t="str">
        <f ca="1">IF(②選手情報入力!C78="","",RANDBETWEEN(600000001,699999999))</f>
        <v/>
      </c>
    </row>
    <row r="69" spans="1:1">
      <c r="A69" t="str">
        <f ca="1">IF(②選手情報入力!C79="","",RANDBETWEEN(600000001,699999999))</f>
        <v/>
      </c>
    </row>
    <row r="70" spans="1:1">
      <c r="A70" t="str">
        <f ca="1">IF(②選手情報入力!C80="","",RANDBETWEEN(600000001,699999999))</f>
        <v/>
      </c>
    </row>
    <row r="71" spans="1:1">
      <c r="A71" t="str">
        <f ca="1">IF(②選手情報入力!C81="","",RANDBETWEEN(600000001,699999999))</f>
        <v/>
      </c>
    </row>
    <row r="72" spans="1:1">
      <c r="A72" t="str">
        <f ca="1">IF(②選手情報入力!C82="","",RANDBETWEEN(600000001,699999999))</f>
        <v/>
      </c>
    </row>
    <row r="73" spans="1:1">
      <c r="A73" t="str">
        <f ca="1">IF(②選手情報入力!C83="","",RANDBETWEEN(600000001,699999999))</f>
        <v/>
      </c>
    </row>
    <row r="74" spans="1:1">
      <c r="A74" t="str">
        <f ca="1">IF(②選手情報入力!C84="","",RANDBETWEEN(600000001,699999999))</f>
        <v/>
      </c>
    </row>
    <row r="75" spans="1:1">
      <c r="A75" t="str">
        <f ca="1">IF(②選手情報入力!C85="","",RANDBETWEEN(600000001,699999999))</f>
        <v/>
      </c>
    </row>
    <row r="76" spans="1:1">
      <c r="A76" t="str">
        <f ca="1">IF(②選手情報入力!C86="","",RANDBETWEEN(600000001,699999999))</f>
        <v/>
      </c>
    </row>
    <row r="77" spans="1:1">
      <c r="A77" t="str">
        <f ca="1">IF(②選手情報入力!C87="","",RANDBETWEEN(600000001,699999999))</f>
        <v/>
      </c>
    </row>
    <row r="78" spans="1:1">
      <c r="A78" t="str">
        <f ca="1">IF(②選手情報入力!C88="","",RANDBETWEEN(600000001,699999999))</f>
        <v/>
      </c>
    </row>
    <row r="79" spans="1:1">
      <c r="A79" t="str">
        <f ca="1">IF(②選手情報入力!C89="","",RANDBETWEEN(600000001,699999999))</f>
        <v/>
      </c>
    </row>
    <row r="80" spans="1:1">
      <c r="A80" t="str">
        <f ca="1">IF(②選手情報入力!C90="","",RANDBETWEEN(600000001,699999999))</f>
        <v/>
      </c>
    </row>
    <row r="81" spans="1:1">
      <c r="A81" t="str">
        <f ca="1">IF(②選手情報入力!C91="","",RANDBETWEEN(600000001,699999999))</f>
        <v/>
      </c>
    </row>
    <row r="82" spans="1:1">
      <c r="A82" t="str">
        <f ca="1">IF(②選手情報入力!C92="","",RANDBETWEEN(600000001,699999999))</f>
        <v/>
      </c>
    </row>
    <row r="83" spans="1:1">
      <c r="A83" t="str">
        <f ca="1">IF(②選手情報入力!C93="","",RANDBETWEEN(600000001,699999999))</f>
        <v/>
      </c>
    </row>
    <row r="84" spans="1:1">
      <c r="A84" t="str">
        <f ca="1">IF(②選手情報入力!C94="","",RANDBETWEEN(600000001,699999999))</f>
        <v/>
      </c>
    </row>
    <row r="85" spans="1:1">
      <c r="A85" t="str">
        <f ca="1">IF(②選手情報入力!C95="","",RANDBETWEEN(600000001,699999999))</f>
        <v/>
      </c>
    </row>
    <row r="86" spans="1:1">
      <c r="A86" t="str">
        <f ca="1">IF(②選手情報入力!C96="","",RANDBETWEEN(600000001,699999999))</f>
        <v/>
      </c>
    </row>
    <row r="87" spans="1:1">
      <c r="A87" t="str">
        <f ca="1">IF(②選手情報入力!C97="","",RANDBETWEEN(600000001,699999999))</f>
        <v/>
      </c>
    </row>
    <row r="88" spans="1:1">
      <c r="A88" t="str">
        <f ca="1">IF(②選手情報入力!C98="","",RANDBETWEEN(600000001,699999999))</f>
        <v/>
      </c>
    </row>
    <row r="89" spans="1:1">
      <c r="A89" t="str">
        <f ca="1">IF(②選手情報入力!C99="","",RANDBETWEEN(600000001,699999999))</f>
        <v/>
      </c>
    </row>
    <row r="90" spans="1:1">
      <c r="A90" t="str">
        <f ca="1">IF(②選手情報入力!C100="","",RANDBETWEEN(600000001,699999999))</f>
        <v/>
      </c>
    </row>
  </sheetData>
  <phoneticPr fontId="4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M59"/>
  <sheetViews>
    <sheetView zoomScaleNormal="100" workbookViewId="0">
      <selection activeCell="E13" sqref="E13:H13"/>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3" width="17.375" style="2" customWidth="1"/>
    <col min="14" max="242" width="9" style="2"/>
    <col min="243" max="243" width="5.75" style="2" customWidth="1"/>
    <col min="244" max="244" width="16.125" style="2" customWidth="1"/>
    <col min="245" max="245" width="5.75" style="2" customWidth="1"/>
    <col min="246" max="246" width="16.125" style="2" customWidth="1"/>
    <col min="247" max="247" width="5.75" style="2" customWidth="1"/>
    <col min="248" max="248" width="16.125" style="2" customWidth="1"/>
    <col min="249" max="249" width="5.75" style="2" customWidth="1"/>
    <col min="250" max="250" width="16.125" style="2" customWidth="1"/>
    <col min="251" max="251" width="4.5" style="2" customWidth="1"/>
    <col min="252" max="252" width="16.125" style="2" customWidth="1"/>
    <col min="253" max="253" width="9" style="2" customWidth="1"/>
    <col min="254" max="262" width="0" style="2" hidden="1" customWidth="1"/>
    <col min="263" max="498" width="9" style="2"/>
    <col min="499" max="499" width="5.75" style="2" customWidth="1"/>
    <col min="500" max="500" width="16.125" style="2" customWidth="1"/>
    <col min="501" max="501" width="5.75" style="2" customWidth="1"/>
    <col min="502" max="502" width="16.125" style="2" customWidth="1"/>
    <col min="503" max="503" width="5.75" style="2" customWidth="1"/>
    <col min="504" max="504" width="16.125" style="2" customWidth="1"/>
    <col min="505" max="505" width="5.75" style="2" customWidth="1"/>
    <col min="506" max="506" width="16.125" style="2" customWidth="1"/>
    <col min="507" max="507" width="4.5" style="2" customWidth="1"/>
    <col min="508" max="508" width="16.125" style="2" customWidth="1"/>
    <col min="509" max="509" width="9" style="2" customWidth="1"/>
    <col min="510" max="518" width="0" style="2" hidden="1" customWidth="1"/>
    <col min="519" max="754" width="9" style="2"/>
    <col min="755" max="755" width="5.75" style="2" customWidth="1"/>
    <col min="756" max="756" width="16.125" style="2" customWidth="1"/>
    <col min="757" max="757" width="5.75" style="2" customWidth="1"/>
    <col min="758" max="758" width="16.125" style="2" customWidth="1"/>
    <col min="759" max="759" width="5.75" style="2" customWidth="1"/>
    <col min="760" max="760" width="16.125" style="2" customWidth="1"/>
    <col min="761" max="761" width="5.75" style="2" customWidth="1"/>
    <col min="762" max="762" width="16.125" style="2" customWidth="1"/>
    <col min="763" max="763" width="4.5" style="2" customWidth="1"/>
    <col min="764" max="764" width="16.125" style="2" customWidth="1"/>
    <col min="765" max="765" width="9" style="2" customWidth="1"/>
    <col min="766" max="774" width="0" style="2" hidden="1" customWidth="1"/>
    <col min="775" max="1010" width="9" style="2"/>
    <col min="1011" max="1011" width="5.75" style="2" customWidth="1"/>
    <col min="1012" max="1012" width="16.125" style="2" customWidth="1"/>
    <col min="1013" max="1013" width="5.75" style="2" customWidth="1"/>
    <col min="1014" max="1014" width="16.125" style="2" customWidth="1"/>
    <col min="1015" max="1015" width="5.75" style="2" customWidth="1"/>
    <col min="1016" max="1016" width="16.125" style="2" customWidth="1"/>
    <col min="1017" max="1017" width="5.75" style="2" customWidth="1"/>
    <col min="1018" max="1018" width="16.125" style="2" customWidth="1"/>
    <col min="1019" max="1019" width="4.5" style="2" customWidth="1"/>
    <col min="1020" max="1020" width="16.125" style="2" customWidth="1"/>
    <col min="1021" max="1021" width="9" style="2" customWidth="1"/>
    <col min="1022" max="1030" width="0" style="2" hidden="1" customWidth="1"/>
    <col min="1031" max="1266" width="9" style="2"/>
    <col min="1267" max="1267" width="5.75" style="2" customWidth="1"/>
    <col min="1268" max="1268" width="16.125" style="2" customWidth="1"/>
    <col min="1269" max="1269" width="5.75" style="2" customWidth="1"/>
    <col min="1270" max="1270" width="16.125" style="2" customWidth="1"/>
    <col min="1271" max="1271" width="5.75" style="2" customWidth="1"/>
    <col min="1272" max="1272" width="16.125" style="2" customWidth="1"/>
    <col min="1273" max="1273" width="5.75" style="2" customWidth="1"/>
    <col min="1274" max="1274" width="16.125" style="2" customWidth="1"/>
    <col min="1275" max="1275" width="4.5" style="2" customWidth="1"/>
    <col min="1276" max="1276" width="16.125" style="2" customWidth="1"/>
    <col min="1277" max="1277" width="9" style="2" customWidth="1"/>
    <col min="1278" max="1286" width="0" style="2" hidden="1" customWidth="1"/>
    <col min="1287" max="1522" width="9" style="2"/>
    <col min="1523" max="1523" width="5.75" style="2" customWidth="1"/>
    <col min="1524" max="1524" width="16.125" style="2" customWidth="1"/>
    <col min="1525" max="1525" width="5.75" style="2" customWidth="1"/>
    <col min="1526" max="1526" width="16.125" style="2" customWidth="1"/>
    <col min="1527" max="1527" width="5.75" style="2" customWidth="1"/>
    <col min="1528" max="1528" width="16.125" style="2" customWidth="1"/>
    <col min="1529" max="1529" width="5.75" style="2" customWidth="1"/>
    <col min="1530" max="1530" width="16.125" style="2" customWidth="1"/>
    <col min="1531" max="1531" width="4.5" style="2" customWidth="1"/>
    <col min="1532" max="1532" width="16.125" style="2" customWidth="1"/>
    <col min="1533" max="1533" width="9" style="2" customWidth="1"/>
    <col min="1534" max="1542" width="0" style="2" hidden="1" customWidth="1"/>
    <col min="1543" max="1778" width="9" style="2"/>
    <col min="1779" max="1779" width="5.75" style="2" customWidth="1"/>
    <col min="1780" max="1780" width="16.125" style="2" customWidth="1"/>
    <col min="1781" max="1781" width="5.75" style="2" customWidth="1"/>
    <col min="1782" max="1782" width="16.125" style="2" customWidth="1"/>
    <col min="1783" max="1783" width="5.75" style="2" customWidth="1"/>
    <col min="1784" max="1784" width="16.125" style="2" customWidth="1"/>
    <col min="1785" max="1785" width="5.75" style="2" customWidth="1"/>
    <col min="1786" max="1786" width="16.125" style="2" customWidth="1"/>
    <col min="1787" max="1787" width="4.5" style="2" customWidth="1"/>
    <col min="1788" max="1788" width="16.125" style="2" customWidth="1"/>
    <col min="1789" max="1789" width="9" style="2" customWidth="1"/>
    <col min="1790" max="1798" width="0" style="2" hidden="1" customWidth="1"/>
    <col min="1799" max="2034" width="9" style="2"/>
    <col min="2035" max="2035" width="5.75" style="2" customWidth="1"/>
    <col min="2036" max="2036" width="16.125" style="2" customWidth="1"/>
    <col min="2037" max="2037" width="5.75" style="2" customWidth="1"/>
    <col min="2038" max="2038" width="16.125" style="2" customWidth="1"/>
    <col min="2039" max="2039" width="5.75" style="2" customWidth="1"/>
    <col min="2040" max="2040" width="16.125" style="2" customWidth="1"/>
    <col min="2041" max="2041" width="5.75" style="2" customWidth="1"/>
    <col min="2042" max="2042" width="16.125" style="2" customWidth="1"/>
    <col min="2043" max="2043" width="4.5" style="2" customWidth="1"/>
    <col min="2044" max="2044" width="16.125" style="2" customWidth="1"/>
    <col min="2045" max="2045" width="9" style="2" customWidth="1"/>
    <col min="2046" max="2054" width="0" style="2" hidden="1" customWidth="1"/>
    <col min="2055" max="2290" width="9" style="2"/>
    <col min="2291" max="2291" width="5.75" style="2" customWidth="1"/>
    <col min="2292" max="2292" width="16.125" style="2" customWidth="1"/>
    <col min="2293" max="2293" width="5.75" style="2" customWidth="1"/>
    <col min="2294" max="2294" width="16.125" style="2" customWidth="1"/>
    <col min="2295" max="2295" width="5.75" style="2" customWidth="1"/>
    <col min="2296" max="2296" width="16.125" style="2" customWidth="1"/>
    <col min="2297" max="2297" width="5.75" style="2" customWidth="1"/>
    <col min="2298" max="2298" width="16.125" style="2" customWidth="1"/>
    <col min="2299" max="2299" width="4.5" style="2" customWidth="1"/>
    <col min="2300" max="2300" width="16.125" style="2" customWidth="1"/>
    <col min="2301" max="2301" width="9" style="2" customWidth="1"/>
    <col min="2302" max="2310" width="0" style="2" hidden="1" customWidth="1"/>
    <col min="2311" max="2546" width="9" style="2"/>
    <col min="2547" max="2547" width="5.75" style="2" customWidth="1"/>
    <col min="2548" max="2548" width="16.125" style="2" customWidth="1"/>
    <col min="2549" max="2549" width="5.75" style="2" customWidth="1"/>
    <col min="2550" max="2550" width="16.125" style="2" customWidth="1"/>
    <col min="2551" max="2551" width="5.75" style="2" customWidth="1"/>
    <col min="2552" max="2552" width="16.125" style="2" customWidth="1"/>
    <col min="2553" max="2553" width="5.75" style="2" customWidth="1"/>
    <col min="2554" max="2554" width="16.125" style="2" customWidth="1"/>
    <col min="2555" max="2555" width="4.5" style="2" customWidth="1"/>
    <col min="2556" max="2556" width="16.125" style="2" customWidth="1"/>
    <col min="2557" max="2557" width="9" style="2" customWidth="1"/>
    <col min="2558" max="2566" width="0" style="2" hidden="1" customWidth="1"/>
    <col min="2567" max="2802" width="9" style="2"/>
    <col min="2803" max="2803" width="5.75" style="2" customWidth="1"/>
    <col min="2804" max="2804" width="16.125" style="2" customWidth="1"/>
    <col min="2805" max="2805" width="5.75" style="2" customWidth="1"/>
    <col min="2806" max="2806" width="16.125" style="2" customWidth="1"/>
    <col min="2807" max="2807" width="5.75" style="2" customWidth="1"/>
    <col min="2808" max="2808" width="16.125" style="2" customWidth="1"/>
    <col min="2809" max="2809" width="5.75" style="2" customWidth="1"/>
    <col min="2810" max="2810" width="16.125" style="2" customWidth="1"/>
    <col min="2811" max="2811" width="4.5" style="2" customWidth="1"/>
    <col min="2812" max="2812" width="16.125" style="2" customWidth="1"/>
    <col min="2813" max="2813" width="9" style="2" customWidth="1"/>
    <col min="2814" max="2822" width="0" style="2" hidden="1" customWidth="1"/>
    <col min="2823" max="3058" width="9" style="2"/>
    <col min="3059" max="3059" width="5.75" style="2" customWidth="1"/>
    <col min="3060" max="3060" width="16.125" style="2" customWidth="1"/>
    <col min="3061" max="3061" width="5.75" style="2" customWidth="1"/>
    <col min="3062" max="3062" width="16.125" style="2" customWidth="1"/>
    <col min="3063" max="3063" width="5.75" style="2" customWidth="1"/>
    <col min="3064" max="3064" width="16.125" style="2" customWidth="1"/>
    <col min="3065" max="3065" width="5.75" style="2" customWidth="1"/>
    <col min="3066" max="3066" width="16.125" style="2" customWidth="1"/>
    <col min="3067" max="3067" width="4.5" style="2" customWidth="1"/>
    <col min="3068" max="3068" width="16.125" style="2" customWidth="1"/>
    <col min="3069" max="3069" width="9" style="2" customWidth="1"/>
    <col min="3070" max="3078" width="0" style="2" hidden="1" customWidth="1"/>
    <col min="3079" max="3314" width="9" style="2"/>
    <col min="3315" max="3315" width="5.75" style="2" customWidth="1"/>
    <col min="3316" max="3316" width="16.125" style="2" customWidth="1"/>
    <col min="3317" max="3317" width="5.75" style="2" customWidth="1"/>
    <col min="3318" max="3318" width="16.125" style="2" customWidth="1"/>
    <col min="3319" max="3319" width="5.75" style="2" customWidth="1"/>
    <col min="3320" max="3320" width="16.125" style="2" customWidth="1"/>
    <col min="3321" max="3321" width="5.75" style="2" customWidth="1"/>
    <col min="3322" max="3322" width="16.125" style="2" customWidth="1"/>
    <col min="3323" max="3323" width="4.5" style="2" customWidth="1"/>
    <col min="3324" max="3324" width="16.125" style="2" customWidth="1"/>
    <col min="3325" max="3325" width="9" style="2" customWidth="1"/>
    <col min="3326" max="3334" width="0" style="2" hidden="1" customWidth="1"/>
    <col min="3335" max="3570" width="9" style="2"/>
    <col min="3571" max="3571" width="5.75" style="2" customWidth="1"/>
    <col min="3572" max="3572" width="16.125" style="2" customWidth="1"/>
    <col min="3573" max="3573" width="5.75" style="2" customWidth="1"/>
    <col min="3574" max="3574" width="16.125" style="2" customWidth="1"/>
    <col min="3575" max="3575" width="5.75" style="2" customWidth="1"/>
    <col min="3576" max="3576" width="16.125" style="2" customWidth="1"/>
    <col min="3577" max="3577" width="5.75" style="2" customWidth="1"/>
    <col min="3578" max="3578" width="16.125" style="2" customWidth="1"/>
    <col min="3579" max="3579" width="4.5" style="2" customWidth="1"/>
    <col min="3580" max="3580" width="16.125" style="2" customWidth="1"/>
    <col min="3581" max="3581" width="9" style="2" customWidth="1"/>
    <col min="3582" max="3590" width="0" style="2" hidden="1" customWidth="1"/>
    <col min="3591" max="3826" width="9" style="2"/>
    <col min="3827" max="3827" width="5.75" style="2" customWidth="1"/>
    <col min="3828" max="3828" width="16.125" style="2" customWidth="1"/>
    <col min="3829" max="3829" width="5.75" style="2" customWidth="1"/>
    <col min="3830" max="3830" width="16.125" style="2" customWidth="1"/>
    <col min="3831" max="3831" width="5.75" style="2" customWidth="1"/>
    <col min="3832" max="3832" width="16.125" style="2" customWidth="1"/>
    <col min="3833" max="3833" width="5.75" style="2" customWidth="1"/>
    <col min="3834" max="3834" width="16.125" style="2" customWidth="1"/>
    <col min="3835" max="3835" width="4.5" style="2" customWidth="1"/>
    <col min="3836" max="3836" width="16.125" style="2" customWidth="1"/>
    <col min="3837" max="3837" width="9" style="2" customWidth="1"/>
    <col min="3838" max="3846" width="0" style="2" hidden="1" customWidth="1"/>
    <col min="3847" max="4082" width="9" style="2"/>
    <col min="4083" max="4083" width="5.75" style="2" customWidth="1"/>
    <col min="4084" max="4084" width="16.125" style="2" customWidth="1"/>
    <col min="4085" max="4085" width="5.75" style="2" customWidth="1"/>
    <col min="4086" max="4086" width="16.125" style="2" customWidth="1"/>
    <col min="4087" max="4087" width="5.75" style="2" customWidth="1"/>
    <col min="4088" max="4088" width="16.125" style="2" customWidth="1"/>
    <col min="4089" max="4089" width="5.75" style="2" customWidth="1"/>
    <col min="4090" max="4090" width="16.125" style="2" customWidth="1"/>
    <col min="4091" max="4091" width="4.5" style="2" customWidth="1"/>
    <col min="4092" max="4092" width="16.125" style="2" customWidth="1"/>
    <col min="4093" max="4093" width="9" style="2" customWidth="1"/>
    <col min="4094" max="4102" width="0" style="2" hidden="1" customWidth="1"/>
    <col min="4103" max="4338" width="9" style="2"/>
    <col min="4339" max="4339" width="5.75" style="2" customWidth="1"/>
    <col min="4340" max="4340" width="16.125" style="2" customWidth="1"/>
    <col min="4341" max="4341" width="5.75" style="2" customWidth="1"/>
    <col min="4342" max="4342" width="16.125" style="2" customWidth="1"/>
    <col min="4343" max="4343" width="5.75" style="2" customWidth="1"/>
    <col min="4344" max="4344" width="16.125" style="2" customWidth="1"/>
    <col min="4345" max="4345" width="5.75" style="2" customWidth="1"/>
    <col min="4346" max="4346" width="16.125" style="2" customWidth="1"/>
    <col min="4347" max="4347" width="4.5" style="2" customWidth="1"/>
    <col min="4348" max="4348" width="16.125" style="2" customWidth="1"/>
    <col min="4349" max="4349" width="9" style="2" customWidth="1"/>
    <col min="4350" max="4358" width="0" style="2" hidden="1" customWidth="1"/>
    <col min="4359" max="4594" width="9" style="2"/>
    <col min="4595" max="4595" width="5.75" style="2" customWidth="1"/>
    <col min="4596" max="4596" width="16.125" style="2" customWidth="1"/>
    <col min="4597" max="4597" width="5.75" style="2" customWidth="1"/>
    <col min="4598" max="4598" width="16.125" style="2" customWidth="1"/>
    <col min="4599" max="4599" width="5.75" style="2" customWidth="1"/>
    <col min="4600" max="4600" width="16.125" style="2" customWidth="1"/>
    <col min="4601" max="4601" width="5.75" style="2" customWidth="1"/>
    <col min="4602" max="4602" width="16.125" style="2" customWidth="1"/>
    <col min="4603" max="4603" width="4.5" style="2" customWidth="1"/>
    <col min="4604" max="4604" width="16.125" style="2" customWidth="1"/>
    <col min="4605" max="4605" width="9" style="2" customWidth="1"/>
    <col min="4606" max="4614" width="0" style="2" hidden="1" customWidth="1"/>
    <col min="4615" max="4850" width="9" style="2"/>
    <col min="4851" max="4851" width="5.75" style="2" customWidth="1"/>
    <col min="4852" max="4852" width="16.125" style="2" customWidth="1"/>
    <col min="4853" max="4853" width="5.75" style="2" customWidth="1"/>
    <col min="4854" max="4854" width="16.125" style="2" customWidth="1"/>
    <col min="4855" max="4855" width="5.75" style="2" customWidth="1"/>
    <col min="4856" max="4856" width="16.125" style="2" customWidth="1"/>
    <col min="4857" max="4857" width="5.75" style="2" customWidth="1"/>
    <col min="4858" max="4858" width="16.125" style="2" customWidth="1"/>
    <col min="4859" max="4859" width="4.5" style="2" customWidth="1"/>
    <col min="4860" max="4860" width="16.125" style="2" customWidth="1"/>
    <col min="4861" max="4861" width="9" style="2" customWidth="1"/>
    <col min="4862" max="4870" width="0" style="2" hidden="1" customWidth="1"/>
    <col min="4871" max="5106" width="9" style="2"/>
    <col min="5107" max="5107" width="5.75" style="2" customWidth="1"/>
    <col min="5108" max="5108" width="16.125" style="2" customWidth="1"/>
    <col min="5109" max="5109" width="5.75" style="2" customWidth="1"/>
    <col min="5110" max="5110" width="16.125" style="2" customWidth="1"/>
    <col min="5111" max="5111" width="5.75" style="2" customWidth="1"/>
    <col min="5112" max="5112" width="16.125" style="2" customWidth="1"/>
    <col min="5113" max="5113" width="5.75" style="2" customWidth="1"/>
    <col min="5114" max="5114" width="16.125" style="2" customWidth="1"/>
    <col min="5115" max="5115" width="4.5" style="2" customWidth="1"/>
    <col min="5116" max="5116" width="16.125" style="2" customWidth="1"/>
    <col min="5117" max="5117" width="9" style="2" customWidth="1"/>
    <col min="5118" max="5126" width="0" style="2" hidden="1" customWidth="1"/>
    <col min="5127" max="5362" width="9" style="2"/>
    <col min="5363" max="5363" width="5.75" style="2" customWidth="1"/>
    <col min="5364" max="5364" width="16.125" style="2" customWidth="1"/>
    <col min="5365" max="5365" width="5.75" style="2" customWidth="1"/>
    <col min="5366" max="5366" width="16.125" style="2" customWidth="1"/>
    <col min="5367" max="5367" width="5.75" style="2" customWidth="1"/>
    <col min="5368" max="5368" width="16.125" style="2" customWidth="1"/>
    <col min="5369" max="5369" width="5.75" style="2" customWidth="1"/>
    <col min="5370" max="5370" width="16.125" style="2" customWidth="1"/>
    <col min="5371" max="5371" width="4.5" style="2" customWidth="1"/>
    <col min="5372" max="5372" width="16.125" style="2" customWidth="1"/>
    <col min="5373" max="5373" width="9" style="2" customWidth="1"/>
    <col min="5374" max="5382" width="0" style="2" hidden="1" customWidth="1"/>
    <col min="5383" max="5618" width="9" style="2"/>
    <col min="5619" max="5619" width="5.75" style="2" customWidth="1"/>
    <col min="5620" max="5620" width="16.125" style="2" customWidth="1"/>
    <col min="5621" max="5621" width="5.75" style="2" customWidth="1"/>
    <col min="5622" max="5622" width="16.125" style="2" customWidth="1"/>
    <col min="5623" max="5623" width="5.75" style="2" customWidth="1"/>
    <col min="5624" max="5624" width="16.125" style="2" customWidth="1"/>
    <col min="5625" max="5625" width="5.75" style="2" customWidth="1"/>
    <col min="5626" max="5626" width="16.125" style="2" customWidth="1"/>
    <col min="5627" max="5627" width="4.5" style="2" customWidth="1"/>
    <col min="5628" max="5628" width="16.125" style="2" customWidth="1"/>
    <col min="5629" max="5629" width="9" style="2" customWidth="1"/>
    <col min="5630" max="5638" width="0" style="2" hidden="1" customWidth="1"/>
    <col min="5639" max="5874" width="9" style="2"/>
    <col min="5875" max="5875" width="5.75" style="2" customWidth="1"/>
    <col min="5876" max="5876" width="16.125" style="2" customWidth="1"/>
    <col min="5877" max="5877" width="5.75" style="2" customWidth="1"/>
    <col min="5878" max="5878" width="16.125" style="2" customWidth="1"/>
    <col min="5879" max="5879" width="5.75" style="2" customWidth="1"/>
    <col min="5880" max="5880" width="16.125" style="2" customWidth="1"/>
    <col min="5881" max="5881" width="5.75" style="2" customWidth="1"/>
    <col min="5882" max="5882" width="16.125" style="2" customWidth="1"/>
    <col min="5883" max="5883" width="4.5" style="2" customWidth="1"/>
    <col min="5884" max="5884" width="16.125" style="2" customWidth="1"/>
    <col min="5885" max="5885" width="9" style="2" customWidth="1"/>
    <col min="5886" max="5894" width="0" style="2" hidden="1" customWidth="1"/>
    <col min="5895" max="6130" width="9" style="2"/>
    <col min="6131" max="6131" width="5.75" style="2" customWidth="1"/>
    <col min="6132" max="6132" width="16.125" style="2" customWidth="1"/>
    <col min="6133" max="6133" width="5.75" style="2" customWidth="1"/>
    <col min="6134" max="6134" width="16.125" style="2" customWidth="1"/>
    <col min="6135" max="6135" width="5.75" style="2" customWidth="1"/>
    <col min="6136" max="6136" width="16.125" style="2" customWidth="1"/>
    <col min="6137" max="6137" width="5.75" style="2" customWidth="1"/>
    <col min="6138" max="6138" width="16.125" style="2" customWidth="1"/>
    <col min="6139" max="6139" width="4.5" style="2" customWidth="1"/>
    <col min="6140" max="6140" width="16.125" style="2" customWidth="1"/>
    <col min="6141" max="6141" width="9" style="2" customWidth="1"/>
    <col min="6142" max="6150" width="0" style="2" hidden="1" customWidth="1"/>
    <col min="6151" max="6386" width="9" style="2"/>
    <col min="6387" max="6387" width="5.75" style="2" customWidth="1"/>
    <col min="6388" max="6388" width="16.125" style="2" customWidth="1"/>
    <col min="6389" max="6389" width="5.75" style="2" customWidth="1"/>
    <col min="6390" max="6390" width="16.125" style="2" customWidth="1"/>
    <col min="6391" max="6391" width="5.75" style="2" customWidth="1"/>
    <col min="6392" max="6392" width="16.125" style="2" customWidth="1"/>
    <col min="6393" max="6393" width="5.75" style="2" customWidth="1"/>
    <col min="6394" max="6394" width="16.125" style="2" customWidth="1"/>
    <col min="6395" max="6395" width="4.5" style="2" customWidth="1"/>
    <col min="6396" max="6396" width="16.125" style="2" customWidth="1"/>
    <col min="6397" max="6397" width="9" style="2" customWidth="1"/>
    <col min="6398" max="6406" width="0" style="2" hidden="1" customWidth="1"/>
    <col min="6407" max="6642" width="9" style="2"/>
    <col min="6643" max="6643" width="5.75" style="2" customWidth="1"/>
    <col min="6644" max="6644" width="16.125" style="2" customWidth="1"/>
    <col min="6645" max="6645" width="5.75" style="2" customWidth="1"/>
    <col min="6646" max="6646" width="16.125" style="2" customWidth="1"/>
    <col min="6647" max="6647" width="5.75" style="2" customWidth="1"/>
    <col min="6648" max="6648" width="16.125" style="2" customWidth="1"/>
    <col min="6649" max="6649" width="5.75" style="2" customWidth="1"/>
    <col min="6650" max="6650" width="16.125" style="2" customWidth="1"/>
    <col min="6651" max="6651" width="4.5" style="2" customWidth="1"/>
    <col min="6652" max="6652" width="16.125" style="2" customWidth="1"/>
    <col min="6653" max="6653" width="9" style="2" customWidth="1"/>
    <col min="6654" max="6662" width="0" style="2" hidden="1" customWidth="1"/>
    <col min="6663" max="6898" width="9" style="2"/>
    <col min="6899" max="6899" width="5.75" style="2" customWidth="1"/>
    <col min="6900" max="6900" width="16.125" style="2" customWidth="1"/>
    <col min="6901" max="6901" width="5.75" style="2" customWidth="1"/>
    <col min="6902" max="6902" width="16.125" style="2" customWidth="1"/>
    <col min="6903" max="6903" width="5.75" style="2" customWidth="1"/>
    <col min="6904" max="6904" width="16.125" style="2" customWidth="1"/>
    <col min="6905" max="6905" width="5.75" style="2" customWidth="1"/>
    <col min="6906" max="6906" width="16.125" style="2" customWidth="1"/>
    <col min="6907" max="6907" width="4.5" style="2" customWidth="1"/>
    <col min="6908" max="6908" width="16.125" style="2" customWidth="1"/>
    <col min="6909" max="6909" width="9" style="2" customWidth="1"/>
    <col min="6910" max="6918" width="0" style="2" hidden="1" customWidth="1"/>
    <col min="6919" max="7154" width="9" style="2"/>
    <col min="7155" max="7155" width="5.75" style="2" customWidth="1"/>
    <col min="7156" max="7156" width="16.125" style="2" customWidth="1"/>
    <col min="7157" max="7157" width="5.75" style="2" customWidth="1"/>
    <col min="7158" max="7158" width="16.125" style="2" customWidth="1"/>
    <col min="7159" max="7159" width="5.75" style="2" customWidth="1"/>
    <col min="7160" max="7160" width="16.125" style="2" customWidth="1"/>
    <col min="7161" max="7161" width="5.75" style="2" customWidth="1"/>
    <col min="7162" max="7162" width="16.125" style="2" customWidth="1"/>
    <col min="7163" max="7163" width="4.5" style="2" customWidth="1"/>
    <col min="7164" max="7164" width="16.125" style="2" customWidth="1"/>
    <col min="7165" max="7165" width="9" style="2" customWidth="1"/>
    <col min="7166" max="7174" width="0" style="2" hidden="1" customWidth="1"/>
    <col min="7175" max="7410" width="9" style="2"/>
    <col min="7411" max="7411" width="5.75" style="2" customWidth="1"/>
    <col min="7412" max="7412" width="16.125" style="2" customWidth="1"/>
    <col min="7413" max="7413" width="5.75" style="2" customWidth="1"/>
    <col min="7414" max="7414" width="16.125" style="2" customWidth="1"/>
    <col min="7415" max="7415" width="5.75" style="2" customWidth="1"/>
    <col min="7416" max="7416" width="16.125" style="2" customWidth="1"/>
    <col min="7417" max="7417" width="5.75" style="2" customWidth="1"/>
    <col min="7418" max="7418" width="16.125" style="2" customWidth="1"/>
    <col min="7419" max="7419" width="4.5" style="2" customWidth="1"/>
    <col min="7420" max="7420" width="16.125" style="2" customWidth="1"/>
    <col min="7421" max="7421" width="9" style="2" customWidth="1"/>
    <col min="7422" max="7430" width="0" style="2" hidden="1" customWidth="1"/>
    <col min="7431" max="7666" width="9" style="2"/>
    <col min="7667" max="7667" width="5.75" style="2" customWidth="1"/>
    <col min="7668" max="7668" width="16.125" style="2" customWidth="1"/>
    <col min="7669" max="7669" width="5.75" style="2" customWidth="1"/>
    <col min="7670" max="7670" width="16.125" style="2" customWidth="1"/>
    <col min="7671" max="7671" width="5.75" style="2" customWidth="1"/>
    <col min="7672" max="7672" width="16.125" style="2" customWidth="1"/>
    <col min="7673" max="7673" width="5.75" style="2" customWidth="1"/>
    <col min="7674" max="7674" width="16.125" style="2" customWidth="1"/>
    <col min="7675" max="7675" width="4.5" style="2" customWidth="1"/>
    <col min="7676" max="7676" width="16.125" style="2" customWidth="1"/>
    <col min="7677" max="7677" width="9" style="2" customWidth="1"/>
    <col min="7678" max="7686" width="0" style="2" hidden="1" customWidth="1"/>
    <col min="7687" max="7922" width="9" style="2"/>
    <col min="7923" max="7923" width="5.75" style="2" customWidth="1"/>
    <col min="7924" max="7924" width="16.125" style="2" customWidth="1"/>
    <col min="7925" max="7925" width="5.75" style="2" customWidth="1"/>
    <col min="7926" max="7926" width="16.125" style="2" customWidth="1"/>
    <col min="7927" max="7927" width="5.75" style="2" customWidth="1"/>
    <col min="7928" max="7928" width="16.125" style="2" customWidth="1"/>
    <col min="7929" max="7929" width="5.75" style="2" customWidth="1"/>
    <col min="7930" max="7930" width="16.125" style="2" customWidth="1"/>
    <col min="7931" max="7931" width="4.5" style="2" customWidth="1"/>
    <col min="7932" max="7932" width="16.125" style="2" customWidth="1"/>
    <col min="7933" max="7933" width="9" style="2" customWidth="1"/>
    <col min="7934" max="7942" width="0" style="2" hidden="1" customWidth="1"/>
    <col min="7943" max="8178" width="9" style="2"/>
    <col min="8179" max="8179" width="5.75" style="2" customWidth="1"/>
    <col min="8180" max="8180" width="16.125" style="2" customWidth="1"/>
    <col min="8181" max="8181" width="5.75" style="2" customWidth="1"/>
    <col min="8182" max="8182" width="16.125" style="2" customWidth="1"/>
    <col min="8183" max="8183" width="5.75" style="2" customWidth="1"/>
    <col min="8184" max="8184" width="16.125" style="2" customWidth="1"/>
    <col min="8185" max="8185" width="5.75" style="2" customWidth="1"/>
    <col min="8186" max="8186" width="16.125" style="2" customWidth="1"/>
    <col min="8187" max="8187" width="4.5" style="2" customWidth="1"/>
    <col min="8188" max="8188" width="16.125" style="2" customWidth="1"/>
    <col min="8189" max="8189" width="9" style="2" customWidth="1"/>
    <col min="8190" max="8198" width="0" style="2" hidden="1" customWidth="1"/>
    <col min="8199" max="8434" width="9" style="2"/>
    <col min="8435" max="8435" width="5.75" style="2" customWidth="1"/>
    <col min="8436" max="8436" width="16.125" style="2" customWidth="1"/>
    <col min="8437" max="8437" width="5.75" style="2" customWidth="1"/>
    <col min="8438" max="8438" width="16.125" style="2" customWidth="1"/>
    <col min="8439" max="8439" width="5.75" style="2" customWidth="1"/>
    <col min="8440" max="8440" width="16.125" style="2" customWidth="1"/>
    <col min="8441" max="8441" width="5.75" style="2" customWidth="1"/>
    <col min="8442" max="8442" width="16.125" style="2" customWidth="1"/>
    <col min="8443" max="8443" width="4.5" style="2" customWidth="1"/>
    <col min="8444" max="8444" width="16.125" style="2" customWidth="1"/>
    <col min="8445" max="8445" width="9" style="2" customWidth="1"/>
    <col min="8446" max="8454" width="0" style="2" hidden="1" customWidth="1"/>
    <col min="8455" max="8690" width="9" style="2"/>
    <col min="8691" max="8691" width="5.75" style="2" customWidth="1"/>
    <col min="8692" max="8692" width="16.125" style="2" customWidth="1"/>
    <col min="8693" max="8693" width="5.75" style="2" customWidth="1"/>
    <col min="8694" max="8694" width="16.125" style="2" customWidth="1"/>
    <col min="8695" max="8695" width="5.75" style="2" customWidth="1"/>
    <col min="8696" max="8696" width="16.125" style="2" customWidth="1"/>
    <col min="8697" max="8697" width="5.75" style="2" customWidth="1"/>
    <col min="8698" max="8698" width="16.125" style="2" customWidth="1"/>
    <col min="8699" max="8699" width="4.5" style="2" customWidth="1"/>
    <col min="8700" max="8700" width="16.125" style="2" customWidth="1"/>
    <col min="8701" max="8701" width="9" style="2" customWidth="1"/>
    <col min="8702" max="8710" width="0" style="2" hidden="1" customWidth="1"/>
    <col min="8711" max="8946" width="9" style="2"/>
    <col min="8947" max="8947" width="5.75" style="2" customWidth="1"/>
    <col min="8948" max="8948" width="16.125" style="2" customWidth="1"/>
    <col min="8949" max="8949" width="5.75" style="2" customWidth="1"/>
    <col min="8950" max="8950" width="16.125" style="2" customWidth="1"/>
    <col min="8951" max="8951" width="5.75" style="2" customWidth="1"/>
    <col min="8952" max="8952" width="16.125" style="2" customWidth="1"/>
    <col min="8953" max="8953" width="5.75" style="2" customWidth="1"/>
    <col min="8954" max="8954" width="16.125" style="2" customWidth="1"/>
    <col min="8955" max="8955" width="4.5" style="2" customWidth="1"/>
    <col min="8956" max="8956" width="16.125" style="2" customWidth="1"/>
    <col min="8957" max="8957" width="9" style="2" customWidth="1"/>
    <col min="8958" max="8966" width="0" style="2" hidden="1" customWidth="1"/>
    <col min="8967" max="9202" width="9" style="2"/>
    <col min="9203" max="9203" width="5.75" style="2" customWidth="1"/>
    <col min="9204" max="9204" width="16.125" style="2" customWidth="1"/>
    <col min="9205" max="9205" width="5.75" style="2" customWidth="1"/>
    <col min="9206" max="9206" width="16.125" style="2" customWidth="1"/>
    <col min="9207" max="9207" width="5.75" style="2" customWidth="1"/>
    <col min="9208" max="9208" width="16.125" style="2" customWidth="1"/>
    <col min="9209" max="9209" width="5.75" style="2" customWidth="1"/>
    <col min="9210" max="9210" width="16.125" style="2" customWidth="1"/>
    <col min="9211" max="9211" width="4.5" style="2" customWidth="1"/>
    <col min="9212" max="9212" width="16.125" style="2" customWidth="1"/>
    <col min="9213" max="9213" width="9" style="2" customWidth="1"/>
    <col min="9214" max="9222" width="0" style="2" hidden="1" customWidth="1"/>
    <col min="9223" max="9458" width="9" style="2"/>
    <col min="9459" max="9459" width="5.75" style="2" customWidth="1"/>
    <col min="9460" max="9460" width="16.125" style="2" customWidth="1"/>
    <col min="9461" max="9461" width="5.75" style="2" customWidth="1"/>
    <col min="9462" max="9462" width="16.125" style="2" customWidth="1"/>
    <col min="9463" max="9463" width="5.75" style="2" customWidth="1"/>
    <col min="9464" max="9464" width="16.125" style="2" customWidth="1"/>
    <col min="9465" max="9465" width="5.75" style="2" customWidth="1"/>
    <col min="9466" max="9466" width="16.125" style="2" customWidth="1"/>
    <col min="9467" max="9467" width="4.5" style="2" customWidth="1"/>
    <col min="9468" max="9468" width="16.125" style="2" customWidth="1"/>
    <col min="9469" max="9469" width="9" style="2" customWidth="1"/>
    <col min="9470" max="9478" width="0" style="2" hidden="1" customWidth="1"/>
    <col min="9479" max="9714" width="9" style="2"/>
    <col min="9715" max="9715" width="5.75" style="2" customWidth="1"/>
    <col min="9716" max="9716" width="16.125" style="2" customWidth="1"/>
    <col min="9717" max="9717" width="5.75" style="2" customWidth="1"/>
    <col min="9718" max="9718" width="16.125" style="2" customWidth="1"/>
    <col min="9719" max="9719" width="5.75" style="2" customWidth="1"/>
    <col min="9720" max="9720" width="16.125" style="2" customWidth="1"/>
    <col min="9721" max="9721" width="5.75" style="2" customWidth="1"/>
    <col min="9722" max="9722" width="16.125" style="2" customWidth="1"/>
    <col min="9723" max="9723" width="4.5" style="2" customWidth="1"/>
    <col min="9724" max="9724" width="16.125" style="2" customWidth="1"/>
    <col min="9725" max="9725" width="9" style="2" customWidth="1"/>
    <col min="9726" max="9734" width="0" style="2" hidden="1" customWidth="1"/>
    <col min="9735" max="9970" width="9" style="2"/>
    <col min="9971" max="9971" width="5.75" style="2" customWidth="1"/>
    <col min="9972" max="9972" width="16.125" style="2" customWidth="1"/>
    <col min="9973" max="9973" width="5.75" style="2" customWidth="1"/>
    <col min="9974" max="9974" width="16.125" style="2" customWidth="1"/>
    <col min="9975" max="9975" width="5.75" style="2" customWidth="1"/>
    <col min="9976" max="9976" width="16.125" style="2" customWidth="1"/>
    <col min="9977" max="9977" width="5.75" style="2" customWidth="1"/>
    <col min="9978" max="9978" width="16.125" style="2" customWidth="1"/>
    <col min="9979" max="9979" width="4.5" style="2" customWidth="1"/>
    <col min="9980" max="9980" width="16.125" style="2" customWidth="1"/>
    <col min="9981" max="9981" width="9" style="2" customWidth="1"/>
    <col min="9982" max="9990" width="0" style="2" hidden="1" customWidth="1"/>
    <col min="9991" max="10226" width="9" style="2"/>
    <col min="10227" max="10227" width="5.75" style="2" customWidth="1"/>
    <col min="10228" max="10228" width="16.125" style="2" customWidth="1"/>
    <col min="10229" max="10229" width="5.75" style="2" customWidth="1"/>
    <col min="10230" max="10230" width="16.125" style="2" customWidth="1"/>
    <col min="10231" max="10231" width="5.75" style="2" customWidth="1"/>
    <col min="10232" max="10232" width="16.125" style="2" customWidth="1"/>
    <col min="10233" max="10233" width="5.75" style="2" customWidth="1"/>
    <col min="10234" max="10234" width="16.125" style="2" customWidth="1"/>
    <col min="10235" max="10235" width="4.5" style="2" customWidth="1"/>
    <col min="10236" max="10236" width="16.125" style="2" customWidth="1"/>
    <col min="10237" max="10237" width="9" style="2" customWidth="1"/>
    <col min="10238" max="10246" width="0" style="2" hidden="1" customWidth="1"/>
    <col min="10247" max="10482" width="9" style="2"/>
    <col min="10483" max="10483" width="5.75" style="2" customWidth="1"/>
    <col min="10484" max="10484" width="16.125" style="2" customWidth="1"/>
    <col min="10485" max="10485" width="5.75" style="2" customWidth="1"/>
    <col min="10486" max="10486" width="16.125" style="2" customWidth="1"/>
    <col min="10487" max="10487" width="5.75" style="2" customWidth="1"/>
    <col min="10488" max="10488" width="16.125" style="2" customWidth="1"/>
    <col min="10489" max="10489" width="5.75" style="2" customWidth="1"/>
    <col min="10490" max="10490" width="16.125" style="2" customWidth="1"/>
    <col min="10491" max="10491" width="4.5" style="2" customWidth="1"/>
    <col min="10492" max="10492" width="16.125" style="2" customWidth="1"/>
    <col min="10493" max="10493" width="9" style="2" customWidth="1"/>
    <col min="10494" max="10502" width="0" style="2" hidden="1" customWidth="1"/>
    <col min="10503" max="10738" width="9" style="2"/>
    <col min="10739" max="10739" width="5.75" style="2" customWidth="1"/>
    <col min="10740" max="10740" width="16.125" style="2" customWidth="1"/>
    <col min="10741" max="10741" width="5.75" style="2" customWidth="1"/>
    <col min="10742" max="10742" width="16.125" style="2" customWidth="1"/>
    <col min="10743" max="10743" width="5.75" style="2" customWidth="1"/>
    <col min="10744" max="10744" width="16.125" style="2" customWidth="1"/>
    <col min="10745" max="10745" width="5.75" style="2" customWidth="1"/>
    <col min="10746" max="10746" width="16.125" style="2" customWidth="1"/>
    <col min="10747" max="10747" width="4.5" style="2" customWidth="1"/>
    <col min="10748" max="10748" width="16.125" style="2" customWidth="1"/>
    <col min="10749" max="10749" width="9" style="2" customWidth="1"/>
    <col min="10750" max="10758" width="0" style="2" hidden="1" customWidth="1"/>
    <col min="10759" max="10994" width="9" style="2"/>
    <col min="10995" max="10995" width="5.75" style="2" customWidth="1"/>
    <col min="10996" max="10996" width="16.125" style="2" customWidth="1"/>
    <col min="10997" max="10997" width="5.75" style="2" customWidth="1"/>
    <col min="10998" max="10998" width="16.125" style="2" customWidth="1"/>
    <col min="10999" max="10999" width="5.75" style="2" customWidth="1"/>
    <col min="11000" max="11000" width="16.125" style="2" customWidth="1"/>
    <col min="11001" max="11001" width="5.75" style="2" customWidth="1"/>
    <col min="11002" max="11002" width="16.125" style="2" customWidth="1"/>
    <col min="11003" max="11003" width="4.5" style="2" customWidth="1"/>
    <col min="11004" max="11004" width="16.125" style="2" customWidth="1"/>
    <col min="11005" max="11005" width="9" style="2" customWidth="1"/>
    <col min="11006" max="11014" width="0" style="2" hidden="1" customWidth="1"/>
    <col min="11015" max="11250" width="9" style="2"/>
    <col min="11251" max="11251" width="5.75" style="2" customWidth="1"/>
    <col min="11252" max="11252" width="16.125" style="2" customWidth="1"/>
    <col min="11253" max="11253" width="5.75" style="2" customWidth="1"/>
    <col min="11254" max="11254" width="16.125" style="2" customWidth="1"/>
    <col min="11255" max="11255" width="5.75" style="2" customWidth="1"/>
    <col min="11256" max="11256" width="16.125" style="2" customWidth="1"/>
    <col min="11257" max="11257" width="5.75" style="2" customWidth="1"/>
    <col min="11258" max="11258" width="16.125" style="2" customWidth="1"/>
    <col min="11259" max="11259" width="4.5" style="2" customWidth="1"/>
    <col min="11260" max="11260" width="16.125" style="2" customWidth="1"/>
    <col min="11261" max="11261" width="9" style="2" customWidth="1"/>
    <col min="11262" max="11270" width="0" style="2" hidden="1" customWidth="1"/>
    <col min="11271" max="11506" width="9" style="2"/>
    <col min="11507" max="11507" width="5.75" style="2" customWidth="1"/>
    <col min="11508" max="11508" width="16.125" style="2" customWidth="1"/>
    <col min="11509" max="11509" width="5.75" style="2" customWidth="1"/>
    <col min="11510" max="11510" width="16.125" style="2" customWidth="1"/>
    <col min="11511" max="11511" width="5.75" style="2" customWidth="1"/>
    <col min="11512" max="11512" width="16.125" style="2" customWidth="1"/>
    <col min="11513" max="11513" width="5.75" style="2" customWidth="1"/>
    <col min="11514" max="11514" width="16.125" style="2" customWidth="1"/>
    <col min="11515" max="11515" width="4.5" style="2" customWidth="1"/>
    <col min="11516" max="11516" width="16.125" style="2" customWidth="1"/>
    <col min="11517" max="11517" width="9" style="2" customWidth="1"/>
    <col min="11518" max="11526" width="0" style="2" hidden="1" customWidth="1"/>
    <col min="11527" max="11762" width="9" style="2"/>
    <col min="11763" max="11763" width="5.75" style="2" customWidth="1"/>
    <col min="11764" max="11764" width="16.125" style="2" customWidth="1"/>
    <col min="11765" max="11765" width="5.75" style="2" customWidth="1"/>
    <col min="11766" max="11766" width="16.125" style="2" customWidth="1"/>
    <col min="11767" max="11767" width="5.75" style="2" customWidth="1"/>
    <col min="11768" max="11768" width="16.125" style="2" customWidth="1"/>
    <col min="11769" max="11769" width="5.75" style="2" customWidth="1"/>
    <col min="11770" max="11770" width="16.125" style="2" customWidth="1"/>
    <col min="11771" max="11771" width="4.5" style="2" customWidth="1"/>
    <col min="11772" max="11772" width="16.125" style="2" customWidth="1"/>
    <col min="11773" max="11773" width="9" style="2" customWidth="1"/>
    <col min="11774" max="11782" width="0" style="2" hidden="1" customWidth="1"/>
    <col min="11783" max="12018" width="9" style="2"/>
    <col min="12019" max="12019" width="5.75" style="2" customWidth="1"/>
    <col min="12020" max="12020" width="16.125" style="2" customWidth="1"/>
    <col min="12021" max="12021" width="5.75" style="2" customWidth="1"/>
    <col min="12022" max="12022" width="16.125" style="2" customWidth="1"/>
    <col min="12023" max="12023" width="5.75" style="2" customWidth="1"/>
    <col min="12024" max="12024" width="16.125" style="2" customWidth="1"/>
    <col min="12025" max="12025" width="5.75" style="2" customWidth="1"/>
    <col min="12026" max="12026" width="16.125" style="2" customWidth="1"/>
    <col min="12027" max="12027" width="4.5" style="2" customWidth="1"/>
    <col min="12028" max="12028" width="16.125" style="2" customWidth="1"/>
    <col min="12029" max="12029" width="9" style="2" customWidth="1"/>
    <col min="12030" max="12038" width="0" style="2" hidden="1" customWidth="1"/>
    <col min="12039" max="12274" width="9" style="2"/>
    <col min="12275" max="12275" width="5.75" style="2" customWidth="1"/>
    <col min="12276" max="12276" width="16.125" style="2" customWidth="1"/>
    <col min="12277" max="12277" width="5.75" style="2" customWidth="1"/>
    <col min="12278" max="12278" width="16.125" style="2" customWidth="1"/>
    <col min="12279" max="12279" width="5.75" style="2" customWidth="1"/>
    <col min="12280" max="12280" width="16.125" style="2" customWidth="1"/>
    <col min="12281" max="12281" width="5.75" style="2" customWidth="1"/>
    <col min="12282" max="12282" width="16.125" style="2" customWidth="1"/>
    <col min="12283" max="12283" width="4.5" style="2" customWidth="1"/>
    <col min="12284" max="12284" width="16.125" style="2" customWidth="1"/>
    <col min="12285" max="12285" width="9" style="2" customWidth="1"/>
    <col min="12286" max="12294" width="0" style="2" hidden="1" customWidth="1"/>
    <col min="12295" max="12530" width="9" style="2"/>
    <col min="12531" max="12531" width="5.75" style="2" customWidth="1"/>
    <col min="12532" max="12532" width="16.125" style="2" customWidth="1"/>
    <col min="12533" max="12533" width="5.75" style="2" customWidth="1"/>
    <col min="12534" max="12534" width="16.125" style="2" customWidth="1"/>
    <col min="12535" max="12535" width="5.75" style="2" customWidth="1"/>
    <col min="12536" max="12536" width="16.125" style="2" customWidth="1"/>
    <col min="12537" max="12537" width="5.75" style="2" customWidth="1"/>
    <col min="12538" max="12538" width="16.125" style="2" customWidth="1"/>
    <col min="12539" max="12539" width="4.5" style="2" customWidth="1"/>
    <col min="12540" max="12540" width="16.125" style="2" customWidth="1"/>
    <col min="12541" max="12541" width="9" style="2" customWidth="1"/>
    <col min="12542" max="12550" width="0" style="2" hidden="1" customWidth="1"/>
    <col min="12551" max="12786" width="9" style="2"/>
    <col min="12787" max="12787" width="5.75" style="2" customWidth="1"/>
    <col min="12788" max="12788" width="16.125" style="2" customWidth="1"/>
    <col min="12789" max="12789" width="5.75" style="2" customWidth="1"/>
    <col min="12790" max="12790" width="16.125" style="2" customWidth="1"/>
    <col min="12791" max="12791" width="5.75" style="2" customWidth="1"/>
    <col min="12792" max="12792" width="16.125" style="2" customWidth="1"/>
    <col min="12793" max="12793" width="5.75" style="2" customWidth="1"/>
    <col min="12794" max="12794" width="16.125" style="2" customWidth="1"/>
    <col min="12795" max="12795" width="4.5" style="2" customWidth="1"/>
    <col min="12796" max="12796" width="16.125" style="2" customWidth="1"/>
    <col min="12797" max="12797" width="9" style="2" customWidth="1"/>
    <col min="12798" max="12806" width="0" style="2" hidden="1" customWidth="1"/>
    <col min="12807" max="13042" width="9" style="2"/>
    <col min="13043" max="13043" width="5.75" style="2" customWidth="1"/>
    <col min="13044" max="13044" width="16.125" style="2" customWidth="1"/>
    <col min="13045" max="13045" width="5.75" style="2" customWidth="1"/>
    <col min="13046" max="13046" width="16.125" style="2" customWidth="1"/>
    <col min="13047" max="13047" width="5.75" style="2" customWidth="1"/>
    <col min="13048" max="13048" width="16.125" style="2" customWidth="1"/>
    <col min="13049" max="13049" width="5.75" style="2" customWidth="1"/>
    <col min="13050" max="13050" width="16.125" style="2" customWidth="1"/>
    <col min="13051" max="13051" width="4.5" style="2" customWidth="1"/>
    <col min="13052" max="13052" width="16.125" style="2" customWidth="1"/>
    <col min="13053" max="13053" width="9" style="2" customWidth="1"/>
    <col min="13054" max="13062" width="0" style="2" hidden="1" customWidth="1"/>
    <col min="13063" max="13298" width="9" style="2"/>
    <col min="13299" max="13299" width="5.75" style="2" customWidth="1"/>
    <col min="13300" max="13300" width="16.125" style="2" customWidth="1"/>
    <col min="13301" max="13301" width="5.75" style="2" customWidth="1"/>
    <col min="13302" max="13302" width="16.125" style="2" customWidth="1"/>
    <col min="13303" max="13303" width="5.75" style="2" customWidth="1"/>
    <col min="13304" max="13304" width="16.125" style="2" customWidth="1"/>
    <col min="13305" max="13305" width="5.75" style="2" customWidth="1"/>
    <col min="13306" max="13306" width="16.125" style="2" customWidth="1"/>
    <col min="13307" max="13307" width="4.5" style="2" customWidth="1"/>
    <col min="13308" max="13308" width="16.125" style="2" customWidth="1"/>
    <col min="13309" max="13309" width="9" style="2" customWidth="1"/>
    <col min="13310" max="13318" width="0" style="2" hidden="1" customWidth="1"/>
    <col min="13319" max="13554" width="9" style="2"/>
    <col min="13555" max="13555" width="5.75" style="2" customWidth="1"/>
    <col min="13556" max="13556" width="16.125" style="2" customWidth="1"/>
    <col min="13557" max="13557" width="5.75" style="2" customWidth="1"/>
    <col min="13558" max="13558" width="16.125" style="2" customWidth="1"/>
    <col min="13559" max="13559" width="5.75" style="2" customWidth="1"/>
    <col min="13560" max="13560" width="16.125" style="2" customWidth="1"/>
    <col min="13561" max="13561" width="5.75" style="2" customWidth="1"/>
    <col min="13562" max="13562" width="16.125" style="2" customWidth="1"/>
    <col min="13563" max="13563" width="4.5" style="2" customWidth="1"/>
    <col min="13564" max="13564" width="16.125" style="2" customWidth="1"/>
    <col min="13565" max="13565" width="9" style="2" customWidth="1"/>
    <col min="13566" max="13574" width="0" style="2" hidden="1" customWidth="1"/>
    <col min="13575" max="13810" width="9" style="2"/>
    <col min="13811" max="13811" width="5.75" style="2" customWidth="1"/>
    <col min="13812" max="13812" width="16.125" style="2" customWidth="1"/>
    <col min="13813" max="13813" width="5.75" style="2" customWidth="1"/>
    <col min="13814" max="13814" width="16.125" style="2" customWidth="1"/>
    <col min="13815" max="13815" width="5.75" style="2" customWidth="1"/>
    <col min="13816" max="13816" width="16.125" style="2" customWidth="1"/>
    <col min="13817" max="13817" width="5.75" style="2" customWidth="1"/>
    <col min="13818" max="13818" width="16.125" style="2" customWidth="1"/>
    <col min="13819" max="13819" width="4.5" style="2" customWidth="1"/>
    <col min="13820" max="13820" width="16.125" style="2" customWidth="1"/>
    <col min="13821" max="13821" width="9" style="2" customWidth="1"/>
    <col min="13822" max="13830" width="0" style="2" hidden="1" customWidth="1"/>
    <col min="13831" max="14066" width="9" style="2"/>
    <col min="14067" max="14067" width="5.75" style="2" customWidth="1"/>
    <col min="14068" max="14068" width="16.125" style="2" customWidth="1"/>
    <col min="14069" max="14069" width="5.75" style="2" customWidth="1"/>
    <col min="14070" max="14070" width="16.125" style="2" customWidth="1"/>
    <col min="14071" max="14071" width="5.75" style="2" customWidth="1"/>
    <col min="14072" max="14072" width="16.125" style="2" customWidth="1"/>
    <col min="14073" max="14073" width="5.75" style="2" customWidth="1"/>
    <col min="14074" max="14074" width="16.125" style="2" customWidth="1"/>
    <col min="14075" max="14075" width="4.5" style="2" customWidth="1"/>
    <col min="14076" max="14076" width="16.125" style="2" customWidth="1"/>
    <col min="14077" max="14077" width="9" style="2" customWidth="1"/>
    <col min="14078" max="14086" width="0" style="2" hidden="1" customWidth="1"/>
    <col min="14087" max="14322" width="9" style="2"/>
    <col min="14323" max="14323" width="5.75" style="2" customWidth="1"/>
    <col min="14324" max="14324" width="16.125" style="2" customWidth="1"/>
    <col min="14325" max="14325" width="5.75" style="2" customWidth="1"/>
    <col min="14326" max="14326" width="16.125" style="2" customWidth="1"/>
    <col min="14327" max="14327" width="5.75" style="2" customWidth="1"/>
    <col min="14328" max="14328" width="16.125" style="2" customWidth="1"/>
    <col min="14329" max="14329" width="5.75" style="2" customWidth="1"/>
    <col min="14330" max="14330" width="16.125" style="2" customWidth="1"/>
    <col min="14331" max="14331" width="4.5" style="2" customWidth="1"/>
    <col min="14332" max="14332" width="16.125" style="2" customWidth="1"/>
    <col min="14333" max="14333" width="9" style="2" customWidth="1"/>
    <col min="14334" max="14342" width="0" style="2" hidden="1" customWidth="1"/>
    <col min="14343" max="14578" width="9" style="2"/>
    <col min="14579" max="14579" width="5.75" style="2" customWidth="1"/>
    <col min="14580" max="14580" width="16.125" style="2" customWidth="1"/>
    <col min="14581" max="14581" width="5.75" style="2" customWidth="1"/>
    <col min="14582" max="14582" width="16.125" style="2" customWidth="1"/>
    <col min="14583" max="14583" width="5.75" style="2" customWidth="1"/>
    <col min="14584" max="14584" width="16.125" style="2" customWidth="1"/>
    <col min="14585" max="14585" width="5.75" style="2" customWidth="1"/>
    <col min="14586" max="14586" width="16.125" style="2" customWidth="1"/>
    <col min="14587" max="14587" width="4.5" style="2" customWidth="1"/>
    <col min="14588" max="14588" width="16.125" style="2" customWidth="1"/>
    <col min="14589" max="14589" width="9" style="2" customWidth="1"/>
    <col min="14590" max="14598" width="0" style="2" hidden="1" customWidth="1"/>
    <col min="14599" max="14834" width="9" style="2"/>
    <col min="14835" max="14835" width="5.75" style="2" customWidth="1"/>
    <col min="14836" max="14836" width="16.125" style="2" customWidth="1"/>
    <col min="14837" max="14837" width="5.75" style="2" customWidth="1"/>
    <col min="14838" max="14838" width="16.125" style="2" customWidth="1"/>
    <col min="14839" max="14839" width="5.75" style="2" customWidth="1"/>
    <col min="14840" max="14840" width="16.125" style="2" customWidth="1"/>
    <col min="14841" max="14841" width="5.75" style="2" customWidth="1"/>
    <col min="14842" max="14842" width="16.125" style="2" customWidth="1"/>
    <col min="14843" max="14843" width="4.5" style="2" customWidth="1"/>
    <col min="14844" max="14844" width="16.125" style="2" customWidth="1"/>
    <col min="14845" max="14845" width="9" style="2" customWidth="1"/>
    <col min="14846" max="14854" width="0" style="2" hidden="1" customWidth="1"/>
    <col min="14855" max="15090" width="9" style="2"/>
    <col min="15091" max="15091" width="5.75" style="2" customWidth="1"/>
    <col min="15092" max="15092" width="16.125" style="2" customWidth="1"/>
    <col min="15093" max="15093" width="5.75" style="2" customWidth="1"/>
    <col min="15094" max="15094" width="16.125" style="2" customWidth="1"/>
    <col min="15095" max="15095" width="5.75" style="2" customWidth="1"/>
    <col min="15096" max="15096" width="16.125" style="2" customWidth="1"/>
    <col min="15097" max="15097" width="5.75" style="2" customWidth="1"/>
    <col min="15098" max="15098" width="16.125" style="2" customWidth="1"/>
    <col min="15099" max="15099" width="4.5" style="2" customWidth="1"/>
    <col min="15100" max="15100" width="16.125" style="2" customWidth="1"/>
    <col min="15101" max="15101" width="9" style="2" customWidth="1"/>
    <col min="15102" max="15110" width="0" style="2" hidden="1" customWidth="1"/>
    <col min="15111" max="15346" width="9" style="2"/>
    <col min="15347" max="15347" width="5.75" style="2" customWidth="1"/>
    <col min="15348" max="15348" width="16.125" style="2" customWidth="1"/>
    <col min="15349" max="15349" width="5.75" style="2" customWidth="1"/>
    <col min="15350" max="15350" width="16.125" style="2" customWidth="1"/>
    <col min="15351" max="15351" width="5.75" style="2" customWidth="1"/>
    <col min="15352" max="15352" width="16.125" style="2" customWidth="1"/>
    <col min="15353" max="15353" width="5.75" style="2" customWidth="1"/>
    <col min="15354" max="15354" width="16.125" style="2" customWidth="1"/>
    <col min="15355" max="15355" width="4.5" style="2" customWidth="1"/>
    <col min="15356" max="15356" width="16.125" style="2" customWidth="1"/>
    <col min="15357" max="15357" width="9" style="2" customWidth="1"/>
    <col min="15358" max="15366" width="0" style="2" hidden="1" customWidth="1"/>
    <col min="15367" max="15602" width="9" style="2"/>
    <col min="15603" max="15603" width="5.75" style="2" customWidth="1"/>
    <col min="15604" max="15604" width="16.125" style="2" customWidth="1"/>
    <col min="15605" max="15605" width="5.75" style="2" customWidth="1"/>
    <col min="15606" max="15606" width="16.125" style="2" customWidth="1"/>
    <col min="15607" max="15607" width="5.75" style="2" customWidth="1"/>
    <col min="15608" max="15608" width="16.125" style="2" customWidth="1"/>
    <col min="15609" max="15609" width="5.75" style="2" customWidth="1"/>
    <col min="15610" max="15610" width="16.125" style="2" customWidth="1"/>
    <col min="15611" max="15611" width="4.5" style="2" customWidth="1"/>
    <col min="15612" max="15612" width="16.125" style="2" customWidth="1"/>
    <col min="15613" max="15613" width="9" style="2" customWidth="1"/>
    <col min="15614" max="15622" width="0" style="2" hidden="1" customWidth="1"/>
    <col min="15623" max="15858" width="9" style="2"/>
    <col min="15859" max="15859" width="5.75" style="2" customWidth="1"/>
    <col min="15860" max="15860" width="16.125" style="2" customWidth="1"/>
    <col min="15861" max="15861" width="5.75" style="2" customWidth="1"/>
    <col min="15862" max="15862" width="16.125" style="2" customWidth="1"/>
    <col min="15863" max="15863" width="5.75" style="2" customWidth="1"/>
    <col min="15864" max="15864" width="16.125" style="2" customWidth="1"/>
    <col min="15865" max="15865" width="5.75" style="2" customWidth="1"/>
    <col min="15866" max="15866" width="16.125" style="2" customWidth="1"/>
    <col min="15867" max="15867" width="4.5" style="2" customWidth="1"/>
    <col min="15868" max="15868" width="16.125" style="2" customWidth="1"/>
    <col min="15869" max="15869" width="9" style="2" customWidth="1"/>
    <col min="15870" max="15878" width="0" style="2" hidden="1" customWidth="1"/>
    <col min="15879" max="16114" width="9" style="2"/>
    <col min="16115" max="16115" width="5.75" style="2" customWidth="1"/>
    <col min="16116" max="16116" width="16.125" style="2" customWidth="1"/>
    <col min="16117" max="16117" width="5.75" style="2" customWidth="1"/>
    <col min="16118" max="16118" width="16.125" style="2" customWidth="1"/>
    <col min="16119" max="16119" width="5.75" style="2" customWidth="1"/>
    <col min="16120" max="16120" width="16.125" style="2" customWidth="1"/>
    <col min="16121" max="16121" width="5.75" style="2" customWidth="1"/>
    <col min="16122" max="16122" width="16.125" style="2" customWidth="1"/>
    <col min="16123" max="16123" width="4.5" style="2" customWidth="1"/>
    <col min="16124" max="16124" width="16.125" style="2" customWidth="1"/>
    <col min="16125" max="16125" width="9" style="2" customWidth="1"/>
    <col min="16126" max="16134" width="0" style="2" hidden="1" customWidth="1"/>
    <col min="16135" max="16384" width="9" style="2"/>
  </cols>
  <sheetData>
    <row r="1" spans="1:13" ht="22.15" customHeight="1" thickBot="1">
      <c r="A1" s="7" t="s">
        <v>663</v>
      </c>
      <c r="C1" s="7" t="s">
        <v>719</v>
      </c>
      <c r="D1" s="199"/>
      <c r="E1" s="199"/>
      <c r="F1" s="199"/>
      <c r="G1" s="199"/>
      <c r="H1" s="199"/>
      <c r="I1" s="199"/>
      <c r="J1" s="199"/>
      <c r="K1" s="199"/>
      <c r="L1" s="199"/>
      <c r="M1" s="199"/>
    </row>
    <row r="2" spans="1:13" ht="24" customHeight="1" thickBot="1">
      <c r="A2" s="283" t="s">
        <v>680</v>
      </c>
      <c r="B2" s="284"/>
      <c r="C2" s="285" t="s">
        <v>713</v>
      </c>
      <c r="D2" s="286"/>
      <c r="E2" s="287"/>
      <c r="F2" s="267" t="s">
        <v>720</v>
      </c>
      <c r="G2" s="268"/>
      <c r="H2" s="268"/>
      <c r="I2" s="268"/>
      <c r="J2" s="268"/>
      <c r="K2" s="268"/>
      <c r="L2" s="268"/>
      <c r="M2" s="268"/>
    </row>
    <row r="3" spans="1:13" ht="24.6" customHeight="1" thickBot="1">
      <c r="A3" s="254" t="s">
        <v>664</v>
      </c>
      <c r="B3" s="255"/>
      <c r="C3" s="293" t="s">
        <v>286</v>
      </c>
      <c r="D3" s="294"/>
      <c r="E3" s="295"/>
      <c r="F3" s="267"/>
      <c r="G3" s="268"/>
      <c r="H3" s="268"/>
      <c r="I3" s="268"/>
      <c r="J3" s="268"/>
      <c r="K3" s="268"/>
      <c r="L3" s="268"/>
      <c r="M3" s="268"/>
    </row>
    <row r="4" spans="1:13" ht="27" customHeight="1">
      <c r="A4" s="256" t="s">
        <v>665</v>
      </c>
      <c r="B4" s="257"/>
      <c r="C4" s="264">
        <f>IF(C3="","",VLOOKUP(C3,Sheet1!B:C,2,0))</f>
        <v>230000</v>
      </c>
      <c r="D4" s="265"/>
      <c r="E4" s="266"/>
      <c r="F4" s="267"/>
      <c r="G4" s="268"/>
      <c r="H4" s="268"/>
      <c r="I4" s="268"/>
      <c r="J4" s="268"/>
      <c r="K4" s="268"/>
      <c r="L4" s="268"/>
      <c r="M4" s="268"/>
    </row>
    <row r="5" spans="1:13" ht="27" customHeight="1">
      <c r="A5" s="256" t="s">
        <v>666</v>
      </c>
      <c r="B5" s="257"/>
      <c r="C5" s="280" t="str">
        <f>IF(C3="","",C3)</f>
        <v>愛知陸協</v>
      </c>
      <c r="D5" s="281"/>
      <c r="E5" s="282"/>
      <c r="F5" s="267"/>
      <c r="G5" s="268"/>
      <c r="H5" s="268"/>
      <c r="I5" s="268"/>
      <c r="J5" s="268"/>
      <c r="K5" s="268"/>
      <c r="L5" s="268"/>
      <c r="M5" s="268"/>
    </row>
    <row r="6" spans="1:13" ht="27" customHeight="1">
      <c r="A6" s="256" t="s">
        <v>667</v>
      </c>
      <c r="B6" s="257"/>
      <c r="C6" s="258" t="str">
        <f>IF(C3="","",VLOOKUP(C3,Sheet1!B:E,4,0))</f>
        <v>アイチリクキョウナゴヤコジン</v>
      </c>
      <c r="D6" s="259"/>
      <c r="E6" s="260"/>
      <c r="F6" s="267"/>
      <c r="G6" s="268"/>
      <c r="H6" s="268"/>
      <c r="I6" s="268"/>
      <c r="J6" s="268"/>
      <c r="K6" s="268"/>
      <c r="L6" s="268"/>
      <c r="M6" s="268"/>
    </row>
    <row r="7" spans="1:13" ht="27" customHeight="1">
      <c r="A7" s="256" t="s">
        <v>156</v>
      </c>
      <c r="B7" s="257"/>
      <c r="C7" s="261"/>
      <c r="D7" s="262"/>
      <c r="E7" s="263"/>
      <c r="F7" s="4" t="s">
        <v>668</v>
      </c>
    </row>
    <row r="8" spans="1:13" ht="27" customHeight="1" thickBot="1">
      <c r="A8" s="256" t="s">
        <v>37</v>
      </c>
      <c r="B8" s="257"/>
      <c r="C8" s="290"/>
      <c r="D8" s="291"/>
      <c r="E8" s="292"/>
      <c r="F8" s="4" t="s">
        <v>669</v>
      </c>
      <c r="H8" s="3"/>
    </row>
    <row r="9" spans="1:13" ht="27" customHeight="1" thickBot="1">
      <c r="A9" s="288" t="s">
        <v>670</v>
      </c>
      <c r="B9" s="289"/>
      <c r="C9" s="272"/>
      <c r="D9" s="273"/>
      <c r="E9" s="274"/>
      <c r="F9" s="4" t="s">
        <v>671</v>
      </c>
      <c r="H9" s="3"/>
    </row>
    <row r="10" spans="1:13" ht="30" customHeight="1" thickBot="1">
      <c r="A10" s="275" t="s">
        <v>672</v>
      </c>
      <c r="B10" s="276"/>
      <c r="C10" s="149"/>
      <c r="D10" s="150" t="s">
        <v>199</v>
      </c>
      <c r="E10" s="151"/>
      <c r="F10" s="136"/>
      <c r="G10" s="151"/>
    </row>
    <row r="11" spans="1:13" ht="28.5" customHeight="1" thickBot="1">
      <c r="A11" s="277" t="s">
        <v>153</v>
      </c>
      <c r="B11" s="278"/>
      <c r="C11" s="278"/>
      <c r="D11" s="278"/>
      <c r="E11" s="278"/>
      <c r="F11" s="278"/>
      <c r="G11" s="278"/>
      <c r="H11" s="279"/>
    </row>
    <row r="12" spans="1:13" ht="28.5" customHeight="1" thickBot="1">
      <c r="A12" s="269"/>
      <c r="B12" s="270"/>
      <c r="C12" s="270"/>
      <c r="D12" s="271"/>
      <c r="E12" s="270"/>
      <c r="F12" s="270"/>
      <c r="G12" s="270"/>
      <c r="H12" s="271"/>
    </row>
    <row r="13" spans="1:13" ht="28.5" customHeight="1" thickBot="1">
      <c r="A13" s="269"/>
      <c r="B13" s="270"/>
      <c r="C13" s="270"/>
      <c r="D13" s="271"/>
      <c r="E13" s="270"/>
      <c r="F13" s="270"/>
      <c r="G13" s="270"/>
      <c r="H13" s="271"/>
    </row>
    <row r="14" spans="1:13">
      <c r="A14" s="151"/>
      <c r="B14" s="136"/>
      <c r="C14" s="151"/>
      <c r="D14" s="136"/>
      <c r="E14" s="151"/>
      <c r="F14" s="136"/>
      <c r="G14" s="151"/>
      <c r="L14"/>
      <c r="M14"/>
    </row>
    <row r="15" spans="1:13">
      <c r="A15" s="151"/>
      <c r="B15" s="136"/>
      <c r="C15" s="151"/>
      <c r="D15" s="136"/>
      <c r="E15" s="151"/>
      <c r="F15" s="136"/>
      <c r="G15" s="151"/>
      <c r="L15"/>
      <c r="M15"/>
    </row>
    <row r="16" spans="1:13">
      <c r="A16" s="151"/>
      <c r="B16" s="136"/>
      <c r="C16" s="151"/>
      <c r="D16" s="136"/>
      <c r="E16" s="151"/>
      <c r="F16" s="136"/>
      <c r="G16" s="151"/>
      <c r="L16"/>
      <c r="M16"/>
    </row>
    <row r="17" spans="1:13">
      <c r="A17" s="151"/>
      <c r="B17" s="136"/>
      <c r="C17" s="151"/>
      <c r="D17" s="136"/>
      <c r="E17" s="151"/>
      <c r="F17" s="136"/>
      <c r="G17" s="151"/>
      <c r="L17"/>
      <c r="M17"/>
    </row>
    <row r="18" spans="1:13">
      <c r="A18" s="151"/>
      <c r="B18" s="136"/>
      <c r="C18" s="151"/>
      <c r="D18" s="136"/>
      <c r="E18" s="151"/>
      <c r="F18" s="136"/>
      <c r="G18" s="151"/>
      <c r="L18"/>
      <c r="M18"/>
    </row>
    <row r="19" spans="1:13">
      <c r="A19" s="151"/>
      <c r="B19" s="136"/>
      <c r="C19" s="151"/>
      <c r="D19" s="136"/>
      <c r="E19" s="151"/>
      <c r="F19" s="136"/>
      <c r="G19" s="151"/>
      <c r="L19"/>
      <c r="M19"/>
    </row>
    <row r="20" spans="1:13">
      <c r="A20" s="151"/>
      <c r="B20" s="136"/>
      <c r="C20" s="151"/>
      <c r="D20" s="136"/>
      <c r="E20" s="151"/>
      <c r="F20" s="136"/>
      <c r="G20" s="151"/>
      <c r="L20"/>
      <c r="M20"/>
    </row>
    <row r="21" spans="1:13">
      <c r="A21" s="151"/>
      <c r="B21" s="136"/>
      <c r="C21" s="151"/>
      <c r="D21" s="136"/>
      <c r="E21" s="151"/>
      <c r="F21" s="136"/>
      <c r="G21" s="151"/>
      <c r="L21"/>
      <c r="M21"/>
    </row>
    <row r="22" spans="1:13">
      <c r="A22" s="151"/>
      <c r="B22" s="136"/>
      <c r="C22" s="151"/>
      <c r="D22" s="136"/>
      <c r="E22" s="151"/>
      <c r="F22" s="136"/>
      <c r="G22" s="151"/>
      <c r="L22"/>
      <c r="M22"/>
    </row>
    <row r="23" spans="1:13">
      <c r="A23" s="151"/>
      <c r="B23" s="136"/>
      <c r="C23" s="151"/>
      <c r="D23" s="136"/>
      <c r="E23" s="151"/>
      <c r="F23" s="136"/>
      <c r="G23" s="151"/>
      <c r="L23"/>
      <c r="M23"/>
    </row>
    <row r="24" spans="1:13">
      <c r="A24" s="151"/>
      <c r="B24" s="136"/>
      <c r="C24" s="151"/>
      <c r="D24" s="136"/>
      <c r="E24" s="151"/>
      <c r="F24" s="136"/>
      <c r="G24" s="151"/>
      <c r="L24"/>
      <c r="M24"/>
    </row>
    <row r="25" spans="1:13">
      <c r="A25" s="151"/>
      <c r="B25" s="136"/>
      <c r="C25" s="151"/>
      <c r="D25" s="136"/>
      <c r="E25" s="151"/>
      <c r="F25" s="136"/>
      <c r="G25" s="151"/>
      <c r="L25"/>
      <c r="M25"/>
    </row>
    <row r="26" spans="1:13">
      <c r="A26" s="151"/>
      <c r="B26" s="136"/>
      <c r="C26" s="151"/>
      <c r="D26" s="136"/>
      <c r="E26" s="151"/>
      <c r="F26" s="136"/>
      <c r="G26" s="151"/>
      <c r="L26"/>
      <c r="M26"/>
    </row>
    <row r="27" spans="1:13">
      <c r="A27" s="151"/>
      <c r="B27" s="136"/>
      <c r="C27" s="151"/>
      <c r="D27" s="136"/>
      <c r="E27" s="151"/>
      <c r="F27" s="136"/>
      <c r="G27" s="151"/>
      <c r="L27"/>
      <c r="M27"/>
    </row>
    <row r="28" spans="1:13">
      <c r="A28" s="151"/>
      <c r="B28" s="136"/>
      <c r="C28" s="151"/>
      <c r="D28" s="136"/>
      <c r="E28" s="151"/>
      <c r="F28" s="136"/>
      <c r="G28" s="151"/>
      <c r="L28"/>
      <c r="M28"/>
    </row>
    <row r="29" spans="1:13">
      <c r="A29" s="151"/>
      <c r="B29" s="136"/>
      <c r="C29" s="151"/>
      <c r="D29" s="136"/>
      <c r="E29" s="151"/>
      <c r="F29" s="136"/>
      <c r="G29" s="151"/>
      <c r="L29"/>
      <c r="M29"/>
    </row>
    <row r="30" spans="1:13">
      <c r="A30" s="151"/>
      <c r="B30" s="136"/>
      <c r="C30" s="151"/>
      <c r="D30" s="136"/>
      <c r="E30" s="151"/>
      <c r="F30" s="136"/>
      <c r="G30" s="151"/>
      <c r="L30"/>
      <c r="M30"/>
    </row>
    <row r="31" spans="1:13">
      <c r="A31" s="151"/>
      <c r="B31" s="136"/>
      <c r="C31" s="151"/>
      <c r="D31" s="136"/>
      <c r="E31" s="151"/>
      <c r="F31" s="136"/>
      <c r="G31" s="151"/>
      <c r="L31"/>
      <c r="M31"/>
    </row>
    <row r="32" spans="1:13">
      <c r="A32" s="151"/>
      <c r="B32" s="136"/>
      <c r="C32" s="151"/>
      <c r="D32" s="136"/>
      <c r="E32" s="151"/>
      <c r="F32" s="136"/>
      <c r="G32" s="151"/>
      <c r="L32"/>
      <c r="M32"/>
    </row>
    <row r="33" spans="1:13">
      <c r="A33" s="151"/>
      <c r="B33" s="136"/>
      <c r="C33" s="151"/>
      <c r="D33" s="136"/>
      <c r="E33" s="151"/>
      <c r="F33" s="136"/>
      <c r="G33" s="151"/>
      <c r="L33"/>
      <c r="M33"/>
    </row>
    <row r="34" spans="1:13">
      <c r="A34" s="151"/>
      <c r="B34" s="136"/>
      <c r="C34" s="151"/>
      <c r="D34" s="136"/>
      <c r="E34" s="151"/>
      <c r="F34" s="151"/>
      <c r="G34" s="151"/>
      <c r="L34"/>
      <c r="M34"/>
    </row>
    <row r="35" spans="1:13">
      <c r="A35" s="151"/>
      <c r="B35" s="136"/>
      <c r="C35" s="151"/>
      <c r="D35" s="136"/>
      <c r="E35" s="151"/>
      <c r="F35" s="151"/>
      <c r="G35" s="151"/>
      <c r="L35"/>
      <c r="M35"/>
    </row>
    <row r="36" spans="1:13">
      <c r="A36" s="151"/>
      <c r="B36" s="136"/>
      <c r="C36" s="151"/>
      <c r="D36" s="136"/>
      <c r="E36" s="151"/>
      <c r="F36" s="151"/>
      <c r="G36" s="151"/>
      <c r="L36"/>
      <c r="M36"/>
    </row>
    <row r="37" spans="1:13">
      <c r="A37" s="151"/>
      <c r="B37" s="136"/>
      <c r="C37" s="151"/>
      <c r="D37" s="136"/>
      <c r="E37" s="151"/>
      <c r="F37" s="151"/>
      <c r="G37" s="151"/>
      <c r="L37"/>
      <c r="M37"/>
    </row>
    <row r="38" spans="1:13">
      <c r="A38" s="151"/>
      <c r="B38" s="136"/>
      <c r="C38" s="151"/>
      <c r="D38" s="136"/>
      <c r="E38" s="151"/>
      <c r="F38" s="151"/>
      <c r="G38" s="151"/>
      <c r="L38"/>
      <c r="M38"/>
    </row>
    <row r="39" spans="1:13">
      <c r="A39" s="151"/>
      <c r="B39" s="136"/>
      <c r="C39" s="151"/>
      <c r="D39" s="136"/>
      <c r="E39" s="151"/>
      <c r="F39" s="151"/>
      <c r="G39" s="151"/>
      <c r="L39"/>
      <c r="M39"/>
    </row>
    <row r="40" spans="1:13">
      <c r="A40" s="151"/>
      <c r="B40" s="136"/>
      <c r="C40" s="151"/>
      <c r="D40" s="136"/>
      <c r="E40" s="151"/>
      <c r="F40" s="151"/>
      <c r="G40" s="151"/>
      <c r="L40"/>
      <c r="M40"/>
    </row>
    <row r="41" spans="1:13">
      <c r="A41" s="151"/>
      <c r="B41" s="136"/>
      <c r="C41" s="151"/>
      <c r="D41" s="136"/>
      <c r="E41" s="151"/>
      <c r="F41" s="151"/>
      <c r="G41" s="151"/>
      <c r="L41"/>
      <c r="M41"/>
    </row>
    <row r="42" spans="1:13">
      <c r="A42" s="151"/>
      <c r="B42" s="136"/>
      <c r="C42" s="151"/>
      <c r="D42" s="136"/>
      <c r="E42" s="151"/>
      <c r="F42" s="151"/>
      <c r="G42" s="151"/>
      <c r="L42"/>
      <c r="M42"/>
    </row>
    <row r="43" spans="1:13">
      <c r="A43" s="151"/>
      <c r="B43" s="136"/>
      <c r="C43" s="151"/>
      <c r="D43" s="136"/>
      <c r="E43" s="151"/>
      <c r="F43" s="151"/>
      <c r="G43" s="151"/>
      <c r="L43"/>
      <c r="M43"/>
    </row>
    <row r="44" spans="1:13">
      <c r="A44" s="151"/>
      <c r="B44" s="136"/>
      <c r="C44" s="151"/>
      <c r="D44" s="136"/>
      <c r="E44" s="151"/>
      <c r="L44"/>
      <c r="M44"/>
    </row>
    <row r="45" spans="1:13">
      <c r="L45"/>
      <c r="M45"/>
    </row>
    <row r="46" spans="1:13">
      <c r="L46"/>
      <c r="M46"/>
    </row>
    <row r="47" spans="1:13">
      <c r="L47"/>
      <c r="M47"/>
    </row>
    <row r="48" spans="1:13">
      <c r="L48"/>
      <c r="M48"/>
    </row>
    <row r="49" spans="12:13">
      <c r="L49"/>
      <c r="M49"/>
    </row>
    <row r="50" spans="12:13">
      <c r="L50"/>
      <c r="M50"/>
    </row>
    <row r="51" spans="12:13">
      <c r="L51"/>
      <c r="M51"/>
    </row>
    <row r="52" spans="12:13">
      <c r="L52"/>
      <c r="M52"/>
    </row>
    <row r="53" spans="12:13">
      <c r="L53"/>
      <c r="M53"/>
    </row>
    <row r="54" spans="12:13">
      <c r="L54"/>
      <c r="M54"/>
    </row>
    <row r="55" spans="12:13">
      <c r="L55"/>
      <c r="M55"/>
    </row>
    <row r="56" spans="12:13">
      <c r="L56"/>
      <c r="M56"/>
    </row>
    <row r="57" spans="12:13">
      <c r="L57"/>
      <c r="M57"/>
    </row>
    <row r="58" spans="12:13">
      <c r="L58"/>
      <c r="M58"/>
    </row>
    <row r="59" spans="12:13">
      <c r="L59"/>
      <c r="M59"/>
    </row>
  </sheetData>
  <sheetProtection algorithmName="SHA-512" hashValue="VSxZsy7+Te0/79SX2d0I0axNrfJdZEvVWxNCQpHoNS7iFjzFptPFvdb1KwNgOLxFQAogn0pi51HunwoXj4Zu8Q==" saltValue="pTItJBoyZSuUWKeQPcS9Pw==" spinCount="100000" sheet="1" objects="1" scenarios="1" selectLockedCells="1"/>
  <mergeCells count="23">
    <mergeCell ref="A8:B8"/>
    <mergeCell ref="F2:M6"/>
    <mergeCell ref="A13:D13"/>
    <mergeCell ref="E13:H13"/>
    <mergeCell ref="A12:D12"/>
    <mergeCell ref="E12:H12"/>
    <mergeCell ref="C9:E9"/>
    <mergeCell ref="A10:B10"/>
    <mergeCell ref="A11:H11"/>
    <mergeCell ref="C5:E5"/>
    <mergeCell ref="A2:B2"/>
    <mergeCell ref="C2:E2"/>
    <mergeCell ref="A9:B9"/>
    <mergeCell ref="C8:E8"/>
    <mergeCell ref="C3:E3"/>
    <mergeCell ref="A5:B5"/>
    <mergeCell ref="A3:B3"/>
    <mergeCell ref="A4:B4"/>
    <mergeCell ref="C6:E6"/>
    <mergeCell ref="C7:E7"/>
    <mergeCell ref="A6:B6"/>
    <mergeCell ref="A7:B7"/>
    <mergeCell ref="C4:E4"/>
  </mergeCells>
  <phoneticPr fontId="4"/>
  <dataValidations count="6">
    <dataValidation imeMode="on" allowBlank="1" showInputMessage="1" showErrorMessage="1" sqref="IK3 SG3 ACC3 ALY3 AVU3 BFQ3 BPM3 BZI3 CJE3 CTA3 DCW3 DMS3 DWO3 EGK3 EQG3 FAC3 FJY3 FTU3 GDQ3 GNM3 GXI3 HHE3 HRA3 IAW3 IKS3 IUO3 JEK3 JOG3 JYC3 KHY3 KRU3 LBQ3 LLM3 LVI3 MFE3 MPA3 MYW3 NIS3 NSO3 OCK3 OMG3 OWC3 PFY3 PPU3 PZQ3 QJM3 QTI3 RDE3 RNA3 RWW3 SGS3 SQO3 TAK3 TKG3 TUC3 UDY3 UNU3 UXQ3 VHM3 VRI3 WBE3 WLA3 WUW3 B65540 IK65540 SG65540 ACC65540 ALY65540 AVU65540 BFQ65540 BPM65540 BZI65540 CJE65540 CTA65540 DCW65540 DMS65540 DWO65540 EGK65540 EQG65540 FAC65540 FJY65540 FTU65540 GDQ65540 GNM65540 GXI65540 HHE65540 HRA65540 IAW65540 IKS65540 IUO65540 JEK65540 JOG65540 JYC65540 KHY65540 KRU65540 LBQ65540 LLM65540 LVI65540 MFE65540 MPA65540 MYW65540 NIS65540 NSO65540 OCK65540 OMG65540 OWC65540 PFY65540 PPU65540 PZQ65540 QJM65540 QTI65540 RDE65540 RNA65540 RWW65540 SGS65540 SQO65540 TAK65540 TKG65540 TUC65540 UDY65540 UNU65540 UXQ65540 VHM65540 VRI65540 WBE65540 WLA65540 WUW65540 B131076 IK131076 SG131076 ACC131076 ALY131076 AVU131076 BFQ131076 BPM131076 BZI131076 CJE131076 CTA131076 DCW131076 DMS131076 DWO131076 EGK131076 EQG131076 FAC131076 FJY131076 FTU131076 GDQ131076 GNM131076 GXI131076 HHE131076 HRA131076 IAW131076 IKS131076 IUO131076 JEK131076 JOG131076 JYC131076 KHY131076 KRU131076 LBQ131076 LLM131076 LVI131076 MFE131076 MPA131076 MYW131076 NIS131076 NSO131076 OCK131076 OMG131076 OWC131076 PFY131076 PPU131076 PZQ131076 QJM131076 QTI131076 RDE131076 RNA131076 RWW131076 SGS131076 SQO131076 TAK131076 TKG131076 TUC131076 UDY131076 UNU131076 UXQ131076 VHM131076 VRI131076 WBE131076 WLA131076 WUW131076 B196612 IK196612 SG196612 ACC196612 ALY196612 AVU196612 BFQ196612 BPM196612 BZI196612 CJE196612 CTA196612 DCW196612 DMS196612 DWO196612 EGK196612 EQG196612 FAC196612 FJY196612 FTU196612 GDQ196612 GNM196612 GXI196612 HHE196612 HRA196612 IAW196612 IKS196612 IUO196612 JEK196612 JOG196612 JYC196612 KHY196612 KRU196612 LBQ196612 LLM196612 LVI196612 MFE196612 MPA196612 MYW196612 NIS196612 NSO196612 OCK196612 OMG196612 OWC196612 PFY196612 PPU196612 PZQ196612 QJM196612 QTI196612 RDE196612 RNA196612 RWW196612 SGS196612 SQO196612 TAK196612 TKG196612 TUC196612 UDY196612 UNU196612 UXQ196612 VHM196612 VRI196612 WBE196612 WLA196612 WUW196612 B262148 IK262148 SG262148 ACC262148 ALY262148 AVU262148 BFQ262148 BPM262148 BZI262148 CJE262148 CTA262148 DCW262148 DMS262148 DWO262148 EGK262148 EQG262148 FAC262148 FJY262148 FTU262148 GDQ262148 GNM262148 GXI262148 HHE262148 HRA262148 IAW262148 IKS262148 IUO262148 JEK262148 JOG262148 JYC262148 KHY262148 KRU262148 LBQ262148 LLM262148 LVI262148 MFE262148 MPA262148 MYW262148 NIS262148 NSO262148 OCK262148 OMG262148 OWC262148 PFY262148 PPU262148 PZQ262148 QJM262148 QTI262148 RDE262148 RNA262148 RWW262148 SGS262148 SQO262148 TAK262148 TKG262148 TUC262148 UDY262148 UNU262148 UXQ262148 VHM262148 VRI262148 WBE262148 WLA262148 WUW262148 B327684 IK327684 SG327684 ACC327684 ALY327684 AVU327684 BFQ327684 BPM327684 BZI327684 CJE327684 CTA327684 DCW327684 DMS327684 DWO327684 EGK327684 EQG327684 FAC327684 FJY327684 FTU327684 GDQ327684 GNM327684 GXI327684 HHE327684 HRA327684 IAW327684 IKS327684 IUO327684 JEK327684 JOG327684 JYC327684 KHY327684 KRU327684 LBQ327684 LLM327684 LVI327684 MFE327684 MPA327684 MYW327684 NIS327684 NSO327684 OCK327684 OMG327684 OWC327684 PFY327684 PPU327684 PZQ327684 QJM327684 QTI327684 RDE327684 RNA327684 RWW327684 SGS327684 SQO327684 TAK327684 TKG327684 TUC327684 UDY327684 UNU327684 UXQ327684 VHM327684 VRI327684 WBE327684 WLA327684 WUW327684 B393220 IK393220 SG393220 ACC393220 ALY393220 AVU393220 BFQ393220 BPM393220 BZI393220 CJE393220 CTA393220 DCW393220 DMS393220 DWO393220 EGK393220 EQG393220 FAC393220 FJY393220 FTU393220 GDQ393220 GNM393220 GXI393220 HHE393220 HRA393220 IAW393220 IKS393220 IUO393220 JEK393220 JOG393220 JYC393220 KHY393220 KRU393220 LBQ393220 LLM393220 LVI393220 MFE393220 MPA393220 MYW393220 NIS393220 NSO393220 OCK393220 OMG393220 OWC393220 PFY393220 PPU393220 PZQ393220 QJM393220 QTI393220 RDE393220 RNA393220 RWW393220 SGS393220 SQO393220 TAK393220 TKG393220 TUC393220 UDY393220 UNU393220 UXQ393220 VHM393220 VRI393220 WBE393220 WLA393220 WUW393220 B458756 IK458756 SG458756 ACC458756 ALY458756 AVU458756 BFQ458756 BPM458756 BZI458756 CJE458756 CTA458756 DCW458756 DMS458756 DWO458756 EGK458756 EQG458756 FAC458756 FJY458756 FTU458756 GDQ458756 GNM458756 GXI458756 HHE458756 HRA458756 IAW458756 IKS458756 IUO458756 JEK458756 JOG458756 JYC458756 KHY458756 KRU458756 LBQ458756 LLM458756 LVI458756 MFE458756 MPA458756 MYW458756 NIS458756 NSO458756 OCK458756 OMG458756 OWC458756 PFY458756 PPU458756 PZQ458756 QJM458756 QTI458756 RDE458756 RNA458756 RWW458756 SGS458756 SQO458756 TAK458756 TKG458756 TUC458756 UDY458756 UNU458756 UXQ458756 VHM458756 VRI458756 WBE458756 WLA458756 WUW458756 B524292 IK524292 SG524292 ACC524292 ALY524292 AVU524292 BFQ524292 BPM524292 BZI524292 CJE524292 CTA524292 DCW524292 DMS524292 DWO524292 EGK524292 EQG524292 FAC524292 FJY524292 FTU524292 GDQ524292 GNM524292 GXI524292 HHE524292 HRA524292 IAW524292 IKS524292 IUO524292 JEK524292 JOG524292 JYC524292 KHY524292 KRU524292 LBQ524292 LLM524292 LVI524292 MFE524292 MPA524292 MYW524292 NIS524292 NSO524292 OCK524292 OMG524292 OWC524292 PFY524292 PPU524292 PZQ524292 QJM524292 QTI524292 RDE524292 RNA524292 RWW524292 SGS524292 SQO524292 TAK524292 TKG524292 TUC524292 UDY524292 UNU524292 UXQ524292 VHM524292 VRI524292 WBE524292 WLA524292 WUW524292 B589828 IK589828 SG589828 ACC589828 ALY589828 AVU589828 BFQ589828 BPM589828 BZI589828 CJE589828 CTA589828 DCW589828 DMS589828 DWO589828 EGK589828 EQG589828 FAC589828 FJY589828 FTU589828 GDQ589828 GNM589828 GXI589828 HHE589828 HRA589828 IAW589828 IKS589828 IUO589828 JEK589828 JOG589828 JYC589828 KHY589828 KRU589828 LBQ589828 LLM589828 LVI589828 MFE589828 MPA589828 MYW589828 NIS589828 NSO589828 OCK589828 OMG589828 OWC589828 PFY589828 PPU589828 PZQ589828 QJM589828 QTI589828 RDE589828 RNA589828 RWW589828 SGS589828 SQO589828 TAK589828 TKG589828 TUC589828 UDY589828 UNU589828 UXQ589828 VHM589828 VRI589828 WBE589828 WLA589828 WUW589828 B655364 IK655364 SG655364 ACC655364 ALY655364 AVU655364 BFQ655364 BPM655364 BZI655364 CJE655364 CTA655364 DCW655364 DMS655364 DWO655364 EGK655364 EQG655364 FAC655364 FJY655364 FTU655364 GDQ655364 GNM655364 GXI655364 HHE655364 HRA655364 IAW655364 IKS655364 IUO655364 JEK655364 JOG655364 JYC655364 KHY655364 KRU655364 LBQ655364 LLM655364 LVI655364 MFE655364 MPA655364 MYW655364 NIS655364 NSO655364 OCK655364 OMG655364 OWC655364 PFY655364 PPU655364 PZQ655364 QJM655364 QTI655364 RDE655364 RNA655364 RWW655364 SGS655364 SQO655364 TAK655364 TKG655364 TUC655364 UDY655364 UNU655364 UXQ655364 VHM655364 VRI655364 WBE655364 WLA655364 WUW655364 B720900 IK720900 SG720900 ACC720900 ALY720900 AVU720900 BFQ720900 BPM720900 BZI720900 CJE720900 CTA720900 DCW720900 DMS720900 DWO720900 EGK720900 EQG720900 FAC720900 FJY720900 FTU720900 GDQ720900 GNM720900 GXI720900 HHE720900 HRA720900 IAW720900 IKS720900 IUO720900 JEK720900 JOG720900 JYC720900 KHY720900 KRU720900 LBQ720900 LLM720900 LVI720900 MFE720900 MPA720900 MYW720900 NIS720900 NSO720900 OCK720900 OMG720900 OWC720900 PFY720900 PPU720900 PZQ720900 QJM720900 QTI720900 RDE720900 RNA720900 RWW720900 SGS720900 SQO720900 TAK720900 TKG720900 TUC720900 UDY720900 UNU720900 UXQ720900 VHM720900 VRI720900 WBE720900 WLA720900 WUW720900 B786436 IK786436 SG786436 ACC786436 ALY786436 AVU786436 BFQ786436 BPM786436 BZI786436 CJE786436 CTA786436 DCW786436 DMS786436 DWO786436 EGK786436 EQG786436 FAC786436 FJY786436 FTU786436 GDQ786436 GNM786436 GXI786436 HHE786436 HRA786436 IAW786436 IKS786436 IUO786436 JEK786436 JOG786436 JYC786436 KHY786436 KRU786436 LBQ786436 LLM786436 LVI786436 MFE786436 MPA786436 MYW786436 NIS786436 NSO786436 OCK786436 OMG786436 OWC786436 PFY786436 PPU786436 PZQ786436 QJM786436 QTI786436 RDE786436 RNA786436 RWW786436 SGS786436 SQO786436 TAK786436 TKG786436 TUC786436 UDY786436 UNU786436 UXQ786436 VHM786436 VRI786436 WBE786436 WLA786436 WUW786436 B851972 IK851972 SG851972 ACC851972 ALY851972 AVU851972 BFQ851972 BPM851972 BZI851972 CJE851972 CTA851972 DCW851972 DMS851972 DWO851972 EGK851972 EQG851972 FAC851972 FJY851972 FTU851972 GDQ851972 GNM851972 GXI851972 HHE851972 HRA851972 IAW851972 IKS851972 IUO851972 JEK851972 JOG851972 JYC851972 KHY851972 KRU851972 LBQ851972 LLM851972 LVI851972 MFE851972 MPA851972 MYW851972 NIS851972 NSO851972 OCK851972 OMG851972 OWC851972 PFY851972 PPU851972 PZQ851972 QJM851972 QTI851972 RDE851972 RNA851972 RWW851972 SGS851972 SQO851972 TAK851972 TKG851972 TUC851972 UDY851972 UNU851972 UXQ851972 VHM851972 VRI851972 WBE851972 WLA851972 WUW851972 B917508 IK917508 SG917508 ACC917508 ALY917508 AVU917508 BFQ917508 BPM917508 BZI917508 CJE917508 CTA917508 DCW917508 DMS917508 DWO917508 EGK917508 EQG917508 FAC917508 FJY917508 FTU917508 GDQ917508 GNM917508 GXI917508 HHE917508 HRA917508 IAW917508 IKS917508 IUO917508 JEK917508 JOG917508 JYC917508 KHY917508 KRU917508 LBQ917508 LLM917508 LVI917508 MFE917508 MPA917508 MYW917508 NIS917508 NSO917508 OCK917508 OMG917508 OWC917508 PFY917508 PPU917508 PZQ917508 QJM917508 QTI917508 RDE917508 RNA917508 RWW917508 SGS917508 SQO917508 TAK917508 TKG917508 TUC917508 UDY917508 UNU917508 UXQ917508 VHM917508 VRI917508 WBE917508 WLA917508 WUW917508 B983044 IK983044 SG983044 ACC983044 ALY983044 AVU983044 BFQ983044 BPM983044 BZI983044 CJE983044 CTA983044 DCW983044 DMS983044 DWO983044 EGK983044 EQG983044 FAC983044 FJY983044 FTU983044 GDQ983044 GNM983044 GXI983044 HHE983044 HRA983044 IAW983044 IKS983044 IUO983044 JEK983044 JOG983044 JYC983044 KHY983044 KRU983044 LBQ983044 LLM983044 LVI983044 MFE983044 MPA983044 MYW983044 NIS983044 NSO983044 OCK983044 OMG983044 OWC983044 PFY983044 PPU983044 PZQ983044 QJM983044 QTI983044 RDE983044 RNA983044 RWW983044 SGS983044 SQO983044 TAK983044 TKG983044 TUC983044 UDY983044 UNU983044 UXQ983044 VHM983044 VRI983044 WBE983044 WLA983044 WUW983044 B4 B65543:B65545 IK65543:IK65545 SG65543:SG65545 ACC65543:ACC65545 ALY65543:ALY65545 AVU65543:AVU65545 BFQ65543:BFQ65545 BPM65543:BPM65545 BZI65543:BZI65545 CJE65543:CJE65545 CTA65543:CTA65545 DCW65543:DCW65545 DMS65543:DMS65545 DWO65543:DWO65545 EGK65543:EGK65545 EQG65543:EQG65545 FAC65543:FAC65545 FJY65543:FJY65545 FTU65543:FTU65545 GDQ65543:GDQ65545 GNM65543:GNM65545 GXI65543:GXI65545 HHE65543:HHE65545 HRA65543:HRA65545 IAW65543:IAW65545 IKS65543:IKS65545 IUO65543:IUO65545 JEK65543:JEK65545 JOG65543:JOG65545 JYC65543:JYC65545 KHY65543:KHY65545 KRU65543:KRU65545 LBQ65543:LBQ65545 LLM65543:LLM65545 LVI65543:LVI65545 MFE65543:MFE65545 MPA65543:MPA65545 MYW65543:MYW65545 NIS65543:NIS65545 NSO65543:NSO65545 OCK65543:OCK65545 OMG65543:OMG65545 OWC65543:OWC65545 PFY65543:PFY65545 PPU65543:PPU65545 PZQ65543:PZQ65545 QJM65543:QJM65545 QTI65543:QTI65545 RDE65543:RDE65545 RNA65543:RNA65545 RWW65543:RWW65545 SGS65543:SGS65545 SQO65543:SQO65545 TAK65543:TAK65545 TKG65543:TKG65545 TUC65543:TUC65545 UDY65543:UDY65545 UNU65543:UNU65545 UXQ65543:UXQ65545 VHM65543:VHM65545 VRI65543:VRI65545 WBE65543:WBE65545 WLA65543:WLA65545 WUW65543:WUW65545 B131079:B131081 IK131079:IK131081 SG131079:SG131081 ACC131079:ACC131081 ALY131079:ALY131081 AVU131079:AVU131081 BFQ131079:BFQ131081 BPM131079:BPM131081 BZI131079:BZI131081 CJE131079:CJE131081 CTA131079:CTA131081 DCW131079:DCW131081 DMS131079:DMS131081 DWO131079:DWO131081 EGK131079:EGK131081 EQG131079:EQG131081 FAC131079:FAC131081 FJY131079:FJY131081 FTU131079:FTU131081 GDQ131079:GDQ131081 GNM131079:GNM131081 GXI131079:GXI131081 HHE131079:HHE131081 HRA131079:HRA131081 IAW131079:IAW131081 IKS131079:IKS131081 IUO131079:IUO131081 JEK131079:JEK131081 JOG131079:JOG131081 JYC131079:JYC131081 KHY131079:KHY131081 KRU131079:KRU131081 LBQ131079:LBQ131081 LLM131079:LLM131081 LVI131079:LVI131081 MFE131079:MFE131081 MPA131079:MPA131081 MYW131079:MYW131081 NIS131079:NIS131081 NSO131079:NSO131081 OCK131079:OCK131081 OMG131079:OMG131081 OWC131079:OWC131081 PFY131079:PFY131081 PPU131079:PPU131081 PZQ131079:PZQ131081 QJM131079:QJM131081 QTI131079:QTI131081 RDE131079:RDE131081 RNA131079:RNA131081 RWW131079:RWW131081 SGS131079:SGS131081 SQO131079:SQO131081 TAK131079:TAK131081 TKG131079:TKG131081 TUC131079:TUC131081 UDY131079:UDY131081 UNU131079:UNU131081 UXQ131079:UXQ131081 VHM131079:VHM131081 VRI131079:VRI131081 WBE131079:WBE131081 WLA131079:WLA131081 WUW131079:WUW131081 B196615:B196617 IK196615:IK196617 SG196615:SG196617 ACC196615:ACC196617 ALY196615:ALY196617 AVU196615:AVU196617 BFQ196615:BFQ196617 BPM196615:BPM196617 BZI196615:BZI196617 CJE196615:CJE196617 CTA196615:CTA196617 DCW196615:DCW196617 DMS196615:DMS196617 DWO196615:DWO196617 EGK196615:EGK196617 EQG196615:EQG196617 FAC196615:FAC196617 FJY196615:FJY196617 FTU196615:FTU196617 GDQ196615:GDQ196617 GNM196615:GNM196617 GXI196615:GXI196617 HHE196615:HHE196617 HRA196615:HRA196617 IAW196615:IAW196617 IKS196615:IKS196617 IUO196615:IUO196617 JEK196615:JEK196617 JOG196615:JOG196617 JYC196615:JYC196617 KHY196615:KHY196617 KRU196615:KRU196617 LBQ196615:LBQ196617 LLM196615:LLM196617 LVI196615:LVI196617 MFE196615:MFE196617 MPA196615:MPA196617 MYW196615:MYW196617 NIS196615:NIS196617 NSO196615:NSO196617 OCK196615:OCK196617 OMG196615:OMG196617 OWC196615:OWC196617 PFY196615:PFY196617 PPU196615:PPU196617 PZQ196615:PZQ196617 QJM196615:QJM196617 QTI196615:QTI196617 RDE196615:RDE196617 RNA196615:RNA196617 RWW196615:RWW196617 SGS196615:SGS196617 SQO196615:SQO196617 TAK196615:TAK196617 TKG196615:TKG196617 TUC196615:TUC196617 UDY196615:UDY196617 UNU196615:UNU196617 UXQ196615:UXQ196617 VHM196615:VHM196617 VRI196615:VRI196617 WBE196615:WBE196617 WLA196615:WLA196617 WUW196615:WUW196617 B262151:B262153 IK262151:IK262153 SG262151:SG262153 ACC262151:ACC262153 ALY262151:ALY262153 AVU262151:AVU262153 BFQ262151:BFQ262153 BPM262151:BPM262153 BZI262151:BZI262153 CJE262151:CJE262153 CTA262151:CTA262153 DCW262151:DCW262153 DMS262151:DMS262153 DWO262151:DWO262153 EGK262151:EGK262153 EQG262151:EQG262153 FAC262151:FAC262153 FJY262151:FJY262153 FTU262151:FTU262153 GDQ262151:GDQ262153 GNM262151:GNM262153 GXI262151:GXI262153 HHE262151:HHE262153 HRA262151:HRA262153 IAW262151:IAW262153 IKS262151:IKS262153 IUO262151:IUO262153 JEK262151:JEK262153 JOG262151:JOG262153 JYC262151:JYC262153 KHY262151:KHY262153 KRU262151:KRU262153 LBQ262151:LBQ262153 LLM262151:LLM262153 LVI262151:LVI262153 MFE262151:MFE262153 MPA262151:MPA262153 MYW262151:MYW262153 NIS262151:NIS262153 NSO262151:NSO262153 OCK262151:OCK262153 OMG262151:OMG262153 OWC262151:OWC262153 PFY262151:PFY262153 PPU262151:PPU262153 PZQ262151:PZQ262153 QJM262151:QJM262153 QTI262151:QTI262153 RDE262151:RDE262153 RNA262151:RNA262153 RWW262151:RWW262153 SGS262151:SGS262153 SQO262151:SQO262153 TAK262151:TAK262153 TKG262151:TKG262153 TUC262151:TUC262153 UDY262151:UDY262153 UNU262151:UNU262153 UXQ262151:UXQ262153 VHM262151:VHM262153 VRI262151:VRI262153 WBE262151:WBE262153 WLA262151:WLA262153 WUW262151:WUW262153 B327687:B327689 IK327687:IK327689 SG327687:SG327689 ACC327687:ACC327689 ALY327687:ALY327689 AVU327687:AVU327689 BFQ327687:BFQ327689 BPM327687:BPM327689 BZI327687:BZI327689 CJE327687:CJE327689 CTA327687:CTA327689 DCW327687:DCW327689 DMS327687:DMS327689 DWO327687:DWO327689 EGK327687:EGK327689 EQG327687:EQG327689 FAC327687:FAC327689 FJY327687:FJY327689 FTU327687:FTU327689 GDQ327687:GDQ327689 GNM327687:GNM327689 GXI327687:GXI327689 HHE327687:HHE327689 HRA327687:HRA327689 IAW327687:IAW327689 IKS327687:IKS327689 IUO327687:IUO327689 JEK327687:JEK327689 JOG327687:JOG327689 JYC327687:JYC327689 KHY327687:KHY327689 KRU327687:KRU327689 LBQ327687:LBQ327689 LLM327687:LLM327689 LVI327687:LVI327689 MFE327687:MFE327689 MPA327687:MPA327689 MYW327687:MYW327689 NIS327687:NIS327689 NSO327687:NSO327689 OCK327687:OCK327689 OMG327687:OMG327689 OWC327687:OWC327689 PFY327687:PFY327689 PPU327687:PPU327689 PZQ327687:PZQ327689 QJM327687:QJM327689 QTI327687:QTI327689 RDE327687:RDE327689 RNA327687:RNA327689 RWW327687:RWW327689 SGS327687:SGS327689 SQO327687:SQO327689 TAK327687:TAK327689 TKG327687:TKG327689 TUC327687:TUC327689 UDY327687:UDY327689 UNU327687:UNU327689 UXQ327687:UXQ327689 VHM327687:VHM327689 VRI327687:VRI327689 WBE327687:WBE327689 WLA327687:WLA327689 WUW327687:WUW327689 B393223:B393225 IK393223:IK393225 SG393223:SG393225 ACC393223:ACC393225 ALY393223:ALY393225 AVU393223:AVU393225 BFQ393223:BFQ393225 BPM393223:BPM393225 BZI393223:BZI393225 CJE393223:CJE393225 CTA393223:CTA393225 DCW393223:DCW393225 DMS393223:DMS393225 DWO393223:DWO393225 EGK393223:EGK393225 EQG393223:EQG393225 FAC393223:FAC393225 FJY393223:FJY393225 FTU393223:FTU393225 GDQ393223:GDQ393225 GNM393223:GNM393225 GXI393223:GXI393225 HHE393223:HHE393225 HRA393223:HRA393225 IAW393223:IAW393225 IKS393223:IKS393225 IUO393223:IUO393225 JEK393223:JEK393225 JOG393223:JOG393225 JYC393223:JYC393225 KHY393223:KHY393225 KRU393223:KRU393225 LBQ393223:LBQ393225 LLM393223:LLM393225 LVI393223:LVI393225 MFE393223:MFE393225 MPA393223:MPA393225 MYW393223:MYW393225 NIS393223:NIS393225 NSO393223:NSO393225 OCK393223:OCK393225 OMG393223:OMG393225 OWC393223:OWC393225 PFY393223:PFY393225 PPU393223:PPU393225 PZQ393223:PZQ393225 QJM393223:QJM393225 QTI393223:QTI393225 RDE393223:RDE393225 RNA393223:RNA393225 RWW393223:RWW393225 SGS393223:SGS393225 SQO393223:SQO393225 TAK393223:TAK393225 TKG393223:TKG393225 TUC393223:TUC393225 UDY393223:UDY393225 UNU393223:UNU393225 UXQ393223:UXQ393225 VHM393223:VHM393225 VRI393223:VRI393225 WBE393223:WBE393225 WLA393223:WLA393225 WUW393223:WUW393225 B458759:B458761 IK458759:IK458761 SG458759:SG458761 ACC458759:ACC458761 ALY458759:ALY458761 AVU458759:AVU458761 BFQ458759:BFQ458761 BPM458759:BPM458761 BZI458759:BZI458761 CJE458759:CJE458761 CTA458759:CTA458761 DCW458759:DCW458761 DMS458759:DMS458761 DWO458759:DWO458761 EGK458759:EGK458761 EQG458759:EQG458761 FAC458759:FAC458761 FJY458759:FJY458761 FTU458759:FTU458761 GDQ458759:GDQ458761 GNM458759:GNM458761 GXI458759:GXI458761 HHE458759:HHE458761 HRA458759:HRA458761 IAW458759:IAW458761 IKS458759:IKS458761 IUO458759:IUO458761 JEK458759:JEK458761 JOG458759:JOG458761 JYC458759:JYC458761 KHY458759:KHY458761 KRU458759:KRU458761 LBQ458759:LBQ458761 LLM458759:LLM458761 LVI458759:LVI458761 MFE458759:MFE458761 MPA458759:MPA458761 MYW458759:MYW458761 NIS458759:NIS458761 NSO458759:NSO458761 OCK458759:OCK458761 OMG458759:OMG458761 OWC458759:OWC458761 PFY458759:PFY458761 PPU458759:PPU458761 PZQ458759:PZQ458761 QJM458759:QJM458761 QTI458759:QTI458761 RDE458759:RDE458761 RNA458759:RNA458761 RWW458759:RWW458761 SGS458759:SGS458761 SQO458759:SQO458761 TAK458759:TAK458761 TKG458759:TKG458761 TUC458759:TUC458761 UDY458759:UDY458761 UNU458759:UNU458761 UXQ458759:UXQ458761 VHM458759:VHM458761 VRI458759:VRI458761 WBE458759:WBE458761 WLA458759:WLA458761 WUW458759:WUW458761 B524295:B524297 IK524295:IK524297 SG524295:SG524297 ACC524295:ACC524297 ALY524295:ALY524297 AVU524295:AVU524297 BFQ524295:BFQ524297 BPM524295:BPM524297 BZI524295:BZI524297 CJE524295:CJE524297 CTA524295:CTA524297 DCW524295:DCW524297 DMS524295:DMS524297 DWO524295:DWO524297 EGK524295:EGK524297 EQG524295:EQG524297 FAC524295:FAC524297 FJY524295:FJY524297 FTU524295:FTU524297 GDQ524295:GDQ524297 GNM524295:GNM524297 GXI524295:GXI524297 HHE524295:HHE524297 HRA524295:HRA524297 IAW524295:IAW524297 IKS524295:IKS524297 IUO524295:IUO524297 JEK524295:JEK524297 JOG524295:JOG524297 JYC524295:JYC524297 KHY524295:KHY524297 KRU524295:KRU524297 LBQ524295:LBQ524297 LLM524295:LLM524297 LVI524295:LVI524297 MFE524295:MFE524297 MPA524295:MPA524297 MYW524295:MYW524297 NIS524295:NIS524297 NSO524295:NSO524297 OCK524295:OCK524297 OMG524295:OMG524297 OWC524295:OWC524297 PFY524295:PFY524297 PPU524295:PPU524297 PZQ524295:PZQ524297 QJM524295:QJM524297 QTI524295:QTI524297 RDE524295:RDE524297 RNA524295:RNA524297 RWW524295:RWW524297 SGS524295:SGS524297 SQO524295:SQO524297 TAK524295:TAK524297 TKG524295:TKG524297 TUC524295:TUC524297 UDY524295:UDY524297 UNU524295:UNU524297 UXQ524295:UXQ524297 VHM524295:VHM524297 VRI524295:VRI524297 WBE524295:WBE524297 WLA524295:WLA524297 WUW524295:WUW524297 B589831:B589833 IK589831:IK589833 SG589831:SG589833 ACC589831:ACC589833 ALY589831:ALY589833 AVU589831:AVU589833 BFQ589831:BFQ589833 BPM589831:BPM589833 BZI589831:BZI589833 CJE589831:CJE589833 CTA589831:CTA589833 DCW589831:DCW589833 DMS589831:DMS589833 DWO589831:DWO589833 EGK589831:EGK589833 EQG589831:EQG589833 FAC589831:FAC589833 FJY589831:FJY589833 FTU589831:FTU589833 GDQ589831:GDQ589833 GNM589831:GNM589833 GXI589831:GXI589833 HHE589831:HHE589833 HRA589831:HRA589833 IAW589831:IAW589833 IKS589831:IKS589833 IUO589831:IUO589833 JEK589831:JEK589833 JOG589831:JOG589833 JYC589831:JYC589833 KHY589831:KHY589833 KRU589831:KRU589833 LBQ589831:LBQ589833 LLM589831:LLM589833 LVI589831:LVI589833 MFE589831:MFE589833 MPA589831:MPA589833 MYW589831:MYW589833 NIS589831:NIS589833 NSO589831:NSO589833 OCK589831:OCK589833 OMG589831:OMG589833 OWC589831:OWC589833 PFY589831:PFY589833 PPU589831:PPU589833 PZQ589831:PZQ589833 QJM589831:QJM589833 QTI589831:QTI589833 RDE589831:RDE589833 RNA589831:RNA589833 RWW589831:RWW589833 SGS589831:SGS589833 SQO589831:SQO589833 TAK589831:TAK589833 TKG589831:TKG589833 TUC589831:TUC589833 UDY589831:UDY589833 UNU589831:UNU589833 UXQ589831:UXQ589833 VHM589831:VHM589833 VRI589831:VRI589833 WBE589831:WBE589833 WLA589831:WLA589833 WUW589831:WUW589833 B655367:B655369 IK655367:IK655369 SG655367:SG655369 ACC655367:ACC655369 ALY655367:ALY655369 AVU655367:AVU655369 BFQ655367:BFQ655369 BPM655367:BPM655369 BZI655367:BZI655369 CJE655367:CJE655369 CTA655367:CTA655369 DCW655367:DCW655369 DMS655367:DMS655369 DWO655367:DWO655369 EGK655367:EGK655369 EQG655367:EQG655369 FAC655367:FAC655369 FJY655367:FJY655369 FTU655367:FTU655369 GDQ655367:GDQ655369 GNM655367:GNM655369 GXI655367:GXI655369 HHE655367:HHE655369 HRA655367:HRA655369 IAW655367:IAW655369 IKS655367:IKS655369 IUO655367:IUO655369 JEK655367:JEK655369 JOG655367:JOG655369 JYC655367:JYC655369 KHY655367:KHY655369 KRU655367:KRU655369 LBQ655367:LBQ655369 LLM655367:LLM655369 LVI655367:LVI655369 MFE655367:MFE655369 MPA655367:MPA655369 MYW655367:MYW655369 NIS655367:NIS655369 NSO655367:NSO655369 OCK655367:OCK655369 OMG655367:OMG655369 OWC655367:OWC655369 PFY655367:PFY655369 PPU655367:PPU655369 PZQ655367:PZQ655369 QJM655367:QJM655369 QTI655367:QTI655369 RDE655367:RDE655369 RNA655367:RNA655369 RWW655367:RWW655369 SGS655367:SGS655369 SQO655367:SQO655369 TAK655367:TAK655369 TKG655367:TKG655369 TUC655367:TUC655369 UDY655367:UDY655369 UNU655367:UNU655369 UXQ655367:UXQ655369 VHM655367:VHM655369 VRI655367:VRI655369 WBE655367:WBE655369 WLA655367:WLA655369 WUW655367:WUW655369 B720903:B720905 IK720903:IK720905 SG720903:SG720905 ACC720903:ACC720905 ALY720903:ALY720905 AVU720903:AVU720905 BFQ720903:BFQ720905 BPM720903:BPM720905 BZI720903:BZI720905 CJE720903:CJE720905 CTA720903:CTA720905 DCW720903:DCW720905 DMS720903:DMS720905 DWO720903:DWO720905 EGK720903:EGK720905 EQG720903:EQG720905 FAC720903:FAC720905 FJY720903:FJY720905 FTU720903:FTU720905 GDQ720903:GDQ720905 GNM720903:GNM720905 GXI720903:GXI720905 HHE720903:HHE720905 HRA720903:HRA720905 IAW720903:IAW720905 IKS720903:IKS720905 IUO720903:IUO720905 JEK720903:JEK720905 JOG720903:JOG720905 JYC720903:JYC720905 KHY720903:KHY720905 KRU720903:KRU720905 LBQ720903:LBQ720905 LLM720903:LLM720905 LVI720903:LVI720905 MFE720903:MFE720905 MPA720903:MPA720905 MYW720903:MYW720905 NIS720903:NIS720905 NSO720903:NSO720905 OCK720903:OCK720905 OMG720903:OMG720905 OWC720903:OWC720905 PFY720903:PFY720905 PPU720903:PPU720905 PZQ720903:PZQ720905 QJM720903:QJM720905 QTI720903:QTI720905 RDE720903:RDE720905 RNA720903:RNA720905 RWW720903:RWW720905 SGS720903:SGS720905 SQO720903:SQO720905 TAK720903:TAK720905 TKG720903:TKG720905 TUC720903:TUC720905 UDY720903:UDY720905 UNU720903:UNU720905 UXQ720903:UXQ720905 VHM720903:VHM720905 VRI720903:VRI720905 WBE720903:WBE720905 WLA720903:WLA720905 WUW720903:WUW720905 B786439:B786441 IK786439:IK786441 SG786439:SG786441 ACC786439:ACC786441 ALY786439:ALY786441 AVU786439:AVU786441 BFQ786439:BFQ786441 BPM786439:BPM786441 BZI786439:BZI786441 CJE786439:CJE786441 CTA786439:CTA786441 DCW786439:DCW786441 DMS786439:DMS786441 DWO786439:DWO786441 EGK786439:EGK786441 EQG786439:EQG786441 FAC786439:FAC786441 FJY786439:FJY786441 FTU786439:FTU786441 GDQ786439:GDQ786441 GNM786439:GNM786441 GXI786439:GXI786441 HHE786439:HHE786441 HRA786439:HRA786441 IAW786439:IAW786441 IKS786439:IKS786441 IUO786439:IUO786441 JEK786439:JEK786441 JOG786439:JOG786441 JYC786439:JYC786441 KHY786439:KHY786441 KRU786439:KRU786441 LBQ786439:LBQ786441 LLM786439:LLM786441 LVI786439:LVI786441 MFE786439:MFE786441 MPA786439:MPA786441 MYW786439:MYW786441 NIS786439:NIS786441 NSO786439:NSO786441 OCK786439:OCK786441 OMG786439:OMG786441 OWC786439:OWC786441 PFY786439:PFY786441 PPU786439:PPU786441 PZQ786439:PZQ786441 QJM786439:QJM786441 QTI786439:QTI786441 RDE786439:RDE786441 RNA786439:RNA786441 RWW786439:RWW786441 SGS786439:SGS786441 SQO786439:SQO786441 TAK786439:TAK786441 TKG786439:TKG786441 TUC786439:TUC786441 UDY786439:UDY786441 UNU786439:UNU786441 UXQ786439:UXQ786441 VHM786439:VHM786441 VRI786439:VRI786441 WBE786439:WBE786441 WLA786439:WLA786441 WUW786439:WUW786441 B851975:B851977 IK851975:IK851977 SG851975:SG851977 ACC851975:ACC851977 ALY851975:ALY851977 AVU851975:AVU851977 BFQ851975:BFQ851977 BPM851975:BPM851977 BZI851975:BZI851977 CJE851975:CJE851977 CTA851975:CTA851977 DCW851975:DCW851977 DMS851975:DMS851977 DWO851975:DWO851977 EGK851975:EGK851977 EQG851975:EQG851977 FAC851975:FAC851977 FJY851975:FJY851977 FTU851975:FTU851977 GDQ851975:GDQ851977 GNM851975:GNM851977 GXI851975:GXI851977 HHE851975:HHE851977 HRA851975:HRA851977 IAW851975:IAW851977 IKS851975:IKS851977 IUO851975:IUO851977 JEK851975:JEK851977 JOG851975:JOG851977 JYC851975:JYC851977 KHY851975:KHY851977 KRU851975:KRU851977 LBQ851975:LBQ851977 LLM851975:LLM851977 LVI851975:LVI851977 MFE851975:MFE851977 MPA851975:MPA851977 MYW851975:MYW851977 NIS851975:NIS851977 NSO851975:NSO851977 OCK851975:OCK851977 OMG851975:OMG851977 OWC851975:OWC851977 PFY851975:PFY851977 PPU851975:PPU851977 PZQ851975:PZQ851977 QJM851975:QJM851977 QTI851975:QTI851977 RDE851975:RDE851977 RNA851975:RNA851977 RWW851975:RWW851977 SGS851975:SGS851977 SQO851975:SQO851977 TAK851975:TAK851977 TKG851975:TKG851977 TUC851975:TUC851977 UDY851975:UDY851977 UNU851975:UNU851977 UXQ851975:UXQ851977 VHM851975:VHM851977 VRI851975:VRI851977 WBE851975:WBE851977 WLA851975:WLA851977 WUW851975:WUW851977 B917511:B917513 IK917511:IK917513 SG917511:SG917513 ACC917511:ACC917513 ALY917511:ALY917513 AVU917511:AVU917513 BFQ917511:BFQ917513 BPM917511:BPM917513 BZI917511:BZI917513 CJE917511:CJE917513 CTA917511:CTA917513 DCW917511:DCW917513 DMS917511:DMS917513 DWO917511:DWO917513 EGK917511:EGK917513 EQG917511:EQG917513 FAC917511:FAC917513 FJY917511:FJY917513 FTU917511:FTU917513 GDQ917511:GDQ917513 GNM917511:GNM917513 GXI917511:GXI917513 HHE917511:HHE917513 HRA917511:HRA917513 IAW917511:IAW917513 IKS917511:IKS917513 IUO917511:IUO917513 JEK917511:JEK917513 JOG917511:JOG917513 JYC917511:JYC917513 KHY917511:KHY917513 KRU917511:KRU917513 LBQ917511:LBQ917513 LLM917511:LLM917513 LVI917511:LVI917513 MFE917511:MFE917513 MPA917511:MPA917513 MYW917511:MYW917513 NIS917511:NIS917513 NSO917511:NSO917513 OCK917511:OCK917513 OMG917511:OMG917513 OWC917511:OWC917513 PFY917511:PFY917513 PPU917511:PPU917513 PZQ917511:PZQ917513 QJM917511:QJM917513 QTI917511:QTI917513 RDE917511:RDE917513 RNA917511:RNA917513 RWW917511:RWW917513 SGS917511:SGS917513 SQO917511:SQO917513 TAK917511:TAK917513 TKG917511:TKG917513 TUC917511:TUC917513 UDY917511:UDY917513 UNU917511:UNU917513 UXQ917511:UXQ917513 VHM917511:VHM917513 VRI917511:VRI917513 WBE917511:WBE917513 WLA917511:WLA917513 WUW917511:WUW917513 B983047:B983049 IK983047:IK983049 SG983047:SG983049 ACC983047:ACC983049 ALY983047:ALY983049 AVU983047:AVU983049 BFQ983047:BFQ983049 BPM983047:BPM983049 BZI983047:BZI983049 CJE983047:CJE983049 CTA983047:CTA983049 DCW983047:DCW983049 DMS983047:DMS983049 DWO983047:DWO983049 EGK983047:EGK983049 EQG983047:EQG983049 FAC983047:FAC983049 FJY983047:FJY983049 FTU983047:FTU983049 GDQ983047:GDQ983049 GNM983047:GNM983049 GXI983047:GXI983049 HHE983047:HHE983049 HRA983047:HRA983049 IAW983047:IAW983049 IKS983047:IKS983049 IUO983047:IUO983049 JEK983047:JEK983049 JOG983047:JOG983049 JYC983047:JYC983049 KHY983047:KHY983049 KRU983047:KRU983049 LBQ983047:LBQ983049 LLM983047:LLM983049 LVI983047:LVI983049 MFE983047:MFE983049 MPA983047:MPA983049 MYW983047:MYW983049 NIS983047:NIS983049 NSO983047:NSO983049 OCK983047:OCK983049 OMG983047:OMG983049 OWC983047:OWC983049 PFY983047:PFY983049 PPU983047:PPU983049 PZQ983047:PZQ983049 QJM983047:QJM983049 QTI983047:QTI983049 RDE983047:RDE983049 RNA983047:RNA983049 RWW983047:RWW983049 SGS983047:SGS983049 SQO983047:SQO983049 TAK983047:TAK983049 TKG983047:TKG983049 TUC983047:TUC983049 UDY983047:UDY983049 UNU983047:UNU983049 UXQ983047:UXQ983049 VHM983047:VHM983049 VRI983047:VRI983049 WBE983047:WBE983049 WLA983047:WLA983049 WUW983047:WUW983049 B6:B9 WUU9 WUW6:WUW8 WKY9 WLA6:WLA8 WBC9 WBE6:WBE8 VRG9 VRI6:VRI8 VHK9 VHM6:VHM8 UXO9 UXQ6:UXQ8 UNS9 UNU6:UNU8 UDW9 UDY6:UDY8 TUA9 TUC6:TUC8 TKE9 TKG6:TKG8 TAI9 TAK6:TAK8 SQM9 SQO6:SQO8 SGQ9 SGS6:SGS8 RWU9 RWW6:RWW8 RMY9 RNA6:RNA8 RDC9 RDE6:RDE8 QTG9 QTI6:QTI8 QJK9 QJM6:QJM8 PZO9 PZQ6:PZQ8 PPS9 PPU6:PPU8 PFW9 PFY6:PFY8 OWA9 OWC6:OWC8 OME9 OMG6:OMG8 OCI9 OCK6:OCK8 NSM9 NSO6:NSO8 NIQ9 NIS6:NIS8 MYU9 MYW6:MYW8 MOY9 MPA6:MPA8 MFC9 MFE6:MFE8 LVG9 LVI6:LVI8 LLK9 LLM6:LLM8 LBO9 LBQ6:LBQ8 KRS9 KRU6:KRU8 KHW9 KHY6:KHY8 JYA9 JYC6:JYC8 JOE9 JOG6:JOG8 JEI9 JEK6:JEK8 IUM9 IUO6:IUO8 IKQ9 IKS6:IKS8 IAU9 IAW6:IAW8 HQY9 HRA6:HRA8 HHC9 HHE6:HHE8 GXG9 GXI6:GXI8 GNK9 GNM6:GNM8 GDO9 GDQ6:GDQ8 FTS9 FTU6:FTU8 FJW9 FJY6:FJY8 FAA9 FAC6:FAC8 EQE9 EQG6:EQG8 EGI9 EGK6:EGK8 DWM9 DWO6:DWO8 DMQ9 DMS6:DMS8 DCU9 DCW6:DCW8 CSY9 CTA6:CTA8 CJC9 CJE6:CJE8 BZG9 BZI6:BZI8 BPK9 BPM6:BPM8 BFO9 BFQ6:BFQ8 AVS9 AVU6:AVU8 ALW9 ALY6:ALY8 ACA9 ACC6:ACC8 SE9 SG6:SG8 II9 IK6:IK8"/>
    <dataValidation imeMode="off" allowBlank="1" showInputMessage="1" showErrorMessage="1" sqref="WUX983049:WUZ983049 C65545:E65545 IL65545:IN65545 SH65545:SJ65545 ACD65545:ACF65545 ALZ65545:AMB65545 AVV65545:AVX65545 BFR65545:BFT65545 BPN65545:BPP65545 BZJ65545:BZL65545 CJF65545:CJH65545 CTB65545:CTD65545 DCX65545:DCZ65545 DMT65545:DMV65545 DWP65545:DWR65545 EGL65545:EGN65545 EQH65545:EQJ65545 FAD65545:FAF65545 FJZ65545:FKB65545 FTV65545:FTX65545 GDR65545:GDT65545 GNN65545:GNP65545 GXJ65545:GXL65545 HHF65545:HHH65545 HRB65545:HRD65545 IAX65545:IAZ65545 IKT65545:IKV65545 IUP65545:IUR65545 JEL65545:JEN65545 JOH65545:JOJ65545 JYD65545:JYF65545 KHZ65545:KIB65545 KRV65545:KRX65545 LBR65545:LBT65545 LLN65545:LLP65545 LVJ65545:LVL65545 MFF65545:MFH65545 MPB65545:MPD65545 MYX65545:MYZ65545 NIT65545:NIV65545 NSP65545:NSR65545 OCL65545:OCN65545 OMH65545:OMJ65545 OWD65545:OWF65545 PFZ65545:PGB65545 PPV65545:PPX65545 PZR65545:PZT65545 QJN65545:QJP65545 QTJ65545:QTL65545 RDF65545:RDH65545 RNB65545:RND65545 RWX65545:RWZ65545 SGT65545:SGV65545 SQP65545:SQR65545 TAL65545:TAN65545 TKH65545:TKJ65545 TUD65545:TUF65545 UDZ65545:UEB65545 UNV65545:UNX65545 UXR65545:UXT65545 VHN65545:VHP65545 VRJ65545:VRL65545 WBF65545:WBH65545 WLB65545:WLD65545 WUX65545:WUZ65545 C131081:E131081 IL131081:IN131081 SH131081:SJ131081 ACD131081:ACF131081 ALZ131081:AMB131081 AVV131081:AVX131081 BFR131081:BFT131081 BPN131081:BPP131081 BZJ131081:BZL131081 CJF131081:CJH131081 CTB131081:CTD131081 DCX131081:DCZ131081 DMT131081:DMV131081 DWP131081:DWR131081 EGL131081:EGN131081 EQH131081:EQJ131081 FAD131081:FAF131081 FJZ131081:FKB131081 FTV131081:FTX131081 GDR131081:GDT131081 GNN131081:GNP131081 GXJ131081:GXL131081 HHF131081:HHH131081 HRB131081:HRD131081 IAX131081:IAZ131081 IKT131081:IKV131081 IUP131081:IUR131081 JEL131081:JEN131081 JOH131081:JOJ131081 JYD131081:JYF131081 KHZ131081:KIB131081 KRV131081:KRX131081 LBR131081:LBT131081 LLN131081:LLP131081 LVJ131081:LVL131081 MFF131081:MFH131081 MPB131081:MPD131081 MYX131081:MYZ131081 NIT131081:NIV131081 NSP131081:NSR131081 OCL131081:OCN131081 OMH131081:OMJ131081 OWD131081:OWF131081 PFZ131081:PGB131081 PPV131081:PPX131081 PZR131081:PZT131081 QJN131081:QJP131081 QTJ131081:QTL131081 RDF131081:RDH131081 RNB131081:RND131081 RWX131081:RWZ131081 SGT131081:SGV131081 SQP131081:SQR131081 TAL131081:TAN131081 TKH131081:TKJ131081 TUD131081:TUF131081 UDZ131081:UEB131081 UNV131081:UNX131081 UXR131081:UXT131081 VHN131081:VHP131081 VRJ131081:VRL131081 WBF131081:WBH131081 WLB131081:WLD131081 WUX131081:WUZ131081 C196617:E196617 IL196617:IN196617 SH196617:SJ196617 ACD196617:ACF196617 ALZ196617:AMB196617 AVV196617:AVX196617 BFR196617:BFT196617 BPN196617:BPP196617 BZJ196617:BZL196617 CJF196617:CJH196617 CTB196617:CTD196617 DCX196617:DCZ196617 DMT196617:DMV196617 DWP196617:DWR196617 EGL196617:EGN196617 EQH196617:EQJ196617 FAD196617:FAF196617 FJZ196617:FKB196617 FTV196617:FTX196617 GDR196617:GDT196617 GNN196617:GNP196617 GXJ196617:GXL196617 HHF196617:HHH196617 HRB196617:HRD196617 IAX196617:IAZ196617 IKT196617:IKV196617 IUP196617:IUR196617 JEL196617:JEN196617 JOH196617:JOJ196617 JYD196617:JYF196617 KHZ196617:KIB196617 KRV196617:KRX196617 LBR196617:LBT196617 LLN196617:LLP196617 LVJ196617:LVL196617 MFF196617:MFH196617 MPB196617:MPD196617 MYX196617:MYZ196617 NIT196617:NIV196617 NSP196617:NSR196617 OCL196617:OCN196617 OMH196617:OMJ196617 OWD196617:OWF196617 PFZ196617:PGB196617 PPV196617:PPX196617 PZR196617:PZT196617 QJN196617:QJP196617 QTJ196617:QTL196617 RDF196617:RDH196617 RNB196617:RND196617 RWX196617:RWZ196617 SGT196617:SGV196617 SQP196617:SQR196617 TAL196617:TAN196617 TKH196617:TKJ196617 TUD196617:TUF196617 UDZ196617:UEB196617 UNV196617:UNX196617 UXR196617:UXT196617 VHN196617:VHP196617 VRJ196617:VRL196617 WBF196617:WBH196617 WLB196617:WLD196617 WUX196617:WUZ196617 C262153:E262153 IL262153:IN262153 SH262153:SJ262153 ACD262153:ACF262153 ALZ262153:AMB262153 AVV262153:AVX262153 BFR262153:BFT262153 BPN262153:BPP262153 BZJ262153:BZL262153 CJF262153:CJH262153 CTB262153:CTD262153 DCX262153:DCZ262153 DMT262153:DMV262153 DWP262153:DWR262153 EGL262153:EGN262153 EQH262153:EQJ262153 FAD262153:FAF262153 FJZ262153:FKB262153 FTV262153:FTX262153 GDR262153:GDT262153 GNN262153:GNP262153 GXJ262153:GXL262153 HHF262153:HHH262153 HRB262153:HRD262153 IAX262153:IAZ262153 IKT262153:IKV262153 IUP262153:IUR262153 JEL262153:JEN262153 JOH262153:JOJ262153 JYD262153:JYF262153 KHZ262153:KIB262153 KRV262153:KRX262153 LBR262153:LBT262153 LLN262153:LLP262153 LVJ262153:LVL262153 MFF262153:MFH262153 MPB262153:MPD262153 MYX262153:MYZ262153 NIT262153:NIV262153 NSP262153:NSR262153 OCL262153:OCN262153 OMH262153:OMJ262153 OWD262153:OWF262153 PFZ262153:PGB262153 PPV262153:PPX262153 PZR262153:PZT262153 QJN262153:QJP262153 QTJ262153:QTL262153 RDF262153:RDH262153 RNB262153:RND262153 RWX262153:RWZ262153 SGT262153:SGV262153 SQP262153:SQR262153 TAL262153:TAN262153 TKH262153:TKJ262153 TUD262153:TUF262153 UDZ262153:UEB262153 UNV262153:UNX262153 UXR262153:UXT262153 VHN262153:VHP262153 VRJ262153:VRL262153 WBF262153:WBH262153 WLB262153:WLD262153 WUX262153:WUZ262153 C327689:E327689 IL327689:IN327689 SH327689:SJ327689 ACD327689:ACF327689 ALZ327689:AMB327689 AVV327689:AVX327689 BFR327689:BFT327689 BPN327689:BPP327689 BZJ327689:BZL327689 CJF327689:CJH327689 CTB327689:CTD327689 DCX327689:DCZ327689 DMT327689:DMV327689 DWP327689:DWR327689 EGL327689:EGN327689 EQH327689:EQJ327689 FAD327689:FAF327689 FJZ327689:FKB327689 FTV327689:FTX327689 GDR327689:GDT327689 GNN327689:GNP327689 GXJ327689:GXL327689 HHF327689:HHH327689 HRB327689:HRD327689 IAX327689:IAZ327689 IKT327689:IKV327689 IUP327689:IUR327689 JEL327689:JEN327689 JOH327689:JOJ327689 JYD327689:JYF327689 KHZ327689:KIB327689 KRV327689:KRX327689 LBR327689:LBT327689 LLN327689:LLP327689 LVJ327689:LVL327689 MFF327689:MFH327689 MPB327689:MPD327689 MYX327689:MYZ327689 NIT327689:NIV327689 NSP327689:NSR327689 OCL327689:OCN327689 OMH327689:OMJ327689 OWD327689:OWF327689 PFZ327689:PGB327689 PPV327689:PPX327689 PZR327689:PZT327689 QJN327689:QJP327689 QTJ327689:QTL327689 RDF327689:RDH327689 RNB327689:RND327689 RWX327689:RWZ327689 SGT327689:SGV327689 SQP327689:SQR327689 TAL327689:TAN327689 TKH327689:TKJ327689 TUD327689:TUF327689 UDZ327689:UEB327689 UNV327689:UNX327689 UXR327689:UXT327689 VHN327689:VHP327689 VRJ327689:VRL327689 WBF327689:WBH327689 WLB327689:WLD327689 WUX327689:WUZ327689 C393225:E393225 IL393225:IN393225 SH393225:SJ393225 ACD393225:ACF393225 ALZ393225:AMB393225 AVV393225:AVX393225 BFR393225:BFT393225 BPN393225:BPP393225 BZJ393225:BZL393225 CJF393225:CJH393225 CTB393225:CTD393225 DCX393225:DCZ393225 DMT393225:DMV393225 DWP393225:DWR393225 EGL393225:EGN393225 EQH393225:EQJ393225 FAD393225:FAF393225 FJZ393225:FKB393225 FTV393225:FTX393225 GDR393225:GDT393225 GNN393225:GNP393225 GXJ393225:GXL393225 HHF393225:HHH393225 HRB393225:HRD393225 IAX393225:IAZ393225 IKT393225:IKV393225 IUP393225:IUR393225 JEL393225:JEN393225 JOH393225:JOJ393225 JYD393225:JYF393225 KHZ393225:KIB393225 KRV393225:KRX393225 LBR393225:LBT393225 LLN393225:LLP393225 LVJ393225:LVL393225 MFF393225:MFH393225 MPB393225:MPD393225 MYX393225:MYZ393225 NIT393225:NIV393225 NSP393225:NSR393225 OCL393225:OCN393225 OMH393225:OMJ393225 OWD393225:OWF393225 PFZ393225:PGB393225 PPV393225:PPX393225 PZR393225:PZT393225 QJN393225:QJP393225 QTJ393225:QTL393225 RDF393225:RDH393225 RNB393225:RND393225 RWX393225:RWZ393225 SGT393225:SGV393225 SQP393225:SQR393225 TAL393225:TAN393225 TKH393225:TKJ393225 TUD393225:TUF393225 UDZ393225:UEB393225 UNV393225:UNX393225 UXR393225:UXT393225 VHN393225:VHP393225 VRJ393225:VRL393225 WBF393225:WBH393225 WLB393225:WLD393225 WUX393225:WUZ393225 C458761:E458761 IL458761:IN458761 SH458761:SJ458761 ACD458761:ACF458761 ALZ458761:AMB458761 AVV458761:AVX458761 BFR458761:BFT458761 BPN458761:BPP458761 BZJ458761:BZL458761 CJF458761:CJH458761 CTB458761:CTD458761 DCX458761:DCZ458761 DMT458761:DMV458761 DWP458761:DWR458761 EGL458761:EGN458761 EQH458761:EQJ458761 FAD458761:FAF458761 FJZ458761:FKB458761 FTV458761:FTX458761 GDR458761:GDT458761 GNN458761:GNP458761 GXJ458761:GXL458761 HHF458761:HHH458761 HRB458761:HRD458761 IAX458761:IAZ458761 IKT458761:IKV458761 IUP458761:IUR458761 JEL458761:JEN458761 JOH458761:JOJ458761 JYD458761:JYF458761 KHZ458761:KIB458761 KRV458761:KRX458761 LBR458761:LBT458761 LLN458761:LLP458761 LVJ458761:LVL458761 MFF458761:MFH458761 MPB458761:MPD458761 MYX458761:MYZ458761 NIT458761:NIV458761 NSP458761:NSR458761 OCL458761:OCN458761 OMH458761:OMJ458761 OWD458761:OWF458761 PFZ458761:PGB458761 PPV458761:PPX458761 PZR458761:PZT458761 QJN458761:QJP458761 QTJ458761:QTL458761 RDF458761:RDH458761 RNB458761:RND458761 RWX458761:RWZ458761 SGT458761:SGV458761 SQP458761:SQR458761 TAL458761:TAN458761 TKH458761:TKJ458761 TUD458761:TUF458761 UDZ458761:UEB458761 UNV458761:UNX458761 UXR458761:UXT458761 VHN458761:VHP458761 VRJ458761:VRL458761 WBF458761:WBH458761 WLB458761:WLD458761 WUX458761:WUZ458761 C524297:E524297 IL524297:IN524297 SH524297:SJ524297 ACD524297:ACF524297 ALZ524297:AMB524297 AVV524297:AVX524297 BFR524297:BFT524297 BPN524297:BPP524297 BZJ524297:BZL524297 CJF524297:CJH524297 CTB524297:CTD524297 DCX524297:DCZ524297 DMT524297:DMV524297 DWP524297:DWR524297 EGL524297:EGN524297 EQH524297:EQJ524297 FAD524297:FAF524297 FJZ524297:FKB524297 FTV524297:FTX524297 GDR524297:GDT524297 GNN524297:GNP524297 GXJ524297:GXL524297 HHF524297:HHH524297 HRB524297:HRD524297 IAX524297:IAZ524297 IKT524297:IKV524297 IUP524297:IUR524297 JEL524297:JEN524297 JOH524297:JOJ524297 JYD524297:JYF524297 KHZ524297:KIB524297 KRV524297:KRX524297 LBR524297:LBT524297 LLN524297:LLP524297 LVJ524297:LVL524297 MFF524297:MFH524297 MPB524297:MPD524297 MYX524297:MYZ524297 NIT524297:NIV524297 NSP524297:NSR524297 OCL524297:OCN524297 OMH524297:OMJ524297 OWD524297:OWF524297 PFZ524297:PGB524297 PPV524297:PPX524297 PZR524297:PZT524297 QJN524297:QJP524297 QTJ524297:QTL524297 RDF524297:RDH524297 RNB524297:RND524297 RWX524297:RWZ524297 SGT524297:SGV524297 SQP524297:SQR524297 TAL524297:TAN524297 TKH524297:TKJ524297 TUD524297:TUF524297 UDZ524297:UEB524297 UNV524297:UNX524297 UXR524297:UXT524297 VHN524297:VHP524297 VRJ524297:VRL524297 WBF524297:WBH524297 WLB524297:WLD524297 WUX524297:WUZ524297 C589833:E589833 IL589833:IN589833 SH589833:SJ589833 ACD589833:ACF589833 ALZ589833:AMB589833 AVV589833:AVX589833 BFR589833:BFT589833 BPN589833:BPP589833 BZJ589833:BZL589833 CJF589833:CJH589833 CTB589833:CTD589833 DCX589833:DCZ589833 DMT589833:DMV589833 DWP589833:DWR589833 EGL589833:EGN589833 EQH589833:EQJ589833 FAD589833:FAF589833 FJZ589833:FKB589833 FTV589833:FTX589833 GDR589833:GDT589833 GNN589833:GNP589833 GXJ589833:GXL589833 HHF589833:HHH589833 HRB589833:HRD589833 IAX589833:IAZ589833 IKT589833:IKV589833 IUP589833:IUR589833 JEL589833:JEN589833 JOH589833:JOJ589833 JYD589833:JYF589833 KHZ589833:KIB589833 KRV589833:KRX589833 LBR589833:LBT589833 LLN589833:LLP589833 LVJ589833:LVL589833 MFF589833:MFH589833 MPB589833:MPD589833 MYX589833:MYZ589833 NIT589833:NIV589833 NSP589833:NSR589833 OCL589833:OCN589833 OMH589833:OMJ589833 OWD589833:OWF589833 PFZ589833:PGB589833 PPV589833:PPX589833 PZR589833:PZT589833 QJN589833:QJP589833 QTJ589833:QTL589833 RDF589833:RDH589833 RNB589833:RND589833 RWX589833:RWZ589833 SGT589833:SGV589833 SQP589833:SQR589833 TAL589833:TAN589833 TKH589833:TKJ589833 TUD589833:TUF589833 UDZ589833:UEB589833 UNV589833:UNX589833 UXR589833:UXT589833 VHN589833:VHP589833 VRJ589833:VRL589833 WBF589833:WBH589833 WLB589833:WLD589833 WUX589833:WUZ589833 C655369:E655369 IL655369:IN655369 SH655369:SJ655369 ACD655369:ACF655369 ALZ655369:AMB655369 AVV655369:AVX655369 BFR655369:BFT655369 BPN655369:BPP655369 BZJ655369:BZL655369 CJF655369:CJH655369 CTB655369:CTD655369 DCX655369:DCZ655369 DMT655369:DMV655369 DWP655369:DWR655369 EGL655369:EGN655369 EQH655369:EQJ655369 FAD655369:FAF655369 FJZ655369:FKB655369 FTV655369:FTX655369 GDR655369:GDT655369 GNN655369:GNP655369 GXJ655369:GXL655369 HHF655369:HHH655369 HRB655369:HRD655369 IAX655369:IAZ655369 IKT655369:IKV655369 IUP655369:IUR655369 JEL655369:JEN655369 JOH655369:JOJ655369 JYD655369:JYF655369 KHZ655369:KIB655369 KRV655369:KRX655369 LBR655369:LBT655369 LLN655369:LLP655369 LVJ655369:LVL655369 MFF655369:MFH655369 MPB655369:MPD655369 MYX655369:MYZ655369 NIT655369:NIV655369 NSP655369:NSR655369 OCL655369:OCN655369 OMH655369:OMJ655369 OWD655369:OWF655369 PFZ655369:PGB655369 PPV655369:PPX655369 PZR655369:PZT655369 QJN655369:QJP655369 QTJ655369:QTL655369 RDF655369:RDH655369 RNB655369:RND655369 RWX655369:RWZ655369 SGT655369:SGV655369 SQP655369:SQR655369 TAL655369:TAN655369 TKH655369:TKJ655369 TUD655369:TUF655369 UDZ655369:UEB655369 UNV655369:UNX655369 UXR655369:UXT655369 VHN655369:VHP655369 VRJ655369:VRL655369 WBF655369:WBH655369 WLB655369:WLD655369 WUX655369:WUZ655369 C720905:E720905 IL720905:IN720905 SH720905:SJ720905 ACD720905:ACF720905 ALZ720905:AMB720905 AVV720905:AVX720905 BFR720905:BFT720905 BPN720905:BPP720905 BZJ720905:BZL720905 CJF720905:CJH720905 CTB720905:CTD720905 DCX720905:DCZ720905 DMT720905:DMV720905 DWP720905:DWR720905 EGL720905:EGN720905 EQH720905:EQJ720905 FAD720905:FAF720905 FJZ720905:FKB720905 FTV720905:FTX720905 GDR720905:GDT720905 GNN720905:GNP720905 GXJ720905:GXL720905 HHF720905:HHH720905 HRB720905:HRD720905 IAX720905:IAZ720905 IKT720905:IKV720905 IUP720905:IUR720905 JEL720905:JEN720905 JOH720905:JOJ720905 JYD720905:JYF720905 KHZ720905:KIB720905 KRV720905:KRX720905 LBR720905:LBT720905 LLN720905:LLP720905 LVJ720905:LVL720905 MFF720905:MFH720905 MPB720905:MPD720905 MYX720905:MYZ720905 NIT720905:NIV720905 NSP720905:NSR720905 OCL720905:OCN720905 OMH720905:OMJ720905 OWD720905:OWF720905 PFZ720905:PGB720905 PPV720905:PPX720905 PZR720905:PZT720905 QJN720905:QJP720905 QTJ720905:QTL720905 RDF720905:RDH720905 RNB720905:RND720905 RWX720905:RWZ720905 SGT720905:SGV720905 SQP720905:SQR720905 TAL720905:TAN720905 TKH720905:TKJ720905 TUD720905:TUF720905 UDZ720905:UEB720905 UNV720905:UNX720905 UXR720905:UXT720905 VHN720905:VHP720905 VRJ720905:VRL720905 WBF720905:WBH720905 WLB720905:WLD720905 WUX720905:WUZ720905 C786441:E786441 IL786441:IN786441 SH786441:SJ786441 ACD786441:ACF786441 ALZ786441:AMB786441 AVV786441:AVX786441 BFR786441:BFT786441 BPN786441:BPP786441 BZJ786441:BZL786441 CJF786441:CJH786441 CTB786441:CTD786441 DCX786441:DCZ786441 DMT786441:DMV786441 DWP786441:DWR786441 EGL786441:EGN786441 EQH786441:EQJ786441 FAD786441:FAF786441 FJZ786441:FKB786441 FTV786441:FTX786441 GDR786441:GDT786441 GNN786441:GNP786441 GXJ786441:GXL786441 HHF786441:HHH786441 HRB786441:HRD786441 IAX786441:IAZ786441 IKT786441:IKV786441 IUP786441:IUR786441 JEL786441:JEN786441 JOH786441:JOJ786441 JYD786441:JYF786441 KHZ786441:KIB786441 KRV786441:KRX786441 LBR786441:LBT786441 LLN786441:LLP786441 LVJ786441:LVL786441 MFF786441:MFH786441 MPB786441:MPD786441 MYX786441:MYZ786441 NIT786441:NIV786441 NSP786441:NSR786441 OCL786441:OCN786441 OMH786441:OMJ786441 OWD786441:OWF786441 PFZ786441:PGB786441 PPV786441:PPX786441 PZR786441:PZT786441 QJN786441:QJP786441 QTJ786441:QTL786441 RDF786441:RDH786441 RNB786441:RND786441 RWX786441:RWZ786441 SGT786441:SGV786441 SQP786441:SQR786441 TAL786441:TAN786441 TKH786441:TKJ786441 TUD786441:TUF786441 UDZ786441:UEB786441 UNV786441:UNX786441 UXR786441:UXT786441 VHN786441:VHP786441 VRJ786441:VRL786441 WBF786441:WBH786441 WLB786441:WLD786441 WUX786441:WUZ786441 C851977:E851977 IL851977:IN851977 SH851977:SJ851977 ACD851977:ACF851977 ALZ851977:AMB851977 AVV851977:AVX851977 BFR851977:BFT851977 BPN851977:BPP851977 BZJ851977:BZL851977 CJF851977:CJH851977 CTB851977:CTD851977 DCX851977:DCZ851977 DMT851977:DMV851977 DWP851977:DWR851977 EGL851977:EGN851977 EQH851977:EQJ851977 FAD851977:FAF851977 FJZ851977:FKB851977 FTV851977:FTX851977 GDR851977:GDT851977 GNN851977:GNP851977 GXJ851977:GXL851977 HHF851977:HHH851977 HRB851977:HRD851977 IAX851977:IAZ851977 IKT851977:IKV851977 IUP851977:IUR851977 JEL851977:JEN851977 JOH851977:JOJ851977 JYD851977:JYF851977 KHZ851977:KIB851977 KRV851977:KRX851977 LBR851977:LBT851977 LLN851977:LLP851977 LVJ851977:LVL851977 MFF851977:MFH851977 MPB851977:MPD851977 MYX851977:MYZ851977 NIT851977:NIV851977 NSP851977:NSR851977 OCL851977:OCN851977 OMH851977:OMJ851977 OWD851977:OWF851977 PFZ851977:PGB851977 PPV851977:PPX851977 PZR851977:PZT851977 QJN851977:QJP851977 QTJ851977:QTL851977 RDF851977:RDH851977 RNB851977:RND851977 RWX851977:RWZ851977 SGT851977:SGV851977 SQP851977:SQR851977 TAL851977:TAN851977 TKH851977:TKJ851977 TUD851977:TUF851977 UDZ851977:UEB851977 UNV851977:UNX851977 UXR851977:UXT851977 VHN851977:VHP851977 VRJ851977:VRL851977 WBF851977:WBH851977 WLB851977:WLD851977 WUX851977:WUZ851977 C917513:E917513 IL917513:IN917513 SH917513:SJ917513 ACD917513:ACF917513 ALZ917513:AMB917513 AVV917513:AVX917513 BFR917513:BFT917513 BPN917513:BPP917513 BZJ917513:BZL917513 CJF917513:CJH917513 CTB917513:CTD917513 DCX917513:DCZ917513 DMT917513:DMV917513 DWP917513:DWR917513 EGL917513:EGN917513 EQH917513:EQJ917513 FAD917513:FAF917513 FJZ917513:FKB917513 FTV917513:FTX917513 GDR917513:GDT917513 GNN917513:GNP917513 GXJ917513:GXL917513 HHF917513:HHH917513 HRB917513:HRD917513 IAX917513:IAZ917513 IKT917513:IKV917513 IUP917513:IUR917513 JEL917513:JEN917513 JOH917513:JOJ917513 JYD917513:JYF917513 KHZ917513:KIB917513 KRV917513:KRX917513 LBR917513:LBT917513 LLN917513:LLP917513 LVJ917513:LVL917513 MFF917513:MFH917513 MPB917513:MPD917513 MYX917513:MYZ917513 NIT917513:NIV917513 NSP917513:NSR917513 OCL917513:OCN917513 OMH917513:OMJ917513 OWD917513:OWF917513 PFZ917513:PGB917513 PPV917513:PPX917513 PZR917513:PZT917513 QJN917513:QJP917513 QTJ917513:QTL917513 RDF917513:RDH917513 RNB917513:RND917513 RWX917513:RWZ917513 SGT917513:SGV917513 SQP917513:SQR917513 TAL917513:TAN917513 TKH917513:TKJ917513 TUD917513:TUF917513 UDZ917513:UEB917513 UNV917513:UNX917513 UXR917513:UXT917513 VHN917513:VHP917513 VRJ917513:VRL917513 WBF917513:WBH917513 WLB917513:WLD917513 WUX917513:WUZ917513 C983049:E983049 IL983049:IN983049 SH983049:SJ983049 ACD983049:ACF983049 ALZ983049:AMB983049 AVV983049:AVX983049 BFR983049:BFT983049 BPN983049:BPP983049 BZJ983049:BZL983049 CJF983049:CJH983049 CTB983049:CTD983049 DCX983049:DCZ983049 DMT983049:DMV983049 DWP983049:DWR983049 EGL983049:EGN983049 EQH983049:EQJ983049 FAD983049:FAF983049 FJZ983049:FKB983049 FTV983049:FTX983049 GDR983049:GDT983049 GNN983049:GNP983049 GXJ983049:GXL983049 HHF983049:HHH983049 HRB983049:HRD983049 IAX983049:IAZ983049 IKT983049:IKV983049 IUP983049:IUR983049 JEL983049:JEN983049 JOH983049:JOJ983049 JYD983049:JYF983049 KHZ983049:KIB983049 KRV983049:KRX983049 LBR983049:LBT983049 LLN983049:LLP983049 LVJ983049:LVL983049 MFF983049:MFH983049 MPB983049:MPD983049 MYX983049:MYZ983049 NIT983049:NIV983049 NSP983049:NSR983049 OCL983049:OCN983049 OMH983049:OMJ983049 OWD983049:OWF983049 PFZ983049:PGB983049 PPV983049:PPX983049 PZR983049:PZT983049 QJN983049:QJP983049 QTJ983049:QTL983049 RDF983049:RDH983049 RNB983049:RND983049 RWX983049:RWZ983049 SGT983049:SGV983049 SQP983049:SQR983049 TAL983049:TAN983049 TKH983049:TKJ983049 TUD983049:TUF983049 UDZ983049:UEB983049 UNV983049:UNX983049 UXR983049:UXT983049 VHN983049:VHP983049 VRJ983049:VRL983049 WBF983049:WBH983049 WLB983049:WLD983049 IL8:IN8 WUV9:WUX9 WUX8:WUZ8 WKZ9:WLB9 WLB8:WLD8 WBD9:WBF9 WBF8:WBH8 VRH9:VRJ9 VRJ8:VRL8 VHL9:VHN9 VHN8:VHP8 UXP9:UXR9 UXR8:UXT8 UNT9:UNV9 UNV8:UNX8 UDX9:UDZ9 UDZ8:UEB8 TUB9:TUD9 TUD8:TUF8 TKF9:TKH9 TKH8:TKJ8 TAJ9:TAL9 TAL8:TAN8 SQN9:SQP9 SQP8:SQR8 SGR9:SGT9 SGT8:SGV8 RWV9:RWX9 RWX8:RWZ8 RMZ9:RNB9 RNB8:RND8 RDD9:RDF9 RDF8:RDH8 QTH9:QTJ9 QTJ8:QTL8 QJL9:QJN9 QJN8:QJP8 PZP9:PZR9 PZR8:PZT8 PPT9:PPV9 PPV8:PPX8 PFX9:PFZ9 PFZ8:PGB8 OWB9:OWD9 OWD8:OWF8 OMF9:OMH9 OMH8:OMJ8 OCJ9:OCL9 OCL8:OCN8 NSN9:NSP9 NSP8:NSR8 NIR9:NIT9 NIT8:NIV8 MYV9:MYX9 MYX8:MYZ8 MOZ9:MPB9 MPB8:MPD8 MFD9:MFF9 MFF8:MFH8 LVH9:LVJ9 LVJ8:LVL8 LLL9:LLN9 LLN8:LLP8 LBP9:LBR9 LBR8:LBT8 KRT9:KRV9 KRV8:KRX8 KHX9:KHZ9 KHZ8:KIB8 JYB9:JYD9 JYD8:JYF8 JOF9:JOH9 JOH8:JOJ8 JEJ9:JEL9 JEL8:JEN8 IUN9:IUP9 IUP8:IUR8 IKR9:IKT9 IKT8:IKV8 IAV9:IAX9 IAX8:IAZ8 HQZ9:HRB9 HRB8:HRD8 HHD9:HHF9 HHF8:HHH8 GXH9:GXJ9 GXJ8:GXL8 GNL9:GNN9 GNN8:GNP8 GDP9:GDR9 GDR8:GDT8 FTT9:FTV9 FTV8:FTX8 FJX9:FJZ9 FJZ8:FKB8 FAB9:FAD9 FAD8:FAF8 EQF9:EQH9 EQH8:EQJ8 EGJ9:EGL9 EGL8:EGN8 DWN9:DWP9 DWP8:DWR8 DMR9:DMT9 DMT8:DMV8 DCV9:DCX9 DCX8:DCZ8 CSZ9:CTB9 CTB8:CTD8 CJD9:CJF9 CJF8:CJH8 BZH9:BZJ9 BZJ8:BZL8 BPL9:BPN9 BPN8:BPP8 BFP9:BFR9 BFR8:BFT8 AVT9:AVV9 AVV8:AVX8 ALX9:ALZ9 ALZ8:AMB8 ACB9:ACD9 ACD8:ACF8 SF9:SH9 SH8:SJ8 IJ9:IL9 C8:E8"/>
    <dataValidation imeMode="hiragana" allowBlank="1" showInputMessage="1" showErrorMessage="1" sqref="C7:E7 IL7:IN7 SH7:SJ7 ACD7:ACF7 ALZ7:AMB7 AVV7:AVX7 BFR7:BFT7 BPN7:BPP7 BZJ7:BZL7 CJF7:CJH7 CTB7:CTD7 DCX7:DCZ7 DMT7:DMV7 DWP7:DWR7 EGL7:EGN7 EQH7:EQJ7 FAD7:FAF7 FJZ7:FKB7 FTV7:FTX7 GDR7:GDT7 GNN7:GNP7 GXJ7:GXL7 HHF7:HHH7 HRB7:HRD7 IAX7:IAZ7 IKT7:IKV7 IUP7:IUR7 JEL7:JEN7 JOH7:JOJ7 JYD7:JYF7 KHZ7:KIB7 KRV7:KRX7 LBR7:LBT7 LLN7:LLP7 LVJ7:LVL7 MFF7:MFH7 MPB7:MPD7 MYX7:MYZ7 NIT7:NIV7 NSP7:NSR7 OCL7:OCN7 OMH7:OMJ7 OWD7:OWF7 PFZ7:PGB7 PPV7:PPX7 PZR7:PZT7 QJN7:QJP7 QTJ7:QTL7 RDF7:RDH7 RNB7:RND7 RWX7:RWZ7 SGT7:SGV7 SQP7:SQR7 TAL7:TAN7 TKH7:TKJ7 TUD7:TUF7 UDZ7:UEB7 UNV7:UNX7 UXR7:UXT7 VHN7:VHP7 VRJ7:VRL7 WBF7:WBH7 WLB7:WLD7 WUX7:WUZ7 C65544:E65544 IL65544:IN65544 SH65544:SJ65544 ACD65544:ACF65544 ALZ65544:AMB65544 AVV65544:AVX65544 BFR65544:BFT65544 BPN65544:BPP65544 BZJ65544:BZL65544 CJF65544:CJH65544 CTB65544:CTD65544 DCX65544:DCZ65544 DMT65544:DMV65544 DWP65544:DWR65544 EGL65544:EGN65544 EQH65544:EQJ65544 FAD65544:FAF65544 FJZ65544:FKB65544 FTV65544:FTX65544 GDR65544:GDT65544 GNN65544:GNP65544 GXJ65544:GXL65544 HHF65544:HHH65544 HRB65544:HRD65544 IAX65544:IAZ65544 IKT65544:IKV65544 IUP65544:IUR65544 JEL65544:JEN65544 JOH65544:JOJ65544 JYD65544:JYF65544 KHZ65544:KIB65544 KRV65544:KRX65544 LBR65544:LBT65544 LLN65544:LLP65544 LVJ65544:LVL65544 MFF65544:MFH65544 MPB65544:MPD65544 MYX65544:MYZ65544 NIT65544:NIV65544 NSP65544:NSR65544 OCL65544:OCN65544 OMH65544:OMJ65544 OWD65544:OWF65544 PFZ65544:PGB65544 PPV65544:PPX65544 PZR65544:PZT65544 QJN65544:QJP65544 QTJ65544:QTL65544 RDF65544:RDH65544 RNB65544:RND65544 RWX65544:RWZ65544 SGT65544:SGV65544 SQP65544:SQR65544 TAL65544:TAN65544 TKH65544:TKJ65544 TUD65544:TUF65544 UDZ65544:UEB65544 UNV65544:UNX65544 UXR65544:UXT65544 VHN65544:VHP65544 VRJ65544:VRL65544 WBF65544:WBH65544 WLB65544:WLD65544 WUX65544:WUZ65544 C131080:E131080 IL131080:IN131080 SH131080:SJ131080 ACD131080:ACF131080 ALZ131080:AMB131080 AVV131080:AVX131080 BFR131080:BFT131080 BPN131080:BPP131080 BZJ131080:BZL131080 CJF131080:CJH131080 CTB131080:CTD131080 DCX131080:DCZ131080 DMT131080:DMV131080 DWP131080:DWR131080 EGL131080:EGN131080 EQH131080:EQJ131080 FAD131080:FAF131080 FJZ131080:FKB131080 FTV131080:FTX131080 GDR131080:GDT131080 GNN131080:GNP131080 GXJ131080:GXL131080 HHF131080:HHH131080 HRB131080:HRD131080 IAX131080:IAZ131080 IKT131080:IKV131080 IUP131080:IUR131080 JEL131080:JEN131080 JOH131080:JOJ131080 JYD131080:JYF131080 KHZ131080:KIB131080 KRV131080:KRX131080 LBR131080:LBT131080 LLN131080:LLP131080 LVJ131080:LVL131080 MFF131080:MFH131080 MPB131080:MPD131080 MYX131080:MYZ131080 NIT131080:NIV131080 NSP131080:NSR131080 OCL131080:OCN131080 OMH131080:OMJ131080 OWD131080:OWF131080 PFZ131080:PGB131080 PPV131080:PPX131080 PZR131080:PZT131080 QJN131080:QJP131080 QTJ131080:QTL131080 RDF131080:RDH131080 RNB131080:RND131080 RWX131080:RWZ131080 SGT131080:SGV131080 SQP131080:SQR131080 TAL131080:TAN131080 TKH131080:TKJ131080 TUD131080:TUF131080 UDZ131080:UEB131080 UNV131080:UNX131080 UXR131080:UXT131080 VHN131080:VHP131080 VRJ131080:VRL131080 WBF131080:WBH131080 WLB131080:WLD131080 WUX131080:WUZ131080 C196616:E196616 IL196616:IN196616 SH196616:SJ196616 ACD196616:ACF196616 ALZ196616:AMB196616 AVV196616:AVX196616 BFR196616:BFT196616 BPN196616:BPP196616 BZJ196616:BZL196616 CJF196616:CJH196616 CTB196616:CTD196616 DCX196616:DCZ196616 DMT196616:DMV196616 DWP196616:DWR196616 EGL196616:EGN196616 EQH196616:EQJ196616 FAD196616:FAF196616 FJZ196616:FKB196616 FTV196616:FTX196616 GDR196616:GDT196616 GNN196616:GNP196616 GXJ196616:GXL196616 HHF196616:HHH196616 HRB196616:HRD196616 IAX196616:IAZ196616 IKT196616:IKV196616 IUP196616:IUR196616 JEL196616:JEN196616 JOH196616:JOJ196616 JYD196616:JYF196616 KHZ196616:KIB196616 KRV196616:KRX196616 LBR196616:LBT196616 LLN196616:LLP196616 LVJ196616:LVL196616 MFF196616:MFH196616 MPB196616:MPD196616 MYX196616:MYZ196616 NIT196616:NIV196616 NSP196616:NSR196616 OCL196616:OCN196616 OMH196616:OMJ196616 OWD196616:OWF196616 PFZ196616:PGB196616 PPV196616:PPX196616 PZR196616:PZT196616 QJN196616:QJP196616 QTJ196616:QTL196616 RDF196616:RDH196616 RNB196616:RND196616 RWX196616:RWZ196616 SGT196616:SGV196616 SQP196616:SQR196616 TAL196616:TAN196616 TKH196616:TKJ196616 TUD196616:TUF196616 UDZ196616:UEB196616 UNV196616:UNX196616 UXR196616:UXT196616 VHN196616:VHP196616 VRJ196616:VRL196616 WBF196616:WBH196616 WLB196616:WLD196616 WUX196616:WUZ196616 C262152:E262152 IL262152:IN262152 SH262152:SJ262152 ACD262152:ACF262152 ALZ262152:AMB262152 AVV262152:AVX262152 BFR262152:BFT262152 BPN262152:BPP262152 BZJ262152:BZL262152 CJF262152:CJH262152 CTB262152:CTD262152 DCX262152:DCZ262152 DMT262152:DMV262152 DWP262152:DWR262152 EGL262152:EGN262152 EQH262152:EQJ262152 FAD262152:FAF262152 FJZ262152:FKB262152 FTV262152:FTX262152 GDR262152:GDT262152 GNN262152:GNP262152 GXJ262152:GXL262152 HHF262152:HHH262152 HRB262152:HRD262152 IAX262152:IAZ262152 IKT262152:IKV262152 IUP262152:IUR262152 JEL262152:JEN262152 JOH262152:JOJ262152 JYD262152:JYF262152 KHZ262152:KIB262152 KRV262152:KRX262152 LBR262152:LBT262152 LLN262152:LLP262152 LVJ262152:LVL262152 MFF262152:MFH262152 MPB262152:MPD262152 MYX262152:MYZ262152 NIT262152:NIV262152 NSP262152:NSR262152 OCL262152:OCN262152 OMH262152:OMJ262152 OWD262152:OWF262152 PFZ262152:PGB262152 PPV262152:PPX262152 PZR262152:PZT262152 QJN262152:QJP262152 QTJ262152:QTL262152 RDF262152:RDH262152 RNB262152:RND262152 RWX262152:RWZ262152 SGT262152:SGV262152 SQP262152:SQR262152 TAL262152:TAN262152 TKH262152:TKJ262152 TUD262152:TUF262152 UDZ262152:UEB262152 UNV262152:UNX262152 UXR262152:UXT262152 VHN262152:VHP262152 VRJ262152:VRL262152 WBF262152:WBH262152 WLB262152:WLD262152 WUX262152:WUZ262152 C327688:E327688 IL327688:IN327688 SH327688:SJ327688 ACD327688:ACF327688 ALZ327688:AMB327688 AVV327688:AVX327688 BFR327688:BFT327688 BPN327688:BPP327688 BZJ327688:BZL327688 CJF327688:CJH327688 CTB327688:CTD327688 DCX327688:DCZ327688 DMT327688:DMV327688 DWP327688:DWR327688 EGL327688:EGN327688 EQH327688:EQJ327688 FAD327688:FAF327688 FJZ327688:FKB327688 FTV327688:FTX327688 GDR327688:GDT327688 GNN327688:GNP327688 GXJ327688:GXL327688 HHF327688:HHH327688 HRB327688:HRD327688 IAX327688:IAZ327688 IKT327688:IKV327688 IUP327688:IUR327688 JEL327688:JEN327688 JOH327688:JOJ327688 JYD327688:JYF327688 KHZ327688:KIB327688 KRV327688:KRX327688 LBR327688:LBT327688 LLN327688:LLP327688 LVJ327688:LVL327688 MFF327688:MFH327688 MPB327688:MPD327688 MYX327688:MYZ327688 NIT327688:NIV327688 NSP327688:NSR327688 OCL327688:OCN327688 OMH327688:OMJ327688 OWD327688:OWF327688 PFZ327688:PGB327688 PPV327688:PPX327688 PZR327688:PZT327688 QJN327688:QJP327688 QTJ327688:QTL327688 RDF327688:RDH327688 RNB327688:RND327688 RWX327688:RWZ327688 SGT327688:SGV327688 SQP327688:SQR327688 TAL327688:TAN327688 TKH327688:TKJ327688 TUD327688:TUF327688 UDZ327688:UEB327688 UNV327688:UNX327688 UXR327688:UXT327688 VHN327688:VHP327688 VRJ327688:VRL327688 WBF327688:WBH327688 WLB327688:WLD327688 WUX327688:WUZ327688 C393224:E393224 IL393224:IN393224 SH393224:SJ393224 ACD393224:ACF393224 ALZ393224:AMB393224 AVV393224:AVX393224 BFR393224:BFT393224 BPN393224:BPP393224 BZJ393224:BZL393224 CJF393224:CJH393224 CTB393224:CTD393224 DCX393224:DCZ393224 DMT393224:DMV393224 DWP393224:DWR393224 EGL393224:EGN393224 EQH393224:EQJ393224 FAD393224:FAF393224 FJZ393224:FKB393224 FTV393224:FTX393224 GDR393224:GDT393224 GNN393224:GNP393224 GXJ393224:GXL393224 HHF393224:HHH393224 HRB393224:HRD393224 IAX393224:IAZ393224 IKT393224:IKV393224 IUP393224:IUR393224 JEL393224:JEN393224 JOH393224:JOJ393224 JYD393224:JYF393224 KHZ393224:KIB393224 KRV393224:KRX393224 LBR393224:LBT393224 LLN393224:LLP393224 LVJ393224:LVL393224 MFF393224:MFH393224 MPB393224:MPD393224 MYX393224:MYZ393224 NIT393224:NIV393224 NSP393224:NSR393224 OCL393224:OCN393224 OMH393224:OMJ393224 OWD393224:OWF393224 PFZ393224:PGB393224 PPV393224:PPX393224 PZR393224:PZT393224 QJN393224:QJP393224 QTJ393224:QTL393224 RDF393224:RDH393224 RNB393224:RND393224 RWX393224:RWZ393224 SGT393224:SGV393224 SQP393224:SQR393224 TAL393224:TAN393224 TKH393224:TKJ393224 TUD393224:TUF393224 UDZ393224:UEB393224 UNV393224:UNX393224 UXR393224:UXT393224 VHN393224:VHP393224 VRJ393224:VRL393224 WBF393224:WBH393224 WLB393224:WLD393224 WUX393224:WUZ393224 C458760:E458760 IL458760:IN458760 SH458760:SJ458760 ACD458760:ACF458760 ALZ458760:AMB458760 AVV458760:AVX458760 BFR458760:BFT458760 BPN458760:BPP458760 BZJ458760:BZL458760 CJF458760:CJH458760 CTB458760:CTD458760 DCX458760:DCZ458760 DMT458760:DMV458760 DWP458760:DWR458760 EGL458760:EGN458760 EQH458760:EQJ458760 FAD458760:FAF458760 FJZ458760:FKB458760 FTV458760:FTX458760 GDR458760:GDT458760 GNN458760:GNP458760 GXJ458760:GXL458760 HHF458760:HHH458760 HRB458760:HRD458760 IAX458760:IAZ458760 IKT458760:IKV458760 IUP458760:IUR458760 JEL458760:JEN458760 JOH458760:JOJ458760 JYD458760:JYF458760 KHZ458760:KIB458760 KRV458760:KRX458760 LBR458760:LBT458760 LLN458760:LLP458760 LVJ458760:LVL458760 MFF458760:MFH458760 MPB458760:MPD458760 MYX458760:MYZ458760 NIT458760:NIV458760 NSP458760:NSR458760 OCL458760:OCN458760 OMH458760:OMJ458760 OWD458760:OWF458760 PFZ458760:PGB458760 PPV458760:PPX458760 PZR458760:PZT458760 QJN458760:QJP458760 QTJ458760:QTL458760 RDF458760:RDH458760 RNB458760:RND458760 RWX458760:RWZ458760 SGT458760:SGV458760 SQP458760:SQR458760 TAL458760:TAN458760 TKH458760:TKJ458760 TUD458760:TUF458760 UDZ458760:UEB458760 UNV458760:UNX458760 UXR458760:UXT458760 VHN458760:VHP458760 VRJ458760:VRL458760 WBF458760:WBH458760 WLB458760:WLD458760 WUX458760:WUZ458760 C524296:E524296 IL524296:IN524296 SH524296:SJ524296 ACD524296:ACF524296 ALZ524296:AMB524296 AVV524296:AVX524296 BFR524296:BFT524296 BPN524296:BPP524296 BZJ524296:BZL524296 CJF524296:CJH524296 CTB524296:CTD524296 DCX524296:DCZ524296 DMT524296:DMV524296 DWP524296:DWR524296 EGL524296:EGN524296 EQH524296:EQJ524296 FAD524296:FAF524296 FJZ524296:FKB524296 FTV524296:FTX524296 GDR524296:GDT524296 GNN524296:GNP524296 GXJ524296:GXL524296 HHF524296:HHH524296 HRB524296:HRD524296 IAX524296:IAZ524296 IKT524296:IKV524296 IUP524296:IUR524296 JEL524296:JEN524296 JOH524296:JOJ524296 JYD524296:JYF524296 KHZ524296:KIB524296 KRV524296:KRX524296 LBR524296:LBT524296 LLN524296:LLP524296 LVJ524296:LVL524296 MFF524296:MFH524296 MPB524296:MPD524296 MYX524296:MYZ524296 NIT524296:NIV524296 NSP524296:NSR524296 OCL524296:OCN524296 OMH524296:OMJ524296 OWD524296:OWF524296 PFZ524296:PGB524296 PPV524296:PPX524296 PZR524296:PZT524296 QJN524296:QJP524296 QTJ524296:QTL524296 RDF524296:RDH524296 RNB524296:RND524296 RWX524296:RWZ524296 SGT524296:SGV524296 SQP524296:SQR524296 TAL524296:TAN524296 TKH524296:TKJ524296 TUD524296:TUF524296 UDZ524296:UEB524296 UNV524296:UNX524296 UXR524296:UXT524296 VHN524296:VHP524296 VRJ524296:VRL524296 WBF524296:WBH524296 WLB524296:WLD524296 WUX524296:WUZ524296 C589832:E589832 IL589832:IN589832 SH589832:SJ589832 ACD589832:ACF589832 ALZ589832:AMB589832 AVV589832:AVX589832 BFR589832:BFT589832 BPN589832:BPP589832 BZJ589832:BZL589832 CJF589832:CJH589832 CTB589832:CTD589832 DCX589832:DCZ589832 DMT589832:DMV589832 DWP589832:DWR589832 EGL589832:EGN589832 EQH589832:EQJ589832 FAD589832:FAF589832 FJZ589832:FKB589832 FTV589832:FTX589832 GDR589832:GDT589832 GNN589832:GNP589832 GXJ589832:GXL589832 HHF589832:HHH589832 HRB589832:HRD589832 IAX589832:IAZ589832 IKT589832:IKV589832 IUP589832:IUR589832 JEL589832:JEN589832 JOH589832:JOJ589832 JYD589832:JYF589832 KHZ589832:KIB589832 KRV589832:KRX589832 LBR589832:LBT589832 LLN589832:LLP589832 LVJ589832:LVL589832 MFF589832:MFH589832 MPB589832:MPD589832 MYX589832:MYZ589832 NIT589832:NIV589832 NSP589832:NSR589832 OCL589832:OCN589832 OMH589832:OMJ589832 OWD589832:OWF589832 PFZ589832:PGB589832 PPV589832:PPX589832 PZR589832:PZT589832 QJN589832:QJP589832 QTJ589832:QTL589832 RDF589832:RDH589832 RNB589832:RND589832 RWX589832:RWZ589832 SGT589832:SGV589832 SQP589832:SQR589832 TAL589832:TAN589832 TKH589832:TKJ589832 TUD589832:TUF589832 UDZ589832:UEB589832 UNV589832:UNX589832 UXR589832:UXT589832 VHN589832:VHP589832 VRJ589832:VRL589832 WBF589832:WBH589832 WLB589832:WLD589832 WUX589832:WUZ589832 C655368:E655368 IL655368:IN655368 SH655368:SJ655368 ACD655368:ACF655368 ALZ655368:AMB655368 AVV655368:AVX655368 BFR655368:BFT655368 BPN655368:BPP655368 BZJ655368:BZL655368 CJF655368:CJH655368 CTB655368:CTD655368 DCX655368:DCZ655368 DMT655368:DMV655368 DWP655368:DWR655368 EGL655368:EGN655368 EQH655368:EQJ655368 FAD655368:FAF655368 FJZ655368:FKB655368 FTV655368:FTX655368 GDR655368:GDT655368 GNN655368:GNP655368 GXJ655368:GXL655368 HHF655368:HHH655368 HRB655368:HRD655368 IAX655368:IAZ655368 IKT655368:IKV655368 IUP655368:IUR655368 JEL655368:JEN655368 JOH655368:JOJ655368 JYD655368:JYF655368 KHZ655368:KIB655368 KRV655368:KRX655368 LBR655368:LBT655368 LLN655368:LLP655368 LVJ655368:LVL655368 MFF655368:MFH655368 MPB655368:MPD655368 MYX655368:MYZ655368 NIT655368:NIV655368 NSP655368:NSR655368 OCL655368:OCN655368 OMH655368:OMJ655368 OWD655368:OWF655368 PFZ655368:PGB655368 PPV655368:PPX655368 PZR655368:PZT655368 QJN655368:QJP655368 QTJ655368:QTL655368 RDF655368:RDH655368 RNB655368:RND655368 RWX655368:RWZ655368 SGT655368:SGV655368 SQP655368:SQR655368 TAL655368:TAN655368 TKH655368:TKJ655368 TUD655368:TUF655368 UDZ655368:UEB655368 UNV655368:UNX655368 UXR655368:UXT655368 VHN655368:VHP655368 VRJ655368:VRL655368 WBF655368:WBH655368 WLB655368:WLD655368 WUX655368:WUZ655368 C720904:E720904 IL720904:IN720904 SH720904:SJ720904 ACD720904:ACF720904 ALZ720904:AMB720904 AVV720904:AVX720904 BFR720904:BFT720904 BPN720904:BPP720904 BZJ720904:BZL720904 CJF720904:CJH720904 CTB720904:CTD720904 DCX720904:DCZ720904 DMT720904:DMV720904 DWP720904:DWR720904 EGL720904:EGN720904 EQH720904:EQJ720904 FAD720904:FAF720904 FJZ720904:FKB720904 FTV720904:FTX720904 GDR720904:GDT720904 GNN720904:GNP720904 GXJ720904:GXL720904 HHF720904:HHH720904 HRB720904:HRD720904 IAX720904:IAZ720904 IKT720904:IKV720904 IUP720904:IUR720904 JEL720904:JEN720904 JOH720904:JOJ720904 JYD720904:JYF720904 KHZ720904:KIB720904 KRV720904:KRX720904 LBR720904:LBT720904 LLN720904:LLP720904 LVJ720904:LVL720904 MFF720904:MFH720904 MPB720904:MPD720904 MYX720904:MYZ720904 NIT720904:NIV720904 NSP720904:NSR720904 OCL720904:OCN720904 OMH720904:OMJ720904 OWD720904:OWF720904 PFZ720904:PGB720904 PPV720904:PPX720904 PZR720904:PZT720904 QJN720904:QJP720904 QTJ720904:QTL720904 RDF720904:RDH720904 RNB720904:RND720904 RWX720904:RWZ720904 SGT720904:SGV720904 SQP720904:SQR720904 TAL720904:TAN720904 TKH720904:TKJ720904 TUD720904:TUF720904 UDZ720904:UEB720904 UNV720904:UNX720904 UXR720904:UXT720904 VHN720904:VHP720904 VRJ720904:VRL720904 WBF720904:WBH720904 WLB720904:WLD720904 WUX720904:WUZ720904 C786440:E786440 IL786440:IN786440 SH786440:SJ786440 ACD786440:ACF786440 ALZ786440:AMB786440 AVV786440:AVX786440 BFR786440:BFT786440 BPN786440:BPP786440 BZJ786440:BZL786440 CJF786440:CJH786440 CTB786440:CTD786440 DCX786440:DCZ786440 DMT786440:DMV786440 DWP786440:DWR786440 EGL786440:EGN786440 EQH786440:EQJ786440 FAD786440:FAF786440 FJZ786440:FKB786440 FTV786440:FTX786440 GDR786440:GDT786440 GNN786440:GNP786440 GXJ786440:GXL786440 HHF786440:HHH786440 HRB786440:HRD786440 IAX786440:IAZ786440 IKT786440:IKV786440 IUP786440:IUR786440 JEL786440:JEN786440 JOH786440:JOJ786440 JYD786440:JYF786440 KHZ786440:KIB786440 KRV786440:KRX786440 LBR786440:LBT786440 LLN786440:LLP786440 LVJ786440:LVL786440 MFF786440:MFH786440 MPB786440:MPD786440 MYX786440:MYZ786440 NIT786440:NIV786440 NSP786440:NSR786440 OCL786440:OCN786440 OMH786440:OMJ786440 OWD786440:OWF786440 PFZ786440:PGB786440 PPV786440:PPX786440 PZR786440:PZT786440 QJN786440:QJP786440 QTJ786440:QTL786440 RDF786440:RDH786440 RNB786440:RND786440 RWX786440:RWZ786440 SGT786440:SGV786440 SQP786440:SQR786440 TAL786440:TAN786440 TKH786440:TKJ786440 TUD786440:TUF786440 UDZ786440:UEB786440 UNV786440:UNX786440 UXR786440:UXT786440 VHN786440:VHP786440 VRJ786440:VRL786440 WBF786440:WBH786440 WLB786440:WLD786440 WUX786440:WUZ786440 C851976:E851976 IL851976:IN851976 SH851976:SJ851976 ACD851976:ACF851976 ALZ851976:AMB851976 AVV851976:AVX851976 BFR851976:BFT851976 BPN851976:BPP851976 BZJ851976:BZL851976 CJF851976:CJH851976 CTB851976:CTD851976 DCX851976:DCZ851976 DMT851976:DMV851976 DWP851976:DWR851976 EGL851976:EGN851976 EQH851976:EQJ851976 FAD851976:FAF851976 FJZ851976:FKB851976 FTV851976:FTX851976 GDR851976:GDT851976 GNN851976:GNP851976 GXJ851976:GXL851976 HHF851976:HHH851976 HRB851976:HRD851976 IAX851976:IAZ851976 IKT851976:IKV851976 IUP851976:IUR851976 JEL851976:JEN851976 JOH851976:JOJ851976 JYD851976:JYF851976 KHZ851976:KIB851976 KRV851976:KRX851976 LBR851976:LBT851976 LLN851976:LLP851976 LVJ851976:LVL851976 MFF851976:MFH851976 MPB851976:MPD851976 MYX851976:MYZ851976 NIT851976:NIV851976 NSP851976:NSR851976 OCL851976:OCN851976 OMH851976:OMJ851976 OWD851976:OWF851976 PFZ851976:PGB851976 PPV851976:PPX851976 PZR851976:PZT851976 QJN851976:QJP851976 QTJ851976:QTL851976 RDF851976:RDH851976 RNB851976:RND851976 RWX851976:RWZ851976 SGT851976:SGV851976 SQP851976:SQR851976 TAL851976:TAN851976 TKH851976:TKJ851976 TUD851976:TUF851976 UDZ851976:UEB851976 UNV851976:UNX851976 UXR851976:UXT851976 VHN851976:VHP851976 VRJ851976:VRL851976 WBF851976:WBH851976 WLB851976:WLD851976 WUX851976:WUZ851976 C917512:E917512 IL917512:IN917512 SH917512:SJ917512 ACD917512:ACF917512 ALZ917512:AMB917512 AVV917512:AVX917512 BFR917512:BFT917512 BPN917512:BPP917512 BZJ917512:BZL917512 CJF917512:CJH917512 CTB917512:CTD917512 DCX917512:DCZ917512 DMT917512:DMV917512 DWP917512:DWR917512 EGL917512:EGN917512 EQH917512:EQJ917512 FAD917512:FAF917512 FJZ917512:FKB917512 FTV917512:FTX917512 GDR917512:GDT917512 GNN917512:GNP917512 GXJ917512:GXL917512 HHF917512:HHH917512 HRB917512:HRD917512 IAX917512:IAZ917512 IKT917512:IKV917512 IUP917512:IUR917512 JEL917512:JEN917512 JOH917512:JOJ917512 JYD917512:JYF917512 KHZ917512:KIB917512 KRV917512:KRX917512 LBR917512:LBT917512 LLN917512:LLP917512 LVJ917512:LVL917512 MFF917512:MFH917512 MPB917512:MPD917512 MYX917512:MYZ917512 NIT917512:NIV917512 NSP917512:NSR917512 OCL917512:OCN917512 OMH917512:OMJ917512 OWD917512:OWF917512 PFZ917512:PGB917512 PPV917512:PPX917512 PZR917512:PZT917512 QJN917512:QJP917512 QTJ917512:QTL917512 RDF917512:RDH917512 RNB917512:RND917512 RWX917512:RWZ917512 SGT917512:SGV917512 SQP917512:SQR917512 TAL917512:TAN917512 TKH917512:TKJ917512 TUD917512:TUF917512 UDZ917512:UEB917512 UNV917512:UNX917512 UXR917512:UXT917512 VHN917512:VHP917512 VRJ917512:VRL917512 WBF917512:WBH917512 WLB917512:WLD917512 WUX917512:WUZ917512 C983048:E983048 IL983048:IN983048 SH983048:SJ983048 ACD983048:ACF983048 ALZ983048:AMB983048 AVV983048:AVX983048 BFR983048:BFT983048 BPN983048:BPP983048 BZJ983048:BZL983048 CJF983048:CJH983048 CTB983048:CTD983048 DCX983048:DCZ983048 DMT983048:DMV983048 DWP983048:DWR983048 EGL983048:EGN983048 EQH983048:EQJ983048 FAD983048:FAF983048 FJZ983048:FKB983048 FTV983048:FTX983048 GDR983048:GDT983048 GNN983048:GNP983048 GXJ983048:GXL983048 HHF983048:HHH983048 HRB983048:HRD983048 IAX983048:IAZ983048 IKT983048:IKV983048 IUP983048:IUR983048 JEL983048:JEN983048 JOH983048:JOJ983048 JYD983048:JYF983048 KHZ983048:KIB983048 KRV983048:KRX983048 LBR983048:LBT983048 LLN983048:LLP983048 LVJ983048:LVL983048 MFF983048:MFH983048 MPB983048:MPD983048 MYX983048:MYZ983048 NIT983048:NIV983048 NSP983048:NSR983048 OCL983048:OCN983048 OMH983048:OMJ983048 OWD983048:OWF983048 PFZ983048:PGB983048 PPV983048:PPX983048 PZR983048:PZT983048 QJN983048:QJP983048 QTJ983048:QTL983048 RDF983048:RDH983048 RNB983048:RND983048 RWX983048:RWZ983048 SGT983048:SGV983048 SQP983048:SQR983048 TAL983048:TAN983048 TKH983048:TKJ983048 TUD983048:TUF983048 UDZ983048:UEB983048 UNV983048:UNX983048 UXR983048:UXT983048 VHN983048:VHP983048 VRJ983048:VRL983048 WBF983048:WBH983048 WLB983048:WLD983048 WUX983048:WUZ983048 C2:E2"/>
    <dataValidation imeMode="halfKatakana" allowBlank="1" showInputMessage="1" showErrorMessage="1" sqref="C6:E6 IL6:IN6 SH6:SJ6 ACD6:ACF6 ALZ6:AMB6 AVV6:AVX6 BFR6:BFT6 BPN6:BPP6 BZJ6:BZL6 CJF6:CJH6 CTB6:CTD6 DCX6:DCZ6 DMT6:DMV6 DWP6:DWR6 EGL6:EGN6 EQH6:EQJ6 FAD6:FAF6 FJZ6:FKB6 FTV6:FTX6 GDR6:GDT6 GNN6:GNP6 GXJ6:GXL6 HHF6:HHH6 HRB6:HRD6 IAX6:IAZ6 IKT6:IKV6 IUP6:IUR6 JEL6:JEN6 JOH6:JOJ6 JYD6:JYF6 KHZ6:KIB6 KRV6:KRX6 LBR6:LBT6 LLN6:LLP6 LVJ6:LVL6 MFF6:MFH6 MPB6:MPD6 MYX6:MYZ6 NIT6:NIV6 NSP6:NSR6 OCL6:OCN6 OMH6:OMJ6 OWD6:OWF6 PFZ6:PGB6 PPV6:PPX6 PZR6:PZT6 QJN6:QJP6 QTJ6:QTL6 RDF6:RDH6 RNB6:RND6 RWX6:RWZ6 SGT6:SGV6 SQP6:SQR6 TAL6:TAN6 TKH6:TKJ6 TUD6:TUF6 UDZ6:UEB6 UNV6:UNX6 UXR6:UXT6 VHN6:VHP6 VRJ6:VRL6 WBF6:WBH6 WLB6:WLD6 WUX6:WUZ6 C65543:E65543 IL65543:IN65543 SH65543:SJ65543 ACD65543:ACF65543 ALZ65543:AMB65543 AVV65543:AVX65543 BFR65543:BFT65543 BPN65543:BPP65543 BZJ65543:BZL65543 CJF65543:CJH65543 CTB65543:CTD65543 DCX65543:DCZ65543 DMT65543:DMV65543 DWP65543:DWR65543 EGL65543:EGN65543 EQH65543:EQJ65543 FAD65543:FAF65543 FJZ65543:FKB65543 FTV65543:FTX65543 GDR65543:GDT65543 GNN65543:GNP65543 GXJ65543:GXL65543 HHF65543:HHH65543 HRB65543:HRD65543 IAX65543:IAZ65543 IKT65543:IKV65543 IUP65543:IUR65543 JEL65543:JEN65543 JOH65543:JOJ65543 JYD65543:JYF65543 KHZ65543:KIB65543 KRV65543:KRX65543 LBR65543:LBT65543 LLN65543:LLP65543 LVJ65543:LVL65543 MFF65543:MFH65543 MPB65543:MPD65543 MYX65543:MYZ65543 NIT65543:NIV65543 NSP65543:NSR65543 OCL65543:OCN65543 OMH65543:OMJ65543 OWD65543:OWF65543 PFZ65543:PGB65543 PPV65543:PPX65543 PZR65543:PZT65543 QJN65543:QJP65543 QTJ65543:QTL65543 RDF65543:RDH65543 RNB65543:RND65543 RWX65543:RWZ65543 SGT65543:SGV65543 SQP65543:SQR65543 TAL65543:TAN65543 TKH65543:TKJ65543 TUD65543:TUF65543 UDZ65543:UEB65543 UNV65543:UNX65543 UXR65543:UXT65543 VHN65543:VHP65543 VRJ65543:VRL65543 WBF65543:WBH65543 WLB65543:WLD65543 WUX65543:WUZ65543 C131079:E131079 IL131079:IN131079 SH131079:SJ131079 ACD131079:ACF131079 ALZ131079:AMB131079 AVV131079:AVX131079 BFR131079:BFT131079 BPN131079:BPP131079 BZJ131079:BZL131079 CJF131079:CJH131079 CTB131079:CTD131079 DCX131079:DCZ131079 DMT131079:DMV131079 DWP131079:DWR131079 EGL131079:EGN131079 EQH131079:EQJ131079 FAD131079:FAF131079 FJZ131079:FKB131079 FTV131079:FTX131079 GDR131079:GDT131079 GNN131079:GNP131079 GXJ131079:GXL131079 HHF131079:HHH131079 HRB131079:HRD131079 IAX131079:IAZ131079 IKT131079:IKV131079 IUP131079:IUR131079 JEL131079:JEN131079 JOH131079:JOJ131079 JYD131079:JYF131079 KHZ131079:KIB131079 KRV131079:KRX131079 LBR131079:LBT131079 LLN131079:LLP131079 LVJ131079:LVL131079 MFF131079:MFH131079 MPB131079:MPD131079 MYX131079:MYZ131079 NIT131079:NIV131079 NSP131079:NSR131079 OCL131079:OCN131079 OMH131079:OMJ131079 OWD131079:OWF131079 PFZ131079:PGB131079 PPV131079:PPX131079 PZR131079:PZT131079 QJN131079:QJP131079 QTJ131079:QTL131079 RDF131079:RDH131079 RNB131079:RND131079 RWX131079:RWZ131079 SGT131079:SGV131079 SQP131079:SQR131079 TAL131079:TAN131079 TKH131079:TKJ131079 TUD131079:TUF131079 UDZ131079:UEB131079 UNV131079:UNX131079 UXR131079:UXT131079 VHN131079:VHP131079 VRJ131079:VRL131079 WBF131079:WBH131079 WLB131079:WLD131079 WUX131079:WUZ131079 C196615:E196615 IL196615:IN196615 SH196615:SJ196615 ACD196615:ACF196615 ALZ196615:AMB196615 AVV196615:AVX196615 BFR196615:BFT196615 BPN196615:BPP196615 BZJ196615:BZL196615 CJF196615:CJH196615 CTB196615:CTD196615 DCX196615:DCZ196615 DMT196615:DMV196615 DWP196615:DWR196615 EGL196615:EGN196615 EQH196615:EQJ196615 FAD196615:FAF196615 FJZ196615:FKB196615 FTV196615:FTX196615 GDR196615:GDT196615 GNN196615:GNP196615 GXJ196615:GXL196615 HHF196615:HHH196615 HRB196615:HRD196615 IAX196615:IAZ196615 IKT196615:IKV196615 IUP196615:IUR196615 JEL196615:JEN196615 JOH196615:JOJ196615 JYD196615:JYF196615 KHZ196615:KIB196615 KRV196615:KRX196615 LBR196615:LBT196615 LLN196615:LLP196615 LVJ196615:LVL196615 MFF196615:MFH196615 MPB196615:MPD196615 MYX196615:MYZ196615 NIT196615:NIV196615 NSP196615:NSR196615 OCL196615:OCN196615 OMH196615:OMJ196615 OWD196615:OWF196615 PFZ196615:PGB196615 PPV196615:PPX196615 PZR196615:PZT196615 QJN196615:QJP196615 QTJ196615:QTL196615 RDF196615:RDH196615 RNB196615:RND196615 RWX196615:RWZ196615 SGT196615:SGV196615 SQP196615:SQR196615 TAL196615:TAN196615 TKH196615:TKJ196615 TUD196615:TUF196615 UDZ196615:UEB196615 UNV196615:UNX196615 UXR196615:UXT196615 VHN196615:VHP196615 VRJ196615:VRL196615 WBF196615:WBH196615 WLB196615:WLD196615 WUX196615:WUZ196615 C262151:E262151 IL262151:IN262151 SH262151:SJ262151 ACD262151:ACF262151 ALZ262151:AMB262151 AVV262151:AVX262151 BFR262151:BFT262151 BPN262151:BPP262151 BZJ262151:BZL262151 CJF262151:CJH262151 CTB262151:CTD262151 DCX262151:DCZ262151 DMT262151:DMV262151 DWP262151:DWR262151 EGL262151:EGN262151 EQH262151:EQJ262151 FAD262151:FAF262151 FJZ262151:FKB262151 FTV262151:FTX262151 GDR262151:GDT262151 GNN262151:GNP262151 GXJ262151:GXL262151 HHF262151:HHH262151 HRB262151:HRD262151 IAX262151:IAZ262151 IKT262151:IKV262151 IUP262151:IUR262151 JEL262151:JEN262151 JOH262151:JOJ262151 JYD262151:JYF262151 KHZ262151:KIB262151 KRV262151:KRX262151 LBR262151:LBT262151 LLN262151:LLP262151 LVJ262151:LVL262151 MFF262151:MFH262151 MPB262151:MPD262151 MYX262151:MYZ262151 NIT262151:NIV262151 NSP262151:NSR262151 OCL262151:OCN262151 OMH262151:OMJ262151 OWD262151:OWF262151 PFZ262151:PGB262151 PPV262151:PPX262151 PZR262151:PZT262151 QJN262151:QJP262151 QTJ262151:QTL262151 RDF262151:RDH262151 RNB262151:RND262151 RWX262151:RWZ262151 SGT262151:SGV262151 SQP262151:SQR262151 TAL262151:TAN262151 TKH262151:TKJ262151 TUD262151:TUF262151 UDZ262151:UEB262151 UNV262151:UNX262151 UXR262151:UXT262151 VHN262151:VHP262151 VRJ262151:VRL262151 WBF262151:WBH262151 WLB262151:WLD262151 WUX262151:WUZ262151 C327687:E327687 IL327687:IN327687 SH327687:SJ327687 ACD327687:ACF327687 ALZ327687:AMB327687 AVV327687:AVX327687 BFR327687:BFT327687 BPN327687:BPP327687 BZJ327687:BZL327687 CJF327687:CJH327687 CTB327687:CTD327687 DCX327687:DCZ327687 DMT327687:DMV327687 DWP327687:DWR327687 EGL327687:EGN327687 EQH327687:EQJ327687 FAD327687:FAF327687 FJZ327687:FKB327687 FTV327687:FTX327687 GDR327687:GDT327687 GNN327687:GNP327687 GXJ327687:GXL327687 HHF327687:HHH327687 HRB327687:HRD327687 IAX327687:IAZ327687 IKT327687:IKV327687 IUP327687:IUR327687 JEL327687:JEN327687 JOH327687:JOJ327687 JYD327687:JYF327687 KHZ327687:KIB327687 KRV327687:KRX327687 LBR327687:LBT327687 LLN327687:LLP327687 LVJ327687:LVL327687 MFF327687:MFH327687 MPB327687:MPD327687 MYX327687:MYZ327687 NIT327687:NIV327687 NSP327687:NSR327687 OCL327687:OCN327687 OMH327687:OMJ327687 OWD327687:OWF327687 PFZ327687:PGB327687 PPV327687:PPX327687 PZR327687:PZT327687 QJN327687:QJP327687 QTJ327687:QTL327687 RDF327687:RDH327687 RNB327687:RND327687 RWX327687:RWZ327687 SGT327687:SGV327687 SQP327687:SQR327687 TAL327687:TAN327687 TKH327687:TKJ327687 TUD327687:TUF327687 UDZ327687:UEB327687 UNV327687:UNX327687 UXR327687:UXT327687 VHN327687:VHP327687 VRJ327687:VRL327687 WBF327687:WBH327687 WLB327687:WLD327687 WUX327687:WUZ327687 C393223:E393223 IL393223:IN393223 SH393223:SJ393223 ACD393223:ACF393223 ALZ393223:AMB393223 AVV393223:AVX393223 BFR393223:BFT393223 BPN393223:BPP393223 BZJ393223:BZL393223 CJF393223:CJH393223 CTB393223:CTD393223 DCX393223:DCZ393223 DMT393223:DMV393223 DWP393223:DWR393223 EGL393223:EGN393223 EQH393223:EQJ393223 FAD393223:FAF393223 FJZ393223:FKB393223 FTV393223:FTX393223 GDR393223:GDT393223 GNN393223:GNP393223 GXJ393223:GXL393223 HHF393223:HHH393223 HRB393223:HRD393223 IAX393223:IAZ393223 IKT393223:IKV393223 IUP393223:IUR393223 JEL393223:JEN393223 JOH393223:JOJ393223 JYD393223:JYF393223 KHZ393223:KIB393223 KRV393223:KRX393223 LBR393223:LBT393223 LLN393223:LLP393223 LVJ393223:LVL393223 MFF393223:MFH393223 MPB393223:MPD393223 MYX393223:MYZ393223 NIT393223:NIV393223 NSP393223:NSR393223 OCL393223:OCN393223 OMH393223:OMJ393223 OWD393223:OWF393223 PFZ393223:PGB393223 PPV393223:PPX393223 PZR393223:PZT393223 QJN393223:QJP393223 QTJ393223:QTL393223 RDF393223:RDH393223 RNB393223:RND393223 RWX393223:RWZ393223 SGT393223:SGV393223 SQP393223:SQR393223 TAL393223:TAN393223 TKH393223:TKJ393223 TUD393223:TUF393223 UDZ393223:UEB393223 UNV393223:UNX393223 UXR393223:UXT393223 VHN393223:VHP393223 VRJ393223:VRL393223 WBF393223:WBH393223 WLB393223:WLD393223 WUX393223:WUZ393223 C458759:E458759 IL458759:IN458759 SH458759:SJ458759 ACD458759:ACF458759 ALZ458759:AMB458759 AVV458759:AVX458759 BFR458759:BFT458759 BPN458759:BPP458759 BZJ458759:BZL458759 CJF458759:CJH458759 CTB458759:CTD458759 DCX458759:DCZ458759 DMT458759:DMV458759 DWP458759:DWR458759 EGL458759:EGN458759 EQH458759:EQJ458759 FAD458759:FAF458759 FJZ458759:FKB458759 FTV458759:FTX458759 GDR458759:GDT458759 GNN458759:GNP458759 GXJ458759:GXL458759 HHF458759:HHH458759 HRB458759:HRD458759 IAX458759:IAZ458759 IKT458759:IKV458759 IUP458759:IUR458759 JEL458759:JEN458759 JOH458759:JOJ458759 JYD458759:JYF458759 KHZ458759:KIB458759 KRV458759:KRX458759 LBR458759:LBT458759 LLN458759:LLP458759 LVJ458759:LVL458759 MFF458759:MFH458759 MPB458759:MPD458759 MYX458759:MYZ458759 NIT458759:NIV458759 NSP458759:NSR458759 OCL458759:OCN458759 OMH458759:OMJ458759 OWD458759:OWF458759 PFZ458759:PGB458759 PPV458759:PPX458759 PZR458759:PZT458759 QJN458759:QJP458759 QTJ458759:QTL458759 RDF458759:RDH458759 RNB458759:RND458759 RWX458759:RWZ458759 SGT458759:SGV458759 SQP458759:SQR458759 TAL458759:TAN458759 TKH458759:TKJ458759 TUD458759:TUF458759 UDZ458759:UEB458759 UNV458759:UNX458759 UXR458759:UXT458759 VHN458759:VHP458759 VRJ458759:VRL458759 WBF458759:WBH458759 WLB458759:WLD458759 WUX458759:WUZ458759 C524295:E524295 IL524295:IN524295 SH524295:SJ524295 ACD524295:ACF524295 ALZ524295:AMB524295 AVV524295:AVX524295 BFR524295:BFT524295 BPN524295:BPP524295 BZJ524295:BZL524295 CJF524295:CJH524295 CTB524295:CTD524295 DCX524295:DCZ524295 DMT524295:DMV524295 DWP524295:DWR524295 EGL524295:EGN524295 EQH524295:EQJ524295 FAD524295:FAF524295 FJZ524295:FKB524295 FTV524295:FTX524295 GDR524295:GDT524295 GNN524295:GNP524295 GXJ524295:GXL524295 HHF524295:HHH524295 HRB524295:HRD524295 IAX524295:IAZ524295 IKT524295:IKV524295 IUP524295:IUR524295 JEL524295:JEN524295 JOH524295:JOJ524295 JYD524295:JYF524295 KHZ524295:KIB524295 KRV524295:KRX524295 LBR524295:LBT524295 LLN524295:LLP524295 LVJ524295:LVL524295 MFF524295:MFH524295 MPB524295:MPD524295 MYX524295:MYZ524295 NIT524295:NIV524295 NSP524295:NSR524295 OCL524295:OCN524295 OMH524295:OMJ524295 OWD524295:OWF524295 PFZ524295:PGB524295 PPV524295:PPX524295 PZR524295:PZT524295 QJN524295:QJP524295 QTJ524295:QTL524295 RDF524295:RDH524295 RNB524295:RND524295 RWX524295:RWZ524295 SGT524295:SGV524295 SQP524295:SQR524295 TAL524295:TAN524295 TKH524295:TKJ524295 TUD524295:TUF524295 UDZ524295:UEB524295 UNV524295:UNX524295 UXR524295:UXT524295 VHN524295:VHP524295 VRJ524295:VRL524295 WBF524295:WBH524295 WLB524295:WLD524295 WUX524295:WUZ524295 C589831:E589831 IL589831:IN589831 SH589831:SJ589831 ACD589831:ACF589831 ALZ589831:AMB589831 AVV589831:AVX589831 BFR589831:BFT589831 BPN589831:BPP589831 BZJ589831:BZL589831 CJF589831:CJH589831 CTB589831:CTD589831 DCX589831:DCZ589831 DMT589831:DMV589831 DWP589831:DWR589831 EGL589831:EGN589831 EQH589831:EQJ589831 FAD589831:FAF589831 FJZ589831:FKB589831 FTV589831:FTX589831 GDR589831:GDT589831 GNN589831:GNP589831 GXJ589831:GXL589831 HHF589831:HHH589831 HRB589831:HRD589831 IAX589831:IAZ589831 IKT589831:IKV589831 IUP589831:IUR589831 JEL589831:JEN589831 JOH589831:JOJ589831 JYD589831:JYF589831 KHZ589831:KIB589831 KRV589831:KRX589831 LBR589831:LBT589831 LLN589831:LLP589831 LVJ589831:LVL589831 MFF589831:MFH589831 MPB589831:MPD589831 MYX589831:MYZ589831 NIT589831:NIV589831 NSP589831:NSR589831 OCL589831:OCN589831 OMH589831:OMJ589831 OWD589831:OWF589831 PFZ589831:PGB589831 PPV589831:PPX589831 PZR589831:PZT589831 QJN589831:QJP589831 QTJ589831:QTL589831 RDF589831:RDH589831 RNB589831:RND589831 RWX589831:RWZ589831 SGT589831:SGV589831 SQP589831:SQR589831 TAL589831:TAN589831 TKH589831:TKJ589831 TUD589831:TUF589831 UDZ589831:UEB589831 UNV589831:UNX589831 UXR589831:UXT589831 VHN589831:VHP589831 VRJ589831:VRL589831 WBF589831:WBH589831 WLB589831:WLD589831 WUX589831:WUZ589831 C655367:E655367 IL655367:IN655367 SH655367:SJ655367 ACD655367:ACF655367 ALZ655367:AMB655367 AVV655367:AVX655367 BFR655367:BFT655367 BPN655367:BPP655367 BZJ655367:BZL655367 CJF655367:CJH655367 CTB655367:CTD655367 DCX655367:DCZ655367 DMT655367:DMV655367 DWP655367:DWR655367 EGL655367:EGN655367 EQH655367:EQJ655367 FAD655367:FAF655367 FJZ655367:FKB655367 FTV655367:FTX655367 GDR655367:GDT655367 GNN655367:GNP655367 GXJ655367:GXL655367 HHF655367:HHH655367 HRB655367:HRD655367 IAX655367:IAZ655367 IKT655367:IKV655367 IUP655367:IUR655367 JEL655367:JEN655367 JOH655367:JOJ655367 JYD655367:JYF655367 KHZ655367:KIB655367 KRV655367:KRX655367 LBR655367:LBT655367 LLN655367:LLP655367 LVJ655367:LVL655367 MFF655367:MFH655367 MPB655367:MPD655367 MYX655367:MYZ655367 NIT655367:NIV655367 NSP655367:NSR655367 OCL655367:OCN655367 OMH655367:OMJ655367 OWD655367:OWF655367 PFZ655367:PGB655367 PPV655367:PPX655367 PZR655367:PZT655367 QJN655367:QJP655367 QTJ655367:QTL655367 RDF655367:RDH655367 RNB655367:RND655367 RWX655367:RWZ655367 SGT655367:SGV655367 SQP655367:SQR655367 TAL655367:TAN655367 TKH655367:TKJ655367 TUD655367:TUF655367 UDZ655367:UEB655367 UNV655367:UNX655367 UXR655367:UXT655367 VHN655367:VHP655367 VRJ655367:VRL655367 WBF655367:WBH655367 WLB655367:WLD655367 WUX655367:WUZ655367 C720903:E720903 IL720903:IN720903 SH720903:SJ720903 ACD720903:ACF720903 ALZ720903:AMB720903 AVV720903:AVX720903 BFR720903:BFT720903 BPN720903:BPP720903 BZJ720903:BZL720903 CJF720903:CJH720903 CTB720903:CTD720903 DCX720903:DCZ720903 DMT720903:DMV720903 DWP720903:DWR720903 EGL720903:EGN720903 EQH720903:EQJ720903 FAD720903:FAF720903 FJZ720903:FKB720903 FTV720903:FTX720903 GDR720903:GDT720903 GNN720903:GNP720903 GXJ720903:GXL720903 HHF720903:HHH720903 HRB720903:HRD720903 IAX720903:IAZ720903 IKT720903:IKV720903 IUP720903:IUR720903 JEL720903:JEN720903 JOH720903:JOJ720903 JYD720903:JYF720903 KHZ720903:KIB720903 KRV720903:KRX720903 LBR720903:LBT720903 LLN720903:LLP720903 LVJ720903:LVL720903 MFF720903:MFH720903 MPB720903:MPD720903 MYX720903:MYZ720903 NIT720903:NIV720903 NSP720903:NSR720903 OCL720903:OCN720903 OMH720903:OMJ720903 OWD720903:OWF720903 PFZ720903:PGB720903 PPV720903:PPX720903 PZR720903:PZT720903 QJN720903:QJP720903 QTJ720903:QTL720903 RDF720903:RDH720903 RNB720903:RND720903 RWX720903:RWZ720903 SGT720903:SGV720903 SQP720903:SQR720903 TAL720903:TAN720903 TKH720903:TKJ720903 TUD720903:TUF720903 UDZ720903:UEB720903 UNV720903:UNX720903 UXR720903:UXT720903 VHN720903:VHP720903 VRJ720903:VRL720903 WBF720903:WBH720903 WLB720903:WLD720903 WUX720903:WUZ720903 C786439:E786439 IL786439:IN786439 SH786439:SJ786439 ACD786439:ACF786439 ALZ786439:AMB786439 AVV786439:AVX786439 BFR786439:BFT786439 BPN786439:BPP786439 BZJ786439:BZL786439 CJF786439:CJH786439 CTB786439:CTD786439 DCX786439:DCZ786439 DMT786439:DMV786439 DWP786439:DWR786439 EGL786439:EGN786439 EQH786439:EQJ786439 FAD786439:FAF786439 FJZ786439:FKB786439 FTV786439:FTX786439 GDR786439:GDT786439 GNN786439:GNP786439 GXJ786439:GXL786439 HHF786439:HHH786439 HRB786439:HRD786439 IAX786439:IAZ786439 IKT786439:IKV786439 IUP786439:IUR786439 JEL786439:JEN786439 JOH786439:JOJ786439 JYD786439:JYF786439 KHZ786439:KIB786439 KRV786439:KRX786439 LBR786439:LBT786439 LLN786439:LLP786439 LVJ786439:LVL786439 MFF786439:MFH786439 MPB786439:MPD786439 MYX786439:MYZ786439 NIT786439:NIV786439 NSP786439:NSR786439 OCL786439:OCN786439 OMH786439:OMJ786439 OWD786439:OWF786439 PFZ786439:PGB786439 PPV786439:PPX786439 PZR786439:PZT786439 QJN786439:QJP786439 QTJ786439:QTL786439 RDF786439:RDH786439 RNB786439:RND786439 RWX786439:RWZ786439 SGT786439:SGV786439 SQP786439:SQR786439 TAL786439:TAN786439 TKH786439:TKJ786439 TUD786439:TUF786439 UDZ786439:UEB786439 UNV786439:UNX786439 UXR786439:UXT786439 VHN786439:VHP786439 VRJ786439:VRL786439 WBF786439:WBH786439 WLB786439:WLD786439 WUX786439:WUZ786439 C851975:E851975 IL851975:IN851975 SH851975:SJ851975 ACD851975:ACF851975 ALZ851975:AMB851975 AVV851975:AVX851975 BFR851975:BFT851975 BPN851975:BPP851975 BZJ851975:BZL851975 CJF851975:CJH851975 CTB851975:CTD851975 DCX851975:DCZ851975 DMT851975:DMV851975 DWP851975:DWR851975 EGL851975:EGN851975 EQH851975:EQJ851975 FAD851975:FAF851975 FJZ851975:FKB851975 FTV851975:FTX851975 GDR851975:GDT851975 GNN851975:GNP851975 GXJ851975:GXL851975 HHF851975:HHH851975 HRB851975:HRD851975 IAX851975:IAZ851975 IKT851975:IKV851975 IUP851975:IUR851975 JEL851975:JEN851975 JOH851975:JOJ851975 JYD851975:JYF851975 KHZ851975:KIB851975 KRV851975:KRX851975 LBR851975:LBT851975 LLN851975:LLP851975 LVJ851975:LVL851975 MFF851975:MFH851975 MPB851975:MPD851975 MYX851975:MYZ851975 NIT851975:NIV851975 NSP851975:NSR851975 OCL851975:OCN851975 OMH851975:OMJ851975 OWD851975:OWF851975 PFZ851975:PGB851975 PPV851975:PPX851975 PZR851975:PZT851975 QJN851975:QJP851975 QTJ851975:QTL851975 RDF851975:RDH851975 RNB851975:RND851975 RWX851975:RWZ851975 SGT851975:SGV851975 SQP851975:SQR851975 TAL851975:TAN851975 TKH851975:TKJ851975 TUD851975:TUF851975 UDZ851975:UEB851975 UNV851975:UNX851975 UXR851975:UXT851975 VHN851975:VHP851975 VRJ851975:VRL851975 WBF851975:WBH851975 WLB851975:WLD851975 WUX851975:WUZ851975 C917511:E917511 IL917511:IN917511 SH917511:SJ917511 ACD917511:ACF917511 ALZ917511:AMB917511 AVV917511:AVX917511 BFR917511:BFT917511 BPN917511:BPP917511 BZJ917511:BZL917511 CJF917511:CJH917511 CTB917511:CTD917511 DCX917511:DCZ917511 DMT917511:DMV917511 DWP917511:DWR917511 EGL917511:EGN917511 EQH917511:EQJ917511 FAD917511:FAF917511 FJZ917511:FKB917511 FTV917511:FTX917511 GDR917511:GDT917511 GNN917511:GNP917511 GXJ917511:GXL917511 HHF917511:HHH917511 HRB917511:HRD917511 IAX917511:IAZ917511 IKT917511:IKV917511 IUP917511:IUR917511 JEL917511:JEN917511 JOH917511:JOJ917511 JYD917511:JYF917511 KHZ917511:KIB917511 KRV917511:KRX917511 LBR917511:LBT917511 LLN917511:LLP917511 LVJ917511:LVL917511 MFF917511:MFH917511 MPB917511:MPD917511 MYX917511:MYZ917511 NIT917511:NIV917511 NSP917511:NSR917511 OCL917511:OCN917511 OMH917511:OMJ917511 OWD917511:OWF917511 PFZ917511:PGB917511 PPV917511:PPX917511 PZR917511:PZT917511 QJN917511:QJP917511 QTJ917511:QTL917511 RDF917511:RDH917511 RNB917511:RND917511 RWX917511:RWZ917511 SGT917511:SGV917511 SQP917511:SQR917511 TAL917511:TAN917511 TKH917511:TKJ917511 TUD917511:TUF917511 UDZ917511:UEB917511 UNV917511:UNX917511 UXR917511:UXT917511 VHN917511:VHP917511 VRJ917511:VRL917511 WBF917511:WBH917511 WLB917511:WLD917511 WUX917511:WUZ917511 C983047:E983047 IL983047:IN983047 SH983047:SJ983047 ACD983047:ACF983047 ALZ983047:AMB983047 AVV983047:AVX983047 BFR983047:BFT983047 BPN983047:BPP983047 BZJ983047:BZL983047 CJF983047:CJH983047 CTB983047:CTD983047 DCX983047:DCZ983047 DMT983047:DMV983047 DWP983047:DWR983047 EGL983047:EGN983047 EQH983047:EQJ983047 FAD983047:FAF983047 FJZ983047:FKB983047 FTV983047:FTX983047 GDR983047:GDT983047 GNN983047:GNP983047 GXJ983047:GXL983047 HHF983047:HHH983047 HRB983047:HRD983047 IAX983047:IAZ983047 IKT983047:IKV983047 IUP983047:IUR983047 JEL983047:JEN983047 JOH983047:JOJ983047 JYD983047:JYF983047 KHZ983047:KIB983047 KRV983047:KRX983047 LBR983047:LBT983047 LLN983047:LLP983047 LVJ983047:LVL983047 MFF983047:MFH983047 MPB983047:MPD983047 MYX983047:MYZ983047 NIT983047:NIV983047 NSP983047:NSR983047 OCL983047:OCN983047 OMH983047:OMJ983047 OWD983047:OWF983047 PFZ983047:PGB983047 PPV983047:PPX983047 PZR983047:PZT983047 QJN983047:QJP983047 QTJ983047:QTL983047 RDF983047:RDH983047 RNB983047:RND983047 RWX983047:RWZ983047 SGT983047:SGV983047 SQP983047:SQR983047 TAL983047:TAN983047 TKH983047:TKJ983047 TUD983047:TUF983047 UDZ983047:UEB983047 UNV983047:UNX983047 UXR983047:UXT983047 VHN983047:VHP983047 VRJ983047:VRL983047 WBF983047:WBH983047 WLB983047:WLD983047 WUX983047:WUZ983047"/>
    <dataValidation type="custom" imeMode="off" allowBlank="1" showInputMessage="1" showErrorMessage="1" error="半角大文字で入力してください！！" sqref="C9:E9">
      <formula1>EXACT(C9,UPPER(ASC(C9)))</formula1>
    </dataValidation>
    <dataValidation type="list" imeMode="hiragana" allowBlank="1" showInputMessage="1" showErrorMessage="1" sqref="C3:E3">
      <formula1>#REF!</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sheetPr>
  <dimension ref="A1:AU105"/>
  <sheetViews>
    <sheetView zoomScaleNormal="100" workbookViewId="0">
      <pane ySplit="10" topLeftCell="A11" activePane="bottomLeft" state="frozen"/>
      <selection pane="bottomLeft" activeCell="C11" sqref="C11"/>
    </sheetView>
  </sheetViews>
  <sheetFormatPr defaultColWidth="9" defaultRowHeight="13.5"/>
  <cols>
    <col min="1" max="1" width="4.5" style="1" bestFit="1" customWidth="1"/>
    <col min="2" max="2" width="4.5" style="1" customWidth="1"/>
    <col min="3" max="3" width="8.625" style="1" customWidth="1"/>
    <col min="4" max="5" width="17.5" style="1" customWidth="1"/>
    <col min="6" max="6" width="12.5" style="1" hidden="1" customWidth="1"/>
    <col min="7" max="8" width="5.5" style="1" bestFit="1" customWidth="1"/>
    <col min="9" max="9" width="4.5" style="1" bestFit="1" customWidth="1"/>
    <col min="10" max="10" width="12.75" style="1" bestFit="1" customWidth="1"/>
    <col min="11" max="11" width="11.5" style="1" customWidth="1"/>
    <col min="12" max="12" width="4.5" style="1" bestFit="1" customWidth="1"/>
    <col min="13" max="13" width="12.75" style="1" bestFit="1" customWidth="1"/>
    <col min="14" max="14" width="11.5" style="1" customWidth="1"/>
    <col min="15" max="15" width="4.5" style="1" bestFit="1" customWidth="1"/>
    <col min="16" max="16" width="12.75" style="1" customWidth="1"/>
    <col min="17" max="17" width="11.5" style="1" customWidth="1"/>
    <col min="18" max="18" width="3.5" style="1" bestFit="1" customWidth="1"/>
    <col min="19" max="19" width="9" style="1"/>
    <col min="20" max="20" width="3.5" style="1" bestFit="1" customWidth="1"/>
    <col min="21" max="23" width="9" style="1"/>
    <col min="24" max="24" width="9" style="1" hidden="1" customWidth="1"/>
    <col min="25" max="25" width="13.875" style="2" hidden="1" customWidth="1"/>
    <col min="26" max="26" width="13.875" style="1" hidden="1" customWidth="1"/>
    <col min="27" max="27" width="9" style="1" hidden="1" customWidth="1"/>
    <col min="28" max="28" width="6.5" style="1" hidden="1" customWidth="1"/>
    <col min="29" max="30" width="16.125" style="1" hidden="1" customWidth="1"/>
    <col min="31" max="32" width="5.5" style="1" hidden="1" customWidth="1"/>
    <col min="33" max="33" width="9.5" style="5" hidden="1" customWidth="1"/>
    <col min="34" max="34" width="6.5" style="1" hidden="1" customWidth="1"/>
    <col min="35" max="36" width="16.125" style="1" hidden="1" customWidth="1"/>
    <col min="37" max="38" width="5.5" style="1" hidden="1" customWidth="1"/>
    <col min="39" max="39" width="9.5" style="1" hidden="1" customWidth="1"/>
    <col min="40" max="47" width="9" style="1" hidden="1" customWidth="1"/>
    <col min="48" max="64" width="9" style="1" customWidth="1"/>
    <col min="65" max="16384" width="9" style="1"/>
  </cols>
  <sheetData>
    <row r="1" spans="1:47" ht="17.25">
      <c r="A1" s="7" t="s">
        <v>70</v>
      </c>
      <c r="B1" s="7"/>
      <c r="C1" s="7"/>
      <c r="E1" s="148" t="str">
        <f>IF(①団体情報入力!C5="","",①団体情報入力!C5)</f>
        <v>愛知陸協</v>
      </c>
    </row>
    <row r="2" spans="1:47" ht="32.25">
      <c r="A2" s="3"/>
      <c r="B2" s="3"/>
      <c r="C2" s="3"/>
      <c r="D2" s="195" t="s">
        <v>250</v>
      </c>
      <c r="E2" s="202"/>
      <c r="F2" s="202"/>
      <c r="G2" s="202"/>
      <c r="H2" s="202"/>
      <c r="I2" s="202"/>
      <c r="J2" s="202"/>
      <c r="K2" s="202"/>
      <c r="L2" s="202"/>
      <c r="M2" s="202"/>
      <c r="N2" s="202"/>
      <c r="O2" s="202"/>
    </row>
    <row r="3" spans="1:47" ht="18.600000000000001" customHeight="1" thickBot="1">
      <c r="A3" s="3"/>
      <c r="B3" s="3"/>
      <c r="C3" s="3"/>
      <c r="D3" s="196" t="s">
        <v>219</v>
      </c>
      <c r="E3" s="202"/>
      <c r="F3" s="202"/>
      <c r="G3" s="202"/>
      <c r="H3" s="202"/>
      <c r="I3" s="202"/>
      <c r="J3" s="202"/>
      <c r="K3" s="202"/>
      <c r="L3" s="202"/>
      <c r="M3" s="202"/>
      <c r="N3" s="202"/>
      <c r="O3" s="202"/>
      <c r="Q3" s="296" t="s">
        <v>125</v>
      </c>
      <c r="R3" s="296"/>
      <c r="S3" s="296"/>
      <c r="T3" s="296"/>
      <c r="U3" s="296"/>
    </row>
    <row r="4" spans="1:47" ht="18.600000000000001" customHeight="1">
      <c r="A4" s="3"/>
      <c r="B4" s="3"/>
      <c r="C4" s="3"/>
      <c r="D4" s="196" t="s">
        <v>220</v>
      </c>
      <c r="E4" s="202"/>
      <c r="F4" s="202"/>
      <c r="G4" s="202"/>
      <c r="H4" s="202"/>
      <c r="I4" s="202"/>
      <c r="J4" s="202"/>
      <c r="K4" s="202"/>
      <c r="L4" s="202"/>
      <c r="M4" s="202"/>
      <c r="N4" s="202"/>
      <c r="O4" s="202"/>
      <c r="P4" s="74"/>
      <c r="Q4" s="304"/>
      <c r="R4" s="297" t="s">
        <v>126</v>
      </c>
      <c r="S4" s="310"/>
      <c r="T4" s="303" t="s">
        <v>127</v>
      </c>
      <c r="U4" s="298"/>
    </row>
    <row r="5" spans="1:47" ht="18.600000000000001" customHeight="1">
      <c r="A5" s="3"/>
      <c r="B5" s="3"/>
      <c r="C5" s="3"/>
      <c r="D5" s="196" t="s">
        <v>251</v>
      </c>
      <c r="E5" s="202"/>
      <c r="F5" s="202"/>
      <c r="G5" s="202"/>
      <c r="H5" s="202"/>
      <c r="I5" s="202"/>
      <c r="J5" s="202"/>
      <c r="K5" s="202"/>
      <c r="L5" s="202"/>
      <c r="M5" s="202"/>
      <c r="N5" s="202"/>
      <c r="O5" s="202"/>
      <c r="P5" s="74"/>
      <c r="Q5" s="305"/>
      <c r="R5" s="27" t="s">
        <v>206</v>
      </c>
      <c r="S5" s="172" t="s">
        <v>210</v>
      </c>
      <c r="T5" s="27" t="s">
        <v>206</v>
      </c>
      <c r="U5" s="172" t="s">
        <v>210</v>
      </c>
    </row>
    <row r="6" spans="1:47" ht="18.600000000000001" customHeight="1">
      <c r="A6" s="3"/>
      <c r="B6" s="3"/>
      <c r="C6" s="3"/>
      <c r="D6" s="197" t="s">
        <v>221</v>
      </c>
      <c r="E6" s="202"/>
      <c r="F6" s="202"/>
      <c r="G6" s="202"/>
      <c r="H6" s="202"/>
      <c r="I6" s="202"/>
      <c r="J6" s="202"/>
      <c r="K6" s="202"/>
      <c r="L6" s="202"/>
      <c r="M6" s="202"/>
      <c r="N6" s="202"/>
      <c r="O6" s="202"/>
      <c r="Q6" s="168" t="s">
        <v>128</v>
      </c>
      <c r="R6" s="173"/>
      <c r="S6" s="169"/>
      <c r="T6" s="170"/>
      <c r="U6" s="171"/>
    </row>
    <row r="7" spans="1:47" ht="18.600000000000001" customHeight="1" thickBot="1">
      <c r="A7" s="3"/>
      <c r="B7" s="3"/>
      <c r="C7" s="3"/>
      <c r="D7" s="197" t="s">
        <v>222</v>
      </c>
      <c r="E7" s="202"/>
      <c r="F7" s="202"/>
      <c r="G7" s="202"/>
      <c r="H7" s="202"/>
      <c r="I7" s="202"/>
      <c r="J7" s="202"/>
      <c r="K7" s="202"/>
      <c r="L7" s="202"/>
      <c r="M7" s="202"/>
      <c r="N7" s="202"/>
      <c r="O7" s="202"/>
      <c r="Q7" s="89" t="s">
        <v>129</v>
      </c>
      <c r="R7" s="174"/>
      <c r="S7" s="131"/>
      <c r="T7" s="167"/>
      <c r="U7" s="132"/>
    </row>
    <row r="8" spans="1:47" ht="14.25" thickBot="1"/>
    <row r="9" spans="1:47" ht="36.75" customHeight="1">
      <c r="A9" s="18"/>
      <c r="B9" s="303" t="s">
        <v>200</v>
      </c>
      <c r="C9" s="310"/>
      <c r="D9" s="25" t="s">
        <v>111</v>
      </c>
      <c r="E9" s="25" t="s">
        <v>112</v>
      </c>
      <c r="F9" s="142"/>
      <c r="G9" s="19" t="s">
        <v>38</v>
      </c>
      <c r="H9" s="21" t="s">
        <v>39</v>
      </c>
      <c r="I9" s="18" t="s">
        <v>207</v>
      </c>
      <c r="J9" s="159" t="s">
        <v>41</v>
      </c>
      <c r="K9" s="21" t="s">
        <v>42</v>
      </c>
      <c r="L9" s="18" t="s">
        <v>208</v>
      </c>
      <c r="M9" s="159" t="s">
        <v>43</v>
      </c>
      <c r="N9" s="21" t="s">
        <v>44</v>
      </c>
      <c r="O9" s="18" t="s">
        <v>209</v>
      </c>
      <c r="P9" s="166" t="s">
        <v>45</v>
      </c>
      <c r="Q9" s="24" t="s">
        <v>46</v>
      </c>
      <c r="R9" s="297" t="s">
        <v>49</v>
      </c>
      <c r="S9" s="298"/>
      <c r="T9" s="297" t="s">
        <v>50</v>
      </c>
      <c r="U9" s="298"/>
    </row>
    <row r="10" spans="1:47" ht="14.25" thickBot="1">
      <c r="A10" s="26" t="s">
        <v>47</v>
      </c>
      <c r="B10" s="160" t="s">
        <v>227</v>
      </c>
      <c r="C10" s="160">
        <v>1234</v>
      </c>
      <c r="D10" s="15" t="s">
        <v>48</v>
      </c>
      <c r="E10" s="15" t="s">
        <v>101</v>
      </c>
      <c r="F10" s="143"/>
      <c r="G10" s="15" t="s">
        <v>2</v>
      </c>
      <c r="H10" s="23">
        <v>2</v>
      </c>
      <c r="I10" s="22"/>
      <c r="J10" s="164" t="s">
        <v>85</v>
      </c>
      <c r="K10" s="23">
        <v>12.53</v>
      </c>
      <c r="L10" s="22"/>
      <c r="M10" s="164" t="s">
        <v>86</v>
      </c>
      <c r="N10" s="23" t="s">
        <v>72</v>
      </c>
      <c r="O10" s="22"/>
      <c r="P10" s="164" t="s">
        <v>87</v>
      </c>
      <c r="Q10" s="23" t="s">
        <v>92</v>
      </c>
      <c r="R10" s="299" t="s">
        <v>55</v>
      </c>
      <c r="S10" s="300"/>
      <c r="T10" s="299" t="s">
        <v>84</v>
      </c>
      <c r="U10" s="300"/>
      <c r="AB10" s="5" t="s">
        <v>68</v>
      </c>
      <c r="AC10" s="5" t="s">
        <v>51</v>
      </c>
      <c r="AD10" s="5" t="s">
        <v>102</v>
      </c>
      <c r="AE10" s="5" t="s">
        <v>38</v>
      </c>
      <c r="AF10" s="5" t="s">
        <v>1</v>
      </c>
      <c r="AG10" s="8" t="s">
        <v>123</v>
      </c>
      <c r="AH10" s="5" t="s">
        <v>68</v>
      </c>
      <c r="AI10" s="5" t="s">
        <v>51</v>
      </c>
      <c r="AJ10" s="5" t="s">
        <v>102</v>
      </c>
      <c r="AK10" s="5" t="s">
        <v>38</v>
      </c>
      <c r="AL10" s="5" t="s">
        <v>1</v>
      </c>
      <c r="AM10" s="5" t="s">
        <v>123</v>
      </c>
      <c r="AN10" s="1" t="s">
        <v>124</v>
      </c>
      <c r="AO10" s="1">
        <f>COUNT(AO11:AO100)</f>
        <v>0</v>
      </c>
      <c r="AP10" s="1" t="s">
        <v>130</v>
      </c>
      <c r="AQ10" s="1">
        <f>COUNT(AQ11:AQ100)</f>
        <v>0</v>
      </c>
      <c r="AR10" s="1" t="s">
        <v>131</v>
      </c>
      <c r="AS10" s="1">
        <f>COUNT(AS11:AS100)</f>
        <v>0</v>
      </c>
      <c r="AT10" s="1" t="s">
        <v>132</v>
      </c>
      <c r="AU10" s="1">
        <f>COUNT(AU11:AU100)</f>
        <v>0</v>
      </c>
    </row>
    <row r="11" spans="1:47">
      <c r="A11" s="27">
        <v>1</v>
      </c>
      <c r="B11" s="212" t="str">
        <f>IF(①団体情報入力!$C$9="","",IF(C11="","",①団体情報入力!$C$9))</f>
        <v/>
      </c>
      <c r="C11" s="224"/>
      <c r="D11" s="48"/>
      <c r="E11" s="48"/>
      <c r="F11" s="163"/>
      <c r="G11" s="48" t="s">
        <v>53</v>
      </c>
      <c r="H11" s="49"/>
      <c r="I11" s="50"/>
      <c r="J11" s="165"/>
      <c r="K11" s="130"/>
      <c r="L11" s="50"/>
      <c r="M11" s="165"/>
      <c r="N11" s="130"/>
      <c r="O11" s="50"/>
      <c r="P11" s="165"/>
      <c r="Q11" s="133"/>
      <c r="R11" s="301"/>
      <c r="S11" s="302"/>
      <c r="T11" s="306"/>
      <c r="U11" s="307"/>
      <c r="Y11" s="52"/>
      <c r="Z11" s="53"/>
      <c r="AB11" s="5" t="str">
        <f>IF(G11="男",C11,"")</f>
        <v/>
      </c>
      <c r="AC11" s="5" t="str">
        <f t="shared" ref="AC11:AC42" si="0">IF(G11="男",D11,"")</f>
        <v/>
      </c>
      <c r="AD11" s="5" t="str">
        <f t="shared" ref="AD11:AD42" si="1">IF(G11="男",E11,"")</f>
        <v/>
      </c>
      <c r="AE11" s="5" t="str">
        <f t="shared" ref="AE11:AE42" si="2">IF(G11="男",G11,"")</f>
        <v/>
      </c>
      <c r="AF11" s="5" t="str">
        <f t="shared" ref="AF11:AF42" si="3">IF(G11="男",IF(H11="","",H11),"")</f>
        <v/>
      </c>
      <c r="AG11" s="8" t="str">
        <f>IF(G11="男",data_kyogisha!A2,"")</f>
        <v/>
      </c>
      <c r="AH11" s="5">
        <f>IF(G11="女",C11,"")</f>
        <v>0</v>
      </c>
      <c r="AI11" s="5">
        <f t="shared" ref="AI11:AI42" si="4">IF(G11="女",D11,"")</f>
        <v>0</v>
      </c>
      <c r="AJ11" s="5">
        <f t="shared" ref="AJ11:AJ42" si="5">IF(G11="女",E11,"")</f>
        <v>0</v>
      </c>
      <c r="AK11" s="5" t="str">
        <f t="shared" ref="AK11:AK42" si="6">IF(G11="女",G11,"")</f>
        <v>女</v>
      </c>
      <c r="AL11" s="5" t="str">
        <f t="shared" ref="AL11:AL42" si="7">IF(G11="女",IF(H11="","",H11),"")</f>
        <v/>
      </c>
      <c r="AM11" s="1" t="str">
        <f>IF(G11="女",data_kyogisha!A2,"")</f>
        <v/>
      </c>
      <c r="AN11" s="1">
        <f>IF(AND(G11="男",R11="○"),1,0)</f>
        <v>0</v>
      </c>
      <c r="AO11" s="1" t="str">
        <f>IF(AND(G11="男",R11="○"),C11,"")</f>
        <v/>
      </c>
      <c r="AP11" s="1">
        <f>IF(AND(G11="男",T11="○"),1,0)</f>
        <v>0</v>
      </c>
      <c r="AQ11" s="1" t="str">
        <f>IF(AND(G11="男",T11="○"),C11,"")</f>
        <v/>
      </c>
      <c r="AR11" s="1">
        <f>IF(AND(G11="女",R11="○"),1,0)</f>
        <v>0</v>
      </c>
      <c r="AS11" s="1" t="str">
        <f>IF(AND(G11="女",R11="○"),C11,"")</f>
        <v/>
      </c>
      <c r="AT11" s="1">
        <f>IF(AND(G11="女",T11="○"),1,0)</f>
        <v>0</v>
      </c>
      <c r="AU11" s="1" t="str">
        <f>IF(AND(G11="女",T11="○"),C11,"")</f>
        <v/>
      </c>
    </row>
    <row r="12" spans="1:47">
      <c r="A12" s="27">
        <v>2</v>
      </c>
      <c r="B12" s="212" t="str">
        <f>IF(①団体情報入力!$C$9="","",IF(C12="","",①団体情報入力!$C$9))</f>
        <v/>
      </c>
      <c r="C12" s="224"/>
      <c r="D12" s="48"/>
      <c r="E12" s="48"/>
      <c r="F12" s="163"/>
      <c r="G12" s="48"/>
      <c r="H12" s="49"/>
      <c r="I12" s="50"/>
      <c r="J12" s="165"/>
      <c r="K12" s="130"/>
      <c r="L12" s="50"/>
      <c r="M12" s="165"/>
      <c r="N12" s="130"/>
      <c r="O12" s="50"/>
      <c r="P12" s="165"/>
      <c r="Q12" s="133"/>
      <c r="R12" s="301"/>
      <c r="S12" s="302"/>
      <c r="T12" s="306"/>
      <c r="U12" s="307"/>
      <c r="X12" s="1" t="s">
        <v>54</v>
      </c>
      <c r="Y12" s="54" t="str">
        <f>IF(種目情報!A4="","",種目情報!A4)</f>
        <v>男100m</v>
      </c>
      <c r="Z12" s="55" t="str">
        <f>IF(種目情報!E4="","",種目情報!E4)</f>
        <v>女100m</v>
      </c>
      <c r="AA12" s="1" t="s">
        <v>55</v>
      </c>
      <c r="AB12" s="5" t="str">
        <f t="shared" ref="AB12:AB75" si="8">IF(G12="男",C12,"")</f>
        <v/>
      </c>
      <c r="AC12" s="5" t="str">
        <f t="shared" si="0"/>
        <v/>
      </c>
      <c r="AD12" s="5" t="str">
        <f t="shared" si="1"/>
        <v/>
      </c>
      <c r="AE12" s="5" t="str">
        <f t="shared" si="2"/>
        <v/>
      </c>
      <c r="AF12" s="5" t="str">
        <f t="shared" si="3"/>
        <v/>
      </c>
      <c r="AG12" s="8" t="str">
        <f>IF(G12="男",data_kyogisha!A3,"")</f>
        <v/>
      </c>
      <c r="AH12" s="5" t="str">
        <f t="shared" ref="AH12:AH75" si="9">IF(G12="女",C12,"")</f>
        <v/>
      </c>
      <c r="AI12" s="5" t="str">
        <f t="shared" si="4"/>
        <v/>
      </c>
      <c r="AJ12" s="5" t="str">
        <f t="shared" si="5"/>
        <v/>
      </c>
      <c r="AK12" s="5" t="str">
        <f t="shared" si="6"/>
        <v/>
      </c>
      <c r="AL12" s="5" t="str">
        <f t="shared" si="7"/>
        <v/>
      </c>
      <c r="AM12" s="1" t="str">
        <f>IF(G12="女",data_kyogisha!A3,"")</f>
        <v/>
      </c>
      <c r="AN12" s="1">
        <f>IF(AND(G12="男",R12="○"),AN11+1,AN11)</f>
        <v>0</v>
      </c>
      <c r="AO12" s="1" t="str">
        <f t="shared" ref="AO12:AO75" si="10">IF(AND(G12="男",R12="○"),C12,"")</f>
        <v/>
      </c>
      <c r="AP12" s="1">
        <f t="shared" ref="AP12:AP43" si="11">IF(AND(G12="男",T12="○"),AP11+1,AP11)</f>
        <v>0</v>
      </c>
      <c r="AQ12" s="1" t="str">
        <f t="shared" ref="AQ12:AQ75" si="12">IF(AND(G12="男",T12="○"),C12,"")</f>
        <v/>
      </c>
      <c r="AR12" s="1">
        <f>IF(AND(G12="女",R12="○"),AR11+1,AR11)</f>
        <v>0</v>
      </c>
      <c r="AS12" s="1" t="str">
        <f t="shared" ref="AS12:AS75" si="13">IF(AND(G12="女",R12="○"),C12,"")</f>
        <v/>
      </c>
      <c r="AT12" s="1">
        <f t="shared" ref="AT12:AT43" si="14">IF(AND(G12="女",T12="○"),AT11+1,AT11)</f>
        <v>0</v>
      </c>
      <c r="AU12" s="1" t="str">
        <f t="shared" ref="AU12:AU75" si="15">IF(AND(G12="女",T12="○"),C12,"")</f>
        <v/>
      </c>
    </row>
    <row r="13" spans="1:47">
      <c r="A13" s="27">
        <v>3</v>
      </c>
      <c r="B13" s="212" t="str">
        <f>IF(①団体情報入力!$C$9="","",IF(C13="","",①団体情報入力!$C$9))</f>
        <v/>
      </c>
      <c r="C13" s="224"/>
      <c r="D13" s="48"/>
      <c r="E13" s="48"/>
      <c r="F13" s="163"/>
      <c r="G13" s="48"/>
      <c r="H13" s="49"/>
      <c r="I13" s="50"/>
      <c r="J13" s="165"/>
      <c r="K13" s="130"/>
      <c r="L13" s="50"/>
      <c r="M13" s="165"/>
      <c r="N13" s="130"/>
      <c r="O13" s="50"/>
      <c r="P13" s="165"/>
      <c r="Q13" s="133"/>
      <c r="R13" s="301"/>
      <c r="S13" s="302"/>
      <c r="T13" s="306"/>
      <c r="U13" s="307"/>
      <c r="X13" s="1" t="s">
        <v>53</v>
      </c>
      <c r="Y13" s="54" t="str">
        <f>IF(種目情報!A5="","",種目情報!A5)</f>
        <v>男200m</v>
      </c>
      <c r="Z13" s="55" t="str">
        <f>IF(種目情報!E5="","",種目情報!E5)</f>
        <v>女200m</v>
      </c>
      <c r="AB13" s="5" t="str">
        <f t="shared" si="8"/>
        <v/>
      </c>
      <c r="AC13" s="5" t="str">
        <f t="shared" si="0"/>
        <v/>
      </c>
      <c r="AD13" s="5" t="str">
        <f t="shared" si="1"/>
        <v/>
      </c>
      <c r="AE13" s="5" t="str">
        <f t="shared" si="2"/>
        <v/>
      </c>
      <c r="AF13" s="5" t="str">
        <f t="shared" si="3"/>
        <v/>
      </c>
      <c r="AG13" s="8" t="str">
        <f>IF(G13="男",data_kyogisha!A4,"")</f>
        <v/>
      </c>
      <c r="AH13" s="5" t="str">
        <f t="shared" si="9"/>
        <v/>
      </c>
      <c r="AI13" s="5" t="str">
        <f t="shared" si="4"/>
        <v/>
      </c>
      <c r="AJ13" s="5" t="str">
        <f t="shared" si="5"/>
        <v/>
      </c>
      <c r="AK13" s="5" t="str">
        <f t="shared" si="6"/>
        <v/>
      </c>
      <c r="AL13" s="5" t="str">
        <f t="shared" si="7"/>
        <v/>
      </c>
      <c r="AM13" s="1" t="str">
        <f>IF(G13="女",data_kyogisha!A4,"")</f>
        <v/>
      </c>
      <c r="AN13" s="1">
        <f t="shared" ref="AN13:AN76" si="16">IF(AND(G13="男",R13="○"),AN12+1,AN12)</f>
        <v>0</v>
      </c>
      <c r="AO13" s="1" t="str">
        <f t="shared" si="10"/>
        <v/>
      </c>
      <c r="AP13" s="1">
        <f t="shared" si="11"/>
        <v>0</v>
      </c>
      <c r="AQ13" s="1" t="str">
        <f t="shared" si="12"/>
        <v/>
      </c>
      <c r="AR13" s="1">
        <f t="shared" ref="AR13:AR76" si="17">IF(AND(G13="女",R13="○"),AR12+1,AR12)</f>
        <v>0</v>
      </c>
      <c r="AS13" s="1" t="str">
        <f t="shared" si="13"/>
        <v/>
      </c>
      <c r="AT13" s="1">
        <f t="shared" si="14"/>
        <v>0</v>
      </c>
      <c r="AU13" s="1" t="str">
        <f t="shared" si="15"/>
        <v/>
      </c>
    </row>
    <row r="14" spans="1:47">
      <c r="A14" s="27">
        <v>4</v>
      </c>
      <c r="B14" s="212" t="str">
        <f>IF(①団体情報入力!$C$9="","",IF(C14="","",①団体情報入力!$C$9))</f>
        <v/>
      </c>
      <c r="C14" s="224"/>
      <c r="D14" s="48"/>
      <c r="E14" s="48"/>
      <c r="F14" s="163"/>
      <c r="G14" s="48"/>
      <c r="H14" s="49"/>
      <c r="I14" s="50"/>
      <c r="J14" s="165"/>
      <c r="K14" s="130"/>
      <c r="L14" s="50"/>
      <c r="M14" s="165"/>
      <c r="N14" s="130"/>
      <c r="O14" s="50"/>
      <c r="P14" s="165"/>
      <c r="Q14" s="133"/>
      <c r="R14" s="301"/>
      <c r="S14" s="302"/>
      <c r="T14" s="306"/>
      <c r="U14" s="307"/>
      <c r="Y14" s="54" t="str">
        <f>IF(種目情報!A6="","",種目情報!A6)</f>
        <v>男400m</v>
      </c>
      <c r="Z14" s="55" t="str">
        <f>IF(種目情報!E6="","",種目情報!E6)</f>
        <v>女400m</v>
      </c>
      <c r="AB14" s="5" t="str">
        <f t="shared" si="8"/>
        <v/>
      </c>
      <c r="AC14" s="5" t="str">
        <f t="shared" si="0"/>
        <v/>
      </c>
      <c r="AD14" s="5" t="str">
        <f t="shared" si="1"/>
        <v/>
      </c>
      <c r="AE14" s="5" t="str">
        <f t="shared" si="2"/>
        <v/>
      </c>
      <c r="AF14" s="5" t="str">
        <f t="shared" si="3"/>
        <v/>
      </c>
      <c r="AG14" s="8" t="str">
        <f>IF(G14="男",data_kyogisha!A5,"")</f>
        <v/>
      </c>
      <c r="AH14" s="5" t="str">
        <f t="shared" si="9"/>
        <v/>
      </c>
      <c r="AI14" s="5" t="str">
        <f t="shared" si="4"/>
        <v/>
      </c>
      <c r="AJ14" s="5" t="str">
        <f t="shared" si="5"/>
        <v/>
      </c>
      <c r="AK14" s="5" t="str">
        <f t="shared" si="6"/>
        <v/>
      </c>
      <c r="AL14" s="5" t="str">
        <f t="shared" si="7"/>
        <v/>
      </c>
      <c r="AM14" s="1" t="str">
        <f>IF(G14="女",data_kyogisha!A5,"")</f>
        <v/>
      </c>
      <c r="AN14" s="1">
        <f t="shared" si="16"/>
        <v>0</v>
      </c>
      <c r="AO14" s="1" t="str">
        <f t="shared" si="10"/>
        <v/>
      </c>
      <c r="AP14" s="1">
        <f t="shared" si="11"/>
        <v>0</v>
      </c>
      <c r="AQ14" s="1" t="str">
        <f t="shared" si="12"/>
        <v/>
      </c>
      <c r="AR14" s="1">
        <f t="shared" si="17"/>
        <v>0</v>
      </c>
      <c r="AS14" s="1" t="str">
        <f t="shared" si="13"/>
        <v/>
      </c>
      <c r="AT14" s="1">
        <f t="shared" si="14"/>
        <v>0</v>
      </c>
      <c r="AU14" s="1" t="str">
        <f t="shared" si="15"/>
        <v/>
      </c>
    </row>
    <row r="15" spans="1:47">
      <c r="A15" s="27">
        <v>5</v>
      </c>
      <c r="B15" s="212" t="str">
        <f>IF(①団体情報入力!$C$9="","",IF(C15="","",①団体情報入力!$C$9))</f>
        <v/>
      </c>
      <c r="C15" s="224"/>
      <c r="D15" s="48"/>
      <c r="E15" s="48"/>
      <c r="F15" s="163"/>
      <c r="G15" s="48"/>
      <c r="H15" s="49"/>
      <c r="I15" s="50"/>
      <c r="J15" s="165"/>
      <c r="K15" s="130"/>
      <c r="L15" s="50"/>
      <c r="M15" s="165"/>
      <c r="N15" s="130"/>
      <c r="O15" s="50"/>
      <c r="P15" s="165"/>
      <c r="Q15" s="133"/>
      <c r="R15" s="301"/>
      <c r="S15" s="302"/>
      <c r="T15" s="306"/>
      <c r="U15" s="307"/>
      <c r="Y15" s="54" t="str">
        <f>IF(種目情報!A7="","",種目情報!A7)</f>
        <v>男800m</v>
      </c>
      <c r="Z15" s="55" t="str">
        <f>IF(種目情報!E7="","",種目情報!E7)</f>
        <v>女800m</v>
      </c>
      <c r="AB15" s="5" t="str">
        <f t="shared" si="8"/>
        <v/>
      </c>
      <c r="AC15" s="5" t="str">
        <f t="shared" si="0"/>
        <v/>
      </c>
      <c r="AD15" s="5" t="str">
        <f t="shared" si="1"/>
        <v/>
      </c>
      <c r="AE15" s="5" t="str">
        <f t="shared" si="2"/>
        <v/>
      </c>
      <c r="AF15" s="5" t="str">
        <f t="shared" si="3"/>
        <v/>
      </c>
      <c r="AG15" s="8" t="str">
        <f>IF(G15="男",data_kyogisha!A6,"")</f>
        <v/>
      </c>
      <c r="AH15" s="5" t="str">
        <f t="shared" si="9"/>
        <v/>
      </c>
      <c r="AI15" s="5" t="str">
        <f t="shared" si="4"/>
        <v/>
      </c>
      <c r="AJ15" s="5" t="str">
        <f t="shared" si="5"/>
        <v/>
      </c>
      <c r="AK15" s="5" t="str">
        <f t="shared" si="6"/>
        <v/>
      </c>
      <c r="AL15" s="5" t="str">
        <f t="shared" si="7"/>
        <v/>
      </c>
      <c r="AM15" s="1" t="str">
        <f>IF(G15="女",data_kyogisha!A6,"")</f>
        <v/>
      </c>
      <c r="AN15" s="1">
        <f t="shared" si="16"/>
        <v>0</v>
      </c>
      <c r="AO15" s="1" t="str">
        <f t="shared" si="10"/>
        <v/>
      </c>
      <c r="AP15" s="1">
        <f t="shared" si="11"/>
        <v>0</v>
      </c>
      <c r="AQ15" s="1" t="str">
        <f t="shared" si="12"/>
        <v/>
      </c>
      <c r="AR15" s="1">
        <f t="shared" si="17"/>
        <v>0</v>
      </c>
      <c r="AS15" s="1" t="str">
        <f t="shared" si="13"/>
        <v/>
      </c>
      <c r="AT15" s="1">
        <f t="shared" si="14"/>
        <v>0</v>
      </c>
      <c r="AU15" s="1" t="str">
        <f t="shared" si="15"/>
        <v/>
      </c>
    </row>
    <row r="16" spans="1:47">
      <c r="A16" s="27">
        <v>6</v>
      </c>
      <c r="B16" s="212" t="str">
        <f>IF(①団体情報入力!$C$9="","",IF(C16="","",①団体情報入力!$C$9))</f>
        <v/>
      </c>
      <c r="C16" s="224"/>
      <c r="D16" s="48"/>
      <c r="E16" s="48"/>
      <c r="F16" s="163"/>
      <c r="G16" s="48"/>
      <c r="H16" s="49"/>
      <c r="I16" s="50"/>
      <c r="J16" s="165"/>
      <c r="K16" s="130"/>
      <c r="L16" s="50"/>
      <c r="M16" s="165"/>
      <c r="N16" s="130"/>
      <c r="O16" s="50"/>
      <c r="P16" s="165"/>
      <c r="Q16" s="133"/>
      <c r="R16" s="301"/>
      <c r="S16" s="302"/>
      <c r="T16" s="306"/>
      <c r="U16" s="307"/>
      <c r="Y16" s="54" t="str">
        <f>IF(種目情報!A8="","",種目情報!A8)</f>
        <v>男1500m</v>
      </c>
      <c r="Z16" s="55" t="str">
        <f>IF(種目情報!E8="","",種目情報!E8)</f>
        <v>女1500m</v>
      </c>
      <c r="AB16" s="5" t="str">
        <f t="shared" si="8"/>
        <v/>
      </c>
      <c r="AC16" s="5" t="str">
        <f t="shared" si="0"/>
        <v/>
      </c>
      <c r="AD16" s="5" t="str">
        <f t="shared" si="1"/>
        <v/>
      </c>
      <c r="AE16" s="5" t="str">
        <f t="shared" si="2"/>
        <v/>
      </c>
      <c r="AF16" s="5" t="str">
        <f t="shared" si="3"/>
        <v/>
      </c>
      <c r="AG16" s="8" t="str">
        <f>IF(G16="男",data_kyogisha!A7,"")</f>
        <v/>
      </c>
      <c r="AH16" s="5" t="str">
        <f t="shared" si="9"/>
        <v/>
      </c>
      <c r="AI16" s="5" t="str">
        <f t="shared" si="4"/>
        <v/>
      </c>
      <c r="AJ16" s="5" t="str">
        <f t="shared" si="5"/>
        <v/>
      </c>
      <c r="AK16" s="5" t="str">
        <f t="shared" si="6"/>
        <v/>
      </c>
      <c r="AL16" s="5" t="str">
        <f t="shared" si="7"/>
        <v/>
      </c>
      <c r="AM16" s="1" t="str">
        <f>IF(G16="女",data_kyogisha!A7,"")</f>
        <v/>
      </c>
      <c r="AN16" s="1">
        <f t="shared" si="16"/>
        <v>0</v>
      </c>
      <c r="AO16" s="1" t="str">
        <f t="shared" si="10"/>
        <v/>
      </c>
      <c r="AP16" s="1">
        <f t="shared" si="11"/>
        <v>0</v>
      </c>
      <c r="AQ16" s="1" t="str">
        <f t="shared" si="12"/>
        <v/>
      </c>
      <c r="AR16" s="1">
        <f t="shared" si="17"/>
        <v>0</v>
      </c>
      <c r="AS16" s="1" t="str">
        <f t="shared" si="13"/>
        <v/>
      </c>
      <c r="AT16" s="1">
        <f t="shared" si="14"/>
        <v>0</v>
      </c>
      <c r="AU16" s="1" t="str">
        <f t="shared" si="15"/>
        <v/>
      </c>
    </row>
    <row r="17" spans="1:47">
      <c r="A17" s="27">
        <v>7</v>
      </c>
      <c r="B17" s="212" t="str">
        <f>IF(①団体情報入力!$C$9="","",IF(C17="","",①団体情報入力!$C$9))</f>
        <v/>
      </c>
      <c r="C17" s="224"/>
      <c r="D17" s="48"/>
      <c r="E17" s="48"/>
      <c r="F17" s="163"/>
      <c r="G17" s="48"/>
      <c r="H17" s="49"/>
      <c r="I17" s="50"/>
      <c r="J17" s="165"/>
      <c r="K17" s="130"/>
      <c r="L17" s="50"/>
      <c r="M17" s="165"/>
      <c r="N17" s="130"/>
      <c r="O17" s="50"/>
      <c r="P17" s="165"/>
      <c r="Q17" s="133"/>
      <c r="R17" s="301"/>
      <c r="S17" s="302"/>
      <c r="T17" s="301"/>
      <c r="U17" s="302"/>
      <c r="Y17" s="54" t="str">
        <f>IF(種目情報!A9="","",種目情報!A9)</f>
        <v>男走高跳</v>
      </c>
      <c r="Z17" s="55" t="str">
        <f>IF(種目情報!E9="","",種目情報!E9)</f>
        <v>女走高跳</v>
      </c>
      <c r="AB17" s="5" t="str">
        <f t="shared" si="8"/>
        <v/>
      </c>
      <c r="AC17" s="5" t="str">
        <f t="shared" si="0"/>
        <v/>
      </c>
      <c r="AD17" s="5" t="str">
        <f t="shared" si="1"/>
        <v/>
      </c>
      <c r="AE17" s="5" t="str">
        <f t="shared" si="2"/>
        <v/>
      </c>
      <c r="AF17" s="5" t="str">
        <f t="shared" si="3"/>
        <v/>
      </c>
      <c r="AG17" s="8" t="str">
        <f>IF(G17="男",data_kyogisha!A8,"")</f>
        <v/>
      </c>
      <c r="AH17" s="5" t="str">
        <f t="shared" si="9"/>
        <v/>
      </c>
      <c r="AI17" s="5" t="str">
        <f t="shared" si="4"/>
        <v/>
      </c>
      <c r="AJ17" s="5" t="str">
        <f t="shared" si="5"/>
        <v/>
      </c>
      <c r="AK17" s="5" t="str">
        <f t="shared" si="6"/>
        <v/>
      </c>
      <c r="AL17" s="5" t="str">
        <f t="shared" si="7"/>
        <v/>
      </c>
      <c r="AM17" s="1" t="str">
        <f>IF(G17="女",data_kyogisha!A8,"")</f>
        <v/>
      </c>
      <c r="AN17" s="1">
        <f t="shared" si="16"/>
        <v>0</v>
      </c>
      <c r="AO17" s="1" t="str">
        <f t="shared" si="10"/>
        <v/>
      </c>
      <c r="AP17" s="1">
        <f t="shared" si="11"/>
        <v>0</v>
      </c>
      <c r="AQ17" s="1" t="str">
        <f t="shared" si="12"/>
        <v/>
      </c>
      <c r="AR17" s="1">
        <f t="shared" si="17"/>
        <v>0</v>
      </c>
      <c r="AS17" s="1" t="str">
        <f t="shared" si="13"/>
        <v/>
      </c>
      <c r="AT17" s="1">
        <f t="shared" si="14"/>
        <v>0</v>
      </c>
      <c r="AU17" s="1" t="str">
        <f t="shared" si="15"/>
        <v/>
      </c>
    </row>
    <row r="18" spans="1:47">
      <c r="A18" s="27">
        <v>8</v>
      </c>
      <c r="B18" s="212" t="str">
        <f>IF(①団体情報入力!$C$9="","",IF(C18="","",①団体情報入力!$C$9))</f>
        <v/>
      </c>
      <c r="C18" s="224"/>
      <c r="D18" s="48"/>
      <c r="E18" s="48"/>
      <c r="F18" s="163"/>
      <c r="G18" s="48"/>
      <c r="H18" s="49"/>
      <c r="I18" s="50"/>
      <c r="J18" s="165"/>
      <c r="K18" s="130"/>
      <c r="L18" s="50"/>
      <c r="M18" s="165"/>
      <c r="N18" s="130"/>
      <c r="O18" s="50"/>
      <c r="P18" s="165"/>
      <c r="Q18" s="133"/>
      <c r="R18" s="301"/>
      <c r="S18" s="302"/>
      <c r="T18" s="301"/>
      <c r="U18" s="302"/>
      <c r="Y18" s="54" t="str">
        <f>IF(種目情報!A10="","",種目情報!A10)</f>
        <v>男棒高跳</v>
      </c>
      <c r="Z18" s="55" t="str">
        <f>IF(種目情報!E10="","",種目情報!E10)</f>
        <v>女棒高跳</v>
      </c>
      <c r="AB18" s="5" t="str">
        <f t="shared" si="8"/>
        <v/>
      </c>
      <c r="AC18" s="5" t="str">
        <f t="shared" si="0"/>
        <v/>
      </c>
      <c r="AD18" s="5" t="str">
        <f t="shared" si="1"/>
        <v/>
      </c>
      <c r="AE18" s="5" t="str">
        <f t="shared" si="2"/>
        <v/>
      </c>
      <c r="AF18" s="5" t="str">
        <f t="shared" si="3"/>
        <v/>
      </c>
      <c r="AG18" s="8" t="str">
        <f>IF(G18="男",data_kyogisha!A9,"")</f>
        <v/>
      </c>
      <c r="AH18" s="5" t="str">
        <f t="shared" si="9"/>
        <v/>
      </c>
      <c r="AI18" s="5" t="str">
        <f t="shared" si="4"/>
        <v/>
      </c>
      <c r="AJ18" s="5" t="str">
        <f t="shared" si="5"/>
        <v/>
      </c>
      <c r="AK18" s="5" t="str">
        <f t="shared" si="6"/>
        <v/>
      </c>
      <c r="AL18" s="5" t="str">
        <f t="shared" si="7"/>
        <v/>
      </c>
      <c r="AM18" s="1" t="str">
        <f>IF(G18="女",data_kyogisha!A9,"")</f>
        <v/>
      </c>
      <c r="AN18" s="1">
        <f t="shared" si="16"/>
        <v>0</v>
      </c>
      <c r="AO18" s="1" t="str">
        <f t="shared" si="10"/>
        <v/>
      </c>
      <c r="AP18" s="1">
        <f t="shared" si="11"/>
        <v>0</v>
      </c>
      <c r="AQ18" s="1" t="str">
        <f t="shared" si="12"/>
        <v/>
      </c>
      <c r="AR18" s="1">
        <f t="shared" si="17"/>
        <v>0</v>
      </c>
      <c r="AS18" s="1" t="str">
        <f t="shared" si="13"/>
        <v/>
      </c>
      <c r="AT18" s="1">
        <f t="shared" si="14"/>
        <v>0</v>
      </c>
      <c r="AU18" s="1" t="str">
        <f t="shared" si="15"/>
        <v/>
      </c>
    </row>
    <row r="19" spans="1:47">
      <c r="A19" s="27">
        <v>9</v>
      </c>
      <c r="B19" s="212" t="str">
        <f>IF(①団体情報入力!$C$9="","",IF(C19="","",①団体情報入力!$C$9))</f>
        <v/>
      </c>
      <c r="C19" s="224"/>
      <c r="D19" s="48"/>
      <c r="E19" s="48"/>
      <c r="F19" s="163"/>
      <c r="G19" s="48"/>
      <c r="H19" s="49"/>
      <c r="I19" s="50"/>
      <c r="J19" s="165"/>
      <c r="K19" s="130"/>
      <c r="L19" s="50"/>
      <c r="M19" s="165"/>
      <c r="N19" s="130"/>
      <c r="O19" s="50"/>
      <c r="P19" s="165"/>
      <c r="Q19" s="133"/>
      <c r="R19" s="301"/>
      <c r="S19" s="302"/>
      <c r="T19" s="301"/>
      <c r="U19" s="302"/>
      <c r="Y19" s="54" t="str">
        <f>IF(種目情報!A11="","",種目情報!A11)</f>
        <v>男走幅跳</v>
      </c>
      <c r="Z19" s="55" t="str">
        <f>IF(種目情報!E11="","",種目情報!E11)</f>
        <v>女走幅跳</v>
      </c>
      <c r="AB19" s="5" t="str">
        <f t="shared" si="8"/>
        <v/>
      </c>
      <c r="AC19" s="5" t="str">
        <f t="shared" si="0"/>
        <v/>
      </c>
      <c r="AD19" s="5" t="str">
        <f t="shared" si="1"/>
        <v/>
      </c>
      <c r="AE19" s="5" t="str">
        <f t="shared" si="2"/>
        <v/>
      </c>
      <c r="AF19" s="5" t="str">
        <f t="shared" si="3"/>
        <v/>
      </c>
      <c r="AG19" s="8" t="str">
        <f>IF(G19="男",data_kyogisha!A10,"")</f>
        <v/>
      </c>
      <c r="AH19" s="5" t="str">
        <f t="shared" si="9"/>
        <v/>
      </c>
      <c r="AI19" s="5" t="str">
        <f t="shared" si="4"/>
        <v/>
      </c>
      <c r="AJ19" s="5" t="str">
        <f t="shared" si="5"/>
        <v/>
      </c>
      <c r="AK19" s="5" t="str">
        <f t="shared" si="6"/>
        <v/>
      </c>
      <c r="AL19" s="5" t="str">
        <f t="shared" si="7"/>
        <v/>
      </c>
      <c r="AM19" s="1" t="str">
        <f>IF(G19="女",data_kyogisha!A10,"")</f>
        <v/>
      </c>
      <c r="AN19" s="1">
        <f t="shared" si="16"/>
        <v>0</v>
      </c>
      <c r="AO19" s="1" t="str">
        <f t="shared" si="10"/>
        <v/>
      </c>
      <c r="AP19" s="1">
        <f t="shared" si="11"/>
        <v>0</v>
      </c>
      <c r="AQ19" s="1" t="str">
        <f t="shared" si="12"/>
        <v/>
      </c>
      <c r="AR19" s="1">
        <f t="shared" si="17"/>
        <v>0</v>
      </c>
      <c r="AS19" s="1" t="str">
        <f t="shared" si="13"/>
        <v/>
      </c>
      <c r="AT19" s="1">
        <f t="shared" si="14"/>
        <v>0</v>
      </c>
      <c r="AU19" s="1" t="str">
        <f t="shared" si="15"/>
        <v/>
      </c>
    </row>
    <row r="20" spans="1:47">
      <c r="A20" s="27">
        <v>10</v>
      </c>
      <c r="B20" s="212" t="str">
        <f>IF(①団体情報入力!$C$9="","",IF(C20="","",①団体情報入力!$C$9))</f>
        <v/>
      </c>
      <c r="C20" s="224"/>
      <c r="D20" s="48"/>
      <c r="E20" s="48"/>
      <c r="F20" s="163"/>
      <c r="G20" s="48"/>
      <c r="H20" s="49"/>
      <c r="I20" s="50"/>
      <c r="J20" s="165"/>
      <c r="K20" s="130"/>
      <c r="L20" s="50"/>
      <c r="M20" s="165"/>
      <c r="N20" s="130"/>
      <c r="O20" s="50"/>
      <c r="P20" s="165"/>
      <c r="Q20" s="133"/>
      <c r="R20" s="301"/>
      <c r="S20" s="302"/>
      <c r="T20" s="301"/>
      <c r="U20" s="302"/>
      <c r="Y20" s="54" t="str">
        <f>IF(種目情報!A12="","",種目情報!A12)</f>
        <v/>
      </c>
      <c r="Z20" s="55" t="str">
        <f>IF(種目情報!E12="","",種目情報!E12)</f>
        <v>女円盤投</v>
      </c>
      <c r="AB20" s="5" t="str">
        <f t="shared" si="8"/>
        <v/>
      </c>
      <c r="AC20" s="5" t="str">
        <f t="shared" si="0"/>
        <v/>
      </c>
      <c r="AD20" s="5" t="str">
        <f t="shared" si="1"/>
        <v/>
      </c>
      <c r="AE20" s="5" t="str">
        <f t="shared" si="2"/>
        <v/>
      </c>
      <c r="AF20" s="5" t="str">
        <f t="shared" si="3"/>
        <v/>
      </c>
      <c r="AG20" s="8" t="str">
        <f>IF(G20="男",data_kyogisha!A11,"")</f>
        <v/>
      </c>
      <c r="AH20" s="5" t="str">
        <f t="shared" si="9"/>
        <v/>
      </c>
      <c r="AI20" s="5" t="str">
        <f t="shared" si="4"/>
        <v/>
      </c>
      <c r="AJ20" s="5" t="str">
        <f t="shared" si="5"/>
        <v/>
      </c>
      <c r="AK20" s="5" t="str">
        <f t="shared" si="6"/>
        <v/>
      </c>
      <c r="AL20" s="5" t="str">
        <f t="shared" si="7"/>
        <v/>
      </c>
      <c r="AM20" s="1" t="str">
        <f>IF(G20="女",data_kyogisha!A11,"")</f>
        <v/>
      </c>
      <c r="AN20" s="1">
        <f t="shared" si="16"/>
        <v>0</v>
      </c>
      <c r="AO20" s="1" t="str">
        <f t="shared" si="10"/>
        <v/>
      </c>
      <c r="AP20" s="1">
        <f t="shared" si="11"/>
        <v>0</v>
      </c>
      <c r="AQ20" s="1" t="str">
        <f t="shared" si="12"/>
        <v/>
      </c>
      <c r="AR20" s="1">
        <f t="shared" si="17"/>
        <v>0</v>
      </c>
      <c r="AS20" s="1" t="str">
        <f t="shared" si="13"/>
        <v/>
      </c>
      <c r="AT20" s="1">
        <f t="shared" si="14"/>
        <v>0</v>
      </c>
      <c r="AU20" s="1" t="str">
        <f t="shared" si="15"/>
        <v/>
      </c>
    </row>
    <row r="21" spans="1:47">
      <c r="A21" s="27">
        <v>11</v>
      </c>
      <c r="B21" s="212" t="str">
        <f>IF(①団体情報入力!$C$9="","",IF(C21="","",①団体情報入力!$C$9))</f>
        <v/>
      </c>
      <c r="C21" s="224"/>
      <c r="D21" s="48"/>
      <c r="E21" s="48"/>
      <c r="F21" s="163"/>
      <c r="G21" s="48"/>
      <c r="H21" s="49"/>
      <c r="I21" s="50"/>
      <c r="J21" s="165"/>
      <c r="K21" s="130"/>
      <c r="L21" s="50"/>
      <c r="M21" s="165"/>
      <c r="N21" s="130"/>
      <c r="O21" s="50"/>
      <c r="P21" s="165"/>
      <c r="Q21" s="133"/>
      <c r="R21" s="301"/>
      <c r="S21" s="302"/>
      <c r="T21" s="301"/>
      <c r="U21" s="302"/>
      <c r="Y21" s="54" t="str">
        <f>IF(種目情報!A13="","",種目情報!A13)</f>
        <v/>
      </c>
      <c r="Z21" s="55" t="str">
        <f>IF(種目情報!E13="","",種目情報!E13)</f>
        <v/>
      </c>
      <c r="AB21" s="5" t="str">
        <f t="shared" si="8"/>
        <v/>
      </c>
      <c r="AC21" s="5" t="str">
        <f t="shared" si="0"/>
        <v/>
      </c>
      <c r="AD21" s="5" t="str">
        <f t="shared" si="1"/>
        <v/>
      </c>
      <c r="AE21" s="5" t="str">
        <f t="shared" si="2"/>
        <v/>
      </c>
      <c r="AF21" s="5" t="str">
        <f t="shared" si="3"/>
        <v/>
      </c>
      <c r="AG21" s="8" t="str">
        <f>IF(G21="男",data_kyogisha!A12,"")</f>
        <v/>
      </c>
      <c r="AH21" s="5" t="str">
        <f t="shared" si="9"/>
        <v/>
      </c>
      <c r="AI21" s="5" t="str">
        <f t="shared" si="4"/>
        <v/>
      </c>
      <c r="AJ21" s="5" t="str">
        <f t="shared" si="5"/>
        <v/>
      </c>
      <c r="AK21" s="5" t="str">
        <f t="shared" si="6"/>
        <v/>
      </c>
      <c r="AL21" s="5" t="str">
        <f t="shared" si="7"/>
        <v/>
      </c>
      <c r="AM21" s="1" t="str">
        <f>IF(G21="女",data_kyogisha!A12,"")</f>
        <v/>
      </c>
      <c r="AN21" s="1">
        <f t="shared" si="16"/>
        <v>0</v>
      </c>
      <c r="AO21" s="1" t="str">
        <f t="shared" si="10"/>
        <v/>
      </c>
      <c r="AP21" s="1">
        <f t="shared" si="11"/>
        <v>0</v>
      </c>
      <c r="AQ21" s="1" t="str">
        <f t="shared" si="12"/>
        <v/>
      </c>
      <c r="AR21" s="1">
        <f t="shared" si="17"/>
        <v>0</v>
      </c>
      <c r="AS21" s="1" t="str">
        <f t="shared" si="13"/>
        <v/>
      </c>
      <c r="AT21" s="1">
        <f t="shared" si="14"/>
        <v>0</v>
      </c>
      <c r="AU21" s="1" t="str">
        <f t="shared" si="15"/>
        <v/>
      </c>
    </row>
    <row r="22" spans="1:47">
      <c r="A22" s="27">
        <v>12</v>
      </c>
      <c r="B22" s="212" t="str">
        <f>IF(①団体情報入力!$C$9="","",IF(C22="","",①団体情報入力!$C$9))</f>
        <v/>
      </c>
      <c r="C22" s="224"/>
      <c r="D22" s="48"/>
      <c r="E22" s="48"/>
      <c r="F22" s="163"/>
      <c r="G22" s="48"/>
      <c r="H22" s="49"/>
      <c r="I22" s="50"/>
      <c r="J22" s="165"/>
      <c r="K22" s="130"/>
      <c r="L22" s="50"/>
      <c r="M22" s="165"/>
      <c r="N22" s="130"/>
      <c r="O22" s="50"/>
      <c r="P22" s="165"/>
      <c r="Q22" s="133"/>
      <c r="R22" s="301"/>
      <c r="S22" s="302"/>
      <c r="T22" s="301"/>
      <c r="U22" s="302"/>
      <c r="Y22" s="54"/>
      <c r="Z22" s="55" t="str">
        <f>IF(種目情報!E14="","",種目情報!E14)</f>
        <v/>
      </c>
      <c r="AB22" s="5" t="str">
        <f t="shared" si="8"/>
        <v/>
      </c>
      <c r="AC22" s="5" t="str">
        <f t="shared" si="0"/>
        <v/>
      </c>
      <c r="AD22" s="5" t="str">
        <f t="shared" si="1"/>
        <v/>
      </c>
      <c r="AE22" s="5" t="str">
        <f t="shared" si="2"/>
        <v/>
      </c>
      <c r="AF22" s="5" t="str">
        <f t="shared" si="3"/>
        <v/>
      </c>
      <c r="AG22" s="8" t="str">
        <f>IF(G22="男",data_kyogisha!A13,"")</f>
        <v/>
      </c>
      <c r="AH22" s="5" t="str">
        <f t="shared" si="9"/>
        <v/>
      </c>
      <c r="AI22" s="5" t="str">
        <f t="shared" si="4"/>
        <v/>
      </c>
      <c r="AJ22" s="5" t="str">
        <f t="shared" si="5"/>
        <v/>
      </c>
      <c r="AK22" s="5" t="str">
        <f t="shared" si="6"/>
        <v/>
      </c>
      <c r="AL22" s="5" t="str">
        <f t="shared" si="7"/>
        <v/>
      </c>
      <c r="AM22" s="1" t="str">
        <f>IF(G22="女",data_kyogisha!A13,"")</f>
        <v/>
      </c>
      <c r="AN22" s="1">
        <f t="shared" si="16"/>
        <v>0</v>
      </c>
      <c r="AO22" s="1" t="str">
        <f t="shared" si="10"/>
        <v/>
      </c>
      <c r="AP22" s="1">
        <f t="shared" si="11"/>
        <v>0</v>
      </c>
      <c r="AQ22" s="1" t="str">
        <f t="shared" si="12"/>
        <v/>
      </c>
      <c r="AR22" s="1">
        <f t="shared" si="17"/>
        <v>0</v>
      </c>
      <c r="AS22" s="1" t="str">
        <f t="shared" si="13"/>
        <v/>
      </c>
      <c r="AT22" s="1">
        <f t="shared" si="14"/>
        <v>0</v>
      </c>
      <c r="AU22" s="1" t="str">
        <f t="shared" si="15"/>
        <v/>
      </c>
    </row>
    <row r="23" spans="1:47">
      <c r="A23" s="27">
        <v>13</v>
      </c>
      <c r="B23" s="212" t="str">
        <f>IF(①団体情報入力!$C$9="","",IF(C23="","",①団体情報入力!$C$9))</f>
        <v/>
      </c>
      <c r="C23" s="224"/>
      <c r="D23" s="48"/>
      <c r="E23" s="48"/>
      <c r="F23" s="163"/>
      <c r="G23" s="48"/>
      <c r="H23" s="49"/>
      <c r="I23" s="50"/>
      <c r="J23" s="165"/>
      <c r="K23" s="130"/>
      <c r="L23" s="50"/>
      <c r="M23" s="165"/>
      <c r="N23" s="130"/>
      <c r="O23" s="50"/>
      <c r="P23" s="165"/>
      <c r="Q23" s="133"/>
      <c r="R23" s="301"/>
      <c r="S23" s="302"/>
      <c r="T23" s="306"/>
      <c r="U23" s="307"/>
      <c r="Y23" s="54"/>
      <c r="Z23" s="55"/>
      <c r="AB23" s="5" t="str">
        <f t="shared" si="8"/>
        <v/>
      </c>
      <c r="AC23" s="5" t="str">
        <f t="shared" si="0"/>
        <v/>
      </c>
      <c r="AD23" s="5" t="str">
        <f t="shared" si="1"/>
        <v/>
      </c>
      <c r="AE23" s="5" t="str">
        <f t="shared" si="2"/>
        <v/>
      </c>
      <c r="AF23" s="5" t="str">
        <f t="shared" si="3"/>
        <v/>
      </c>
      <c r="AG23" s="8" t="str">
        <f>IF(G23="男",data_kyogisha!A14,"")</f>
        <v/>
      </c>
      <c r="AH23" s="5" t="str">
        <f t="shared" si="9"/>
        <v/>
      </c>
      <c r="AI23" s="5" t="str">
        <f t="shared" si="4"/>
        <v/>
      </c>
      <c r="AJ23" s="5" t="str">
        <f t="shared" si="5"/>
        <v/>
      </c>
      <c r="AK23" s="5" t="str">
        <f t="shared" si="6"/>
        <v/>
      </c>
      <c r="AL23" s="5" t="str">
        <f t="shared" si="7"/>
        <v/>
      </c>
      <c r="AM23" s="1" t="str">
        <f>IF(G23="女",data_kyogisha!A14,"")</f>
        <v/>
      </c>
      <c r="AN23" s="1">
        <f t="shared" si="16"/>
        <v>0</v>
      </c>
      <c r="AO23" s="1" t="str">
        <f t="shared" si="10"/>
        <v/>
      </c>
      <c r="AP23" s="1">
        <f t="shared" si="11"/>
        <v>0</v>
      </c>
      <c r="AQ23" s="1" t="str">
        <f t="shared" si="12"/>
        <v/>
      </c>
      <c r="AR23" s="1">
        <f t="shared" si="17"/>
        <v>0</v>
      </c>
      <c r="AS23" s="1" t="str">
        <f t="shared" si="13"/>
        <v/>
      </c>
      <c r="AT23" s="1">
        <f t="shared" si="14"/>
        <v>0</v>
      </c>
      <c r="AU23" s="1" t="str">
        <f t="shared" si="15"/>
        <v/>
      </c>
    </row>
    <row r="24" spans="1:47">
      <c r="A24" s="27">
        <v>14</v>
      </c>
      <c r="B24" s="212" t="str">
        <f>IF(①団体情報入力!$C$9="","",IF(C24="","",①団体情報入力!$C$9))</f>
        <v/>
      </c>
      <c r="C24" s="224"/>
      <c r="D24" s="48"/>
      <c r="E24" s="48"/>
      <c r="F24" s="163"/>
      <c r="G24" s="48"/>
      <c r="H24" s="49"/>
      <c r="I24" s="50"/>
      <c r="J24" s="165"/>
      <c r="K24" s="130"/>
      <c r="L24" s="50"/>
      <c r="M24" s="165"/>
      <c r="N24" s="130"/>
      <c r="O24" s="50"/>
      <c r="P24" s="165"/>
      <c r="Q24" s="133"/>
      <c r="R24" s="301"/>
      <c r="S24" s="302"/>
      <c r="T24" s="306"/>
      <c r="U24" s="307"/>
      <c r="Y24" s="54"/>
      <c r="Z24" s="55"/>
      <c r="AB24" s="5" t="str">
        <f t="shared" si="8"/>
        <v/>
      </c>
      <c r="AC24" s="5" t="str">
        <f t="shared" si="0"/>
        <v/>
      </c>
      <c r="AD24" s="5" t="str">
        <f t="shared" si="1"/>
        <v/>
      </c>
      <c r="AE24" s="5" t="str">
        <f t="shared" si="2"/>
        <v/>
      </c>
      <c r="AF24" s="5" t="str">
        <f t="shared" si="3"/>
        <v/>
      </c>
      <c r="AG24" s="8" t="str">
        <f>IF(G24="男",data_kyogisha!A15,"")</f>
        <v/>
      </c>
      <c r="AH24" s="5" t="str">
        <f t="shared" si="9"/>
        <v/>
      </c>
      <c r="AI24" s="5" t="str">
        <f t="shared" si="4"/>
        <v/>
      </c>
      <c r="AJ24" s="5" t="str">
        <f t="shared" si="5"/>
        <v/>
      </c>
      <c r="AK24" s="5" t="str">
        <f t="shared" si="6"/>
        <v/>
      </c>
      <c r="AL24" s="5" t="str">
        <f t="shared" si="7"/>
        <v/>
      </c>
      <c r="AM24" s="1" t="str">
        <f>IF(G24="女",data_kyogisha!A15,"")</f>
        <v/>
      </c>
      <c r="AN24" s="1">
        <f t="shared" si="16"/>
        <v>0</v>
      </c>
      <c r="AO24" s="1" t="str">
        <f t="shared" si="10"/>
        <v/>
      </c>
      <c r="AP24" s="1">
        <f t="shared" si="11"/>
        <v>0</v>
      </c>
      <c r="AQ24" s="1" t="str">
        <f t="shared" si="12"/>
        <v/>
      </c>
      <c r="AR24" s="1">
        <f t="shared" si="17"/>
        <v>0</v>
      </c>
      <c r="AS24" s="1" t="str">
        <f t="shared" si="13"/>
        <v/>
      </c>
      <c r="AT24" s="1">
        <f t="shared" si="14"/>
        <v>0</v>
      </c>
      <c r="AU24" s="1" t="str">
        <f t="shared" si="15"/>
        <v/>
      </c>
    </row>
    <row r="25" spans="1:47">
      <c r="A25" s="27">
        <v>15</v>
      </c>
      <c r="B25" s="212" t="str">
        <f>IF(①団体情報入力!$C$9="","",IF(C25="","",①団体情報入力!$C$9))</f>
        <v/>
      </c>
      <c r="C25" s="224"/>
      <c r="D25" s="48"/>
      <c r="E25" s="48"/>
      <c r="F25" s="163"/>
      <c r="G25" s="48"/>
      <c r="H25" s="49"/>
      <c r="I25" s="50"/>
      <c r="J25" s="165"/>
      <c r="K25" s="130"/>
      <c r="L25" s="50"/>
      <c r="M25" s="165"/>
      <c r="N25" s="130"/>
      <c r="O25" s="50"/>
      <c r="P25" s="165"/>
      <c r="Q25" s="133"/>
      <c r="R25" s="301"/>
      <c r="S25" s="302"/>
      <c r="T25" s="306"/>
      <c r="U25" s="307"/>
      <c r="Y25" s="54"/>
      <c r="Z25" s="55"/>
      <c r="AB25" s="5" t="str">
        <f t="shared" si="8"/>
        <v/>
      </c>
      <c r="AC25" s="5" t="str">
        <f t="shared" si="0"/>
        <v/>
      </c>
      <c r="AD25" s="5" t="str">
        <f t="shared" si="1"/>
        <v/>
      </c>
      <c r="AE25" s="5" t="str">
        <f t="shared" si="2"/>
        <v/>
      </c>
      <c r="AF25" s="5" t="str">
        <f t="shared" si="3"/>
        <v/>
      </c>
      <c r="AG25" s="8" t="str">
        <f>IF(G25="男",data_kyogisha!A16,"")</f>
        <v/>
      </c>
      <c r="AH25" s="5" t="str">
        <f t="shared" si="9"/>
        <v/>
      </c>
      <c r="AI25" s="5" t="str">
        <f t="shared" si="4"/>
        <v/>
      </c>
      <c r="AJ25" s="5" t="str">
        <f t="shared" si="5"/>
        <v/>
      </c>
      <c r="AK25" s="5" t="str">
        <f t="shared" si="6"/>
        <v/>
      </c>
      <c r="AL25" s="5" t="str">
        <f t="shared" si="7"/>
        <v/>
      </c>
      <c r="AM25" s="1" t="str">
        <f>IF(G25="女",data_kyogisha!A16,"")</f>
        <v/>
      </c>
      <c r="AN25" s="1">
        <f t="shared" si="16"/>
        <v>0</v>
      </c>
      <c r="AO25" s="1" t="str">
        <f t="shared" si="10"/>
        <v/>
      </c>
      <c r="AP25" s="1">
        <f t="shared" si="11"/>
        <v>0</v>
      </c>
      <c r="AQ25" s="1" t="str">
        <f t="shared" si="12"/>
        <v/>
      </c>
      <c r="AR25" s="1">
        <f t="shared" si="17"/>
        <v>0</v>
      </c>
      <c r="AS25" s="1" t="str">
        <f t="shared" si="13"/>
        <v/>
      </c>
      <c r="AT25" s="1">
        <f t="shared" si="14"/>
        <v>0</v>
      </c>
      <c r="AU25" s="1" t="str">
        <f t="shared" si="15"/>
        <v/>
      </c>
    </row>
    <row r="26" spans="1:47">
      <c r="A26" s="27">
        <v>16</v>
      </c>
      <c r="B26" s="212" t="str">
        <f>IF(①団体情報入力!$C$9="","",IF(C26="","",①団体情報入力!$C$9))</f>
        <v/>
      </c>
      <c r="C26" s="224"/>
      <c r="D26" s="48"/>
      <c r="E26" s="48"/>
      <c r="F26" s="163"/>
      <c r="G26" s="48"/>
      <c r="H26" s="49"/>
      <c r="I26" s="50"/>
      <c r="J26" s="165"/>
      <c r="K26" s="130"/>
      <c r="L26" s="50"/>
      <c r="M26" s="165"/>
      <c r="N26" s="130"/>
      <c r="O26" s="50"/>
      <c r="P26" s="165"/>
      <c r="Q26" s="133"/>
      <c r="R26" s="301"/>
      <c r="S26" s="302"/>
      <c r="T26" s="306"/>
      <c r="U26" s="307"/>
      <c r="Y26" s="54"/>
      <c r="Z26" s="55"/>
      <c r="AB26" s="5" t="str">
        <f t="shared" si="8"/>
        <v/>
      </c>
      <c r="AC26" s="5" t="str">
        <f t="shared" si="0"/>
        <v/>
      </c>
      <c r="AD26" s="5" t="str">
        <f t="shared" si="1"/>
        <v/>
      </c>
      <c r="AE26" s="5" t="str">
        <f t="shared" si="2"/>
        <v/>
      </c>
      <c r="AF26" s="5" t="str">
        <f t="shared" si="3"/>
        <v/>
      </c>
      <c r="AG26" s="8" t="str">
        <f>IF(G26="男",data_kyogisha!A17,"")</f>
        <v/>
      </c>
      <c r="AH26" s="5" t="str">
        <f t="shared" si="9"/>
        <v/>
      </c>
      <c r="AI26" s="5" t="str">
        <f t="shared" si="4"/>
        <v/>
      </c>
      <c r="AJ26" s="5" t="str">
        <f t="shared" si="5"/>
        <v/>
      </c>
      <c r="AK26" s="5" t="str">
        <f t="shared" si="6"/>
        <v/>
      </c>
      <c r="AL26" s="5" t="str">
        <f t="shared" si="7"/>
        <v/>
      </c>
      <c r="AM26" s="1" t="str">
        <f>IF(G26="女",data_kyogisha!A17,"")</f>
        <v/>
      </c>
      <c r="AN26" s="1">
        <f t="shared" si="16"/>
        <v>0</v>
      </c>
      <c r="AO26" s="1" t="str">
        <f t="shared" si="10"/>
        <v/>
      </c>
      <c r="AP26" s="1">
        <f t="shared" si="11"/>
        <v>0</v>
      </c>
      <c r="AQ26" s="1" t="str">
        <f t="shared" si="12"/>
        <v/>
      </c>
      <c r="AR26" s="1">
        <f t="shared" si="17"/>
        <v>0</v>
      </c>
      <c r="AS26" s="1" t="str">
        <f t="shared" si="13"/>
        <v/>
      </c>
      <c r="AT26" s="1">
        <f t="shared" si="14"/>
        <v>0</v>
      </c>
      <c r="AU26" s="1" t="str">
        <f t="shared" si="15"/>
        <v/>
      </c>
    </row>
    <row r="27" spans="1:47">
      <c r="A27" s="27">
        <v>17</v>
      </c>
      <c r="B27" s="212" t="str">
        <f>IF(①団体情報入力!$C$9="","",IF(C27="","",①団体情報入力!$C$9))</f>
        <v/>
      </c>
      <c r="C27" s="224"/>
      <c r="D27" s="48"/>
      <c r="E27" s="48"/>
      <c r="F27" s="163"/>
      <c r="G27" s="48"/>
      <c r="H27" s="49"/>
      <c r="I27" s="50"/>
      <c r="J27" s="165"/>
      <c r="K27" s="130"/>
      <c r="L27" s="50"/>
      <c r="M27" s="165"/>
      <c r="N27" s="130"/>
      <c r="O27" s="50"/>
      <c r="P27" s="165"/>
      <c r="Q27" s="133"/>
      <c r="R27" s="301"/>
      <c r="S27" s="302"/>
      <c r="T27" s="306"/>
      <c r="U27" s="307"/>
      <c r="Y27" s="54"/>
      <c r="Z27" s="55"/>
      <c r="AB27" s="5" t="str">
        <f t="shared" si="8"/>
        <v/>
      </c>
      <c r="AC27" s="5" t="str">
        <f t="shared" si="0"/>
        <v/>
      </c>
      <c r="AD27" s="5" t="str">
        <f t="shared" si="1"/>
        <v/>
      </c>
      <c r="AE27" s="5" t="str">
        <f t="shared" si="2"/>
        <v/>
      </c>
      <c r="AF27" s="5" t="str">
        <f t="shared" si="3"/>
        <v/>
      </c>
      <c r="AG27" s="8" t="str">
        <f>IF(G27="男",data_kyogisha!A18,"")</f>
        <v/>
      </c>
      <c r="AH27" s="5" t="str">
        <f t="shared" si="9"/>
        <v/>
      </c>
      <c r="AI27" s="5" t="str">
        <f t="shared" si="4"/>
        <v/>
      </c>
      <c r="AJ27" s="5" t="str">
        <f t="shared" si="5"/>
        <v/>
      </c>
      <c r="AK27" s="5" t="str">
        <f t="shared" si="6"/>
        <v/>
      </c>
      <c r="AL27" s="5" t="str">
        <f t="shared" si="7"/>
        <v/>
      </c>
      <c r="AM27" s="1" t="str">
        <f>IF(G27="女",data_kyogisha!A18,"")</f>
        <v/>
      </c>
      <c r="AN27" s="1">
        <f t="shared" si="16"/>
        <v>0</v>
      </c>
      <c r="AO27" s="1" t="str">
        <f t="shared" si="10"/>
        <v/>
      </c>
      <c r="AP27" s="1">
        <f t="shared" si="11"/>
        <v>0</v>
      </c>
      <c r="AQ27" s="1" t="str">
        <f t="shared" si="12"/>
        <v/>
      </c>
      <c r="AR27" s="1">
        <f t="shared" si="17"/>
        <v>0</v>
      </c>
      <c r="AS27" s="1" t="str">
        <f t="shared" si="13"/>
        <v/>
      </c>
      <c r="AT27" s="1">
        <f t="shared" si="14"/>
        <v>0</v>
      </c>
      <c r="AU27" s="1" t="str">
        <f t="shared" si="15"/>
        <v/>
      </c>
    </row>
    <row r="28" spans="1:47">
      <c r="A28" s="27">
        <v>18</v>
      </c>
      <c r="B28" s="212" t="str">
        <f>IF(①団体情報入力!$C$9="","",IF(C28="","",①団体情報入力!$C$9))</f>
        <v/>
      </c>
      <c r="C28" s="224"/>
      <c r="D28" s="48"/>
      <c r="E28" s="48"/>
      <c r="F28" s="163"/>
      <c r="G28" s="48"/>
      <c r="H28" s="49"/>
      <c r="I28" s="50"/>
      <c r="J28" s="165"/>
      <c r="K28" s="130"/>
      <c r="L28" s="50"/>
      <c r="M28" s="165"/>
      <c r="N28" s="130"/>
      <c r="O28" s="50"/>
      <c r="P28" s="165"/>
      <c r="Q28" s="133"/>
      <c r="R28" s="301"/>
      <c r="S28" s="302"/>
      <c r="T28" s="306"/>
      <c r="U28" s="307"/>
      <c r="Y28" s="54"/>
      <c r="Z28" s="55"/>
      <c r="AB28" s="5" t="str">
        <f t="shared" si="8"/>
        <v/>
      </c>
      <c r="AC28" s="5" t="str">
        <f t="shared" si="0"/>
        <v/>
      </c>
      <c r="AD28" s="5" t="str">
        <f t="shared" si="1"/>
        <v/>
      </c>
      <c r="AE28" s="5" t="str">
        <f t="shared" si="2"/>
        <v/>
      </c>
      <c r="AF28" s="5" t="str">
        <f t="shared" si="3"/>
        <v/>
      </c>
      <c r="AG28" s="8" t="str">
        <f>IF(G28="男",data_kyogisha!A19,"")</f>
        <v/>
      </c>
      <c r="AH28" s="5" t="str">
        <f t="shared" si="9"/>
        <v/>
      </c>
      <c r="AI28" s="5" t="str">
        <f t="shared" si="4"/>
        <v/>
      </c>
      <c r="AJ28" s="5" t="str">
        <f t="shared" si="5"/>
        <v/>
      </c>
      <c r="AK28" s="5" t="str">
        <f t="shared" si="6"/>
        <v/>
      </c>
      <c r="AL28" s="5" t="str">
        <f t="shared" si="7"/>
        <v/>
      </c>
      <c r="AM28" s="1" t="str">
        <f>IF(G28="女",data_kyogisha!A19,"")</f>
        <v/>
      </c>
      <c r="AN28" s="1">
        <f t="shared" si="16"/>
        <v>0</v>
      </c>
      <c r="AO28" s="1" t="str">
        <f t="shared" si="10"/>
        <v/>
      </c>
      <c r="AP28" s="1">
        <f t="shared" si="11"/>
        <v>0</v>
      </c>
      <c r="AQ28" s="1" t="str">
        <f t="shared" si="12"/>
        <v/>
      </c>
      <c r="AR28" s="1">
        <f t="shared" si="17"/>
        <v>0</v>
      </c>
      <c r="AS28" s="1" t="str">
        <f t="shared" si="13"/>
        <v/>
      </c>
      <c r="AT28" s="1">
        <f t="shared" si="14"/>
        <v>0</v>
      </c>
      <c r="AU28" s="1" t="str">
        <f t="shared" si="15"/>
        <v/>
      </c>
    </row>
    <row r="29" spans="1:47">
      <c r="A29" s="27">
        <v>19</v>
      </c>
      <c r="B29" s="212" t="str">
        <f>IF(①団体情報入力!$C$9="","",IF(C29="","",①団体情報入力!$C$9))</f>
        <v/>
      </c>
      <c r="C29" s="224"/>
      <c r="D29" s="48"/>
      <c r="E29" s="48"/>
      <c r="F29" s="163"/>
      <c r="G29" s="48"/>
      <c r="H29" s="49"/>
      <c r="I29" s="50"/>
      <c r="J29" s="165"/>
      <c r="K29" s="130"/>
      <c r="L29" s="50"/>
      <c r="M29" s="165"/>
      <c r="N29" s="130"/>
      <c r="O29" s="50"/>
      <c r="P29" s="165"/>
      <c r="Q29" s="133"/>
      <c r="R29" s="301"/>
      <c r="S29" s="302"/>
      <c r="T29" s="306"/>
      <c r="U29" s="307"/>
      <c r="Y29" s="54"/>
      <c r="Z29" s="55"/>
      <c r="AB29" s="5" t="str">
        <f t="shared" si="8"/>
        <v/>
      </c>
      <c r="AC29" s="5" t="str">
        <f t="shared" si="0"/>
        <v/>
      </c>
      <c r="AD29" s="5" t="str">
        <f t="shared" si="1"/>
        <v/>
      </c>
      <c r="AE29" s="5" t="str">
        <f t="shared" si="2"/>
        <v/>
      </c>
      <c r="AF29" s="5" t="str">
        <f t="shared" si="3"/>
        <v/>
      </c>
      <c r="AG29" s="8" t="str">
        <f>IF(G29="男",data_kyogisha!A20,"")</f>
        <v/>
      </c>
      <c r="AH29" s="5" t="str">
        <f t="shared" si="9"/>
        <v/>
      </c>
      <c r="AI29" s="5" t="str">
        <f t="shared" si="4"/>
        <v/>
      </c>
      <c r="AJ29" s="5" t="str">
        <f t="shared" si="5"/>
        <v/>
      </c>
      <c r="AK29" s="5" t="str">
        <f t="shared" si="6"/>
        <v/>
      </c>
      <c r="AL29" s="5" t="str">
        <f t="shared" si="7"/>
        <v/>
      </c>
      <c r="AM29" s="1" t="str">
        <f>IF(G29="女",data_kyogisha!A20,"")</f>
        <v/>
      </c>
      <c r="AN29" s="1">
        <f t="shared" si="16"/>
        <v>0</v>
      </c>
      <c r="AO29" s="1" t="str">
        <f t="shared" si="10"/>
        <v/>
      </c>
      <c r="AP29" s="1">
        <f t="shared" si="11"/>
        <v>0</v>
      </c>
      <c r="AQ29" s="1" t="str">
        <f t="shared" si="12"/>
        <v/>
      </c>
      <c r="AR29" s="1">
        <f t="shared" si="17"/>
        <v>0</v>
      </c>
      <c r="AS29" s="1" t="str">
        <f t="shared" si="13"/>
        <v/>
      </c>
      <c r="AT29" s="1">
        <f t="shared" si="14"/>
        <v>0</v>
      </c>
      <c r="AU29" s="1" t="str">
        <f t="shared" si="15"/>
        <v/>
      </c>
    </row>
    <row r="30" spans="1:47">
      <c r="A30" s="27">
        <v>20</v>
      </c>
      <c r="B30" s="212" t="str">
        <f>IF(①団体情報入力!$C$9="","",IF(C30="","",①団体情報入力!$C$9))</f>
        <v/>
      </c>
      <c r="C30" s="224"/>
      <c r="D30" s="48"/>
      <c r="E30" s="48"/>
      <c r="F30" s="163"/>
      <c r="G30" s="48"/>
      <c r="H30" s="49"/>
      <c r="I30" s="50"/>
      <c r="J30" s="165"/>
      <c r="K30" s="130"/>
      <c r="L30" s="50"/>
      <c r="M30" s="165"/>
      <c r="N30" s="130"/>
      <c r="O30" s="50"/>
      <c r="P30" s="165"/>
      <c r="Q30" s="133"/>
      <c r="R30" s="301"/>
      <c r="S30" s="302"/>
      <c r="T30" s="306"/>
      <c r="U30" s="307"/>
      <c r="Y30" s="54"/>
      <c r="Z30" s="55"/>
      <c r="AB30" s="5" t="str">
        <f t="shared" si="8"/>
        <v/>
      </c>
      <c r="AC30" s="5" t="str">
        <f t="shared" si="0"/>
        <v/>
      </c>
      <c r="AD30" s="5" t="str">
        <f t="shared" si="1"/>
        <v/>
      </c>
      <c r="AE30" s="5" t="str">
        <f t="shared" si="2"/>
        <v/>
      </c>
      <c r="AF30" s="5" t="str">
        <f t="shared" si="3"/>
        <v/>
      </c>
      <c r="AG30" s="8" t="str">
        <f>IF(G30="男",data_kyogisha!A21,"")</f>
        <v/>
      </c>
      <c r="AH30" s="5" t="str">
        <f t="shared" si="9"/>
        <v/>
      </c>
      <c r="AI30" s="5" t="str">
        <f t="shared" si="4"/>
        <v/>
      </c>
      <c r="AJ30" s="5" t="str">
        <f t="shared" si="5"/>
        <v/>
      </c>
      <c r="AK30" s="5" t="str">
        <f t="shared" si="6"/>
        <v/>
      </c>
      <c r="AL30" s="5" t="str">
        <f t="shared" si="7"/>
        <v/>
      </c>
      <c r="AM30" s="1" t="str">
        <f>IF(G30="女",data_kyogisha!A21,"")</f>
        <v/>
      </c>
      <c r="AN30" s="1">
        <f t="shared" si="16"/>
        <v>0</v>
      </c>
      <c r="AO30" s="1" t="str">
        <f t="shared" si="10"/>
        <v/>
      </c>
      <c r="AP30" s="1">
        <f t="shared" si="11"/>
        <v>0</v>
      </c>
      <c r="AQ30" s="1" t="str">
        <f t="shared" si="12"/>
        <v/>
      </c>
      <c r="AR30" s="1">
        <f t="shared" si="17"/>
        <v>0</v>
      </c>
      <c r="AS30" s="1" t="str">
        <f t="shared" si="13"/>
        <v/>
      </c>
      <c r="AT30" s="1">
        <f t="shared" si="14"/>
        <v>0</v>
      </c>
      <c r="AU30" s="1" t="str">
        <f t="shared" si="15"/>
        <v/>
      </c>
    </row>
    <row r="31" spans="1:47">
      <c r="A31" s="27">
        <v>21</v>
      </c>
      <c r="B31" s="212" t="str">
        <f>IF(①団体情報入力!$C$9="","",IF(C31="","",①団体情報入力!$C$9))</f>
        <v/>
      </c>
      <c r="C31" s="224"/>
      <c r="D31" s="48"/>
      <c r="E31" s="48"/>
      <c r="F31" s="163"/>
      <c r="G31" s="48"/>
      <c r="H31" s="49"/>
      <c r="I31" s="50"/>
      <c r="J31" s="165"/>
      <c r="K31" s="130"/>
      <c r="L31" s="50"/>
      <c r="M31" s="165"/>
      <c r="N31" s="130"/>
      <c r="O31" s="50"/>
      <c r="P31" s="165"/>
      <c r="Q31" s="133"/>
      <c r="R31" s="301"/>
      <c r="S31" s="302"/>
      <c r="T31" s="301"/>
      <c r="U31" s="302"/>
      <c r="Y31" s="54"/>
      <c r="Z31" s="55"/>
      <c r="AB31" s="5" t="str">
        <f t="shared" si="8"/>
        <v/>
      </c>
      <c r="AC31" s="5" t="str">
        <f t="shared" si="0"/>
        <v/>
      </c>
      <c r="AD31" s="5" t="str">
        <f t="shared" si="1"/>
        <v/>
      </c>
      <c r="AE31" s="5" t="str">
        <f t="shared" si="2"/>
        <v/>
      </c>
      <c r="AF31" s="5" t="str">
        <f t="shared" si="3"/>
        <v/>
      </c>
      <c r="AG31" s="8" t="str">
        <f>IF(G31="男",data_kyogisha!A22,"")</f>
        <v/>
      </c>
      <c r="AH31" s="5" t="str">
        <f t="shared" si="9"/>
        <v/>
      </c>
      <c r="AI31" s="5" t="str">
        <f t="shared" si="4"/>
        <v/>
      </c>
      <c r="AJ31" s="5" t="str">
        <f t="shared" si="5"/>
        <v/>
      </c>
      <c r="AK31" s="5" t="str">
        <f t="shared" si="6"/>
        <v/>
      </c>
      <c r="AL31" s="5" t="str">
        <f t="shared" si="7"/>
        <v/>
      </c>
      <c r="AM31" s="1" t="str">
        <f>IF(G31="女",data_kyogisha!A22,"")</f>
        <v/>
      </c>
      <c r="AN31" s="1">
        <f t="shared" si="16"/>
        <v>0</v>
      </c>
      <c r="AO31" s="1" t="str">
        <f t="shared" si="10"/>
        <v/>
      </c>
      <c r="AP31" s="1">
        <f t="shared" si="11"/>
        <v>0</v>
      </c>
      <c r="AQ31" s="1" t="str">
        <f t="shared" si="12"/>
        <v/>
      </c>
      <c r="AR31" s="1">
        <f t="shared" si="17"/>
        <v>0</v>
      </c>
      <c r="AS31" s="1" t="str">
        <f t="shared" si="13"/>
        <v/>
      </c>
      <c r="AT31" s="1">
        <f t="shared" si="14"/>
        <v>0</v>
      </c>
      <c r="AU31" s="1" t="str">
        <f t="shared" si="15"/>
        <v/>
      </c>
    </row>
    <row r="32" spans="1:47">
      <c r="A32" s="27">
        <v>22</v>
      </c>
      <c r="B32" s="212" t="str">
        <f>IF(①団体情報入力!$C$9="","",IF(C32="","",①団体情報入力!$C$9))</f>
        <v/>
      </c>
      <c r="C32" s="224"/>
      <c r="D32" s="48"/>
      <c r="E32" s="48"/>
      <c r="F32" s="163"/>
      <c r="G32" s="48"/>
      <c r="H32" s="49"/>
      <c r="I32" s="50"/>
      <c r="J32" s="165"/>
      <c r="K32" s="130"/>
      <c r="L32" s="50"/>
      <c r="M32" s="165"/>
      <c r="N32" s="130"/>
      <c r="O32" s="50"/>
      <c r="P32" s="165"/>
      <c r="Q32" s="133"/>
      <c r="R32" s="301"/>
      <c r="S32" s="302"/>
      <c r="T32" s="301"/>
      <c r="U32" s="302"/>
      <c r="Y32" s="54"/>
      <c r="Z32" s="55"/>
      <c r="AB32" s="5" t="str">
        <f t="shared" si="8"/>
        <v/>
      </c>
      <c r="AC32" s="5" t="str">
        <f t="shared" si="0"/>
        <v/>
      </c>
      <c r="AD32" s="5" t="str">
        <f t="shared" si="1"/>
        <v/>
      </c>
      <c r="AE32" s="5" t="str">
        <f t="shared" si="2"/>
        <v/>
      </c>
      <c r="AF32" s="5" t="str">
        <f t="shared" si="3"/>
        <v/>
      </c>
      <c r="AG32" s="8" t="str">
        <f>IF(G32="男",data_kyogisha!A23,"")</f>
        <v/>
      </c>
      <c r="AH32" s="5" t="str">
        <f t="shared" si="9"/>
        <v/>
      </c>
      <c r="AI32" s="5" t="str">
        <f t="shared" si="4"/>
        <v/>
      </c>
      <c r="AJ32" s="5" t="str">
        <f t="shared" si="5"/>
        <v/>
      </c>
      <c r="AK32" s="5" t="str">
        <f t="shared" si="6"/>
        <v/>
      </c>
      <c r="AL32" s="5" t="str">
        <f t="shared" si="7"/>
        <v/>
      </c>
      <c r="AM32" s="1" t="str">
        <f>IF(G32="女",data_kyogisha!A23,"")</f>
        <v/>
      </c>
      <c r="AN32" s="1">
        <f t="shared" si="16"/>
        <v>0</v>
      </c>
      <c r="AO32" s="1" t="str">
        <f t="shared" si="10"/>
        <v/>
      </c>
      <c r="AP32" s="1">
        <f t="shared" si="11"/>
        <v>0</v>
      </c>
      <c r="AQ32" s="1" t="str">
        <f t="shared" si="12"/>
        <v/>
      </c>
      <c r="AR32" s="1">
        <f t="shared" si="17"/>
        <v>0</v>
      </c>
      <c r="AS32" s="1" t="str">
        <f t="shared" si="13"/>
        <v/>
      </c>
      <c r="AT32" s="1">
        <f t="shared" si="14"/>
        <v>0</v>
      </c>
      <c r="AU32" s="1" t="str">
        <f t="shared" si="15"/>
        <v/>
      </c>
    </row>
    <row r="33" spans="1:47">
      <c r="A33" s="27">
        <v>23</v>
      </c>
      <c r="B33" s="212" t="str">
        <f>IF(①団体情報入力!$C$9="","",IF(C33="","",①団体情報入力!$C$9))</f>
        <v/>
      </c>
      <c r="C33" s="224"/>
      <c r="D33" s="48"/>
      <c r="E33" s="48"/>
      <c r="F33" s="163"/>
      <c r="G33" s="48"/>
      <c r="H33" s="49"/>
      <c r="I33" s="50"/>
      <c r="J33" s="165"/>
      <c r="K33" s="130"/>
      <c r="L33" s="50"/>
      <c r="M33" s="165"/>
      <c r="N33" s="130"/>
      <c r="O33" s="50"/>
      <c r="P33" s="165"/>
      <c r="Q33" s="133"/>
      <c r="R33" s="301"/>
      <c r="S33" s="302"/>
      <c r="T33" s="301"/>
      <c r="U33" s="302"/>
      <c r="Y33" s="54"/>
      <c r="Z33" s="55"/>
      <c r="AB33" s="5" t="str">
        <f t="shared" si="8"/>
        <v/>
      </c>
      <c r="AC33" s="5" t="str">
        <f t="shared" si="0"/>
        <v/>
      </c>
      <c r="AD33" s="5" t="str">
        <f t="shared" si="1"/>
        <v/>
      </c>
      <c r="AE33" s="5" t="str">
        <f t="shared" si="2"/>
        <v/>
      </c>
      <c r="AF33" s="5" t="str">
        <f t="shared" si="3"/>
        <v/>
      </c>
      <c r="AG33" s="8" t="str">
        <f>IF(G33="男",data_kyogisha!A24,"")</f>
        <v/>
      </c>
      <c r="AH33" s="5" t="str">
        <f t="shared" si="9"/>
        <v/>
      </c>
      <c r="AI33" s="5" t="str">
        <f t="shared" si="4"/>
        <v/>
      </c>
      <c r="AJ33" s="5" t="str">
        <f t="shared" si="5"/>
        <v/>
      </c>
      <c r="AK33" s="5" t="str">
        <f t="shared" si="6"/>
        <v/>
      </c>
      <c r="AL33" s="5" t="str">
        <f t="shared" si="7"/>
        <v/>
      </c>
      <c r="AM33" s="1" t="str">
        <f>IF(G33="女",data_kyogisha!A24,"")</f>
        <v/>
      </c>
      <c r="AN33" s="1">
        <f t="shared" si="16"/>
        <v>0</v>
      </c>
      <c r="AO33" s="1" t="str">
        <f t="shared" si="10"/>
        <v/>
      </c>
      <c r="AP33" s="1">
        <f t="shared" si="11"/>
        <v>0</v>
      </c>
      <c r="AQ33" s="1" t="str">
        <f t="shared" si="12"/>
        <v/>
      </c>
      <c r="AR33" s="1">
        <f t="shared" si="17"/>
        <v>0</v>
      </c>
      <c r="AS33" s="1" t="str">
        <f t="shared" si="13"/>
        <v/>
      </c>
      <c r="AT33" s="1">
        <f t="shared" si="14"/>
        <v>0</v>
      </c>
      <c r="AU33" s="1" t="str">
        <f t="shared" si="15"/>
        <v/>
      </c>
    </row>
    <row r="34" spans="1:47">
      <c r="A34" s="27">
        <v>24</v>
      </c>
      <c r="B34" s="212" t="str">
        <f>IF(①団体情報入力!$C$9="","",IF(C34="","",①団体情報入力!$C$9))</f>
        <v/>
      </c>
      <c r="C34" s="224"/>
      <c r="D34" s="48"/>
      <c r="E34" s="48"/>
      <c r="F34" s="163"/>
      <c r="G34" s="48"/>
      <c r="H34" s="49"/>
      <c r="I34" s="50"/>
      <c r="J34" s="165"/>
      <c r="K34" s="130"/>
      <c r="L34" s="50"/>
      <c r="M34" s="165"/>
      <c r="N34" s="130"/>
      <c r="O34" s="50"/>
      <c r="P34" s="165"/>
      <c r="Q34" s="133"/>
      <c r="R34" s="301"/>
      <c r="S34" s="302"/>
      <c r="T34" s="301"/>
      <c r="U34" s="302"/>
      <c r="Y34" s="54"/>
      <c r="Z34" s="55"/>
      <c r="AB34" s="5" t="str">
        <f t="shared" si="8"/>
        <v/>
      </c>
      <c r="AC34" s="5" t="str">
        <f t="shared" si="0"/>
        <v/>
      </c>
      <c r="AD34" s="5" t="str">
        <f t="shared" si="1"/>
        <v/>
      </c>
      <c r="AE34" s="5" t="str">
        <f t="shared" si="2"/>
        <v/>
      </c>
      <c r="AF34" s="5" t="str">
        <f t="shared" si="3"/>
        <v/>
      </c>
      <c r="AG34" s="8" t="str">
        <f>IF(G34="男",data_kyogisha!A25,"")</f>
        <v/>
      </c>
      <c r="AH34" s="5" t="str">
        <f t="shared" si="9"/>
        <v/>
      </c>
      <c r="AI34" s="5" t="str">
        <f t="shared" si="4"/>
        <v/>
      </c>
      <c r="AJ34" s="5" t="str">
        <f t="shared" si="5"/>
        <v/>
      </c>
      <c r="AK34" s="5" t="str">
        <f t="shared" si="6"/>
        <v/>
      </c>
      <c r="AL34" s="5" t="str">
        <f t="shared" si="7"/>
        <v/>
      </c>
      <c r="AM34" s="1" t="str">
        <f>IF(G34="女",data_kyogisha!A25,"")</f>
        <v/>
      </c>
      <c r="AN34" s="1">
        <f t="shared" si="16"/>
        <v>0</v>
      </c>
      <c r="AO34" s="1" t="str">
        <f t="shared" si="10"/>
        <v/>
      </c>
      <c r="AP34" s="1">
        <f t="shared" si="11"/>
        <v>0</v>
      </c>
      <c r="AQ34" s="1" t="str">
        <f t="shared" si="12"/>
        <v/>
      </c>
      <c r="AR34" s="1">
        <f t="shared" si="17"/>
        <v>0</v>
      </c>
      <c r="AS34" s="1" t="str">
        <f t="shared" si="13"/>
        <v/>
      </c>
      <c r="AT34" s="1">
        <f t="shared" si="14"/>
        <v>0</v>
      </c>
      <c r="AU34" s="1" t="str">
        <f t="shared" si="15"/>
        <v/>
      </c>
    </row>
    <row r="35" spans="1:47">
      <c r="A35" s="27">
        <v>25</v>
      </c>
      <c r="B35" s="212" t="str">
        <f>IF(①団体情報入力!$C$9="","",IF(C35="","",①団体情報入力!$C$9))</f>
        <v/>
      </c>
      <c r="C35" s="224"/>
      <c r="D35" s="48"/>
      <c r="E35" s="48"/>
      <c r="F35" s="163"/>
      <c r="G35" s="48"/>
      <c r="H35" s="49"/>
      <c r="I35" s="50"/>
      <c r="J35" s="165"/>
      <c r="K35" s="130"/>
      <c r="L35" s="50"/>
      <c r="M35" s="165"/>
      <c r="N35" s="130"/>
      <c r="O35" s="50"/>
      <c r="P35" s="165"/>
      <c r="Q35" s="133"/>
      <c r="R35" s="301"/>
      <c r="S35" s="302"/>
      <c r="T35" s="301"/>
      <c r="U35" s="302"/>
      <c r="Y35" s="54"/>
      <c r="Z35" s="55"/>
      <c r="AB35" s="5" t="str">
        <f t="shared" si="8"/>
        <v/>
      </c>
      <c r="AC35" s="5" t="str">
        <f t="shared" si="0"/>
        <v/>
      </c>
      <c r="AD35" s="5" t="str">
        <f t="shared" si="1"/>
        <v/>
      </c>
      <c r="AE35" s="5" t="str">
        <f t="shared" si="2"/>
        <v/>
      </c>
      <c r="AF35" s="5" t="str">
        <f t="shared" si="3"/>
        <v/>
      </c>
      <c r="AG35" s="8" t="str">
        <f>IF(G35="男",data_kyogisha!A26,"")</f>
        <v/>
      </c>
      <c r="AH35" s="5" t="str">
        <f t="shared" si="9"/>
        <v/>
      </c>
      <c r="AI35" s="5" t="str">
        <f t="shared" si="4"/>
        <v/>
      </c>
      <c r="AJ35" s="5" t="str">
        <f t="shared" si="5"/>
        <v/>
      </c>
      <c r="AK35" s="5" t="str">
        <f t="shared" si="6"/>
        <v/>
      </c>
      <c r="AL35" s="5" t="str">
        <f t="shared" si="7"/>
        <v/>
      </c>
      <c r="AM35" s="1" t="str">
        <f>IF(G35="女",data_kyogisha!A26,"")</f>
        <v/>
      </c>
      <c r="AN35" s="1">
        <f t="shared" si="16"/>
        <v>0</v>
      </c>
      <c r="AO35" s="1" t="str">
        <f t="shared" si="10"/>
        <v/>
      </c>
      <c r="AP35" s="1">
        <f t="shared" si="11"/>
        <v>0</v>
      </c>
      <c r="AQ35" s="1" t="str">
        <f t="shared" si="12"/>
        <v/>
      </c>
      <c r="AR35" s="1">
        <f t="shared" si="17"/>
        <v>0</v>
      </c>
      <c r="AS35" s="1" t="str">
        <f t="shared" si="13"/>
        <v/>
      </c>
      <c r="AT35" s="1">
        <f t="shared" si="14"/>
        <v>0</v>
      </c>
      <c r="AU35" s="1" t="str">
        <f t="shared" si="15"/>
        <v/>
      </c>
    </row>
    <row r="36" spans="1:47">
      <c r="A36" s="27">
        <v>26</v>
      </c>
      <c r="B36" s="212" t="str">
        <f>IF(①団体情報入力!$C$9="","",IF(C36="","",①団体情報入力!$C$9))</f>
        <v/>
      </c>
      <c r="C36" s="224"/>
      <c r="D36" s="48"/>
      <c r="E36" s="48"/>
      <c r="F36" s="163"/>
      <c r="G36" s="48"/>
      <c r="H36" s="49"/>
      <c r="I36" s="50"/>
      <c r="J36" s="165"/>
      <c r="K36" s="130"/>
      <c r="L36" s="50"/>
      <c r="M36" s="165"/>
      <c r="N36" s="130"/>
      <c r="O36" s="50"/>
      <c r="P36" s="165"/>
      <c r="Q36" s="133"/>
      <c r="R36" s="301"/>
      <c r="S36" s="302"/>
      <c r="T36" s="301"/>
      <c r="U36" s="302"/>
      <c r="Y36" s="54"/>
      <c r="Z36" s="55"/>
      <c r="AB36" s="5" t="str">
        <f t="shared" si="8"/>
        <v/>
      </c>
      <c r="AC36" s="5" t="str">
        <f t="shared" si="0"/>
        <v/>
      </c>
      <c r="AD36" s="5" t="str">
        <f t="shared" si="1"/>
        <v/>
      </c>
      <c r="AE36" s="5" t="str">
        <f t="shared" si="2"/>
        <v/>
      </c>
      <c r="AF36" s="5" t="str">
        <f t="shared" si="3"/>
        <v/>
      </c>
      <c r="AG36" s="8" t="str">
        <f>IF(G36="男",data_kyogisha!A27,"")</f>
        <v/>
      </c>
      <c r="AH36" s="5" t="str">
        <f t="shared" si="9"/>
        <v/>
      </c>
      <c r="AI36" s="5" t="str">
        <f t="shared" si="4"/>
        <v/>
      </c>
      <c r="AJ36" s="5" t="str">
        <f t="shared" si="5"/>
        <v/>
      </c>
      <c r="AK36" s="5" t="str">
        <f t="shared" si="6"/>
        <v/>
      </c>
      <c r="AL36" s="5" t="str">
        <f t="shared" si="7"/>
        <v/>
      </c>
      <c r="AM36" s="1" t="str">
        <f>IF(G36="女",data_kyogisha!A27,"")</f>
        <v/>
      </c>
      <c r="AN36" s="1">
        <f t="shared" si="16"/>
        <v>0</v>
      </c>
      <c r="AO36" s="1" t="str">
        <f t="shared" si="10"/>
        <v/>
      </c>
      <c r="AP36" s="1">
        <f t="shared" si="11"/>
        <v>0</v>
      </c>
      <c r="AQ36" s="1" t="str">
        <f t="shared" si="12"/>
        <v/>
      </c>
      <c r="AR36" s="1">
        <f t="shared" si="17"/>
        <v>0</v>
      </c>
      <c r="AS36" s="1" t="str">
        <f t="shared" si="13"/>
        <v/>
      </c>
      <c r="AT36" s="1">
        <f t="shared" si="14"/>
        <v>0</v>
      </c>
      <c r="AU36" s="1" t="str">
        <f t="shared" si="15"/>
        <v/>
      </c>
    </row>
    <row r="37" spans="1:47">
      <c r="A37" s="27">
        <v>27</v>
      </c>
      <c r="B37" s="212" t="str">
        <f>IF(①団体情報入力!$C$9="","",IF(C37="","",①団体情報入力!$C$9))</f>
        <v/>
      </c>
      <c r="C37" s="224"/>
      <c r="D37" s="48"/>
      <c r="E37" s="48"/>
      <c r="F37" s="163"/>
      <c r="G37" s="48"/>
      <c r="H37" s="49"/>
      <c r="I37" s="50"/>
      <c r="J37" s="165"/>
      <c r="K37" s="130"/>
      <c r="L37" s="50"/>
      <c r="M37" s="165"/>
      <c r="N37" s="130"/>
      <c r="O37" s="50"/>
      <c r="P37" s="165"/>
      <c r="Q37" s="133"/>
      <c r="R37" s="301"/>
      <c r="S37" s="302"/>
      <c r="T37" s="306"/>
      <c r="U37" s="307"/>
      <c r="Y37" s="54"/>
      <c r="Z37" s="55"/>
      <c r="AB37" s="5" t="str">
        <f t="shared" si="8"/>
        <v/>
      </c>
      <c r="AC37" s="5" t="str">
        <f t="shared" si="0"/>
        <v/>
      </c>
      <c r="AD37" s="5" t="str">
        <f t="shared" si="1"/>
        <v/>
      </c>
      <c r="AE37" s="5" t="str">
        <f t="shared" si="2"/>
        <v/>
      </c>
      <c r="AF37" s="5" t="str">
        <f t="shared" si="3"/>
        <v/>
      </c>
      <c r="AG37" s="8" t="str">
        <f>IF(G37="男",data_kyogisha!A28,"")</f>
        <v/>
      </c>
      <c r="AH37" s="5" t="str">
        <f t="shared" si="9"/>
        <v/>
      </c>
      <c r="AI37" s="5" t="str">
        <f t="shared" si="4"/>
        <v/>
      </c>
      <c r="AJ37" s="5" t="str">
        <f t="shared" si="5"/>
        <v/>
      </c>
      <c r="AK37" s="5" t="str">
        <f t="shared" si="6"/>
        <v/>
      </c>
      <c r="AL37" s="5" t="str">
        <f t="shared" si="7"/>
        <v/>
      </c>
      <c r="AM37" s="1" t="str">
        <f>IF(G37="女",data_kyogisha!A28,"")</f>
        <v/>
      </c>
      <c r="AN37" s="1">
        <f t="shared" si="16"/>
        <v>0</v>
      </c>
      <c r="AO37" s="1" t="str">
        <f t="shared" si="10"/>
        <v/>
      </c>
      <c r="AP37" s="1">
        <f t="shared" si="11"/>
        <v>0</v>
      </c>
      <c r="AQ37" s="1" t="str">
        <f t="shared" si="12"/>
        <v/>
      </c>
      <c r="AR37" s="1">
        <f t="shared" si="17"/>
        <v>0</v>
      </c>
      <c r="AS37" s="1" t="str">
        <f t="shared" si="13"/>
        <v/>
      </c>
      <c r="AT37" s="1">
        <f t="shared" si="14"/>
        <v>0</v>
      </c>
      <c r="AU37" s="1" t="str">
        <f t="shared" si="15"/>
        <v/>
      </c>
    </row>
    <row r="38" spans="1:47">
      <c r="A38" s="27">
        <v>28</v>
      </c>
      <c r="B38" s="212" t="str">
        <f>IF(①団体情報入力!$C$9="","",IF(C38="","",①団体情報入力!$C$9))</f>
        <v/>
      </c>
      <c r="C38" s="224"/>
      <c r="D38" s="48"/>
      <c r="E38" s="48"/>
      <c r="F38" s="163"/>
      <c r="G38" s="48"/>
      <c r="H38" s="49"/>
      <c r="I38" s="50"/>
      <c r="J38" s="165"/>
      <c r="K38" s="130"/>
      <c r="L38" s="50"/>
      <c r="M38" s="165"/>
      <c r="N38" s="130"/>
      <c r="O38" s="50"/>
      <c r="P38" s="165"/>
      <c r="Q38" s="133"/>
      <c r="R38" s="301"/>
      <c r="S38" s="302"/>
      <c r="T38" s="306"/>
      <c r="U38" s="307"/>
      <c r="Y38" s="54"/>
      <c r="Z38" s="55"/>
      <c r="AB38" s="5" t="str">
        <f t="shared" si="8"/>
        <v/>
      </c>
      <c r="AC38" s="5" t="str">
        <f t="shared" si="0"/>
        <v/>
      </c>
      <c r="AD38" s="5" t="str">
        <f t="shared" si="1"/>
        <v/>
      </c>
      <c r="AE38" s="5" t="str">
        <f t="shared" si="2"/>
        <v/>
      </c>
      <c r="AF38" s="5" t="str">
        <f t="shared" si="3"/>
        <v/>
      </c>
      <c r="AG38" s="8" t="str">
        <f>IF(G38="男",data_kyogisha!A29,"")</f>
        <v/>
      </c>
      <c r="AH38" s="5" t="str">
        <f t="shared" si="9"/>
        <v/>
      </c>
      <c r="AI38" s="5" t="str">
        <f t="shared" si="4"/>
        <v/>
      </c>
      <c r="AJ38" s="5" t="str">
        <f t="shared" si="5"/>
        <v/>
      </c>
      <c r="AK38" s="5" t="str">
        <f t="shared" si="6"/>
        <v/>
      </c>
      <c r="AL38" s="5" t="str">
        <f t="shared" si="7"/>
        <v/>
      </c>
      <c r="AM38" s="1" t="str">
        <f>IF(G38="女",data_kyogisha!A29,"")</f>
        <v/>
      </c>
      <c r="AN38" s="1">
        <f t="shared" si="16"/>
        <v>0</v>
      </c>
      <c r="AO38" s="1" t="str">
        <f t="shared" si="10"/>
        <v/>
      </c>
      <c r="AP38" s="1">
        <f t="shared" si="11"/>
        <v>0</v>
      </c>
      <c r="AQ38" s="1" t="str">
        <f t="shared" si="12"/>
        <v/>
      </c>
      <c r="AR38" s="1">
        <f t="shared" si="17"/>
        <v>0</v>
      </c>
      <c r="AS38" s="1" t="str">
        <f t="shared" si="13"/>
        <v/>
      </c>
      <c r="AT38" s="1">
        <f t="shared" si="14"/>
        <v>0</v>
      </c>
      <c r="AU38" s="1" t="str">
        <f t="shared" si="15"/>
        <v/>
      </c>
    </row>
    <row r="39" spans="1:47">
      <c r="A39" s="27">
        <v>29</v>
      </c>
      <c r="B39" s="212" t="str">
        <f>IF(①団体情報入力!$C$9="","",IF(C39="","",①団体情報入力!$C$9))</f>
        <v/>
      </c>
      <c r="C39" s="224"/>
      <c r="D39" s="48"/>
      <c r="E39" s="48"/>
      <c r="F39" s="163"/>
      <c r="G39" s="48"/>
      <c r="H39" s="49"/>
      <c r="I39" s="50"/>
      <c r="J39" s="165"/>
      <c r="K39" s="130"/>
      <c r="L39" s="50"/>
      <c r="M39" s="165"/>
      <c r="N39" s="130"/>
      <c r="O39" s="50"/>
      <c r="P39" s="165"/>
      <c r="Q39" s="133"/>
      <c r="R39" s="301"/>
      <c r="S39" s="302"/>
      <c r="T39" s="306"/>
      <c r="U39" s="307"/>
      <c r="Y39" s="54"/>
      <c r="Z39" s="55"/>
      <c r="AB39" s="5" t="str">
        <f t="shared" si="8"/>
        <v/>
      </c>
      <c r="AC39" s="5" t="str">
        <f t="shared" si="0"/>
        <v/>
      </c>
      <c r="AD39" s="5" t="str">
        <f t="shared" si="1"/>
        <v/>
      </c>
      <c r="AE39" s="5" t="str">
        <f t="shared" si="2"/>
        <v/>
      </c>
      <c r="AF39" s="5" t="str">
        <f t="shared" si="3"/>
        <v/>
      </c>
      <c r="AG39" s="8" t="str">
        <f>IF(G39="男",data_kyogisha!A30,"")</f>
        <v/>
      </c>
      <c r="AH39" s="5" t="str">
        <f t="shared" si="9"/>
        <v/>
      </c>
      <c r="AI39" s="5" t="str">
        <f t="shared" si="4"/>
        <v/>
      </c>
      <c r="AJ39" s="5" t="str">
        <f t="shared" si="5"/>
        <v/>
      </c>
      <c r="AK39" s="5" t="str">
        <f t="shared" si="6"/>
        <v/>
      </c>
      <c r="AL39" s="5" t="str">
        <f t="shared" si="7"/>
        <v/>
      </c>
      <c r="AM39" s="1" t="str">
        <f>IF(G39="女",data_kyogisha!A30,"")</f>
        <v/>
      </c>
      <c r="AN39" s="1">
        <f t="shared" si="16"/>
        <v>0</v>
      </c>
      <c r="AO39" s="1" t="str">
        <f t="shared" si="10"/>
        <v/>
      </c>
      <c r="AP39" s="1">
        <f t="shared" si="11"/>
        <v>0</v>
      </c>
      <c r="AQ39" s="1" t="str">
        <f t="shared" si="12"/>
        <v/>
      </c>
      <c r="AR39" s="1">
        <f t="shared" si="17"/>
        <v>0</v>
      </c>
      <c r="AS39" s="1" t="str">
        <f t="shared" si="13"/>
        <v/>
      </c>
      <c r="AT39" s="1">
        <f t="shared" si="14"/>
        <v>0</v>
      </c>
      <c r="AU39" s="1" t="str">
        <f t="shared" si="15"/>
        <v/>
      </c>
    </row>
    <row r="40" spans="1:47">
      <c r="A40" s="27">
        <v>30</v>
      </c>
      <c r="B40" s="212" t="str">
        <f>IF(①団体情報入力!$C$9="","",IF(C40="","",①団体情報入力!$C$9))</f>
        <v/>
      </c>
      <c r="C40" s="224"/>
      <c r="D40" s="48"/>
      <c r="E40" s="48"/>
      <c r="F40" s="163"/>
      <c r="G40" s="48"/>
      <c r="H40" s="49"/>
      <c r="I40" s="50"/>
      <c r="J40" s="165"/>
      <c r="K40" s="130"/>
      <c r="L40" s="50"/>
      <c r="M40" s="165"/>
      <c r="N40" s="130"/>
      <c r="O40" s="50"/>
      <c r="P40" s="165"/>
      <c r="Q40" s="133"/>
      <c r="R40" s="301"/>
      <c r="S40" s="302"/>
      <c r="T40" s="306"/>
      <c r="U40" s="307"/>
      <c r="Z40" s="2"/>
      <c r="AB40" s="5" t="str">
        <f t="shared" si="8"/>
        <v/>
      </c>
      <c r="AC40" s="5" t="str">
        <f t="shared" si="0"/>
        <v/>
      </c>
      <c r="AD40" s="5" t="str">
        <f t="shared" si="1"/>
        <v/>
      </c>
      <c r="AE40" s="5" t="str">
        <f t="shared" si="2"/>
        <v/>
      </c>
      <c r="AF40" s="5" t="str">
        <f t="shared" si="3"/>
        <v/>
      </c>
      <c r="AG40" s="8" t="str">
        <f>IF(G40="男",data_kyogisha!A31,"")</f>
        <v/>
      </c>
      <c r="AH40" s="5" t="str">
        <f t="shared" si="9"/>
        <v/>
      </c>
      <c r="AI40" s="5" t="str">
        <f t="shared" si="4"/>
        <v/>
      </c>
      <c r="AJ40" s="5" t="str">
        <f t="shared" si="5"/>
        <v/>
      </c>
      <c r="AK40" s="5" t="str">
        <f t="shared" si="6"/>
        <v/>
      </c>
      <c r="AL40" s="5" t="str">
        <f t="shared" si="7"/>
        <v/>
      </c>
      <c r="AM40" s="1" t="str">
        <f>IF(G40="女",data_kyogisha!A31,"")</f>
        <v/>
      </c>
      <c r="AN40" s="1">
        <f t="shared" si="16"/>
        <v>0</v>
      </c>
      <c r="AO40" s="1" t="str">
        <f t="shared" si="10"/>
        <v/>
      </c>
      <c r="AP40" s="1">
        <f t="shared" si="11"/>
        <v>0</v>
      </c>
      <c r="AQ40" s="1" t="str">
        <f t="shared" si="12"/>
        <v/>
      </c>
      <c r="AR40" s="1">
        <f t="shared" si="17"/>
        <v>0</v>
      </c>
      <c r="AS40" s="1" t="str">
        <f t="shared" si="13"/>
        <v/>
      </c>
      <c r="AT40" s="1">
        <f t="shared" si="14"/>
        <v>0</v>
      </c>
      <c r="AU40" s="1" t="str">
        <f t="shared" si="15"/>
        <v/>
      </c>
    </row>
    <row r="41" spans="1:47">
      <c r="A41" s="27">
        <v>31</v>
      </c>
      <c r="B41" s="212" t="str">
        <f>IF(①団体情報入力!$C$9="","",IF(C41="","",①団体情報入力!$C$9))</f>
        <v/>
      </c>
      <c r="C41" s="224"/>
      <c r="D41" s="48"/>
      <c r="E41" s="48"/>
      <c r="F41" s="163"/>
      <c r="G41" s="48"/>
      <c r="H41" s="49"/>
      <c r="I41" s="50"/>
      <c r="J41" s="165"/>
      <c r="K41" s="130"/>
      <c r="L41" s="50"/>
      <c r="M41" s="165"/>
      <c r="N41" s="130"/>
      <c r="O41" s="50"/>
      <c r="P41" s="165"/>
      <c r="Q41" s="133"/>
      <c r="R41" s="301"/>
      <c r="S41" s="302"/>
      <c r="T41" s="306"/>
      <c r="U41" s="307"/>
      <c r="Z41" s="2"/>
      <c r="AB41" s="5" t="str">
        <f t="shared" si="8"/>
        <v/>
      </c>
      <c r="AC41" s="5" t="str">
        <f t="shared" si="0"/>
        <v/>
      </c>
      <c r="AD41" s="5" t="str">
        <f t="shared" si="1"/>
        <v/>
      </c>
      <c r="AE41" s="5" t="str">
        <f t="shared" si="2"/>
        <v/>
      </c>
      <c r="AF41" s="5" t="str">
        <f t="shared" si="3"/>
        <v/>
      </c>
      <c r="AG41" s="8" t="str">
        <f>IF(G41="男",data_kyogisha!A32,"")</f>
        <v/>
      </c>
      <c r="AH41" s="5" t="str">
        <f t="shared" si="9"/>
        <v/>
      </c>
      <c r="AI41" s="5" t="str">
        <f t="shared" si="4"/>
        <v/>
      </c>
      <c r="AJ41" s="5" t="str">
        <f t="shared" si="5"/>
        <v/>
      </c>
      <c r="AK41" s="5" t="str">
        <f t="shared" si="6"/>
        <v/>
      </c>
      <c r="AL41" s="5" t="str">
        <f t="shared" si="7"/>
        <v/>
      </c>
      <c r="AM41" s="1" t="str">
        <f>IF(G41="女",data_kyogisha!A32,"")</f>
        <v/>
      </c>
      <c r="AN41" s="1">
        <f t="shared" si="16"/>
        <v>0</v>
      </c>
      <c r="AO41" s="1" t="str">
        <f t="shared" si="10"/>
        <v/>
      </c>
      <c r="AP41" s="1">
        <f t="shared" si="11"/>
        <v>0</v>
      </c>
      <c r="AQ41" s="1" t="str">
        <f t="shared" si="12"/>
        <v/>
      </c>
      <c r="AR41" s="1">
        <f t="shared" si="17"/>
        <v>0</v>
      </c>
      <c r="AS41" s="1" t="str">
        <f t="shared" si="13"/>
        <v/>
      </c>
      <c r="AT41" s="1">
        <f t="shared" si="14"/>
        <v>0</v>
      </c>
      <c r="AU41" s="1" t="str">
        <f t="shared" si="15"/>
        <v/>
      </c>
    </row>
    <row r="42" spans="1:47">
      <c r="A42" s="27">
        <v>32</v>
      </c>
      <c r="B42" s="212" t="str">
        <f>IF(①団体情報入力!$C$9="","",IF(C42="","",①団体情報入力!$C$9))</f>
        <v/>
      </c>
      <c r="C42" s="224"/>
      <c r="D42" s="48"/>
      <c r="E42" s="48"/>
      <c r="F42" s="163"/>
      <c r="G42" s="48"/>
      <c r="H42" s="49"/>
      <c r="I42" s="50"/>
      <c r="J42" s="165"/>
      <c r="K42" s="130"/>
      <c r="L42" s="50"/>
      <c r="M42" s="165"/>
      <c r="N42" s="130"/>
      <c r="O42" s="50"/>
      <c r="P42" s="165"/>
      <c r="Q42" s="133"/>
      <c r="R42" s="301"/>
      <c r="S42" s="302"/>
      <c r="T42" s="306"/>
      <c r="U42" s="307"/>
      <c r="Z42" s="2"/>
      <c r="AB42" s="5" t="str">
        <f t="shared" si="8"/>
        <v/>
      </c>
      <c r="AC42" s="5" t="str">
        <f t="shared" si="0"/>
        <v/>
      </c>
      <c r="AD42" s="5" t="str">
        <f t="shared" si="1"/>
        <v/>
      </c>
      <c r="AE42" s="5" t="str">
        <f t="shared" si="2"/>
        <v/>
      </c>
      <c r="AF42" s="5" t="str">
        <f t="shared" si="3"/>
        <v/>
      </c>
      <c r="AG42" s="8" t="str">
        <f>IF(G42="男",data_kyogisha!A33,"")</f>
        <v/>
      </c>
      <c r="AH42" s="5" t="str">
        <f t="shared" si="9"/>
        <v/>
      </c>
      <c r="AI42" s="5" t="str">
        <f t="shared" si="4"/>
        <v/>
      </c>
      <c r="AJ42" s="5" t="str">
        <f t="shared" si="5"/>
        <v/>
      </c>
      <c r="AK42" s="5" t="str">
        <f t="shared" si="6"/>
        <v/>
      </c>
      <c r="AL42" s="5" t="str">
        <f t="shared" si="7"/>
        <v/>
      </c>
      <c r="AM42" s="1" t="str">
        <f>IF(G42="女",data_kyogisha!A33,"")</f>
        <v/>
      </c>
      <c r="AN42" s="1">
        <f t="shared" si="16"/>
        <v>0</v>
      </c>
      <c r="AO42" s="1" t="str">
        <f t="shared" si="10"/>
        <v/>
      </c>
      <c r="AP42" s="1">
        <f t="shared" si="11"/>
        <v>0</v>
      </c>
      <c r="AQ42" s="1" t="str">
        <f t="shared" si="12"/>
        <v/>
      </c>
      <c r="AR42" s="1">
        <f t="shared" si="17"/>
        <v>0</v>
      </c>
      <c r="AS42" s="1" t="str">
        <f t="shared" si="13"/>
        <v/>
      </c>
      <c r="AT42" s="1">
        <f t="shared" si="14"/>
        <v>0</v>
      </c>
      <c r="AU42" s="1" t="str">
        <f t="shared" si="15"/>
        <v/>
      </c>
    </row>
    <row r="43" spans="1:47">
      <c r="A43" s="27">
        <v>33</v>
      </c>
      <c r="B43" s="212" t="str">
        <f>IF(①団体情報入力!$C$9="","",IF(C43="","",①団体情報入力!$C$9))</f>
        <v/>
      </c>
      <c r="C43" s="224"/>
      <c r="D43" s="48"/>
      <c r="E43" s="48"/>
      <c r="F43" s="163"/>
      <c r="G43" s="48"/>
      <c r="H43" s="49"/>
      <c r="I43" s="50"/>
      <c r="J43" s="165"/>
      <c r="K43" s="130"/>
      <c r="L43" s="50"/>
      <c r="M43" s="165"/>
      <c r="N43" s="130"/>
      <c r="O43" s="50"/>
      <c r="P43" s="165"/>
      <c r="Q43" s="133"/>
      <c r="R43" s="301"/>
      <c r="S43" s="302"/>
      <c r="T43" s="306"/>
      <c r="U43" s="307"/>
      <c r="Z43" s="2"/>
      <c r="AB43" s="5" t="str">
        <f t="shared" si="8"/>
        <v/>
      </c>
      <c r="AC43" s="5" t="str">
        <f t="shared" ref="AC43:AC75" si="18">IF(G43="男",D43,"")</f>
        <v/>
      </c>
      <c r="AD43" s="5" t="str">
        <f t="shared" ref="AD43:AD75" si="19">IF(G43="男",E43,"")</f>
        <v/>
      </c>
      <c r="AE43" s="5" t="str">
        <f t="shared" ref="AE43:AE75" si="20">IF(G43="男",G43,"")</f>
        <v/>
      </c>
      <c r="AF43" s="5" t="str">
        <f t="shared" ref="AF43:AF75" si="21">IF(G43="男",IF(H43="","",H43),"")</f>
        <v/>
      </c>
      <c r="AG43" s="8" t="str">
        <f>IF(G43="男",data_kyogisha!A34,"")</f>
        <v/>
      </c>
      <c r="AH43" s="5" t="str">
        <f t="shared" si="9"/>
        <v/>
      </c>
      <c r="AI43" s="5" t="str">
        <f t="shared" ref="AI43:AI74" si="22">IF(G43="女",D43,"")</f>
        <v/>
      </c>
      <c r="AJ43" s="5" t="str">
        <f t="shared" ref="AJ43:AJ75" si="23">IF(G43="女",E43,"")</f>
        <v/>
      </c>
      <c r="AK43" s="5" t="str">
        <f t="shared" ref="AK43:AK74" si="24">IF(G43="女",G43,"")</f>
        <v/>
      </c>
      <c r="AL43" s="5" t="str">
        <f t="shared" ref="AL43:AL75" si="25">IF(G43="女",IF(H43="","",H43),"")</f>
        <v/>
      </c>
      <c r="AM43" s="1" t="str">
        <f>IF(G43="女",data_kyogisha!A34,"")</f>
        <v/>
      </c>
      <c r="AN43" s="1">
        <f t="shared" si="16"/>
        <v>0</v>
      </c>
      <c r="AO43" s="1" t="str">
        <f t="shared" si="10"/>
        <v/>
      </c>
      <c r="AP43" s="1">
        <f t="shared" si="11"/>
        <v>0</v>
      </c>
      <c r="AQ43" s="1" t="str">
        <f t="shared" si="12"/>
        <v/>
      </c>
      <c r="AR43" s="1">
        <f t="shared" si="17"/>
        <v>0</v>
      </c>
      <c r="AS43" s="1" t="str">
        <f t="shared" si="13"/>
        <v/>
      </c>
      <c r="AT43" s="1">
        <f t="shared" si="14"/>
        <v>0</v>
      </c>
      <c r="AU43" s="1" t="str">
        <f t="shared" si="15"/>
        <v/>
      </c>
    </row>
    <row r="44" spans="1:47">
      <c r="A44" s="27">
        <v>34</v>
      </c>
      <c r="B44" s="212" t="str">
        <f>IF(①団体情報入力!$C$9="","",IF(C44="","",①団体情報入力!$C$9))</f>
        <v/>
      </c>
      <c r="C44" s="224"/>
      <c r="D44" s="48"/>
      <c r="E44" s="48"/>
      <c r="F44" s="163"/>
      <c r="G44" s="48"/>
      <c r="H44" s="49"/>
      <c r="I44" s="50"/>
      <c r="J44" s="165"/>
      <c r="K44" s="130"/>
      <c r="L44" s="50"/>
      <c r="M44" s="165"/>
      <c r="N44" s="130"/>
      <c r="O44" s="50"/>
      <c r="P44" s="165"/>
      <c r="Q44" s="133"/>
      <c r="R44" s="301"/>
      <c r="S44" s="302"/>
      <c r="T44" s="306"/>
      <c r="U44" s="307"/>
      <c r="Z44" s="2"/>
      <c r="AB44" s="5" t="str">
        <f t="shared" si="8"/>
        <v/>
      </c>
      <c r="AC44" s="5" t="str">
        <f t="shared" si="18"/>
        <v/>
      </c>
      <c r="AD44" s="5" t="str">
        <f t="shared" si="19"/>
        <v/>
      </c>
      <c r="AE44" s="5" t="str">
        <f t="shared" si="20"/>
        <v/>
      </c>
      <c r="AF44" s="5" t="str">
        <f t="shared" si="21"/>
        <v/>
      </c>
      <c r="AG44" s="8" t="str">
        <f>IF(G44="男",data_kyogisha!A35,"")</f>
        <v/>
      </c>
      <c r="AH44" s="5" t="str">
        <f t="shared" si="9"/>
        <v/>
      </c>
      <c r="AI44" s="5" t="str">
        <f t="shared" si="22"/>
        <v/>
      </c>
      <c r="AJ44" s="5" t="str">
        <f t="shared" si="23"/>
        <v/>
      </c>
      <c r="AK44" s="5" t="str">
        <f t="shared" si="24"/>
        <v/>
      </c>
      <c r="AL44" s="5" t="str">
        <f t="shared" si="25"/>
        <v/>
      </c>
      <c r="AM44" s="1" t="str">
        <f>IF(G44="女",data_kyogisha!A35,"")</f>
        <v/>
      </c>
      <c r="AN44" s="1">
        <f t="shared" si="16"/>
        <v>0</v>
      </c>
      <c r="AO44" s="1" t="str">
        <f t="shared" si="10"/>
        <v/>
      </c>
      <c r="AP44" s="1">
        <f t="shared" ref="AP44:AP75" si="26">IF(AND(G44="男",T44="○"),AP43+1,AP43)</f>
        <v>0</v>
      </c>
      <c r="AQ44" s="1" t="str">
        <f t="shared" si="12"/>
        <v/>
      </c>
      <c r="AR44" s="1">
        <f t="shared" si="17"/>
        <v>0</v>
      </c>
      <c r="AS44" s="1" t="str">
        <f t="shared" si="13"/>
        <v/>
      </c>
      <c r="AT44" s="1">
        <f t="shared" ref="AT44:AT75" si="27">IF(AND(G44="女",T44="○"),AT43+1,AT43)</f>
        <v>0</v>
      </c>
      <c r="AU44" s="1" t="str">
        <f t="shared" si="15"/>
        <v/>
      </c>
    </row>
    <row r="45" spans="1:47">
      <c r="A45" s="27">
        <v>35</v>
      </c>
      <c r="B45" s="212" t="str">
        <f>IF(①団体情報入力!$C$9="","",IF(C45="","",①団体情報入力!$C$9))</f>
        <v/>
      </c>
      <c r="C45" s="224"/>
      <c r="D45" s="48"/>
      <c r="E45" s="48"/>
      <c r="F45" s="163"/>
      <c r="G45" s="48"/>
      <c r="H45" s="49"/>
      <c r="I45" s="50"/>
      <c r="J45" s="165"/>
      <c r="K45" s="130"/>
      <c r="L45" s="50"/>
      <c r="M45" s="165"/>
      <c r="N45" s="130"/>
      <c r="O45" s="50"/>
      <c r="P45" s="165"/>
      <c r="Q45" s="133"/>
      <c r="R45" s="301"/>
      <c r="S45" s="302"/>
      <c r="T45" s="306"/>
      <c r="U45" s="307"/>
      <c r="Z45" s="2"/>
      <c r="AB45" s="5" t="str">
        <f t="shared" si="8"/>
        <v/>
      </c>
      <c r="AC45" s="5" t="str">
        <f t="shared" si="18"/>
        <v/>
      </c>
      <c r="AD45" s="5" t="str">
        <f t="shared" si="19"/>
        <v/>
      </c>
      <c r="AE45" s="5" t="str">
        <f t="shared" si="20"/>
        <v/>
      </c>
      <c r="AF45" s="5" t="str">
        <f t="shared" si="21"/>
        <v/>
      </c>
      <c r="AG45" s="8" t="str">
        <f>IF(G45="男",data_kyogisha!A36,"")</f>
        <v/>
      </c>
      <c r="AH45" s="5" t="str">
        <f t="shared" si="9"/>
        <v/>
      </c>
      <c r="AI45" s="5" t="str">
        <f t="shared" si="22"/>
        <v/>
      </c>
      <c r="AJ45" s="5" t="str">
        <f t="shared" si="23"/>
        <v/>
      </c>
      <c r="AK45" s="5" t="str">
        <f t="shared" si="24"/>
        <v/>
      </c>
      <c r="AL45" s="5" t="str">
        <f t="shared" si="25"/>
        <v/>
      </c>
      <c r="AM45" s="1" t="str">
        <f>IF(G45="女",data_kyogisha!A36,"")</f>
        <v/>
      </c>
      <c r="AN45" s="1">
        <f t="shared" si="16"/>
        <v>0</v>
      </c>
      <c r="AO45" s="1" t="str">
        <f t="shared" si="10"/>
        <v/>
      </c>
      <c r="AP45" s="1">
        <f t="shared" si="26"/>
        <v>0</v>
      </c>
      <c r="AQ45" s="1" t="str">
        <f t="shared" si="12"/>
        <v/>
      </c>
      <c r="AR45" s="1">
        <f t="shared" si="17"/>
        <v>0</v>
      </c>
      <c r="AS45" s="1" t="str">
        <f t="shared" si="13"/>
        <v/>
      </c>
      <c r="AT45" s="1">
        <f t="shared" si="27"/>
        <v>0</v>
      </c>
      <c r="AU45" s="1" t="str">
        <f t="shared" si="15"/>
        <v/>
      </c>
    </row>
    <row r="46" spans="1:47">
      <c r="A46" s="27">
        <v>36</v>
      </c>
      <c r="B46" s="212" t="str">
        <f>IF(①団体情報入力!$C$9="","",IF(C46="","",①団体情報入力!$C$9))</f>
        <v/>
      </c>
      <c r="C46" s="224"/>
      <c r="D46" s="48"/>
      <c r="E46" s="48"/>
      <c r="F46" s="163"/>
      <c r="G46" s="48"/>
      <c r="H46" s="49"/>
      <c r="I46" s="50"/>
      <c r="J46" s="165"/>
      <c r="K46" s="130"/>
      <c r="L46" s="50"/>
      <c r="M46" s="165"/>
      <c r="N46" s="130"/>
      <c r="O46" s="50"/>
      <c r="P46" s="165"/>
      <c r="Q46" s="133"/>
      <c r="R46" s="301"/>
      <c r="S46" s="302"/>
      <c r="T46" s="306"/>
      <c r="U46" s="307"/>
      <c r="Z46" s="2"/>
      <c r="AB46" s="5" t="str">
        <f t="shared" si="8"/>
        <v/>
      </c>
      <c r="AC46" s="5" t="str">
        <f t="shared" si="18"/>
        <v/>
      </c>
      <c r="AD46" s="5" t="str">
        <f t="shared" si="19"/>
        <v/>
      </c>
      <c r="AE46" s="5" t="str">
        <f t="shared" si="20"/>
        <v/>
      </c>
      <c r="AF46" s="5" t="str">
        <f t="shared" si="21"/>
        <v/>
      </c>
      <c r="AG46" s="8" t="str">
        <f>IF(G46="男",data_kyogisha!A37,"")</f>
        <v/>
      </c>
      <c r="AH46" s="5" t="str">
        <f t="shared" si="9"/>
        <v/>
      </c>
      <c r="AI46" s="5" t="str">
        <f t="shared" si="22"/>
        <v/>
      </c>
      <c r="AJ46" s="5" t="str">
        <f t="shared" si="23"/>
        <v/>
      </c>
      <c r="AK46" s="5" t="str">
        <f t="shared" si="24"/>
        <v/>
      </c>
      <c r="AL46" s="5" t="str">
        <f t="shared" si="25"/>
        <v/>
      </c>
      <c r="AM46" s="1" t="str">
        <f>IF(G46="女",data_kyogisha!A37,"")</f>
        <v/>
      </c>
      <c r="AN46" s="1">
        <f t="shared" si="16"/>
        <v>0</v>
      </c>
      <c r="AO46" s="1" t="str">
        <f t="shared" si="10"/>
        <v/>
      </c>
      <c r="AP46" s="1">
        <f t="shared" si="26"/>
        <v>0</v>
      </c>
      <c r="AQ46" s="1" t="str">
        <f t="shared" si="12"/>
        <v/>
      </c>
      <c r="AR46" s="1">
        <f t="shared" si="17"/>
        <v>0</v>
      </c>
      <c r="AS46" s="1" t="str">
        <f t="shared" si="13"/>
        <v/>
      </c>
      <c r="AT46" s="1">
        <f t="shared" si="27"/>
        <v>0</v>
      </c>
      <c r="AU46" s="1" t="str">
        <f t="shared" si="15"/>
        <v/>
      </c>
    </row>
    <row r="47" spans="1:47">
      <c r="A47" s="27">
        <v>37</v>
      </c>
      <c r="B47" s="212" t="str">
        <f>IF(①団体情報入力!$C$9="","",IF(C47="","",①団体情報入力!$C$9))</f>
        <v/>
      </c>
      <c r="C47" s="224"/>
      <c r="D47" s="48"/>
      <c r="E47" s="48"/>
      <c r="F47" s="163"/>
      <c r="G47" s="48"/>
      <c r="H47" s="49"/>
      <c r="I47" s="50"/>
      <c r="J47" s="165"/>
      <c r="K47" s="130"/>
      <c r="L47" s="50"/>
      <c r="M47" s="165"/>
      <c r="N47" s="130"/>
      <c r="O47" s="50"/>
      <c r="P47" s="165"/>
      <c r="Q47" s="133"/>
      <c r="R47" s="301"/>
      <c r="S47" s="302"/>
      <c r="T47" s="306"/>
      <c r="U47" s="307"/>
      <c r="Z47" s="2"/>
      <c r="AB47" s="5" t="str">
        <f t="shared" si="8"/>
        <v/>
      </c>
      <c r="AC47" s="5" t="str">
        <f t="shared" si="18"/>
        <v/>
      </c>
      <c r="AD47" s="5" t="str">
        <f t="shared" si="19"/>
        <v/>
      </c>
      <c r="AE47" s="5" t="str">
        <f t="shared" si="20"/>
        <v/>
      </c>
      <c r="AF47" s="5" t="str">
        <f t="shared" si="21"/>
        <v/>
      </c>
      <c r="AG47" s="8" t="str">
        <f>IF(G47="男",data_kyogisha!A38,"")</f>
        <v/>
      </c>
      <c r="AH47" s="5" t="str">
        <f t="shared" si="9"/>
        <v/>
      </c>
      <c r="AI47" s="5" t="str">
        <f t="shared" si="22"/>
        <v/>
      </c>
      <c r="AJ47" s="5" t="str">
        <f t="shared" si="23"/>
        <v/>
      </c>
      <c r="AK47" s="5" t="str">
        <f t="shared" si="24"/>
        <v/>
      </c>
      <c r="AL47" s="5" t="str">
        <f t="shared" si="25"/>
        <v/>
      </c>
      <c r="AM47" s="1" t="str">
        <f>IF(G47="女",data_kyogisha!A38,"")</f>
        <v/>
      </c>
      <c r="AN47" s="1">
        <f t="shared" si="16"/>
        <v>0</v>
      </c>
      <c r="AO47" s="1" t="str">
        <f t="shared" si="10"/>
        <v/>
      </c>
      <c r="AP47" s="1">
        <f t="shared" si="26"/>
        <v>0</v>
      </c>
      <c r="AQ47" s="1" t="str">
        <f t="shared" si="12"/>
        <v/>
      </c>
      <c r="AR47" s="1">
        <f t="shared" si="17"/>
        <v>0</v>
      </c>
      <c r="AS47" s="1" t="str">
        <f t="shared" si="13"/>
        <v/>
      </c>
      <c r="AT47" s="1">
        <f t="shared" si="27"/>
        <v>0</v>
      </c>
      <c r="AU47" s="1" t="str">
        <f t="shared" si="15"/>
        <v/>
      </c>
    </row>
    <row r="48" spans="1:47">
      <c r="A48" s="27">
        <v>38</v>
      </c>
      <c r="B48" s="212" t="str">
        <f>IF(①団体情報入力!$C$9="","",IF(C48="","",①団体情報入力!$C$9))</f>
        <v/>
      </c>
      <c r="C48" s="224"/>
      <c r="D48" s="48"/>
      <c r="E48" s="48"/>
      <c r="F48" s="163"/>
      <c r="G48" s="48"/>
      <c r="H48" s="49"/>
      <c r="I48" s="50"/>
      <c r="J48" s="165"/>
      <c r="K48" s="130"/>
      <c r="L48" s="50"/>
      <c r="M48" s="165"/>
      <c r="N48" s="130"/>
      <c r="O48" s="50"/>
      <c r="P48" s="165"/>
      <c r="Q48" s="133"/>
      <c r="R48" s="301"/>
      <c r="S48" s="302"/>
      <c r="T48" s="306"/>
      <c r="U48" s="307"/>
      <c r="Z48" s="2"/>
      <c r="AB48" s="5" t="str">
        <f t="shared" si="8"/>
        <v/>
      </c>
      <c r="AC48" s="5" t="str">
        <f t="shared" si="18"/>
        <v/>
      </c>
      <c r="AD48" s="5" t="str">
        <f t="shared" si="19"/>
        <v/>
      </c>
      <c r="AE48" s="5" t="str">
        <f t="shared" si="20"/>
        <v/>
      </c>
      <c r="AF48" s="5" t="str">
        <f t="shared" si="21"/>
        <v/>
      </c>
      <c r="AG48" s="8" t="str">
        <f>IF(G48="男",data_kyogisha!A39,"")</f>
        <v/>
      </c>
      <c r="AH48" s="5" t="str">
        <f t="shared" si="9"/>
        <v/>
      </c>
      <c r="AI48" s="5" t="str">
        <f t="shared" si="22"/>
        <v/>
      </c>
      <c r="AJ48" s="5" t="str">
        <f t="shared" si="23"/>
        <v/>
      </c>
      <c r="AK48" s="5" t="str">
        <f t="shared" si="24"/>
        <v/>
      </c>
      <c r="AL48" s="5" t="str">
        <f t="shared" si="25"/>
        <v/>
      </c>
      <c r="AM48" s="1" t="str">
        <f>IF(G48="女",data_kyogisha!A39,"")</f>
        <v/>
      </c>
      <c r="AN48" s="1">
        <f t="shared" si="16"/>
        <v>0</v>
      </c>
      <c r="AO48" s="1" t="str">
        <f t="shared" si="10"/>
        <v/>
      </c>
      <c r="AP48" s="1">
        <f t="shared" si="26"/>
        <v>0</v>
      </c>
      <c r="AQ48" s="1" t="str">
        <f t="shared" si="12"/>
        <v/>
      </c>
      <c r="AR48" s="1">
        <f t="shared" si="17"/>
        <v>0</v>
      </c>
      <c r="AS48" s="1" t="str">
        <f t="shared" si="13"/>
        <v/>
      </c>
      <c r="AT48" s="1">
        <f t="shared" si="27"/>
        <v>0</v>
      </c>
      <c r="AU48" s="1" t="str">
        <f t="shared" si="15"/>
        <v/>
      </c>
    </row>
    <row r="49" spans="1:47">
      <c r="A49" s="27">
        <v>39</v>
      </c>
      <c r="B49" s="212" t="str">
        <f>IF(①団体情報入力!$C$9="","",IF(C49="","",①団体情報入力!$C$9))</f>
        <v/>
      </c>
      <c r="C49" s="224"/>
      <c r="D49" s="48"/>
      <c r="E49" s="48"/>
      <c r="F49" s="163"/>
      <c r="G49" s="48"/>
      <c r="H49" s="49"/>
      <c r="I49" s="50"/>
      <c r="J49" s="165"/>
      <c r="K49" s="130"/>
      <c r="L49" s="50"/>
      <c r="M49" s="165"/>
      <c r="N49" s="130"/>
      <c r="O49" s="50"/>
      <c r="P49" s="165"/>
      <c r="Q49" s="133"/>
      <c r="R49" s="301"/>
      <c r="S49" s="302"/>
      <c r="T49" s="306"/>
      <c r="U49" s="307"/>
      <c r="Z49" s="2"/>
      <c r="AB49" s="5" t="str">
        <f t="shared" si="8"/>
        <v/>
      </c>
      <c r="AC49" s="5" t="str">
        <f t="shared" si="18"/>
        <v/>
      </c>
      <c r="AD49" s="5" t="str">
        <f t="shared" si="19"/>
        <v/>
      </c>
      <c r="AE49" s="5" t="str">
        <f t="shared" si="20"/>
        <v/>
      </c>
      <c r="AF49" s="5" t="str">
        <f t="shared" si="21"/>
        <v/>
      </c>
      <c r="AG49" s="8" t="str">
        <f>IF(G49="男",data_kyogisha!A40,"")</f>
        <v/>
      </c>
      <c r="AH49" s="5" t="str">
        <f t="shared" si="9"/>
        <v/>
      </c>
      <c r="AI49" s="5" t="str">
        <f t="shared" si="22"/>
        <v/>
      </c>
      <c r="AJ49" s="5" t="str">
        <f t="shared" si="23"/>
        <v/>
      </c>
      <c r="AK49" s="5" t="str">
        <f t="shared" si="24"/>
        <v/>
      </c>
      <c r="AL49" s="5" t="str">
        <f t="shared" si="25"/>
        <v/>
      </c>
      <c r="AM49" s="1" t="str">
        <f>IF(G49="女",data_kyogisha!A40,"")</f>
        <v/>
      </c>
      <c r="AN49" s="1">
        <f t="shared" si="16"/>
        <v>0</v>
      </c>
      <c r="AO49" s="1" t="str">
        <f t="shared" si="10"/>
        <v/>
      </c>
      <c r="AP49" s="1">
        <f t="shared" si="26"/>
        <v>0</v>
      </c>
      <c r="AQ49" s="1" t="str">
        <f t="shared" si="12"/>
        <v/>
      </c>
      <c r="AR49" s="1">
        <f t="shared" si="17"/>
        <v>0</v>
      </c>
      <c r="AS49" s="1" t="str">
        <f t="shared" si="13"/>
        <v/>
      </c>
      <c r="AT49" s="1">
        <f t="shared" si="27"/>
        <v>0</v>
      </c>
      <c r="AU49" s="1" t="str">
        <f t="shared" si="15"/>
        <v/>
      </c>
    </row>
    <row r="50" spans="1:47">
      <c r="A50" s="27">
        <v>40</v>
      </c>
      <c r="B50" s="212" t="str">
        <f>IF(①団体情報入力!$C$9="","",IF(C50="","",①団体情報入力!$C$9))</f>
        <v/>
      </c>
      <c r="C50" s="224"/>
      <c r="D50" s="48"/>
      <c r="E50" s="48"/>
      <c r="F50" s="163"/>
      <c r="G50" s="48"/>
      <c r="H50" s="49"/>
      <c r="I50" s="50"/>
      <c r="J50" s="165"/>
      <c r="K50" s="130"/>
      <c r="L50" s="50"/>
      <c r="M50" s="165"/>
      <c r="N50" s="130"/>
      <c r="O50" s="50"/>
      <c r="P50" s="165"/>
      <c r="Q50" s="133"/>
      <c r="R50" s="301"/>
      <c r="S50" s="302"/>
      <c r="T50" s="306"/>
      <c r="U50" s="307"/>
      <c r="Z50" s="2"/>
      <c r="AB50" s="5" t="str">
        <f t="shared" si="8"/>
        <v/>
      </c>
      <c r="AC50" s="5" t="str">
        <f t="shared" si="18"/>
        <v/>
      </c>
      <c r="AD50" s="5" t="str">
        <f t="shared" si="19"/>
        <v/>
      </c>
      <c r="AE50" s="5" t="str">
        <f t="shared" si="20"/>
        <v/>
      </c>
      <c r="AF50" s="5" t="str">
        <f t="shared" si="21"/>
        <v/>
      </c>
      <c r="AG50" s="8" t="str">
        <f>IF(G50="男",data_kyogisha!A41,"")</f>
        <v/>
      </c>
      <c r="AH50" s="5" t="str">
        <f t="shared" si="9"/>
        <v/>
      </c>
      <c r="AI50" s="5" t="str">
        <f t="shared" si="22"/>
        <v/>
      </c>
      <c r="AJ50" s="5" t="str">
        <f t="shared" si="23"/>
        <v/>
      </c>
      <c r="AK50" s="5" t="str">
        <f t="shared" si="24"/>
        <v/>
      </c>
      <c r="AL50" s="5" t="str">
        <f t="shared" si="25"/>
        <v/>
      </c>
      <c r="AM50" s="1" t="str">
        <f>IF(G50="女",data_kyogisha!A41,"")</f>
        <v/>
      </c>
      <c r="AN50" s="1">
        <f t="shared" si="16"/>
        <v>0</v>
      </c>
      <c r="AO50" s="1" t="str">
        <f t="shared" si="10"/>
        <v/>
      </c>
      <c r="AP50" s="1">
        <f t="shared" si="26"/>
        <v>0</v>
      </c>
      <c r="AQ50" s="1" t="str">
        <f t="shared" si="12"/>
        <v/>
      </c>
      <c r="AR50" s="1">
        <f t="shared" si="17"/>
        <v>0</v>
      </c>
      <c r="AS50" s="1" t="str">
        <f t="shared" si="13"/>
        <v/>
      </c>
      <c r="AT50" s="1">
        <f t="shared" si="27"/>
        <v>0</v>
      </c>
      <c r="AU50" s="1" t="str">
        <f t="shared" si="15"/>
        <v/>
      </c>
    </row>
    <row r="51" spans="1:47">
      <c r="A51" s="27">
        <v>41</v>
      </c>
      <c r="B51" s="212" t="str">
        <f>IF(①団体情報入力!$C$9="","",IF(C51="","",①団体情報入力!$C$9))</f>
        <v/>
      </c>
      <c r="C51" s="224"/>
      <c r="D51" s="48"/>
      <c r="E51" s="48"/>
      <c r="F51" s="163"/>
      <c r="G51" s="48"/>
      <c r="H51" s="49"/>
      <c r="I51" s="50"/>
      <c r="J51" s="165"/>
      <c r="K51" s="130"/>
      <c r="L51" s="50"/>
      <c r="M51" s="165"/>
      <c r="N51" s="130"/>
      <c r="O51" s="50"/>
      <c r="P51" s="165"/>
      <c r="Q51" s="133"/>
      <c r="R51" s="301"/>
      <c r="S51" s="302"/>
      <c r="T51" s="306"/>
      <c r="U51" s="307"/>
      <c r="Z51" s="2"/>
      <c r="AB51" s="5" t="str">
        <f t="shared" si="8"/>
        <v/>
      </c>
      <c r="AC51" s="5" t="str">
        <f t="shared" si="18"/>
        <v/>
      </c>
      <c r="AD51" s="5" t="str">
        <f t="shared" si="19"/>
        <v/>
      </c>
      <c r="AE51" s="5" t="str">
        <f t="shared" si="20"/>
        <v/>
      </c>
      <c r="AF51" s="5" t="str">
        <f t="shared" si="21"/>
        <v/>
      </c>
      <c r="AG51" s="8" t="str">
        <f>IF(G51="男",data_kyogisha!A42,"")</f>
        <v/>
      </c>
      <c r="AH51" s="5" t="str">
        <f t="shared" si="9"/>
        <v/>
      </c>
      <c r="AI51" s="5" t="str">
        <f t="shared" si="22"/>
        <v/>
      </c>
      <c r="AJ51" s="5" t="str">
        <f t="shared" si="23"/>
        <v/>
      </c>
      <c r="AK51" s="5" t="str">
        <f t="shared" si="24"/>
        <v/>
      </c>
      <c r="AL51" s="5" t="str">
        <f t="shared" si="25"/>
        <v/>
      </c>
      <c r="AM51" s="1" t="str">
        <f>IF(G51="女",data_kyogisha!A42,"")</f>
        <v/>
      </c>
      <c r="AN51" s="1">
        <f t="shared" si="16"/>
        <v>0</v>
      </c>
      <c r="AO51" s="1" t="str">
        <f t="shared" si="10"/>
        <v/>
      </c>
      <c r="AP51" s="1">
        <f t="shared" si="26"/>
        <v>0</v>
      </c>
      <c r="AQ51" s="1" t="str">
        <f t="shared" si="12"/>
        <v/>
      </c>
      <c r="AR51" s="1">
        <f t="shared" si="17"/>
        <v>0</v>
      </c>
      <c r="AS51" s="1" t="str">
        <f t="shared" si="13"/>
        <v/>
      </c>
      <c r="AT51" s="1">
        <f t="shared" si="27"/>
        <v>0</v>
      </c>
      <c r="AU51" s="1" t="str">
        <f t="shared" si="15"/>
        <v/>
      </c>
    </row>
    <row r="52" spans="1:47">
      <c r="A52" s="27">
        <v>42</v>
      </c>
      <c r="B52" s="212" t="str">
        <f>IF(①団体情報入力!$C$9="","",IF(C52="","",①団体情報入力!$C$9))</f>
        <v/>
      </c>
      <c r="C52" s="224"/>
      <c r="D52" s="48"/>
      <c r="E52" s="48"/>
      <c r="F52" s="163"/>
      <c r="G52" s="48"/>
      <c r="H52" s="49"/>
      <c r="I52" s="50"/>
      <c r="J52" s="165"/>
      <c r="K52" s="130"/>
      <c r="L52" s="50"/>
      <c r="M52" s="165"/>
      <c r="N52" s="130"/>
      <c r="O52" s="50"/>
      <c r="P52" s="165"/>
      <c r="Q52" s="133"/>
      <c r="R52" s="301"/>
      <c r="S52" s="302"/>
      <c r="T52" s="306"/>
      <c r="U52" s="307"/>
      <c r="AB52" s="5" t="str">
        <f t="shared" si="8"/>
        <v/>
      </c>
      <c r="AC52" s="5" t="str">
        <f t="shared" si="18"/>
        <v/>
      </c>
      <c r="AD52" s="5" t="str">
        <f t="shared" si="19"/>
        <v/>
      </c>
      <c r="AE52" s="5" t="str">
        <f t="shared" si="20"/>
        <v/>
      </c>
      <c r="AF52" s="5" t="str">
        <f t="shared" si="21"/>
        <v/>
      </c>
      <c r="AG52" s="8" t="str">
        <f>IF(G52="男",data_kyogisha!A43,"")</f>
        <v/>
      </c>
      <c r="AH52" s="5" t="str">
        <f t="shared" si="9"/>
        <v/>
      </c>
      <c r="AI52" s="5" t="str">
        <f t="shared" si="22"/>
        <v/>
      </c>
      <c r="AJ52" s="5" t="str">
        <f t="shared" si="23"/>
        <v/>
      </c>
      <c r="AK52" s="5" t="str">
        <f t="shared" si="24"/>
        <v/>
      </c>
      <c r="AL52" s="5" t="str">
        <f t="shared" si="25"/>
        <v/>
      </c>
      <c r="AM52" s="1" t="str">
        <f>IF(G52="女",data_kyogisha!A43,"")</f>
        <v/>
      </c>
      <c r="AN52" s="1">
        <f t="shared" si="16"/>
        <v>0</v>
      </c>
      <c r="AO52" s="1" t="str">
        <f t="shared" si="10"/>
        <v/>
      </c>
      <c r="AP52" s="1">
        <f t="shared" si="26"/>
        <v>0</v>
      </c>
      <c r="AQ52" s="1" t="str">
        <f t="shared" si="12"/>
        <v/>
      </c>
      <c r="AR52" s="1">
        <f t="shared" si="17"/>
        <v>0</v>
      </c>
      <c r="AS52" s="1" t="str">
        <f t="shared" si="13"/>
        <v/>
      </c>
      <c r="AT52" s="1">
        <f t="shared" si="27"/>
        <v>0</v>
      </c>
      <c r="AU52" s="1" t="str">
        <f t="shared" si="15"/>
        <v/>
      </c>
    </row>
    <row r="53" spans="1:47">
      <c r="A53" s="27">
        <v>43</v>
      </c>
      <c r="B53" s="212" t="str">
        <f>IF(①団体情報入力!$C$9="","",IF(C53="","",①団体情報入力!$C$9))</f>
        <v/>
      </c>
      <c r="C53" s="224"/>
      <c r="D53" s="48"/>
      <c r="E53" s="48"/>
      <c r="F53" s="163"/>
      <c r="G53" s="48"/>
      <c r="H53" s="49"/>
      <c r="I53" s="50"/>
      <c r="J53" s="165"/>
      <c r="K53" s="130"/>
      <c r="L53" s="50"/>
      <c r="M53" s="165"/>
      <c r="N53" s="130"/>
      <c r="O53" s="50"/>
      <c r="P53" s="165"/>
      <c r="Q53" s="133"/>
      <c r="R53" s="301"/>
      <c r="S53" s="302"/>
      <c r="T53" s="306"/>
      <c r="U53" s="307"/>
      <c r="AB53" s="5" t="str">
        <f t="shared" si="8"/>
        <v/>
      </c>
      <c r="AC53" s="5" t="str">
        <f t="shared" si="18"/>
        <v/>
      </c>
      <c r="AD53" s="5" t="str">
        <f t="shared" si="19"/>
        <v/>
      </c>
      <c r="AE53" s="5" t="str">
        <f t="shared" si="20"/>
        <v/>
      </c>
      <c r="AF53" s="5" t="str">
        <f t="shared" si="21"/>
        <v/>
      </c>
      <c r="AG53" s="8" t="str">
        <f>IF(G53="男",data_kyogisha!A44,"")</f>
        <v/>
      </c>
      <c r="AH53" s="5" t="str">
        <f t="shared" si="9"/>
        <v/>
      </c>
      <c r="AI53" s="5" t="str">
        <f t="shared" si="22"/>
        <v/>
      </c>
      <c r="AJ53" s="5" t="str">
        <f t="shared" si="23"/>
        <v/>
      </c>
      <c r="AK53" s="5" t="str">
        <f t="shared" si="24"/>
        <v/>
      </c>
      <c r="AL53" s="5" t="str">
        <f t="shared" si="25"/>
        <v/>
      </c>
      <c r="AM53" s="1" t="str">
        <f>IF(G53="女",data_kyogisha!A44,"")</f>
        <v/>
      </c>
      <c r="AN53" s="1">
        <f t="shared" si="16"/>
        <v>0</v>
      </c>
      <c r="AO53" s="1" t="str">
        <f t="shared" si="10"/>
        <v/>
      </c>
      <c r="AP53" s="1">
        <f t="shared" si="26"/>
        <v>0</v>
      </c>
      <c r="AQ53" s="1" t="str">
        <f t="shared" si="12"/>
        <v/>
      </c>
      <c r="AR53" s="1">
        <f t="shared" si="17"/>
        <v>0</v>
      </c>
      <c r="AS53" s="1" t="str">
        <f t="shared" si="13"/>
        <v/>
      </c>
      <c r="AT53" s="1">
        <f t="shared" si="27"/>
        <v>0</v>
      </c>
      <c r="AU53" s="1" t="str">
        <f t="shared" si="15"/>
        <v/>
      </c>
    </row>
    <row r="54" spans="1:47">
      <c r="A54" s="27">
        <v>44</v>
      </c>
      <c r="B54" s="212" t="str">
        <f>IF(①団体情報入力!$C$9="","",IF(C54="","",①団体情報入力!$C$9))</f>
        <v/>
      </c>
      <c r="C54" s="224"/>
      <c r="D54" s="48"/>
      <c r="E54" s="48"/>
      <c r="F54" s="163"/>
      <c r="G54" s="48"/>
      <c r="H54" s="49"/>
      <c r="I54" s="50"/>
      <c r="J54" s="165"/>
      <c r="K54" s="130"/>
      <c r="L54" s="50"/>
      <c r="M54" s="165"/>
      <c r="N54" s="130"/>
      <c r="O54" s="50"/>
      <c r="P54" s="165"/>
      <c r="Q54" s="133"/>
      <c r="R54" s="301"/>
      <c r="S54" s="302"/>
      <c r="T54" s="306"/>
      <c r="U54" s="307"/>
      <c r="AB54" s="5" t="str">
        <f t="shared" si="8"/>
        <v/>
      </c>
      <c r="AC54" s="5" t="str">
        <f t="shared" si="18"/>
        <v/>
      </c>
      <c r="AD54" s="5" t="str">
        <f t="shared" si="19"/>
        <v/>
      </c>
      <c r="AE54" s="5" t="str">
        <f t="shared" si="20"/>
        <v/>
      </c>
      <c r="AF54" s="5" t="str">
        <f t="shared" si="21"/>
        <v/>
      </c>
      <c r="AG54" s="8" t="str">
        <f>IF(G54="男",data_kyogisha!A45,"")</f>
        <v/>
      </c>
      <c r="AH54" s="5" t="str">
        <f t="shared" si="9"/>
        <v/>
      </c>
      <c r="AI54" s="5" t="str">
        <f t="shared" si="22"/>
        <v/>
      </c>
      <c r="AJ54" s="5" t="str">
        <f t="shared" si="23"/>
        <v/>
      </c>
      <c r="AK54" s="5" t="str">
        <f t="shared" si="24"/>
        <v/>
      </c>
      <c r="AL54" s="5" t="str">
        <f t="shared" si="25"/>
        <v/>
      </c>
      <c r="AM54" s="1" t="str">
        <f>IF(G54="女",data_kyogisha!A45,"")</f>
        <v/>
      </c>
      <c r="AN54" s="1">
        <f t="shared" si="16"/>
        <v>0</v>
      </c>
      <c r="AO54" s="1" t="str">
        <f t="shared" si="10"/>
        <v/>
      </c>
      <c r="AP54" s="1">
        <f t="shared" si="26"/>
        <v>0</v>
      </c>
      <c r="AQ54" s="1" t="str">
        <f t="shared" si="12"/>
        <v/>
      </c>
      <c r="AR54" s="1">
        <f t="shared" si="17"/>
        <v>0</v>
      </c>
      <c r="AS54" s="1" t="str">
        <f t="shared" si="13"/>
        <v/>
      </c>
      <c r="AT54" s="1">
        <f t="shared" si="27"/>
        <v>0</v>
      </c>
      <c r="AU54" s="1" t="str">
        <f t="shared" si="15"/>
        <v/>
      </c>
    </row>
    <row r="55" spans="1:47">
      <c r="A55" s="27">
        <v>45</v>
      </c>
      <c r="B55" s="212" t="str">
        <f>IF(①団体情報入力!$C$9="","",IF(C55="","",①団体情報入力!$C$9))</f>
        <v/>
      </c>
      <c r="C55" s="224"/>
      <c r="D55" s="48"/>
      <c r="E55" s="48"/>
      <c r="F55" s="163"/>
      <c r="G55" s="48"/>
      <c r="H55" s="49"/>
      <c r="I55" s="50"/>
      <c r="J55" s="165"/>
      <c r="K55" s="130"/>
      <c r="L55" s="50"/>
      <c r="M55" s="165"/>
      <c r="N55" s="130"/>
      <c r="O55" s="50"/>
      <c r="P55" s="165"/>
      <c r="Q55" s="133"/>
      <c r="R55" s="301"/>
      <c r="S55" s="302"/>
      <c r="T55" s="306"/>
      <c r="U55" s="307"/>
      <c r="AB55" s="5" t="str">
        <f t="shared" si="8"/>
        <v/>
      </c>
      <c r="AC55" s="5" t="str">
        <f t="shared" si="18"/>
        <v/>
      </c>
      <c r="AD55" s="5" t="str">
        <f t="shared" si="19"/>
        <v/>
      </c>
      <c r="AE55" s="5" t="str">
        <f t="shared" si="20"/>
        <v/>
      </c>
      <c r="AF55" s="5" t="str">
        <f t="shared" si="21"/>
        <v/>
      </c>
      <c r="AG55" s="8" t="str">
        <f>IF(G55="男",data_kyogisha!A46,"")</f>
        <v/>
      </c>
      <c r="AH55" s="5" t="str">
        <f t="shared" si="9"/>
        <v/>
      </c>
      <c r="AI55" s="5" t="str">
        <f t="shared" si="22"/>
        <v/>
      </c>
      <c r="AJ55" s="5" t="str">
        <f t="shared" si="23"/>
        <v/>
      </c>
      <c r="AK55" s="5" t="str">
        <f t="shared" si="24"/>
        <v/>
      </c>
      <c r="AL55" s="5" t="str">
        <f t="shared" si="25"/>
        <v/>
      </c>
      <c r="AM55" s="1" t="str">
        <f>IF(G55="女",data_kyogisha!A46,"")</f>
        <v/>
      </c>
      <c r="AN55" s="1">
        <f t="shared" si="16"/>
        <v>0</v>
      </c>
      <c r="AO55" s="1" t="str">
        <f t="shared" si="10"/>
        <v/>
      </c>
      <c r="AP55" s="1">
        <f t="shared" si="26"/>
        <v>0</v>
      </c>
      <c r="AQ55" s="1" t="str">
        <f t="shared" si="12"/>
        <v/>
      </c>
      <c r="AR55" s="1">
        <f t="shared" si="17"/>
        <v>0</v>
      </c>
      <c r="AS55" s="1" t="str">
        <f t="shared" si="13"/>
        <v/>
      </c>
      <c r="AT55" s="1">
        <f t="shared" si="27"/>
        <v>0</v>
      </c>
      <c r="AU55" s="1" t="str">
        <f t="shared" si="15"/>
        <v/>
      </c>
    </row>
    <row r="56" spans="1:47">
      <c r="A56" s="27">
        <v>46</v>
      </c>
      <c r="B56" s="212" t="str">
        <f>IF(①団体情報入力!$C$9="","",IF(C56="","",①団体情報入力!$C$9))</f>
        <v/>
      </c>
      <c r="C56" s="224"/>
      <c r="D56" s="48"/>
      <c r="E56" s="48"/>
      <c r="F56" s="163"/>
      <c r="G56" s="48"/>
      <c r="H56" s="49"/>
      <c r="I56" s="50"/>
      <c r="J56" s="165"/>
      <c r="K56" s="130"/>
      <c r="L56" s="50"/>
      <c r="M56" s="165"/>
      <c r="N56" s="130"/>
      <c r="O56" s="50"/>
      <c r="P56" s="165"/>
      <c r="Q56" s="133"/>
      <c r="R56" s="301"/>
      <c r="S56" s="302"/>
      <c r="T56" s="306"/>
      <c r="U56" s="307"/>
      <c r="AB56" s="5" t="str">
        <f t="shared" si="8"/>
        <v/>
      </c>
      <c r="AC56" s="5" t="str">
        <f t="shared" si="18"/>
        <v/>
      </c>
      <c r="AD56" s="5" t="str">
        <f t="shared" si="19"/>
        <v/>
      </c>
      <c r="AE56" s="5" t="str">
        <f t="shared" si="20"/>
        <v/>
      </c>
      <c r="AF56" s="5" t="str">
        <f t="shared" si="21"/>
        <v/>
      </c>
      <c r="AG56" s="8" t="str">
        <f>IF(G56="男",data_kyogisha!A47,"")</f>
        <v/>
      </c>
      <c r="AH56" s="5" t="str">
        <f t="shared" si="9"/>
        <v/>
      </c>
      <c r="AI56" s="5" t="str">
        <f t="shared" si="22"/>
        <v/>
      </c>
      <c r="AJ56" s="5" t="str">
        <f t="shared" si="23"/>
        <v/>
      </c>
      <c r="AK56" s="5" t="str">
        <f t="shared" si="24"/>
        <v/>
      </c>
      <c r="AL56" s="5" t="str">
        <f t="shared" si="25"/>
        <v/>
      </c>
      <c r="AM56" s="1" t="str">
        <f>IF(G56="女",data_kyogisha!A47,"")</f>
        <v/>
      </c>
      <c r="AN56" s="1">
        <f t="shared" si="16"/>
        <v>0</v>
      </c>
      <c r="AO56" s="1" t="str">
        <f t="shared" si="10"/>
        <v/>
      </c>
      <c r="AP56" s="1">
        <f t="shared" si="26"/>
        <v>0</v>
      </c>
      <c r="AQ56" s="1" t="str">
        <f t="shared" si="12"/>
        <v/>
      </c>
      <c r="AR56" s="1">
        <f t="shared" si="17"/>
        <v>0</v>
      </c>
      <c r="AS56" s="1" t="str">
        <f t="shared" si="13"/>
        <v/>
      </c>
      <c r="AT56" s="1">
        <f t="shared" si="27"/>
        <v>0</v>
      </c>
      <c r="AU56" s="1" t="str">
        <f t="shared" si="15"/>
        <v/>
      </c>
    </row>
    <row r="57" spans="1:47">
      <c r="A57" s="27">
        <v>47</v>
      </c>
      <c r="B57" s="212" t="str">
        <f>IF(①団体情報入力!$C$9="","",IF(C57="","",①団体情報入力!$C$9))</f>
        <v/>
      </c>
      <c r="C57" s="224"/>
      <c r="D57" s="48"/>
      <c r="E57" s="48"/>
      <c r="F57" s="163"/>
      <c r="G57" s="48"/>
      <c r="H57" s="49"/>
      <c r="I57" s="50"/>
      <c r="J57" s="165"/>
      <c r="K57" s="130"/>
      <c r="L57" s="50"/>
      <c r="M57" s="165"/>
      <c r="N57" s="130"/>
      <c r="O57" s="50"/>
      <c r="P57" s="165"/>
      <c r="Q57" s="133"/>
      <c r="R57" s="301"/>
      <c r="S57" s="302"/>
      <c r="T57" s="306"/>
      <c r="U57" s="307"/>
      <c r="AB57" s="5" t="str">
        <f t="shared" si="8"/>
        <v/>
      </c>
      <c r="AC57" s="5" t="str">
        <f t="shared" si="18"/>
        <v/>
      </c>
      <c r="AD57" s="5" t="str">
        <f t="shared" si="19"/>
        <v/>
      </c>
      <c r="AE57" s="5" t="str">
        <f t="shared" si="20"/>
        <v/>
      </c>
      <c r="AF57" s="5" t="str">
        <f t="shared" si="21"/>
        <v/>
      </c>
      <c r="AG57" s="8" t="str">
        <f>IF(G57="男",data_kyogisha!A48,"")</f>
        <v/>
      </c>
      <c r="AH57" s="5" t="str">
        <f t="shared" si="9"/>
        <v/>
      </c>
      <c r="AI57" s="5" t="str">
        <f t="shared" si="22"/>
        <v/>
      </c>
      <c r="AJ57" s="5" t="str">
        <f t="shared" si="23"/>
        <v/>
      </c>
      <c r="AK57" s="5" t="str">
        <f t="shared" si="24"/>
        <v/>
      </c>
      <c r="AL57" s="5" t="str">
        <f t="shared" si="25"/>
        <v/>
      </c>
      <c r="AM57" s="1" t="str">
        <f>IF(G57="女",data_kyogisha!A48,"")</f>
        <v/>
      </c>
      <c r="AN57" s="1">
        <f t="shared" si="16"/>
        <v>0</v>
      </c>
      <c r="AO57" s="1" t="str">
        <f t="shared" si="10"/>
        <v/>
      </c>
      <c r="AP57" s="1">
        <f t="shared" si="26"/>
        <v>0</v>
      </c>
      <c r="AQ57" s="1" t="str">
        <f t="shared" si="12"/>
        <v/>
      </c>
      <c r="AR57" s="1">
        <f t="shared" si="17"/>
        <v>0</v>
      </c>
      <c r="AS57" s="1" t="str">
        <f t="shared" si="13"/>
        <v/>
      </c>
      <c r="AT57" s="1">
        <f t="shared" si="27"/>
        <v>0</v>
      </c>
      <c r="AU57" s="1" t="str">
        <f t="shared" si="15"/>
        <v/>
      </c>
    </row>
    <row r="58" spans="1:47">
      <c r="A58" s="27">
        <v>48</v>
      </c>
      <c r="B58" s="212" t="str">
        <f>IF(①団体情報入力!$C$9="","",IF(C58="","",①団体情報入力!$C$9))</f>
        <v/>
      </c>
      <c r="C58" s="224"/>
      <c r="D58" s="48"/>
      <c r="E58" s="48"/>
      <c r="F58" s="163"/>
      <c r="G58" s="48"/>
      <c r="H58" s="49"/>
      <c r="I58" s="50"/>
      <c r="J58" s="165"/>
      <c r="K58" s="130"/>
      <c r="L58" s="50"/>
      <c r="M58" s="165"/>
      <c r="N58" s="130"/>
      <c r="O58" s="50"/>
      <c r="P58" s="165"/>
      <c r="Q58" s="133"/>
      <c r="R58" s="301"/>
      <c r="S58" s="302"/>
      <c r="T58" s="306"/>
      <c r="U58" s="307"/>
      <c r="AB58" s="5" t="str">
        <f t="shared" si="8"/>
        <v/>
      </c>
      <c r="AC58" s="5" t="str">
        <f t="shared" si="18"/>
        <v/>
      </c>
      <c r="AD58" s="5" t="str">
        <f t="shared" si="19"/>
        <v/>
      </c>
      <c r="AE58" s="5" t="str">
        <f t="shared" si="20"/>
        <v/>
      </c>
      <c r="AF58" s="5" t="str">
        <f t="shared" si="21"/>
        <v/>
      </c>
      <c r="AG58" s="8" t="str">
        <f>IF(G58="男",data_kyogisha!A49,"")</f>
        <v/>
      </c>
      <c r="AH58" s="5" t="str">
        <f t="shared" si="9"/>
        <v/>
      </c>
      <c r="AI58" s="5" t="str">
        <f t="shared" si="22"/>
        <v/>
      </c>
      <c r="AJ58" s="5" t="str">
        <f t="shared" si="23"/>
        <v/>
      </c>
      <c r="AK58" s="5" t="str">
        <f t="shared" si="24"/>
        <v/>
      </c>
      <c r="AL58" s="5" t="str">
        <f t="shared" si="25"/>
        <v/>
      </c>
      <c r="AM58" s="1" t="str">
        <f>IF(G58="女",data_kyogisha!A49,"")</f>
        <v/>
      </c>
      <c r="AN58" s="1">
        <f t="shared" si="16"/>
        <v>0</v>
      </c>
      <c r="AO58" s="1" t="str">
        <f t="shared" si="10"/>
        <v/>
      </c>
      <c r="AP58" s="1">
        <f t="shared" si="26"/>
        <v>0</v>
      </c>
      <c r="AQ58" s="1" t="str">
        <f t="shared" si="12"/>
        <v/>
      </c>
      <c r="AR58" s="1">
        <f t="shared" si="17"/>
        <v>0</v>
      </c>
      <c r="AS58" s="1" t="str">
        <f t="shared" si="13"/>
        <v/>
      </c>
      <c r="AT58" s="1">
        <f t="shared" si="27"/>
        <v>0</v>
      </c>
      <c r="AU58" s="1" t="str">
        <f t="shared" si="15"/>
        <v/>
      </c>
    </row>
    <row r="59" spans="1:47">
      <c r="A59" s="27">
        <v>49</v>
      </c>
      <c r="B59" s="212" t="str">
        <f>IF(①団体情報入力!$C$9="","",IF(C59="","",①団体情報入力!$C$9))</f>
        <v/>
      </c>
      <c r="C59" s="224"/>
      <c r="D59" s="48"/>
      <c r="E59" s="48"/>
      <c r="F59" s="163"/>
      <c r="G59" s="48"/>
      <c r="H59" s="49"/>
      <c r="I59" s="50"/>
      <c r="J59" s="165"/>
      <c r="K59" s="130"/>
      <c r="L59" s="50"/>
      <c r="M59" s="165"/>
      <c r="N59" s="130"/>
      <c r="O59" s="50"/>
      <c r="P59" s="165"/>
      <c r="Q59" s="133"/>
      <c r="R59" s="301"/>
      <c r="S59" s="302"/>
      <c r="T59" s="306"/>
      <c r="U59" s="307"/>
      <c r="AB59" s="5" t="str">
        <f t="shared" si="8"/>
        <v/>
      </c>
      <c r="AC59" s="5" t="str">
        <f t="shared" si="18"/>
        <v/>
      </c>
      <c r="AD59" s="5" t="str">
        <f t="shared" si="19"/>
        <v/>
      </c>
      <c r="AE59" s="5" t="str">
        <f t="shared" si="20"/>
        <v/>
      </c>
      <c r="AF59" s="5" t="str">
        <f t="shared" si="21"/>
        <v/>
      </c>
      <c r="AG59" s="8" t="str">
        <f>IF(G59="男",data_kyogisha!A50,"")</f>
        <v/>
      </c>
      <c r="AH59" s="5" t="str">
        <f t="shared" si="9"/>
        <v/>
      </c>
      <c r="AI59" s="5" t="str">
        <f t="shared" si="22"/>
        <v/>
      </c>
      <c r="AJ59" s="5" t="str">
        <f t="shared" si="23"/>
        <v/>
      </c>
      <c r="AK59" s="5" t="str">
        <f t="shared" si="24"/>
        <v/>
      </c>
      <c r="AL59" s="5" t="str">
        <f t="shared" si="25"/>
        <v/>
      </c>
      <c r="AM59" s="1" t="str">
        <f>IF(G59="女",data_kyogisha!A50,"")</f>
        <v/>
      </c>
      <c r="AN59" s="1">
        <f t="shared" si="16"/>
        <v>0</v>
      </c>
      <c r="AO59" s="1" t="str">
        <f t="shared" si="10"/>
        <v/>
      </c>
      <c r="AP59" s="1">
        <f t="shared" si="26"/>
        <v>0</v>
      </c>
      <c r="AQ59" s="1" t="str">
        <f t="shared" si="12"/>
        <v/>
      </c>
      <c r="AR59" s="1">
        <f t="shared" si="17"/>
        <v>0</v>
      </c>
      <c r="AS59" s="1" t="str">
        <f t="shared" si="13"/>
        <v/>
      </c>
      <c r="AT59" s="1">
        <f t="shared" si="27"/>
        <v>0</v>
      </c>
      <c r="AU59" s="1" t="str">
        <f t="shared" si="15"/>
        <v/>
      </c>
    </row>
    <row r="60" spans="1:47">
      <c r="A60" s="27">
        <v>50</v>
      </c>
      <c r="B60" s="212" t="str">
        <f>IF(①団体情報入力!$C$9="","",IF(C60="","",①団体情報入力!$C$9))</f>
        <v/>
      </c>
      <c r="C60" s="224"/>
      <c r="D60" s="48"/>
      <c r="E60" s="48"/>
      <c r="F60" s="163"/>
      <c r="G60" s="48"/>
      <c r="H60" s="49"/>
      <c r="I60" s="50"/>
      <c r="J60" s="165"/>
      <c r="K60" s="130"/>
      <c r="L60" s="50"/>
      <c r="M60" s="165"/>
      <c r="N60" s="130"/>
      <c r="O60" s="50"/>
      <c r="P60" s="165"/>
      <c r="Q60" s="133"/>
      <c r="R60" s="301"/>
      <c r="S60" s="302"/>
      <c r="T60" s="306"/>
      <c r="U60" s="307"/>
      <c r="AB60" s="5" t="str">
        <f t="shared" si="8"/>
        <v/>
      </c>
      <c r="AC60" s="5" t="str">
        <f t="shared" si="18"/>
        <v/>
      </c>
      <c r="AD60" s="5" t="str">
        <f t="shared" si="19"/>
        <v/>
      </c>
      <c r="AE60" s="5" t="str">
        <f t="shared" si="20"/>
        <v/>
      </c>
      <c r="AF60" s="5" t="str">
        <f t="shared" si="21"/>
        <v/>
      </c>
      <c r="AG60" s="8" t="str">
        <f>IF(G60="男",data_kyogisha!A51,"")</f>
        <v/>
      </c>
      <c r="AH60" s="5" t="str">
        <f t="shared" si="9"/>
        <v/>
      </c>
      <c r="AI60" s="5" t="str">
        <f t="shared" si="22"/>
        <v/>
      </c>
      <c r="AJ60" s="5" t="str">
        <f t="shared" si="23"/>
        <v/>
      </c>
      <c r="AK60" s="5" t="str">
        <f t="shared" si="24"/>
        <v/>
      </c>
      <c r="AL60" s="5" t="str">
        <f t="shared" si="25"/>
        <v/>
      </c>
      <c r="AM60" s="1" t="str">
        <f>IF(G60="女",data_kyogisha!A51,"")</f>
        <v/>
      </c>
      <c r="AN60" s="1">
        <f t="shared" si="16"/>
        <v>0</v>
      </c>
      <c r="AO60" s="1" t="str">
        <f t="shared" si="10"/>
        <v/>
      </c>
      <c r="AP60" s="1">
        <f t="shared" si="26"/>
        <v>0</v>
      </c>
      <c r="AQ60" s="1" t="str">
        <f t="shared" si="12"/>
        <v/>
      </c>
      <c r="AR60" s="1">
        <f t="shared" si="17"/>
        <v>0</v>
      </c>
      <c r="AS60" s="1" t="str">
        <f t="shared" si="13"/>
        <v/>
      </c>
      <c r="AT60" s="1">
        <f t="shared" si="27"/>
        <v>0</v>
      </c>
      <c r="AU60" s="1" t="str">
        <f t="shared" si="15"/>
        <v/>
      </c>
    </row>
    <row r="61" spans="1:47">
      <c r="A61" s="27">
        <v>51</v>
      </c>
      <c r="B61" s="212" t="str">
        <f>IF(①団体情報入力!$C$9="","",IF(C61="","",①団体情報入力!$C$9))</f>
        <v/>
      </c>
      <c r="C61" s="224"/>
      <c r="D61" s="48"/>
      <c r="E61" s="48"/>
      <c r="F61" s="163"/>
      <c r="G61" s="48"/>
      <c r="H61" s="49"/>
      <c r="I61" s="50"/>
      <c r="J61" s="165"/>
      <c r="K61" s="130"/>
      <c r="L61" s="50"/>
      <c r="M61" s="165"/>
      <c r="N61" s="130"/>
      <c r="O61" s="50"/>
      <c r="P61" s="165"/>
      <c r="Q61" s="133"/>
      <c r="R61" s="301"/>
      <c r="S61" s="302"/>
      <c r="T61" s="306"/>
      <c r="U61" s="307"/>
      <c r="AB61" s="5" t="str">
        <f t="shared" si="8"/>
        <v/>
      </c>
      <c r="AC61" s="5" t="str">
        <f t="shared" si="18"/>
        <v/>
      </c>
      <c r="AD61" s="5" t="str">
        <f t="shared" si="19"/>
        <v/>
      </c>
      <c r="AE61" s="5" t="str">
        <f t="shared" si="20"/>
        <v/>
      </c>
      <c r="AF61" s="5" t="str">
        <f t="shared" si="21"/>
        <v/>
      </c>
      <c r="AG61" s="8" t="str">
        <f>IF(G61="男",data_kyogisha!A52,"")</f>
        <v/>
      </c>
      <c r="AH61" s="5" t="str">
        <f t="shared" si="9"/>
        <v/>
      </c>
      <c r="AI61" s="5" t="str">
        <f t="shared" si="22"/>
        <v/>
      </c>
      <c r="AJ61" s="5" t="str">
        <f t="shared" si="23"/>
        <v/>
      </c>
      <c r="AK61" s="5" t="str">
        <f t="shared" si="24"/>
        <v/>
      </c>
      <c r="AL61" s="5" t="str">
        <f t="shared" si="25"/>
        <v/>
      </c>
      <c r="AM61" s="1" t="str">
        <f>IF(G61="女",data_kyogisha!A52,"")</f>
        <v/>
      </c>
      <c r="AN61" s="1">
        <f t="shared" si="16"/>
        <v>0</v>
      </c>
      <c r="AO61" s="1" t="str">
        <f t="shared" si="10"/>
        <v/>
      </c>
      <c r="AP61" s="1">
        <f t="shared" si="26"/>
        <v>0</v>
      </c>
      <c r="AQ61" s="1" t="str">
        <f t="shared" si="12"/>
        <v/>
      </c>
      <c r="AR61" s="1">
        <f t="shared" si="17"/>
        <v>0</v>
      </c>
      <c r="AS61" s="1" t="str">
        <f t="shared" si="13"/>
        <v/>
      </c>
      <c r="AT61" s="1">
        <f t="shared" si="27"/>
        <v>0</v>
      </c>
      <c r="AU61" s="1" t="str">
        <f t="shared" si="15"/>
        <v/>
      </c>
    </row>
    <row r="62" spans="1:47">
      <c r="A62" s="27">
        <v>52</v>
      </c>
      <c r="B62" s="212" t="str">
        <f>IF(①団体情報入力!$C$9="","",IF(C62="","",①団体情報入力!$C$9))</f>
        <v/>
      </c>
      <c r="C62" s="224"/>
      <c r="D62" s="48"/>
      <c r="E62" s="48"/>
      <c r="F62" s="163"/>
      <c r="G62" s="48"/>
      <c r="H62" s="49"/>
      <c r="I62" s="50"/>
      <c r="J62" s="165"/>
      <c r="K62" s="130"/>
      <c r="L62" s="50"/>
      <c r="M62" s="165"/>
      <c r="N62" s="130"/>
      <c r="O62" s="50"/>
      <c r="P62" s="165"/>
      <c r="Q62" s="133"/>
      <c r="R62" s="301"/>
      <c r="S62" s="302"/>
      <c r="T62" s="306"/>
      <c r="U62" s="307"/>
      <c r="AB62" s="5" t="str">
        <f t="shared" si="8"/>
        <v/>
      </c>
      <c r="AC62" s="5" t="str">
        <f t="shared" si="18"/>
        <v/>
      </c>
      <c r="AD62" s="5" t="str">
        <f t="shared" si="19"/>
        <v/>
      </c>
      <c r="AE62" s="5" t="str">
        <f t="shared" si="20"/>
        <v/>
      </c>
      <c r="AF62" s="5" t="str">
        <f t="shared" si="21"/>
        <v/>
      </c>
      <c r="AG62" s="8" t="str">
        <f>IF(G62="男",data_kyogisha!A53,"")</f>
        <v/>
      </c>
      <c r="AH62" s="5" t="str">
        <f t="shared" si="9"/>
        <v/>
      </c>
      <c r="AI62" s="5" t="str">
        <f t="shared" si="22"/>
        <v/>
      </c>
      <c r="AJ62" s="5" t="str">
        <f t="shared" si="23"/>
        <v/>
      </c>
      <c r="AK62" s="5" t="str">
        <f t="shared" si="24"/>
        <v/>
      </c>
      <c r="AL62" s="5" t="str">
        <f t="shared" si="25"/>
        <v/>
      </c>
      <c r="AM62" s="1" t="str">
        <f>IF(G62="女",data_kyogisha!A53,"")</f>
        <v/>
      </c>
      <c r="AN62" s="1">
        <f t="shared" si="16"/>
        <v>0</v>
      </c>
      <c r="AO62" s="1" t="str">
        <f t="shared" si="10"/>
        <v/>
      </c>
      <c r="AP62" s="1">
        <f t="shared" si="26"/>
        <v>0</v>
      </c>
      <c r="AQ62" s="1" t="str">
        <f t="shared" si="12"/>
        <v/>
      </c>
      <c r="AR62" s="1">
        <f t="shared" si="17"/>
        <v>0</v>
      </c>
      <c r="AS62" s="1" t="str">
        <f t="shared" si="13"/>
        <v/>
      </c>
      <c r="AT62" s="1">
        <f t="shared" si="27"/>
        <v>0</v>
      </c>
      <c r="AU62" s="1" t="str">
        <f t="shared" si="15"/>
        <v/>
      </c>
    </row>
    <row r="63" spans="1:47">
      <c r="A63" s="27">
        <v>53</v>
      </c>
      <c r="B63" s="212" t="str">
        <f>IF(①団体情報入力!$C$9="","",IF(C63="","",①団体情報入力!$C$9))</f>
        <v/>
      </c>
      <c r="C63" s="224"/>
      <c r="D63" s="48"/>
      <c r="E63" s="48"/>
      <c r="F63" s="163"/>
      <c r="G63" s="48"/>
      <c r="H63" s="49"/>
      <c r="I63" s="50"/>
      <c r="J63" s="165"/>
      <c r="K63" s="130"/>
      <c r="L63" s="50"/>
      <c r="M63" s="165"/>
      <c r="N63" s="130"/>
      <c r="O63" s="50"/>
      <c r="P63" s="165"/>
      <c r="Q63" s="133"/>
      <c r="R63" s="301"/>
      <c r="S63" s="302"/>
      <c r="T63" s="306"/>
      <c r="U63" s="307"/>
      <c r="AB63" s="5" t="str">
        <f t="shared" si="8"/>
        <v/>
      </c>
      <c r="AC63" s="5" t="str">
        <f t="shared" si="18"/>
        <v/>
      </c>
      <c r="AD63" s="5" t="str">
        <f t="shared" si="19"/>
        <v/>
      </c>
      <c r="AE63" s="5" t="str">
        <f t="shared" si="20"/>
        <v/>
      </c>
      <c r="AF63" s="5" t="str">
        <f t="shared" si="21"/>
        <v/>
      </c>
      <c r="AG63" s="8" t="str">
        <f>IF(G63="男",data_kyogisha!A54,"")</f>
        <v/>
      </c>
      <c r="AH63" s="5" t="str">
        <f t="shared" si="9"/>
        <v/>
      </c>
      <c r="AI63" s="5" t="str">
        <f t="shared" si="22"/>
        <v/>
      </c>
      <c r="AJ63" s="5" t="str">
        <f t="shared" si="23"/>
        <v/>
      </c>
      <c r="AK63" s="5" t="str">
        <f t="shared" si="24"/>
        <v/>
      </c>
      <c r="AL63" s="5" t="str">
        <f t="shared" si="25"/>
        <v/>
      </c>
      <c r="AM63" s="1" t="str">
        <f>IF(G63="女",data_kyogisha!A54,"")</f>
        <v/>
      </c>
      <c r="AN63" s="1">
        <f t="shared" si="16"/>
        <v>0</v>
      </c>
      <c r="AO63" s="1" t="str">
        <f t="shared" si="10"/>
        <v/>
      </c>
      <c r="AP63" s="1">
        <f t="shared" si="26"/>
        <v>0</v>
      </c>
      <c r="AQ63" s="1" t="str">
        <f t="shared" si="12"/>
        <v/>
      </c>
      <c r="AR63" s="1">
        <f t="shared" si="17"/>
        <v>0</v>
      </c>
      <c r="AS63" s="1" t="str">
        <f t="shared" si="13"/>
        <v/>
      </c>
      <c r="AT63" s="1">
        <f t="shared" si="27"/>
        <v>0</v>
      </c>
      <c r="AU63" s="1" t="str">
        <f t="shared" si="15"/>
        <v/>
      </c>
    </row>
    <row r="64" spans="1:47">
      <c r="A64" s="27">
        <v>54</v>
      </c>
      <c r="B64" s="212" t="str">
        <f>IF(①団体情報入力!$C$9="","",IF(C64="","",①団体情報入力!$C$9))</f>
        <v/>
      </c>
      <c r="C64" s="224"/>
      <c r="D64" s="48"/>
      <c r="E64" s="48"/>
      <c r="F64" s="163"/>
      <c r="G64" s="48"/>
      <c r="H64" s="49"/>
      <c r="I64" s="50"/>
      <c r="J64" s="165"/>
      <c r="K64" s="130"/>
      <c r="L64" s="50"/>
      <c r="M64" s="165"/>
      <c r="N64" s="130"/>
      <c r="O64" s="50"/>
      <c r="P64" s="165"/>
      <c r="Q64" s="133"/>
      <c r="R64" s="301"/>
      <c r="S64" s="302"/>
      <c r="T64" s="306"/>
      <c r="U64" s="307"/>
      <c r="AB64" s="5" t="str">
        <f t="shared" si="8"/>
        <v/>
      </c>
      <c r="AC64" s="5" t="str">
        <f t="shared" si="18"/>
        <v/>
      </c>
      <c r="AD64" s="5" t="str">
        <f t="shared" si="19"/>
        <v/>
      </c>
      <c r="AE64" s="5" t="str">
        <f t="shared" si="20"/>
        <v/>
      </c>
      <c r="AF64" s="5" t="str">
        <f t="shared" si="21"/>
        <v/>
      </c>
      <c r="AG64" s="8" t="str">
        <f>IF(G64="男",data_kyogisha!A55,"")</f>
        <v/>
      </c>
      <c r="AH64" s="5" t="str">
        <f t="shared" si="9"/>
        <v/>
      </c>
      <c r="AI64" s="5" t="str">
        <f t="shared" si="22"/>
        <v/>
      </c>
      <c r="AJ64" s="5" t="str">
        <f t="shared" si="23"/>
        <v/>
      </c>
      <c r="AK64" s="5" t="str">
        <f t="shared" si="24"/>
        <v/>
      </c>
      <c r="AL64" s="5" t="str">
        <f t="shared" si="25"/>
        <v/>
      </c>
      <c r="AM64" s="1" t="str">
        <f>IF(G64="女",data_kyogisha!A55,"")</f>
        <v/>
      </c>
      <c r="AN64" s="1">
        <f t="shared" si="16"/>
        <v>0</v>
      </c>
      <c r="AO64" s="1" t="str">
        <f t="shared" si="10"/>
        <v/>
      </c>
      <c r="AP64" s="1">
        <f t="shared" si="26"/>
        <v>0</v>
      </c>
      <c r="AQ64" s="1" t="str">
        <f t="shared" si="12"/>
        <v/>
      </c>
      <c r="AR64" s="1">
        <f t="shared" si="17"/>
        <v>0</v>
      </c>
      <c r="AS64" s="1" t="str">
        <f t="shared" si="13"/>
        <v/>
      </c>
      <c r="AT64" s="1">
        <f t="shared" si="27"/>
        <v>0</v>
      </c>
      <c r="AU64" s="1" t="str">
        <f t="shared" si="15"/>
        <v/>
      </c>
    </row>
    <row r="65" spans="1:47">
      <c r="A65" s="27">
        <v>55</v>
      </c>
      <c r="B65" s="212" t="str">
        <f>IF(①団体情報入力!$C$9="","",IF(C65="","",①団体情報入力!$C$9))</f>
        <v/>
      </c>
      <c r="C65" s="224"/>
      <c r="D65" s="48"/>
      <c r="E65" s="48"/>
      <c r="F65" s="163"/>
      <c r="G65" s="48"/>
      <c r="H65" s="49"/>
      <c r="I65" s="50"/>
      <c r="J65" s="165"/>
      <c r="K65" s="130"/>
      <c r="L65" s="50"/>
      <c r="M65" s="165"/>
      <c r="N65" s="130"/>
      <c r="O65" s="50"/>
      <c r="P65" s="165"/>
      <c r="Q65" s="133"/>
      <c r="R65" s="301"/>
      <c r="S65" s="302"/>
      <c r="T65" s="306"/>
      <c r="U65" s="307"/>
      <c r="AB65" s="5" t="str">
        <f t="shared" si="8"/>
        <v/>
      </c>
      <c r="AC65" s="5" t="str">
        <f t="shared" si="18"/>
        <v/>
      </c>
      <c r="AD65" s="5" t="str">
        <f t="shared" si="19"/>
        <v/>
      </c>
      <c r="AE65" s="5" t="str">
        <f t="shared" si="20"/>
        <v/>
      </c>
      <c r="AF65" s="5" t="str">
        <f t="shared" si="21"/>
        <v/>
      </c>
      <c r="AG65" s="8" t="str">
        <f>IF(G65="男",data_kyogisha!A56,"")</f>
        <v/>
      </c>
      <c r="AH65" s="5" t="str">
        <f t="shared" si="9"/>
        <v/>
      </c>
      <c r="AI65" s="5" t="str">
        <f t="shared" si="22"/>
        <v/>
      </c>
      <c r="AJ65" s="5" t="str">
        <f t="shared" si="23"/>
        <v/>
      </c>
      <c r="AK65" s="5" t="str">
        <f t="shared" si="24"/>
        <v/>
      </c>
      <c r="AL65" s="5" t="str">
        <f t="shared" si="25"/>
        <v/>
      </c>
      <c r="AM65" s="1" t="str">
        <f>IF(G65="女",data_kyogisha!A56,"")</f>
        <v/>
      </c>
      <c r="AN65" s="1">
        <f t="shared" si="16"/>
        <v>0</v>
      </c>
      <c r="AO65" s="1" t="str">
        <f t="shared" si="10"/>
        <v/>
      </c>
      <c r="AP65" s="1">
        <f t="shared" si="26"/>
        <v>0</v>
      </c>
      <c r="AQ65" s="1" t="str">
        <f t="shared" si="12"/>
        <v/>
      </c>
      <c r="AR65" s="1">
        <f t="shared" si="17"/>
        <v>0</v>
      </c>
      <c r="AS65" s="1" t="str">
        <f t="shared" si="13"/>
        <v/>
      </c>
      <c r="AT65" s="1">
        <f t="shared" si="27"/>
        <v>0</v>
      </c>
      <c r="AU65" s="1" t="str">
        <f t="shared" si="15"/>
        <v/>
      </c>
    </row>
    <row r="66" spans="1:47">
      <c r="A66" s="27">
        <v>56</v>
      </c>
      <c r="B66" s="212" t="str">
        <f>IF(①団体情報入力!$C$9="","",IF(C66="","",①団体情報入力!$C$9))</f>
        <v/>
      </c>
      <c r="C66" s="224"/>
      <c r="D66" s="48"/>
      <c r="E66" s="48"/>
      <c r="F66" s="163"/>
      <c r="G66" s="48"/>
      <c r="H66" s="49"/>
      <c r="I66" s="50"/>
      <c r="J66" s="165"/>
      <c r="K66" s="130"/>
      <c r="L66" s="50"/>
      <c r="M66" s="165"/>
      <c r="N66" s="130"/>
      <c r="O66" s="50"/>
      <c r="P66" s="165"/>
      <c r="Q66" s="133"/>
      <c r="R66" s="301"/>
      <c r="S66" s="302"/>
      <c r="T66" s="306"/>
      <c r="U66" s="307"/>
      <c r="AB66" s="5" t="str">
        <f t="shared" si="8"/>
        <v/>
      </c>
      <c r="AC66" s="5" t="str">
        <f t="shared" si="18"/>
        <v/>
      </c>
      <c r="AD66" s="5" t="str">
        <f t="shared" si="19"/>
        <v/>
      </c>
      <c r="AE66" s="5" t="str">
        <f t="shared" si="20"/>
        <v/>
      </c>
      <c r="AF66" s="5" t="str">
        <f t="shared" si="21"/>
        <v/>
      </c>
      <c r="AG66" s="8" t="str">
        <f>IF(G66="男",data_kyogisha!A57,"")</f>
        <v/>
      </c>
      <c r="AH66" s="5" t="str">
        <f t="shared" si="9"/>
        <v/>
      </c>
      <c r="AI66" s="5" t="str">
        <f t="shared" si="22"/>
        <v/>
      </c>
      <c r="AJ66" s="5" t="str">
        <f t="shared" si="23"/>
        <v/>
      </c>
      <c r="AK66" s="5" t="str">
        <f t="shared" si="24"/>
        <v/>
      </c>
      <c r="AL66" s="5" t="str">
        <f t="shared" si="25"/>
        <v/>
      </c>
      <c r="AM66" s="1" t="str">
        <f>IF(G66="女",data_kyogisha!A57,"")</f>
        <v/>
      </c>
      <c r="AN66" s="1">
        <f t="shared" si="16"/>
        <v>0</v>
      </c>
      <c r="AO66" s="1" t="str">
        <f t="shared" si="10"/>
        <v/>
      </c>
      <c r="AP66" s="1">
        <f t="shared" si="26"/>
        <v>0</v>
      </c>
      <c r="AQ66" s="1" t="str">
        <f t="shared" si="12"/>
        <v/>
      </c>
      <c r="AR66" s="1">
        <f t="shared" si="17"/>
        <v>0</v>
      </c>
      <c r="AS66" s="1" t="str">
        <f t="shared" si="13"/>
        <v/>
      </c>
      <c r="AT66" s="1">
        <f t="shared" si="27"/>
        <v>0</v>
      </c>
      <c r="AU66" s="1" t="str">
        <f t="shared" si="15"/>
        <v/>
      </c>
    </row>
    <row r="67" spans="1:47">
      <c r="A67" s="27">
        <v>57</v>
      </c>
      <c r="B67" s="212" t="str">
        <f>IF(①団体情報入力!$C$9="","",IF(C67="","",①団体情報入力!$C$9))</f>
        <v/>
      </c>
      <c r="C67" s="224"/>
      <c r="D67" s="48"/>
      <c r="E67" s="48"/>
      <c r="F67" s="163"/>
      <c r="G67" s="48"/>
      <c r="H67" s="49"/>
      <c r="I67" s="50"/>
      <c r="J67" s="165"/>
      <c r="K67" s="130"/>
      <c r="L67" s="50"/>
      <c r="M67" s="165"/>
      <c r="N67" s="130"/>
      <c r="O67" s="50"/>
      <c r="P67" s="165"/>
      <c r="Q67" s="133"/>
      <c r="R67" s="301"/>
      <c r="S67" s="302"/>
      <c r="T67" s="306"/>
      <c r="U67" s="307"/>
      <c r="AB67" s="5" t="str">
        <f t="shared" si="8"/>
        <v/>
      </c>
      <c r="AC67" s="5" t="str">
        <f t="shared" si="18"/>
        <v/>
      </c>
      <c r="AD67" s="5" t="str">
        <f t="shared" si="19"/>
        <v/>
      </c>
      <c r="AE67" s="5" t="str">
        <f t="shared" si="20"/>
        <v/>
      </c>
      <c r="AF67" s="5" t="str">
        <f t="shared" si="21"/>
        <v/>
      </c>
      <c r="AG67" s="8" t="str">
        <f>IF(G67="男",data_kyogisha!A58,"")</f>
        <v/>
      </c>
      <c r="AH67" s="5" t="str">
        <f t="shared" si="9"/>
        <v/>
      </c>
      <c r="AI67" s="5" t="str">
        <f t="shared" si="22"/>
        <v/>
      </c>
      <c r="AJ67" s="5" t="str">
        <f t="shared" si="23"/>
        <v/>
      </c>
      <c r="AK67" s="5" t="str">
        <f t="shared" si="24"/>
        <v/>
      </c>
      <c r="AL67" s="5" t="str">
        <f t="shared" si="25"/>
        <v/>
      </c>
      <c r="AM67" s="1" t="str">
        <f>IF(G67="女",data_kyogisha!A58,"")</f>
        <v/>
      </c>
      <c r="AN67" s="1">
        <f t="shared" si="16"/>
        <v>0</v>
      </c>
      <c r="AO67" s="1" t="str">
        <f t="shared" si="10"/>
        <v/>
      </c>
      <c r="AP67" s="1">
        <f t="shared" si="26"/>
        <v>0</v>
      </c>
      <c r="AQ67" s="1" t="str">
        <f t="shared" si="12"/>
        <v/>
      </c>
      <c r="AR67" s="1">
        <f t="shared" si="17"/>
        <v>0</v>
      </c>
      <c r="AS67" s="1" t="str">
        <f t="shared" si="13"/>
        <v/>
      </c>
      <c r="AT67" s="1">
        <f t="shared" si="27"/>
        <v>0</v>
      </c>
      <c r="AU67" s="1" t="str">
        <f t="shared" si="15"/>
        <v/>
      </c>
    </row>
    <row r="68" spans="1:47">
      <c r="A68" s="27">
        <v>58</v>
      </c>
      <c r="B68" s="212" t="str">
        <f>IF(①団体情報入力!$C$9="","",IF(C68="","",①団体情報入力!$C$9))</f>
        <v/>
      </c>
      <c r="C68" s="224"/>
      <c r="D68" s="48"/>
      <c r="E68" s="48"/>
      <c r="F68" s="163"/>
      <c r="G68" s="48"/>
      <c r="H68" s="49"/>
      <c r="I68" s="50"/>
      <c r="J68" s="165"/>
      <c r="K68" s="130"/>
      <c r="L68" s="50"/>
      <c r="M68" s="165"/>
      <c r="N68" s="130"/>
      <c r="O68" s="50"/>
      <c r="P68" s="165"/>
      <c r="Q68" s="133"/>
      <c r="R68" s="301"/>
      <c r="S68" s="302"/>
      <c r="T68" s="306"/>
      <c r="U68" s="307"/>
      <c r="AB68" s="5" t="str">
        <f t="shared" si="8"/>
        <v/>
      </c>
      <c r="AC68" s="5" t="str">
        <f t="shared" si="18"/>
        <v/>
      </c>
      <c r="AD68" s="5" t="str">
        <f t="shared" si="19"/>
        <v/>
      </c>
      <c r="AE68" s="5" t="str">
        <f t="shared" si="20"/>
        <v/>
      </c>
      <c r="AF68" s="5" t="str">
        <f t="shared" si="21"/>
        <v/>
      </c>
      <c r="AG68" s="8" t="str">
        <f>IF(G68="男",data_kyogisha!A59,"")</f>
        <v/>
      </c>
      <c r="AH68" s="5" t="str">
        <f t="shared" si="9"/>
        <v/>
      </c>
      <c r="AI68" s="5" t="str">
        <f t="shared" si="22"/>
        <v/>
      </c>
      <c r="AJ68" s="5" t="str">
        <f t="shared" si="23"/>
        <v/>
      </c>
      <c r="AK68" s="5" t="str">
        <f t="shared" si="24"/>
        <v/>
      </c>
      <c r="AL68" s="5" t="str">
        <f t="shared" si="25"/>
        <v/>
      </c>
      <c r="AM68" s="1" t="str">
        <f>IF(G68="女",data_kyogisha!A59,"")</f>
        <v/>
      </c>
      <c r="AN68" s="1">
        <f t="shared" si="16"/>
        <v>0</v>
      </c>
      <c r="AO68" s="1" t="str">
        <f t="shared" si="10"/>
        <v/>
      </c>
      <c r="AP68" s="1">
        <f t="shared" si="26"/>
        <v>0</v>
      </c>
      <c r="AQ68" s="1" t="str">
        <f t="shared" si="12"/>
        <v/>
      </c>
      <c r="AR68" s="1">
        <f t="shared" si="17"/>
        <v>0</v>
      </c>
      <c r="AS68" s="1" t="str">
        <f t="shared" si="13"/>
        <v/>
      </c>
      <c r="AT68" s="1">
        <f t="shared" si="27"/>
        <v>0</v>
      </c>
      <c r="AU68" s="1" t="str">
        <f t="shared" si="15"/>
        <v/>
      </c>
    </row>
    <row r="69" spans="1:47">
      <c r="A69" s="27">
        <v>59</v>
      </c>
      <c r="B69" s="212" t="str">
        <f>IF(①団体情報入力!$C$9="","",IF(C69="","",①団体情報入力!$C$9))</f>
        <v/>
      </c>
      <c r="C69" s="224"/>
      <c r="D69" s="48"/>
      <c r="E69" s="48"/>
      <c r="F69" s="163"/>
      <c r="G69" s="48"/>
      <c r="H69" s="49"/>
      <c r="I69" s="50"/>
      <c r="J69" s="165"/>
      <c r="K69" s="130"/>
      <c r="L69" s="50"/>
      <c r="M69" s="165"/>
      <c r="N69" s="130"/>
      <c r="O69" s="50"/>
      <c r="P69" s="165"/>
      <c r="Q69" s="133"/>
      <c r="R69" s="301"/>
      <c r="S69" s="302"/>
      <c r="T69" s="306"/>
      <c r="U69" s="307"/>
      <c r="AB69" s="5" t="str">
        <f t="shared" si="8"/>
        <v/>
      </c>
      <c r="AC69" s="5" t="str">
        <f t="shared" si="18"/>
        <v/>
      </c>
      <c r="AD69" s="5" t="str">
        <f t="shared" si="19"/>
        <v/>
      </c>
      <c r="AE69" s="5" t="str">
        <f t="shared" si="20"/>
        <v/>
      </c>
      <c r="AF69" s="5" t="str">
        <f t="shared" si="21"/>
        <v/>
      </c>
      <c r="AG69" s="8" t="str">
        <f>IF(G69="男",data_kyogisha!A60,"")</f>
        <v/>
      </c>
      <c r="AH69" s="5" t="str">
        <f t="shared" si="9"/>
        <v/>
      </c>
      <c r="AI69" s="5" t="str">
        <f t="shared" si="22"/>
        <v/>
      </c>
      <c r="AJ69" s="5" t="str">
        <f t="shared" si="23"/>
        <v/>
      </c>
      <c r="AK69" s="5" t="str">
        <f t="shared" si="24"/>
        <v/>
      </c>
      <c r="AL69" s="5" t="str">
        <f t="shared" si="25"/>
        <v/>
      </c>
      <c r="AM69" s="1" t="str">
        <f>IF(G69="女",data_kyogisha!A60,"")</f>
        <v/>
      </c>
      <c r="AN69" s="1">
        <f t="shared" si="16"/>
        <v>0</v>
      </c>
      <c r="AO69" s="1" t="str">
        <f t="shared" si="10"/>
        <v/>
      </c>
      <c r="AP69" s="1">
        <f t="shared" si="26"/>
        <v>0</v>
      </c>
      <c r="AQ69" s="1" t="str">
        <f t="shared" si="12"/>
        <v/>
      </c>
      <c r="AR69" s="1">
        <f t="shared" si="17"/>
        <v>0</v>
      </c>
      <c r="AS69" s="1" t="str">
        <f t="shared" si="13"/>
        <v/>
      </c>
      <c r="AT69" s="1">
        <f t="shared" si="27"/>
        <v>0</v>
      </c>
      <c r="AU69" s="1" t="str">
        <f t="shared" si="15"/>
        <v/>
      </c>
    </row>
    <row r="70" spans="1:47">
      <c r="A70" s="27">
        <v>60</v>
      </c>
      <c r="B70" s="212" t="str">
        <f>IF(①団体情報入力!$C$9="","",IF(C70="","",①団体情報入力!$C$9))</f>
        <v/>
      </c>
      <c r="C70" s="224"/>
      <c r="D70" s="48"/>
      <c r="E70" s="48"/>
      <c r="F70" s="163"/>
      <c r="G70" s="48"/>
      <c r="H70" s="49"/>
      <c r="I70" s="50"/>
      <c r="J70" s="165"/>
      <c r="K70" s="130"/>
      <c r="L70" s="50"/>
      <c r="M70" s="165"/>
      <c r="N70" s="130"/>
      <c r="O70" s="50"/>
      <c r="P70" s="165"/>
      <c r="Q70" s="133"/>
      <c r="R70" s="301"/>
      <c r="S70" s="302"/>
      <c r="T70" s="306"/>
      <c r="U70" s="307"/>
      <c r="AB70" s="5" t="str">
        <f t="shared" si="8"/>
        <v/>
      </c>
      <c r="AC70" s="5" t="str">
        <f t="shared" si="18"/>
        <v/>
      </c>
      <c r="AD70" s="5" t="str">
        <f t="shared" si="19"/>
        <v/>
      </c>
      <c r="AE70" s="5" t="str">
        <f t="shared" si="20"/>
        <v/>
      </c>
      <c r="AF70" s="5" t="str">
        <f t="shared" si="21"/>
        <v/>
      </c>
      <c r="AG70" s="8" t="str">
        <f>IF(G70="男",data_kyogisha!A61,"")</f>
        <v/>
      </c>
      <c r="AH70" s="5" t="str">
        <f t="shared" si="9"/>
        <v/>
      </c>
      <c r="AI70" s="5" t="str">
        <f t="shared" si="22"/>
        <v/>
      </c>
      <c r="AJ70" s="5" t="str">
        <f t="shared" si="23"/>
        <v/>
      </c>
      <c r="AK70" s="5" t="str">
        <f t="shared" si="24"/>
        <v/>
      </c>
      <c r="AL70" s="5" t="str">
        <f t="shared" si="25"/>
        <v/>
      </c>
      <c r="AM70" s="1" t="str">
        <f>IF(G70="女",data_kyogisha!A61,"")</f>
        <v/>
      </c>
      <c r="AN70" s="1">
        <f t="shared" si="16"/>
        <v>0</v>
      </c>
      <c r="AO70" s="1" t="str">
        <f t="shared" si="10"/>
        <v/>
      </c>
      <c r="AP70" s="1">
        <f t="shared" si="26"/>
        <v>0</v>
      </c>
      <c r="AQ70" s="1" t="str">
        <f t="shared" si="12"/>
        <v/>
      </c>
      <c r="AR70" s="1">
        <f t="shared" si="17"/>
        <v>0</v>
      </c>
      <c r="AS70" s="1" t="str">
        <f t="shared" si="13"/>
        <v/>
      </c>
      <c r="AT70" s="1">
        <f t="shared" si="27"/>
        <v>0</v>
      </c>
      <c r="AU70" s="1" t="str">
        <f t="shared" si="15"/>
        <v/>
      </c>
    </row>
    <row r="71" spans="1:47">
      <c r="A71" s="27">
        <v>61</v>
      </c>
      <c r="B71" s="212" t="str">
        <f>IF(①団体情報入力!$C$9="","",IF(C71="","",①団体情報入力!$C$9))</f>
        <v/>
      </c>
      <c r="C71" s="224"/>
      <c r="D71" s="48"/>
      <c r="E71" s="48"/>
      <c r="F71" s="163"/>
      <c r="G71" s="48"/>
      <c r="H71" s="49"/>
      <c r="I71" s="50"/>
      <c r="J71" s="165"/>
      <c r="K71" s="130"/>
      <c r="L71" s="50"/>
      <c r="M71" s="165"/>
      <c r="N71" s="130"/>
      <c r="O71" s="50"/>
      <c r="P71" s="165"/>
      <c r="Q71" s="133"/>
      <c r="R71" s="301"/>
      <c r="S71" s="302"/>
      <c r="T71" s="306"/>
      <c r="U71" s="307"/>
      <c r="AB71" s="5" t="str">
        <f t="shared" si="8"/>
        <v/>
      </c>
      <c r="AC71" s="5" t="str">
        <f t="shared" si="18"/>
        <v/>
      </c>
      <c r="AD71" s="5" t="str">
        <f t="shared" si="19"/>
        <v/>
      </c>
      <c r="AE71" s="5" t="str">
        <f t="shared" si="20"/>
        <v/>
      </c>
      <c r="AF71" s="5" t="str">
        <f t="shared" si="21"/>
        <v/>
      </c>
      <c r="AG71" s="8" t="str">
        <f>IF(G71="男",data_kyogisha!A62,"")</f>
        <v/>
      </c>
      <c r="AH71" s="5" t="str">
        <f t="shared" si="9"/>
        <v/>
      </c>
      <c r="AI71" s="5" t="str">
        <f t="shared" si="22"/>
        <v/>
      </c>
      <c r="AJ71" s="5" t="str">
        <f t="shared" si="23"/>
        <v/>
      </c>
      <c r="AK71" s="5" t="str">
        <f t="shared" si="24"/>
        <v/>
      </c>
      <c r="AL71" s="5" t="str">
        <f t="shared" si="25"/>
        <v/>
      </c>
      <c r="AM71" s="1" t="str">
        <f>IF(G71="女",data_kyogisha!A62,"")</f>
        <v/>
      </c>
      <c r="AN71" s="1">
        <f t="shared" si="16"/>
        <v>0</v>
      </c>
      <c r="AO71" s="1" t="str">
        <f t="shared" si="10"/>
        <v/>
      </c>
      <c r="AP71" s="1">
        <f t="shared" si="26"/>
        <v>0</v>
      </c>
      <c r="AQ71" s="1" t="str">
        <f t="shared" si="12"/>
        <v/>
      </c>
      <c r="AR71" s="1">
        <f t="shared" si="17"/>
        <v>0</v>
      </c>
      <c r="AS71" s="1" t="str">
        <f t="shared" si="13"/>
        <v/>
      </c>
      <c r="AT71" s="1">
        <f t="shared" si="27"/>
        <v>0</v>
      </c>
      <c r="AU71" s="1" t="str">
        <f t="shared" si="15"/>
        <v/>
      </c>
    </row>
    <row r="72" spans="1:47">
      <c r="A72" s="27">
        <v>62</v>
      </c>
      <c r="B72" s="212" t="str">
        <f>IF(①団体情報入力!$C$9="","",IF(C72="","",①団体情報入力!$C$9))</f>
        <v/>
      </c>
      <c r="C72" s="224"/>
      <c r="D72" s="48"/>
      <c r="E72" s="48"/>
      <c r="F72" s="163"/>
      <c r="G72" s="48"/>
      <c r="H72" s="49"/>
      <c r="I72" s="50"/>
      <c r="J72" s="165"/>
      <c r="K72" s="130"/>
      <c r="L72" s="50"/>
      <c r="M72" s="165"/>
      <c r="N72" s="130"/>
      <c r="O72" s="50"/>
      <c r="P72" s="165"/>
      <c r="Q72" s="133"/>
      <c r="R72" s="301"/>
      <c r="S72" s="302"/>
      <c r="T72" s="306"/>
      <c r="U72" s="307"/>
      <c r="AB72" s="5" t="str">
        <f t="shared" si="8"/>
        <v/>
      </c>
      <c r="AC72" s="5" t="str">
        <f t="shared" si="18"/>
        <v/>
      </c>
      <c r="AD72" s="5" t="str">
        <f t="shared" si="19"/>
        <v/>
      </c>
      <c r="AE72" s="5" t="str">
        <f t="shared" si="20"/>
        <v/>
      </c>
      <c r="AF72" s="5" t="str">
        <f t="shared" si="21"/>
        <v/>
      </c>
      <c r="AG72" s="8" t="str">
        <f>IF(G72="男",data_kyogisha!A63,"")</f>
        <v/>
      </c>
      <c r="AH72" s="5" t="str">
        <f t="shared" si="9"/>
        <v/>
      </c>
      <c r="AI72" s="5" t="str">
        <f t="shared" si="22"/>
        <v/>
      </c>
      <c r="AJ72" s="5" t="str">
        <f t="shared" si="23"/>
        <v/>
      </c>
      <c r="AK72" s="5" t="str">
        <f t="shared" si="24"/>
        <v/>
      </c>
      <c r="AL72" s="5" t="str">
        <f t="shared" si="25"/>
        <v/>
      </c>
      <c r="AM72" s="1" t="str">
        <f>IF(G72="女",data_kyogisha!A63,"")</f>
        <v/>
      </c>
      <c r="AN72" s="1">
        <f t="shared" si="16"/>
        <v>0</v>
      </c>
      <c r="AO72" s="1" t="str">
        <f t="shared" si="10"/>
        <v/>
      </c>
      <c r="AP72" s="1">
        <f t="shared" si="26"/>
        <v>0</v>
      </c>
      <c r="AQ72" s="1" t="str">
        <f t="shared" si="12"/>
        <v/>
      </c>
      <c r="AR72" s="1">
        <f t="shared" si="17"/>
        <v>0</v>
      </c>
      <c r="AS72" s="1" t="str">
        <f t="shared" si="13"/>
        <v/>
      </c>
      <c r="AT72" s="1">
        <f t="shared" si="27"/>
        <v>0</v>
      </c>
      <c r="AU72" s="1" t="str">
        <f t="shared" si="15"/>
        <v/>
      </c>
    </row>
    <row r="73" spans="1:47">
      <c r="A73" s="27">
        <v>63</v>
      </c>
      <c r="B73" s="212" t="str">
        <f>IF(①団体情報入力!$C$9="","",IF(C73="","",①団体情報入力!$C$9))</f>
        <v/>
      </c>
      <c r="C73" s="224"/>
      <c r="D73" s="48"/>
      <c r="E73" s="48"/>
      <c r="F73" s="163"/>
      <c r="G73" s="48"/>
      <c r="H73" s="49"/>
      <c r="I73" s="50"/>
      <c r="J73" s="165"/>
      <c r="K73" s="130"/>
      <c r="L73" s="50"/>
      <c r="M73" s="165"/>
      <c r="N73" s="130"/>
      <c r="O73" s="50"/>
      <c r="P73" s="165"/>
      <c r="Q73" s="133"/>
      <c r="R73" s="301"/>
      <c r="S73" s="302"/>
      <c r="T73" s="306"/>
      <c r="U73" s="307"/>
      <c r="AB73" s="5" t="str">
        <f t="shared" si="8"/>
        <v/>
      </c>
      <c r="AC73" s="5" t="str">
        <f t="shared" si="18"/>
        <v/>
      </c>
      <c r="AD73" s="5" t="str">
        <f t="shared" si="19"/>
        <v/>
      </c>
      <c r="AE73" s="5" t="str">
        <f t="shared" si="20"/>
        <v/>
      </c>
      <c r="AF73" s="5" t="str">
        <f t="shared" si="21"/>
        <v/>
      </c>
      <c r="AG73" s="8" t="str">
        <f>IF(G73="男",data_kyogisha!A64,"")</f>
        <v/>
      </c>
      <c r="AH73" s="5" t="str">
        <f t="shared" si="9"/>
        <v/>
      </c>
      <c r="AI73" s="5" t="str">
        <f t="shared" si="22"/>
        <v/>
      </c>
      <c r="AJ73" s="5" t="str">
        <f t="shared" si="23"/>
        <v/>
      </c>
      <c r="AK73" s="5" t="str">
        <f t="shared" si="24"/>
        <v/>
      </c>
      <c r="AL73" s="5" t="str">
        <f t="shared" si="25"/>
        <v/>
      </c>
      <c r="AM73" s="1" t="str">
        <f>IF(G73="女",data_kyogisha!A64,"")</f>
        <v/>
      </c>
      <c r="AN73" s="1">
        <f t="shared" si="16"/>
        <v>0</v>
      </c>
      <c r="AO73" s="1" t="str">
        <f t="shared" si="10"/>
        <v/>
      </c>
      <c r="AP73" s="1">
        <f t="shared" si="26"/>
        <v>0</v>
      </c>
      <c r="AQ73" s="1" t="str">
        <f t="shared" si="12"/>
        <v/>
      </c>
      <c r="AR73" s="1">
        <f t="shared" si="17"/>
        <v>0</v>
      </c>
      <c r="AS73" s="1" t="str">
        <f t="shared" si="13"/>
        <v/>
      </c>
      <c r="AT73" s="1">
        <f t="shared" si="27"/>
        <v>0</v>
      </c>
      <c r="AU73" s="1" t="str">
        <f t="shared" si="15"/>
        <v/>
      </c>
    </row>
    <row r="74" spans="1:47">
      <c r="A74" s="27">
        <v>64</v>
      </c>
      <c r="B74" s="212" t="str">
        <f>IF(①団体情報入力!$C$9="","",IF(C74="","",①団体情報入力!$C$9))</f>
        <v/>
      </c>
      <c r="C74" s="224"/>
      <c r="D74" s="48"/>
      <c r="E74" s="48"/>
      <c r="F74" s="163"/>
      <c r="G74" s="48"/>
      <c r="H74" s="49"/>
      <c r="I74" s="50"/>
      <c r="J74" s="165"/>
      <c r="K74" s="130"/>
      <c r="L74" s="50"/>
      <c r="M74" s="165"/>
      <c r="N74" s="130"/>
      <c r="O74" s="50"/>
      <c r="P74" s="165"/>
      <c r="Q74" s="133"/>
      <c r="R74" s="301"/>
      <c r="S74" s="302"/>
      <c r="T74" s="306"/>
      <c r="U74" s="307"/>
      <c r="AB74" s="5" t="str">
        <f t="shared" si="8"/>
        <v/>
      </c>
      <c r="AC74" s="5" t="str">
        <f t="shared" si="18"/>
        <v/>
      </c>
      <c r="AD74" s="5" t="str">
        <f t="shared" si="19"/>
        <v/>
      </c>
      <c r="AE74" s="5" t="str">
        <f t="shared" si="20"/>
        <v/>
      </c>
      <c r="AF74" s="5" t="str">
        <f t="shared" si="21"/>
        <v/>
      </c>
      <c r="AG74" s="8" t="str">
        <f>IF(G74="男",data_kyogisha!A65,"")</f>
        <v/>
      </c>
      <c r="AH74" s="5" t="str">
        <f t="shared" si="9"/>
        <v/>
      </c>
      <c r="AI74" s="5" t="str">
        <f t="shared" si="22"/>
        <v/>
      </c>
      <c r="AJ74" s="5" t="str">
        <f t="shared" si="23"/>
        <v/>
      </c>
      <c r="AK74" s="5" t="str">
        <f t="shared" si="24"/>
        <v/>
      </c>
      <c r="AL74" s="5" t="str">
        <f t="shared" si="25"/>
        <v/>
      </c>
      <c r="AM74" s="1" t="str">
        <f>IF(G74="女",data_kyogisha!A65,"")</f>
        <v/>
      </c>
      <c r="AN74" s="1">
        <f t="shared" si="16"/>
        <v>0</v>
      </c>
      <c r="AO74" s="1" t="str">
        <f t="shared" si="10"/>
        <v/>
      </c>
      <c r="AP74" s="1">
        <f t="shared" si="26"/>
        <v>0</v>
      </c>
      <c r="AQ74" s="1" t="str">
        <f t="shared" si="12"/>
        <v/>
      </c>
      <c r="AR74" s="1">
        <f t="shared" si="17"/>
        <v>0</v>
      </c>
      <c r="AS74" s="1" t="str">
        <f t="shared" si="13"/>
        <v/>
      </c>
      <c r="AT74" s="1">
        <f t="shared" si="27"/>
        <v>0</v>
      </c>
      <c r="AU74" s="1" t="str">
        <f t="shared" si="15"/>
        <v/>
      </c>
    </row>
    <row r="75" spans="1:47">
      <c r="A75" s="27">
        <v>65</v>
      </c>
      <c r="B75" s="212" t="str">
        <f>IF(①団体情報入力!$C$9="","",IF(C75="","",①団体情報入力!$C$9))</f>
        <v/>
      </c>
      <c r="C75" s="224"/>
      <c r="D75" s="48"/>
      <c r="E75" s="48"/>
      <c r="F75" s="163"/>
      <c r="G75" s="48"/>
      <c r="H75" s="49"/>
      <c r="I75" s="50"/>
      <c r="J75" s="165"/>
      <c r="K75" s="130"/>
      <c r="L75" s="50"/>
      <c r="M75" s="165"/>
      <c r="N75" s="130"/>
      <c r="O75" s="50"/>
      <c r="P75" s="165"/>
      <c r="Q75" s="133"/>
      <c r="R75" s="301"/>
      <c r="S75" s="302"/>
      <c r="T75" s="306"/>
      <c r="U75" s="307"/>
      <c r="AB75" s="5" t="str">
        <f t="shared" si="8"/>
        <v/>
      </c>
      <c r="AC75" s="5" t="str">
        <f t="shared" si="18"/>
        <v/>
      </c>
      <c r="AD75" s="5" t="str">
        <f t="shared" si="19"/>
        <v/>
      </c>
      <c r="AE75" s="5" t="str">
        <f t="shared" si="20"/>
        <v/>
      </c>
      <c r="AF75" s="5" t="str">
        <f t="shared" si="21"/>
        <v/>
      </c>
      <c r="AG75" s="8" t="str">
        <f>IF(G75="男",data_kyogisha!A66,"")</f>
        <v/>
      </c>
      <c r="AH75" s="5" t="str">
        <f t="shared" si="9"/>
        <v/>
      </c>
      <c r="AI75" s="5" t="str">
        <f t="shared" ref="AI75:AI100" si="28">IF(G75="女",D75,"")</f>
        <v/>
      </c>
      <c r="AJ75" s="5" t="str">
        <f t="shared" si="23"/>
        <v/>
      </c>
      <c r="AK75" s="5" t="str">
        <f t="shared" ref="AK75:AK100" si="29">IF(G75="女",G75,"")</f>
        <v/>
      </c>
      <c r="AL75" s="5" t="str">
        <f t="shared" si="25"/>
        <v/>
      </c>
      <c r="AM75" s="1" t="str">
        <f>IF(G75="女",data_kyogisha!A66,"")</f>
        <v/>
      </c>
      <c r="AN75" s="1">
        <f t="shared" si="16"/>
        <v>0</v>
      </c>
      <c r="AO75" s="1" t="str">
        <f t="shared" si="10"/>
        <v/>
      </c>
      <c r="AP75" s="1">
        <f t="shared" si="26"/>
        <v>0</v>
      </c>
      <c r="AQ75" s="1" t="str">
        <f t="shared" si="12"/>
        <v/>
      </c>
      <c r="AR75" s="1">
        <f t="shared" si="17"/>
        <v>0</v>
      </c>
      <c r="AS75" s="1" t="str">
        <f t="shared" si="13"/>
        <v/>
      </c>
      <c r="AT75" s="1">
        <f t="shared" si="27"/>
        <v>0</v>
      </c>
      <c r="AU75" s="1" t="str">
        <f t="shared" si="15"/>
        <v/>
      </c>
    </row>
    <row r="76" spans="1:47">
      <c r="A76" s="27">
        <v>66</v>
      </c>
      <c r="B76" s="212" t="str">
        <f>IF(①団体情報入力!$C$9="","",IF(C76="","",①団体情報入力!$C$9))</f>
        <v/>
      </c>
      <c r="C76" s="224"/>
      <c r="D76" s="48"/>
      <c r="E76" s="48"/>
      <c r="F76" s="163"/>
      <c r="G76" s="48"/>
      <c r="H76" s="49"/>
      <c r="I76" s="50"/>
      <c r="J76" s="165"/>
      <c r="K76" s="130"/>
      <c r="L76" s="50"/>
      <c r="M76" s="165"/>
      <c r="N76" s="130"/>
      <c r="O76" s="50"/>
      <c r="P76" s="165"/>
      <c r="Q76" s="133"/>
      <c r="R76" s="301"/>
      <c r="S76" s="302"/>
      <c r="T76" s="306"/>
      <c r="U76" s="307"/>
      <c r="AB76" s="5" t="str">
        <f t="shared" ref="AB76:AB100" si="30">IF(G76="男",C76,"")</f>
        <v/>
      </c>
      <c r="AC76" s="5" t="str">
        <f t="shared" ref="AC76:AC100" si="31">IF(G76="男",D76,"")</f>
        <v/>
      </c>
      <c r="AD76" s="5" t="str">
        <f t="shared" ref="AD76:AD100" si="32">IF(G76="男",E76,"")</f>
        <v/>
      </c>
      <c r="AE76" s="5" t="str">
        <f t="shared" ref="AE76:AE100" si="33">IF(G76="男",G76,"")</f>
        <v/>
      </c>
      <c r="AF76" s="5" t="str">
        <f t="shared" ref="AF76:AF100" si="34">IF(G76="男",IF(H76="","",H76),"")</f>
        <v/>
      </c>
      <c r="AG76" s="8" t="str">
        <f>IF(G76="男",data_kyogisha!A67,"")</f>
        <v/>
      </c>
      <c r="AH76" s="5" t="str">
        <f t="shared" ref="AH76:AH100" si="35">IF(G76="女",C76,"")</f>
        <v/>
      </c>
      <c r="AI76" s="5" t="str">
        <f t="shared" si="28"/>
        <v/>
      </c>
      <c r="AJ76" s="5" t="str">
        <f t="shared" ref="AJ76:AJ100" si="36">IF(G76="女",E76,"")</f>
        <v/>
      </c>
      <c r="AK76" s="5" t="str">
        <f t="shared" si="29"/>
        <v/>
      </c>
      <c r="AL76" s="5" t="str">
        <f t="shared" ref="AL76:AL100" si="37">IF(G76="女",IF(H76="","",H76),"")</f>
        <v/>
      </c>
      <c r="AM76" s="1" t="str">
        <f>IF(G76="女",data_kyogisha!A67,"")</f>
        <v/>
      </c>
      <c r="AN76" s="1">
        <f t="shared" si="16"/>
        <v>0</v>
      </c>
      <c r="AO76" s="1" t="str">
        <f t="shared" ref="AO76:AO100" si="38">IF(AND(G76="男",R76="○"),C76,"")</f>
        <v/>
      </c>
      <c r="AP76" s="1">
        <f t="shared" ref="AP76:AP100" si="39">IF(AND(G76="男",T76="○"),AP75+1,AP75)</f>
        <v>0</v>
      </c>
      <c r="AQ76" s="1" t="str">
        <f t="shared" ref="AQ76:AQ100" si="40">IF(AND(G76="男",T76="○"),C76,"")</f>
        <v/>
      </c>
      <c r="AR76" s="1">
        <f t="shared" si="17"/>
        <v>0</v>
      </c>
      <c r="AS76" s="1" t="str">
        <f t="shared" ref="AS76:AS100" si="41">IF(AND(G76="女",R76="○"),C76,"")</f>
        <v/>
      </c>
      <c r="AT76" s="1">
        <f t="shared" ref="AT76:AT100" si="42">IF(AND(G76="女",T76="○"),AT75+1,AT75)</f>
        <v>0</v>
      </c>
      <c r="AU76" s="1" t="str">
        <f t="shared" ref="AU76:AU100" si="43">IF(AND(G76="女",T76="○"),C76,"")</f>
        <v/>
      </c>
    </row>
    <row r="77" spans="1:47">
      <c r="A77" s="27">
        <v>67</v>
      </c>
      <c r="B77" s="212" t="str">
        <f>IF(①団体情報入力!$C$9="","",IF(C77="","",①団体情報入力!$C$9))</f>
        <v/>
      </c>
      <c r="C77" s="224"/>
      <c r="D77" s="48"/>
      <c r="E77" s="48"/>
      <c r="F77" s="163"/>
      <c r="G77" s="48"/>
      <c r="H77" s="49"/>
      <c r="I77" s="50"/>
      <c r="J77" s="165"/>
      <c r="K77" s="130"/>
      <c r="L77" s="50"/>
      <c r="M77" s="165"/>
      <c r="N77" s="130"/>
      <c r="O77" s="50"/>
      <c r="P77" s="165"/>
      <c r="Q77" s="133"/>
      <c r="R77" s="301"/>
      <c r="S77" s="302"/>
      <c r="T77" s="306"/>
      <c r="U77" s="307"/>
      <c r="AB77" s="5" t="str">
        <f t="shared" si="30"/>
        <v/>
      </c>
      <c r="AC77" s="5" t="str">
        <f t="shared" si="31"/>
        <v/>
      </c>
      <c r="AD77" s="5" t="str">
        <f t="shared" si="32"/>
        <v/>
      </c>
      <c r="AE77" s="5" t="str">
        <f t="shared" si="33"/>
        <v/>
      </c>
      <c r="AF77" s="5" t="str">
        <f t="shared" si="34"/>
        <v/>
      </c>
      <c r="AG77" s="8" t="str">
        <f>IF(G77="男",data_kyogisha!A68,"")</f>
        <v/>
      </c>
      <c r="AH77" s="5" t="str">
        <f t="shared" si="35"/>
        <v/>
      </c>
      <c r="AI77" s="5" t="str">
        <f t="shared" si="28"/>
        <v/>
      </c>
      <c r="AJ77" s="5" t="str">
        <f t="shared" si="36"/>
        <v/>
      </c>
      <c r="AK77" s="5" t="str">
        <f t="shared" si="29"/>
        <v/>
      </c>
      <c r="AL77" s="5" t="str">
        <f t="shared" si="37"/>
        <v/>
      </c>
      <c r="AM77" s="1" t="str">
        <f>IF(G77="女",data_kyogisha!A68,"")</f>
        <v/>
      </c>
      <c r="AN77" s="1">
        <f t="shared" ref="AN77:AN100" si="44">IF(AND(G77="男",R77="○"),AN76+1,AN76)</f>
        <v>0</v>
      </c>
      <c r="AO77" s="1" t="str">
        <f t="shared" si="38"/>
        <v/>
      </c>
      <c r="AP77" s="1">
        <f t="shared" si="39"/>
        <v>0</v>
      </c>
      <c r="AQ77" s="1" t="str">
        <f t="shared" si="40"/>
        <v/>
      </c>
      <c r="AR77" s="1">
        <f t="shared" ref="AR77:AR100" si="45">IF(AND(G77="女",R77="○"),AR76+1,AR76)</f>
        <v>0</v>
      </c>
      <c r="AS77" s="1" t="str">
        <f t="shared" si="41"/>
        <v/>
      </c>
      <c r="AT77" s="1">
        <f t="shared" si="42"/>
        <v>0</v>
      </c>
      <c r="AU77" s="1" t="str">
        <f t="shared" si="43"/>
        <v/>
      </c>
    </row>
    <row r="78" spans="1:47">
      <c r="A78" s="27">
        <v>68</v>
      </c>
      <c r="B78" s="212" t="str">
        <f>IF(①団体情報入力!$C$9="","",IF(C78="","",①団体情報入力!$C$9))</f>
        <v/>
      </c>
      <c r="C78" s="224"/>
      <c r="D78" s="48"/>
      <c r="E78" s="48"/>
      <c r="F78" s="163"/>
      <c r="G78" s="48"/>
      <c r="H78" s="49"/>
      <c r="I78" s="50"/>
      <c r="J78" s="165"/>
      <c r="K78" s="130"/>
      <c r="L78" s="50"/>
      <c r="M78" s="165"/>
      <c r="N78" s="130"/>
      <c r="O78" s="50"/>
      <c r="P78" s="165"/>
      <c r="Q78" s="133"/>
      <c r="R78" s="301"/>
      <c r="S78" s="302"/>
      <c r="T78" s="306"/>
      <c r="U78" s="307"/>
      <c r="AB78" s="5" t="str">
        <f t="shared" si="30"/>
        <v/>
      </c>
      <c r="AC78" s="5" t="str">
        <f t="shared" si="31"/>
        <v/>
      </c>
      <c r="AD78" s="5" t="str">
        <f t="shared" si="32"/>
        <v/>
      </c>
      <c r="AE78" s="5" t="str">
        <f t="shared" si="33"/>
        <v/>
      </c>
      <c r="AF78" s="5" t="str">
        <f t="shared" si="34"/>
        <v/>
      </c>
      <c r="AG78" s="8" t="str">
        <f>IF(G78="男",data_kyogisha!A69,"")</f>
        <v/>
      </c>
      <c r="AH78" s="5" t="str">
        <f t="shared" si="35"/>
        <v/>
      </c>
      <c r="AI78" s="5" t="str">
        <f t="shared" si="28"/>
        <v/>
      </c>
      <c r="AJ78" s="5" t="str">
        <f t="shared" si="36"/>
        <v/>
      </c>
      <c r="AK78" s="5" t="str">
        <f t="shared" si="29"/>
        <v/>
      </c>
      <c r="AL78" s="5" t="str">
        <f t="shared" si="37"/>
        <v/>
      </c>
      <c r="AM78" s="1" t="str">
        <f>IF(G78="女",data_kyogisha!A69,"")</f>
        <v/>
      </c>
      <c r="AN78" s="1">
        <f t="shared" si="44"/>
        <v>0</v>
      </c>
      <c r="AO78" s="1" t="str">
        <f t="shared" si="38"/>
        <v/>
      </c>
      <c r="AP78" s="1">
        <f t="shared" si="39"/>
        <v>0</v>
      </c>
      <c r="AQ78" s="1" t="str">
        <f t="shared" si="40"/>
        <v/>
      </c>
      <c r="AR78" s="1">
        <f t="shared" si="45"/>
        <v>0</v>
      </c>
      <c r="AS78" s="1" t="str">
        <f t="shared" si="41"/>
        <v/>
      </c>
      <c r="AT78" s="1">
        <f t="shared" si="42"/>
        <v>0</v>
      </c>
      <c r="AU78" s="1" t="str">
        <f t="shared" si="43"/>
        <v/>
      </c>
    </row>
    <row r="79" spans="1:47">
      <c r="A79" s="27">
        <v>69</v>
      </c>
      <c r="B79" s="212" t="str">
        <f>IF(①団体情報入力!$C$9="","",IF(C79="","",①団体情報入力!$C$9))</f>
        <v/>
      </c>
      <c r="C79" s="224"/>
      <c r="D79" s="48"/>
      <c r="E79" s="48"/>
      <c r="F79" s="163"/>
      <c r="G79" s="48"/>
      <c r="H79" s="49"/>
      <c r="I79" s="50"/>
      <c r="J79" s="165"/>
      <c r="K79" s="130"/>
      <c r="L79" s="50"/>
      <c r="M79" s="165"/>
      <c r="N79" s="130"/>
      <c r="O79" s="50"/>
      <c r="P79" s="165"/>
      <c r="Q79" s="133"/>
      <c r="R79" s="301"/>
      <c r="S79" s="302"/>
      <c r="T79" s="306"/>
      <c r="U79" s="307"/>
      <c r="AB79" s="5" t="str">
        <f t="shared" si="30"/>
        <v/>
      </c>
      <c r="AC79" s="5" t="str">
        <f t="shared" si="31"/>
        <v/>
      </c>
      <c r="AD79" s="5" t="str">
        <f t="shared" si="32"/>
        <v/>
      </c>
      <c r="AE79" s="5" t="str">
        <f t="shared" si="33"/>
        <v/>
      </c>
      <c r="AF79" s="5" t="str">
        <f t="shared" si="34"/>
        <v/>
      </c>
      <c r="AG79" s="8" t="str">
        <f>IF(G79="男",data_kyogisha!A70,"")</f>
        <v/>
      </c>
      <c r="AH79" s="5" t="str">
        <f t="shared" si="35"/>
        <v/>
      </c>
      <c r="AI79" s="5" t="str">
        <f t="shared" si="28"/>
        <v/>
      </c>
      <c r="AJ79" s="5" t="str">
        <f t="shared" si="36"/>
        <v/>
      </c>
      <c r="AK79" s="5" t="str">
        <f t="shared" si="29"/>
        <v/>
      </c>
      <c r="AL79" s="5" t="str">
        <f t="shared" si="37"/>
        <v/>
      </c>
      <c r="AM79" s="1" t="str">
        <f>IF(G79="女",data_kyogisha!A70,"")</f>
        <v/>
      </c>
      <c r="AN79" s="1">
        <f t="shared" si="44"/>
        <v>0</v>
      </c>
      <c r="AO79" s="1" t="str">
        <f t="shared" si="38"/>
        <v/>
      </c>
      <c r="AP79" s="1">
        <f t="shared" si="39"/>
        <v>0</v>
      </c>
      <c r="AQ79" s="1" t="str">
        <f t="shared" si="40"/>
        <v/>
      </c>
      <c r="AR79" s="1">
        <f t="shared" si="45"/>
        <v>0</v>
      </c>
      <c r="AS79" s="1" t="str">
        <f t="shared" si="41"/>
        <v/>
      </c>
      <c r="AT79" s="1">
        <f t="shared" si="42"/>
        <v>0</v>
      </c>
      <c r="AU79" s="1" t="str">
        <f t="shared" si="43"/>
        <v/>
      </c>
    </row>
    <row r="80" spans="1:47">
      <c r="A80" s="27">
        <v>70</v>
      </c>
      <c r="B80" s="212" t="str">
        <f>IF(①団体情報入力!$C$9="","",IF(C80="","",①団体情報入力!$C$9))</f>
        <v/>
      </c>
      <c r="C80" s="224"/>
      <c r="D80" s="48"/>
      <c r="E80" s="48"/>
      <c r="F80" s="163"/>
      <c r="G80" s="48"/>
      <c r="H80" s="49"/>
      <c r="I80" s="50"/>
      <c r="J80" s="165"/>
      <c r="K80" s="130"/>
      <c r="L80" s="50"/>
      <c r="M80" s="165"/>
      <c r="N80" s="130"/>
      <c r="O80" s="50"/>
      <c r="P80" s="165"/>
      <c r="Q80" s="133"/>
      <c r="R80" s="301"/>
      <c r="S80" s="302"/>
      <c r="T80" s="306"/>
      <c r="U80" s="307"/>
      <c r="AB80" s="5" t="str">
        <f t="shared" si="30"/>
        <v/>
      </c>
      <c r="AC80" s="5" t="str">
        <f t="shared" si="31"/>
        <v/>
      </c>
      <c r="AD80" s="5" t="str">
        <f t="shared" si="32"/>
        <v/>
      </c>
      <c r="AE80" s="5" t="str">
        <f t="shared" si="33"/>
        <v/>
      </c>
      <c r="AF80" s="5" t="str">
        <f t="shared" si="34"/>
        <v/>
      </c>
      <c r="AG80" s="8" t="str">
        <f>IF(G80="男",data_kyogisha!A71,"")</f>
        <v/>
      </c>
      <c r="AH80" s="5" t="str">
        <f t="shared" si="35"/>
        <v/>
      </c>
      <c r="AI80" s="5" t="str">
        <f t="shared" si="28"/>
        <v/>
      </c>
      <c r="AJ80" s="5" t="str">
        <f t="shared" si="36"/>
        <v/>
      </c>
      <c r="AK80" s="5" t="str">
        <f t="shared" si="29"/>
        <v/>
      </c>
      <c r="AL80" s="5" t="str">
        <f t="shared" si="37"/>
        <v/>
      </c>
      <c r="AM80" s="1" t="str">
        <f>IF(G80="女",data_kyogisha!A71,"")</f>
        <v/>
      </c>
      <c r="AN80" s="1">
        <f t="shared" si="44"/>
        <v>0</v>
      </c>
      <c r="AO80" s="1" t="str">
        <f t="shared" si="38"/>
        <v/>
      </c>
      <c r="AP80" s="1">
        <f t="shared" si="39"/>
        <v>0</v>
      </c>
      <c r="AQ80" s="1" t="str">
        <f t="shared" si="40"/>
        <v/>
      </c>
      <c r="AR80" s="1">
        <f t="shared" si="45"/>
        <v>0</v>
      </c>
      <c r="AS80" s="1" t="str">
        <f t="shared" si="41"/>
        <v/>
      </c>
      <c r="AT80" s="1">
        <f t="shared" si="42"/>
        <v>0</v>
      </c>
      <c r="AU80" s="1" t="str">
        <f t="shared" si="43"/>
        <v/>
      </c>
    </row>
    <row r="81" spans="1:47">
      <c r="A81" s="27">
        <v>71</v>
      </c>
      <c r="B81" s="212" t="str">
        <f>IF(①団体情報入力!$C$9="","",IF(C81="","",①団体情報入力!$C$9))</f>
        <v/>
      </c>
      <c r="C81" s="224"/>
      <c r="D81" s="48"/>
      <c r="E81" s="48"/>
      <c r="F81" s="163"/>
      <c r="G81" s="48"/>
      <c r="H81" s="49"/>
      <c r="I81" s="50"/>
      <c r="J81" s="165"/>
      <c r="K81" s="130"/>
      <c r="L81" s="50"/>
      <c r="M81" s="165"/>
      <c r="N81" s="130"/>
      <c r="O81" s="50"/>
      <c r="P81" s="165"/>
      <c r="Q81" s="133"/>
      <c r="R81" s="301"/>
      <c r="S81" s="302"/>
      <c r="T81" s="306"/>
      <c r="U81" s="307"/>
      <c r="AB81" s="5" t="str">
        <f t="shared" si="30"/>
        <v/>
      </c>
      <c r="AC81" s="5" t="str">
        <f t="shared" si="31"/>
        <v/>
      </c>
      <c r="AD81" s="5" t="str">
        <f t="shared" si="32"/>
        <v/>
      </c>
      <c r="AE81" s="5" t="str">
        <f t="shared" si="33"/>
        <v/>
      </c>
      <c r="AF81" s="5" t="str">
        <f t="shared" si="34"/>
        <v/>
      </c>
      <c r="AG81" s="8" t="str">
        <f>IF(G81="男",data_kyogisha!A72,"")</f>
        <v/>
      </c>
      <c r="AH81" s="5" t="str">
        <f t="shared" si="35"/>
        <v/>
      </c>
      <c r="AI81" s="5" t="str">
        <f t="shared" si="28"/>
        <v/>
      </c>
      <c r="AJ81" s="5" t="str">
        <f t="shared" si="36"/>
        <v/>
      </c>
      <c r="AK81" s="5" t="str">
        <f t="shared" si="29"/>
        <v/>
      </c>
      <c r="AL81" s="5" t="str">
        <f t="shared" si="37"/>
        <v/>
      </c>
      <c r="AM81" s="1" t="str">
        <f>IF(G81="女",data_kyogisha!A72,"")</f>
        <v/>
      </c>
      <c r="AN81" s="1">
        <f t="shared" si="44"/>
        <v>0</v>
      </c>
      <c r="AO81" s="1" t="str">
        <f t="shared" si="38"/>
        <v/>
      </c>
      <c r="AP81" s="1">
        <f t="shared" si="39"/>
        <v>0</v>
      </c>
      <c r="AQ81" s="1" t="str">
        <f t="shared" si="40"/>
        <v/>
      </c>
      <c r="AR81" s="1">
        <f t="shared" si="45"/>
        <v>0</v>
      </c>
      <c r="AS81" s="1" t="str">
        <f t="shared" si="41"/>
        <v/>
      </c>
      <c r="AT81" s="1">
        <f t="shared" si="42"/>
        <v>0</v>
      </c>
      <c r="AU81" s="1" t="str">
        <f t="shared" si="43"/>
        <v/>
      </c>
    </row>
    <row r="82" spans="1:47">
      <c r="A82" s="27">
        <v>72</v>
      </c>
      <c r="B82" s="212" t="str">
        <f>IF(①団体情報入力!$C$9="","",IF(C82="","",①団体情報入力!$C$9))</f>
        <v/>
      </c>
      <c r="C82" s="224"/>
      <c r="D82" s="48"/>
      <c r="E82" s="48"/>
      <c r="F82" s="163"/>
      <c r="G82" s="48"/>
      <c r="H82" s="49"/>
      <c r="I82" s="50"/>
      <c r="J82" s="165"/>
      <c r="K82" s="130"/>
      <c r="L82" s="50"/>
      <c r="M82" s="165"/>
      <c r="N82" s="130"/>
      <c r="O82" s="50"/>
      <c r="P82" s="165"/>
      <c r="Q82" s="133"/>
      <c r="R82" s="301"/>
      <c r="S82" s="302"/>
      <c r="T82" s="306"/>
      <c r="U82" s="307"/>
      <c r="AB82" s="5" t="str">
        <f t="shared" si="30"/>
        <v/>
      </c>
      <c r="AC82" s="5" t="str">
        <f t="shared" si="31"/>
        <v/>
      </c>
      <c r="AD82" s="5" t="str">
        <f t="shared" si="32"/>
        <v/>
      </c>
      <c r="AE82" s="5" t="str">
        <f t="shared" si="33"/>
        <v/>
      </c>
      <c r="AF82" s="5" t="str">
        <f t="shared" si="34"/>
        <v/>
      </c>
      <c r="AG82" s="8" t="str">
        <f>IF(G82="男",data_kyogisha!A73,"")</f>
        <v/>
      </c>
      <c r="AH82" s="5" t="str">
        <f t="shared" si="35"/>
        <v/>
      </c>
      <c r="AI82" s="5" t="str">
        <f t="shared" si="28"/>
        <v/>
      </c>
      <c r="AJ82" s="5" t="str">
        <f t="shared" si="36"/>
        <v/>
      </c>
      <c r="AK82" s="5" t="str">
        <f t="shared" si="29"/>
        <v/>
      </c>
      <c r="AL82" s="5" t="str">
        <f t="shared" si="37"/>
        <v/>
      </c>
      <c r="AM82" s="1" t="str">
        <f>IF(G82="女",data_kyogisha!A73,"")</f>
        <v/>
      </c>
      <c r="AN82" s="1">
        <f t="shared" si="44"/>
        <v>0</v>
      </c>
      <c r="AO82" s="1" t="str">
        <f t="shared" si="38"/>
        <v/>
      </c>
      <c r="AP82" s="1">
        <f t="shared" si="39"/>
        <v>0</v>
      </c>
      <c r="AQ82" s="1" t="str">
        <f t="shared" si="40"/>
        <v/>
      </c>
      <c r="AR82" s="1">
        <f t="shared" si="45"/>
        <v>0</v>
      </c>
      <c r="AS82" s="1" t="str">
        <f t="shared" si="41"/>
        <v/>
      </c>
      <c r="AT82" s="1">
        <f t="shared" si="42"/>
        <v>0</v>
      </c>
      <c r="AU82" s="1" t="str">
        <f t="shared" si="43"/>
        <v/>
      </c>
    </row>
    <row r="83" spans="1:47">
      <c r="A83" s="27">
        <v>73</v>
      </c>
      <c r="B83" s="212" t="str">
        <f>IF(①団体情報入力!$C$9="","",IF(C83="","",①団体情報入力!$C$9))</f>
        <v/>
      </c>
      <c r="C83" s="224"/>
      <c r="D83" s="48"/>
      <c r="E83" s="48"/>
      <c r="F83" s="163"/>
      <c r="G83" s="48"/>
      <c r="H83" s="49"/>
      <c r="I83" s="50"/>
      <c r="J83" s="165"/>
      <c r="K83" s="130"/>
      <c r="L83" s="50"/>
      <c r="M83" s="165"/>
      <c r="N83" s="130"/>
      <c r="O83" s="50"/>
      <c r="P83" s="165"/>
      <c r="Q83" s="133"/>
      <c r="R83" s="301"/>
      <c r="S83" s="302"/>
      <c r="T83" s="306"/>
      <c r="U83" s="307"/>
      <c r="AB83" s="5" t="str">
        <f t="shared" si="30"/>
        <v/>
      </c>
      <c r="AC83" s="5" t="str">
        <f t="shared" si="31"/>
        <v/>
      </c>
      <c r="AD83" s="5" t="str">
        <f t="shared" si="32"/>
        <v/>
      </c>
      <c r="AE83" s="5" t="str">
        <f t="shared" si="33"/>
        <v/>
      </c>
      <c r="AF83" s="5" t="str">
        <f t="shared" si="34"/>
        <v/>
      </c>
      <c r="AG83" s="8" t="str">
        <f>IF(G83="男",data_kyogisha!A74,"")</f>
        <v/>
      </c>
      <c r="AH83" s="5" t="str">
        <f t="shared" si="35"/>
        <v/>
      </c>
      <c r="AI83" s="5" t="str">
        <f t="shared" si="28"/>
        <v/>
      </c>
      <c r="AJ83" s="5" t="str">
        <f t="shared" si="36"/>
        <v/>
      </c>
      <c r="AK83" s="5" t="str">
        <f t="shared" si="29"/>
        <v/>
      </c>
      <c r="AL83" s="5" t="str">
        <f t="shared" si="37"/>
        <v/>
      </c>
      <c r="AM83" s="1" t="str">
        <f>IF(G83="女",data_kyogisha!A74,"")</f>
        <v/>
      </c>
      <c r="AN83" s="1">
        <f t="shared" si="44"/>
        <v>0</v>
      </c>
      <c r="AO83" s="1" t="str">
        <f t="shared" si="38"/>
        <v/>
      </c>
      <c r="AP83" s="1">
        <f t="shared" si="39"/>
        <v>0</v>
      </c>
      <c r="AQ83" s="1" t="str">
        <f t="shared" si="40"/>
        <v/>
      </c>
      <c r="AR83" s="1">
        <f t="shared" si="45"/>
        <v>0</v>
      </c>
      <c r="AS83" s="1" t="str">
        <f t="shared" si="41"/>
        <v/>
      </c>
      <c r="AT83" s="1">
        <f t="shared" si="42"/>
        <v>0</v>
      </c>
      <c r="AU83" s="1" t="str">
        <f t="shared" si="43"/>
        <v/>
      </c>
    </row>
    <row r="84" spans="1:47">
      <c r="A84" s="27">
        <v>74</v>
      </c>
      <c r="B84" s="212" t="str">
        <f>IF(①団体情報入力!$C$9="","",IF(C84="","",①団体情報入力!$C$9))</f>
        <v/>
      </c>
      <c r="C84" s="224"/>
      <c r="D84" s="48"/>
      <c r="E84" s="48"/>
      <c r="F84" s="163"/>
      <c r="G84" s="48"/>
      <c r="H84" s="49"/>
      <c r="I84" s="50"/>
      <c r="J84" s="165"/>
      <c r="K84" s="130"/>
      <c r="L84" s="50"/>
      <c r="M84" s="165"/>
      <c r="N84" s="130"/>
      <c r="O84" s="50"/>
      <c r="P84" s="165"/>
      <c r="Q84" s="133"/>
      <c r="R84" s="301"/>
      <c r="S84" s="302"/>
      <c r="T84" s="306"/>
      <c r="U84" s="307"/>
      <c r="AB84" s="5" t="str">
        <f t="shared" si="30"/>
        <v/>
      </c>
      <c r="AC84" s="5" t="str">
        <f t="shared" si="31"/>
        <v/>
      </c>
      <c r="AD84" s="5" t="str">
        <f t="shared" si="32"/>
        <v/>
      </c>
      <c r="AE84" s="5" t="str">
        <f t="shared" si="33"/>
        <v/>
      </c>
      <c r="AF84" s="5" t="str">
        <f t="shared" si="34"/>
        <v/>
      </c>
      <c r="AG84" s="8" t="str">
        <f>IF(G84="男",data_kyogisha!A75,"")</f>
        <v/>
      </c>
      <c r="AH84" s="5" t="str">
        <f t="shared" si="35"/>
        <v/>
      </c>
      <c r="AI84" s="5" t="str">
        <f t="shared" si="28"/>
        <v/>
      </c>
      <c r="AJ84" s="5" t="str">
        <f t="shared" si="36"/>
        <v/>
      </c>
      <c r="AK84" s="5" t="str">
        <f t="shared" si="29"/>
        <v/>
      </c>
      <c r="AL84" s="5" t="str">
        <f t="shared" si="37"/>
        <v/>
      </c>
      <c r="AM84" s="1" t="str">
        <f>IF(G84="女",data_kyogisha!A75,"")</f>
        <v/>
      </c>
      <c r="AN84" s="1">
        <f t="shared" si="44"/>
        <v>0</v>
      </c>
      <c r="AO84" s="1" t="str">
        <f t="shared" si="38"/>
        <v/>
      </c>
      <c r="AP84" s="1">
        <f t="shared" si="39"/>
        <v>0</v>
      </c>
      <c r="AQ84" s="1" t="str">
        <f t="shared" si="40"/>
        <v/>
      </c>
      <c r="AR84" s="1">
        <f t="shared" si="45"/>
        <v>0</v>
      </c>
      <c r="AS84" s="1" t="str">
        <f t="shared" si="41"/>
        <v/>
      </c>
      <c r="AT84" s="1">
        <f t="shared" si="42"/>
        <v>0</v>
      </c>
      <c r="AU84" s="1" t="str">
        <f t="shared" si="43"/>
        <v/>
      </c>
    </row>
    <row r="85" spans="1:47">
      <c r="A85" s="27">
        <v>75</v>
      </c>
      <c r="B85" s="212" t="str">
        <f>IF(①団体情報入力!$C$9="","",IF(C85="","",①団体情報入力!$C$9))</f>
        <v/>
      </c>
      <c r="C85" s="224"/>
      <c r="D85" s="48"/>
      <c r="E85" s="48"/>
      <c r="F85" s="163"/>
      <c r="G85" s="48"/>
      <c r="H85" s="49"/>
      <c r="I85" s="50"/>
      <c r="J85" s="165"/>
      <c r="K85" s="130"/>
      <c r="L85" s="50"/>
      <c r="M85" s="165"/>
      <c r="N85" s="130"/>
      <c r="O85" s="50"/>
      <c r="P85" s="165"/>
      <c r="Q85" s="133"/>
      <c r="R85" s="301"/>
      <c r="S85" s="302"/>
      <c r="T85" s="306"/>
      <c r="U85" s="307"/>
      <c r="AB85" s="5" t="str">
        <f t="shared" si="30"/>
        <v/>
      </c>
      <c r="AC85" s="5" t="str">
        <f t="shared" si="31"/>
        <v/>
      </c>
      <c r="AD85" s="5" t="str">
        <f t="shared" si="32"/>
        <v/>
      </c>
      <c r="AE85" s="5" t="str">
        <f t="shared" si="33"/>
        <v/>
      </c>
      <c r="AF85" s="5" t="str">
        <f t="shared" si="34"/>
        <v/>
      </c>
      <c r="AG85" s="8" t="str">
        <f>IF(G85="男",data_kyogisha!A76,"")</f>
        <v/>
      </c>
      <c r="AH85" s="5" t="str">
        <f t="shared" si="35"/>
        <v/>
      </c>
      <c r="AI85" s="5" t="str">
        <f t="shared" si="28"/>
        <v/>
      </c>
      <c r="AJ85" s="5" t="str">
        <f t="shared" si="36"/>
        <v/>
      </c>
      <c r="AK85" s="5" t="str">
        <f t="shared" si="29"/>
        <v/>
      </c>
      <c r="AL85" s="5" t="str">
        <f t="shared" si="37"/>
        <v/>
      </c>
      <c r="AM85" s="1" t="str">
        <f>IF(G85="女",data_kyogisha!A76,"")</f>
        <v/>
      </c>
      <c r="AN85" s="1">
        <f t="shared" si="44"/>
        <v>0</v>
      </c>
      <c r="AO85" s="1" t="str">
        <f t="shared" si="38"/>
        <v/>
      </c>
      <c r="AP85" s="1">
        <f t="shared" si="39"/>
        <v>0</v>
      </c>
      <c r="AQ85" s="1" t="str">
        <f t="shared" si="40"/>
        <v/>
      </c>
      <c r="AR85" s="1">
        <f t="shared" si="45"/>
        <v>0</v>
      </c>
      <c r="AS85" s="1" t="str">
        <f t="shared" si="41"/>
        <v/>
      </c>
      <c r="AT85" s="1">
        <f t="shared" si="42"/>
        <v>0</v>
      </c>
      <c r="AU85" s="1" t="str">
        <f t="shared" si="43"/>
        <v/>
      </c>
    </row>
    <row r="86" spans="1:47">
      <c r="A86" s="27">
        <v>76</v>
      </c>
      <c r="B86" s="212" t="str">
        <f>IF(①団体情報入力!$C$9="","",IF(C86="","",①団体情報入力!$C$9))</f>
        <v/>
      </c>
      <c r="C86" s="224"/>
      <c r="D86" s="48"/>
      <c r="E86" s="48"/>
      <c r="F86" s="163"/>
      <c r="G86" s="48"/>
      <c r="H86" s="49"/>
      <c r="I86" s="50"/>
      <c r="J86" s="165"/>
      <c r="K86" s="130"/>
      <c r="L86" s="50"/>
      <c r="M86" s="165"/>
      <c r="N86" s="130"/>
      <c r="O86" s="50"/>
      <c r="P86" s="165"/>
      <c r="Q86" s="133"/>
      <c r="R86" s="301"/>
      <c r="S86" s="302"/>
      <c r="T86" s="306"/>
      <c r="U86" s="307"/>
      <c r="AB86" s="5" t="str">
        <f t="shared" si="30"/>
        <v/>
      </c>
      <c r="AC86" s="5" t="str">
        <f t="shared" si="31"/>
        <v/>
      </c>
      <c r="AD86" s="5" t="str">
        <f t="shared" si="32"/>
        <v/>
      </c>
      <c r="AE86" s="5" t="str">
        <f t="shared" si="33"/>
        <v/>
      </c>
      <c r="AF86" s="5" t="str">
        <f t="shared" si="34"/>
        <v/>
      </c>
      <c r="AG86" s="8" t="str">
        <f>IF(G86="男",data_kyogisha!A77,"")</f>
        <v/>
      </c>
      <c r="AH86" s="5" t="str">
        <f t="shared" si="35"/>
        <v/>
      </c>
      <c r="AI86" s="5" t="str">
        <f t="shared" si="28"/>
        <v/>
      </c>
      <c r="AJ86" s="5" t="str">
        <f t="shared" si="36"/>
        <v/>
      </c>
      <c r="AK86" s="5" t="str">
        <f t="shared" si="29"/>
        <v/>
      </c>
      <c r="AL86" s="5" t="str">
        <f t="shared" si="37"/>
        <v/>
      </c>
      <c r="AM86" s="1" t="str">
        <f>IF(G86="女",data_kyogisha!A77,"")</f>
        <v/>
      </c>
      <c r="AN86" s="1">
        <f t="shared" si="44"/>
        <v>0</v>
      </c>
      <c r="AO86" s="1" t="str">
        <f t="shared" si="38"/>
        <v/>
      </c>
      <c r="AP86" s="1">
        <f t="shared" si="39"/>
        <v>0</v>
      </c>
      <c r="AQ86" s="1" t="str">
        <f t="shared" si="40"/>
        <v/>
      </c>
      <c r="AR86" s="1">
        <f t="shared" si="45"/>
        <v>0</v>
      </c>
      <c r="AS86" s="1" t="str">
        <f t="shared" si="41"/>
        <v/>
      </c>
      <c r="AT86" s="1">
        <f t="shared" si="42"/>
        <v>0</v>
      </c>
      <c r="AU86" s="1" t="str">
        <f t="shared" si="43"/>
        <v/>
      </c>
    </row>
    <row r="87" spans="1:47">
      <c r="A87" s="27">
        <v>77</v>
      </c>
      <c r="B87" s="212" t="str">
        <f>IF(①団体情報入力!$C$9="","",IF(C87="","",①団体情報入力!$C$9))</f>
        <v/>
      </c>
      <c r="C87" s="224"/>
      <c r="D87" s="48"/>
      <c r="E87" s="48"/>
      <c r="F87" s="163"/>
      <c r="G87" s="48"/>
      <c r="H87" s="49"/>
      <c r="I87" s="50"/>
      <c r="J87" s="165"/>
      <c r="K87" s="130"/>
      <c r="L87" s="50"/>
      <c r="M87" s="165"/>
      <c r="N87" s="130"/>
      <c r="O87" s="50"/>
      <c r="P87" s="165"/>
      <c r="Q87" s="133"/>
      <c r="R87" s="301"/>
      <c r="S87" s="302"/>
      <c r="T87" s="306"/>
      <c r="U87" s="307"/>
      <c r="AB87" s="5" t="str">
        <f t="shared" si="30"/>
        <v/>
      </c>
      <c r="AC87" s="5" t="str">
        <f t="shared" si="31"/>
        <v/>
      </c>
      <c r="AD87" s="5" t="str">
        <f t="shared" si="32"/>
        <v/>
      </c>
      <c r="AE87" s="5" t="str">
        <f t="shared" si="33"/>
        <v/>
      </c>
      <c r="AF87" s="5" t="str">
        <f t="shared" si="34"/>
        <v/>
      </c>
      <c r="AG87" s="8" t="str">
        <f>IF(G87="男",data_kyogisha!A78,"")</f>
        <v/>
      </c>
      <c r="AH87" s="5" t="str">
        <f t="shared" si="35"/>
        <v/>
      </c>
      <c r="AI87" s="5" t="str">
        <f t="shared" si="28"/>
        <v/>
      </c>
      <c r="AJ87" s="5" t="str">
        <f t="shared" si="36"/>
        <v/>
      </c>
      <c r="AK87" s="5" t="str">
        <f t="shared" si="29"/>
        <v/>
      </c>
      <c r="AL87" s="5" t="str">
        <f t="shared" si="37"/>
        <v/>
      </c>
      <c r="AM87" s="1" t="str">
        <f>IF(G87="女",data_kyogisha!A78,"")</f>
        <v/>
      </c>
      <c r="AN87" s="1">
        <f t="shared" si="44"/>
        <v>0</v>
      </c>
      <c r="AO87" s="1" t="str">
        <f t="shared" si="38"/>
        <v/>
      </c>
      <c r="AP87" s="1">
        <f t="shared" si="39"/>
        <v>0</v>
      </c>
      <c r="AQ87" s="1" t="str">
        <f t="shared" si="40"/>
        <v/>
      </c>
      <c r="AR87" s="1">
        <f t="shared" si="45"/>
        <v>0</v>
      </c>
      <c r="AS87" s="1" t="str">
        <f t="shared" si="41"/>
        <v/>
      </c>
      <c r="AT87" s="1">
        <f t="shared" si="42"/>
        <v>0</v>
      </c>
      <c r="AU87" s="1" t="str">
        <f t="shared" si="43"/>
        <v/>
      </c>
    </row>
    <row r="88" spans="1:47">
      <c r="A88" s="27">
        <v>78</v>
      </c>
      <c r="B88" s="212" t="str">
        <f>IF(①団体情報入力!$C$9="","",IF(C88="","",①団体情報入力!$C$9))</f>
        <v/>
      </c>
      <c r="C88" s="224"/>
      <c r="D88" s="48"/>
      <c r="E88" s="48"/>
      <c r="F88" s="163"/>
      <c r="G88" s="48"/>
      <c r="H88" s="49"/>
      <c r="I88" s="50"/>
      <c r="J88" s="165"/>
      <c r="K88" s="130"/>
      <c r="L88" s="50"/>
      <c r="M88" s="165"/>
      <c r="N88" s="130"/>
      <c r="O88" s="50"/>
      <c r="P88" s="165"/>
      <c r="Q88" s="133"/>
      <c r="R88" s="301"/>
      <c r="S88" s="302"/>
      <c r="T88" s="306"/>
      <c r="U88" s="307"/>
      <c r="AB88" s="5" t="str">
        <f t="shared" si="30"/>
        <v/>
      </c>
      <c r="AC88" s="5" t="str">
        <f t="shared" si="31"/>
        <v/>
      </c>
      <c r="AD88" s="5" t="str">
        <f t="shared" si="32"/>
        <v/>
      </c>
      <c r="AE88" s="5" t="str">
        <f t="shared" si="33"/>
        <v/>
      </c>
      <c r="AF88" s="5" t="str">
        <f t="shared" si="34"/>
        <v/>
      </c>
      <c r="AG88" s="8" t="str">
        <f>IF(G88="男",data_kyogisha!A79,"")</f>
        <v/>
      </c>
      <c r="AH88" s="5" t="str">
        <f t="shared" si="35"/>
        <v/>
      </c>
      <c r="AI88" s="5" t="str">
        <f t="shared" si="28"/>
        <v/>
      </c>
      <c r="AJ88" s="5" t="str">
        <f t="shared" si="36"/>
        <v/>
      </c>
      <c r="AK88" s="5" t="str">
        <f t="shared" si="29"/>
        <v/>
      </c>
      <c r="AL88" s="5" t="str">
        <f t="shared" si="37"/>
        <v/>
      </c>
      <c r="AM88" s="1" t="str">
        <f>IF(G88="女",data_kyogisha!A79,"")</f>
        <v/>
      </c>
      <c r="AN88" s="1">
        <f t="shared" si="44"/>
        <v>0</v>
      </c>
      <c r="AO88" s="1" t="str">
        <f t="shared" si="38"/>
        <v/>
      </c>
      <c r="AP88" s="1">
        <f t="shared" si="39"/>
        <v>0</v>
      </c>
      <c r="AQ88" s="1" t="str">
        <f t="shared" si="40"/>
        <v/>
      </c>
      <c r="AR88" s="1">
        <f t="shared" si="45"/>
        <v>0</v>
      </c>
      <c r="AS88" s="1" t="str">
        <f t="shared" si="41"/>
        <v/>
      </c>
      <c r="AT88" s="1">
        <f t="shared" si="42"/>
        <v>0</v>
      </c>
      <c r="AU88" s="1" t="str">
        <f t="shared" si="43"/>
        <v/>
      </c>
    </row>
    <row r="89" spans="1:47">
      <c r="A89" s="27">
        <v>79</v>
      </c>
      <c r="B89" s="212" t="str">
        <f>IF(①団体情報入力!$C$9="","",IF(C89="","",①団体情報入力!$C$9))</f>
        <v/>
      </c>
      <c r="C89" s="224"/>
      <c r="D89" s="48"/>
      <c r="E89" s="48"/>
      <c r="F89" s="163"/>
      <c r="G89" s="48"/>
      <c r="H89" s="49"/>
      <c r="I89" s="50"/>
      <c r="J89" s="165"/>
      <c r="K89" s="130"/>
      <c r="L89" s="50"/>
      <c r="M89" s="165"/>
      <c r="N89" s="130"/>
      <c r="O89" s="50"/>
      <c r="P89" s="165"/>
      <c r="Q89" s="133"/>
      <c r="R89" s="301"/>
      <c r="S89" s="302"/>
      <c r="T89" s="306"/>
      <c r="U89" s="307"/>
      <c r="AB89" s="5" t="str">
        <f t="shared" si="30"/>
        <v/>
      </c>
      <c r="AC89" s="5" t="str">
        <f t="shared" si="31"/>
        <v/>
      </c>
      <c r="AD89" s="5" t="str">
        <f t="shared" si="32"/>
        <v/>
      </c>
      <c r="AE89" s="5" t="str">
        <f t="shared" si="33"/>
        <v/>
      </c>
      <c r="AF89" s="5" t="str">
        <f t="shared" si="34"/>
        <v/>
      </c>
      <c r="AG89" s="8" t="str">
        <f>IF(G89="男",data_kyogisha!A80,"")</f>
        <v/>
      </c>
      <c r="AH89" s="5" t="str">
        <f t="shared" si="35"/>
        <v/>
      </c>
      <c r="AI89" s="5" t="str">
        <f t="shared" si="28"/>
        <v/>
      </c>
      <c r="AJ89" s="5" t="str">
        <f t="shared" si="36"/>
        <v/>
      </c>
      <c r="AK89" s="5" t="str">
        <f t="shared" si="29"/>
        <v/>
      </c>
      <c r="AL89" s="5" t="str">
        <f t="shared" si="37"/>
        <v/>
      </c>
      <c r="AM89" s="1" t="str">
        <f>IF(G89="女",data_kyogisha!A80,"")</f>
        <v/>
      </c>
      <c r="AN89" s="1">
        <f t="shared" si="44"/>
        <v>0</v>
      </c>
      <c r="AO89" s="1" t="str">
        <f t="shared" si="38"/>
        <v/>
      </c>
      <c r="AP89" s="1">
        <f t="shared" si="39"/>
        <v>0</v>
      </c>
      <c r="AQ89" s="1" t="str">
        <f t="shared" si="40"/>
        <v/>
      </c>
      <c r="AR89" s="1">
        <f t="shared" si="45"/>
        <v>0</v>
      </c>
      <c r="AS89" s="1" t="str">
        <f t="shared" si="41"/>
        <v/>
      </c>
      <c r="AT89" s="1">
        <f t="shared" si="42"/>
        <v>0</v>
      </c>
      <c r="AU89" s="1" t="str">
        <f t="shared" si="43"/>
        <v/>
      </c>
    </row>
    <row r="90" spans="1:47">
      <c r="A90" s="27">
        <v>80</v>
      </c>
      <c r="B90" s="212" t="str">
        <f>IF(①団体情報入力!$C$9="","",IF(C90="","",①団体情報入力!$C$9))</f>
        <v/>
      </c>
      <c r="C90" s="224"/>
      <c r="D90" s="48"/>
      <c r="E90" s="48"/>
      <c r="F90" s="163"/>
      <c r="G90" s="48"/>
      <c r="H90" s="49"/>
      <c r="I90" s="50"/>
      <c r="J90" s="165"/>
      <c r="K90" s="130"/>
      <c r="L90" s="50"/>
      <c r="M90" s="165"/>
      <c r="N90" s="130"/>
      <c r="O90" s="50"/>
      <c r="P90" s="165"/>
      <c r="Q90" s="133"/>
      <c r="R90" s="301"/>
      <c r="S90" s="302"/>
      <c r="T90" s="306"/>
      <c r="U90" s="307"/>
      <c r="AB90" s="5" t="str">
        <f t="shared" si="30"/>
        <v/>
      </c>
      <c r="AC90" s="5" t="str">
        <f t="shared" si="31"/>
        <v/>
      </c>
      <c r="AD90" s="5" t="str">
        <f t="shared" si="32"/>
        <v/>
      </c>
      <c r="AE90" s="5" t="str">
        <f t="shared" si="33"/>
        <v/>
      </c>
      <c r="AF90" s="5" t="str">
        <f t="shared" si="34"/>
        <v/>
      </c>
      <c r="AG90" s="8" t="str">
        <f>IF(G90="男",data_kyogisha!A81,"")</f>
        <v/>
      </c>
      <c r="AH90" s="5" t="str">
        <f t="shared" si="35"/>
        <v/>
      </c>
      <c r="AI90" s="5" t="str">
        <f t="shared" si="28"/>
        <v/>
      </c>
      <c r="AJ90" s="5" t="str">
        <f t="shared" si="36"/>
        <v/>
      </c>
      <c r="AK90" s="5" t="str">
        <f t="shared" si="29"/>
        <v/>
      </c>
      <c r="AL90" s="5" t="str">
        <f t="shared" si="37"/>
        <v/>
      </c>
      <c r="AM90" s="1" t="str">
        <f>IF(G90="女",data_kyogisha!A81,"")</f>
        <v/>
      </c>
      <c r="AN90" s="1">
        <f t="shared" si="44"/>
        <v>0</v>
      </c>
      <c r="AO90" s="1" t="str">
        <f t="shared" si="38"/>
        <v/>
      </c>
      <c r="AP90" s="1">
        <f t="shared" si="39"/>
        <v>0</v>
      </c>
      <c r="AQ90" s="1" t="str">
        <f t="shared" si="40"/>
        <v/>
      </c>
      <c r="AR90" s="1">
        <f t="shared" si="45"/>
        <v>0</v>
      </c>
      <c r="AS90" s="1" t="str">
        <f t="shared" si="41"/>
        <v/>
      </c>
      <c r="AT90" s="1">
        <f t="shared" si="42"/>
        <v>0</v>
      </c>
      <c r="AU90" s="1" t="str">
        <f t="shared" si="43"/>
        <v/>
      </c>
    </row>
    <row r="91" spans="1:47">
      <c r="A91" s="27">
        <v>81</v>
      </c>
      <c r="B91" s="212" t="str">
        <f>IF(①団体情報入力!$C$9="","",IF(C91="","",①団体情報入力!$C$9))</f>
        <v/>
      </c>
      <c r="C91" s="224"/>
      <c r="D91" s="48"/>
      <c r="E91" s="48"/>
      <c r="F91" s="163"/>
      <c r="G91" s="48"/>
      <c r="H91" s="49"/>
      <c r="I91" s="50"/>
      <c r="J91" s="165"/>
      <c r="K91" s="130"/>
      <c r="L91" s="50"/>
      <c r="M91" s="165"/>
      <c r="N91" s="130"/>
      <c r="O91" s="50"/>
      <c r="P91" s="165"/>
      <c r="Q91" s="133"/>
      <c r="R91" s="301"/>
      <c r="S91" s="302"/>
      <c r="T91" s="306"/>
      <c r="U91" s="307"/>
      <c r="AB91" s="5" t="str">
        <f t="shared" si="30"/>
        <v/>
      </c>
      <c r="AC91" s="5" t="str">
        <f t="shared" si="31"/>
        <v/>
      </c>
      <c r="AD91" s="5" t="str">
        <f t="shared" si="32"/>
        <v/>
      </c>
      <c r="AE91" s="5" t="str">
        <f t="shared" si="33"/>
        <v/>
      </c>
      <c r="AF91" s="5" t="str">
        <f t="shared" si="34"/>
        <v/>
      </c>
      <c r="AG91" s="8" t="str">
        <f>IF(G91="男",data_kyogisha!A82,"")</f>
        <v/>
      </c>
      <c r="AH91" s="5" t="str">
        <f t="shared" si="35"/>
        <v/>
      </c>
      <c r="AI91" s="5" t="str">
        <f t="shared" si="28"/>
        <v/>
      </c>
      <c r="AJ91" s="5" t="str">
        <f t="shared" si="36"/>
        <v/>
      </c>
      <c r="AK91" s="5" t="str">
        <f t="shared" si="29"/>
        <v/>
      </c>
      <c r="AL91" s="5" t="str">
        <f t="shared" si="37"/>
        <v/>
      </c>
      <c r="AM91" s="1" t="str">
        <f>IF(G91="女",data_kyogisha!A82,"")</f>
        <v/>
      </c>
      <c r="AN91" s="1">
        <f t="shared" si="44"/>
        <v>0</v>
      </c>
      <c r="AO91" s="1" t="str">
        <f t="shared" si="38"/>
        <v/>
      </c>
      <c r="AP91" s="1">
        <f t="shared" si="39"/>
        <v>0</v>
      </c>
      <c r="AQ91" s="1" t="str">
        <f t="shared" si="40"/>
        <v/>
      </c>
      <c r="AR91" s="1">
        <f t="shared" si="45"/>
        <v>0</v>
      </c>
      <c r="AS91" s="1" t="str">
        <f t="shared" si="41"/>
        <v/>
      </c>
      <c r="AT91" s="1">
        <f t="shared" si="42"/>
        <v>0</v>
      </c>
      <c r="AU91" s="1" t="str">
        <f t="shared" si="43"/>
        <v/>
      </c>
    </row>
    <row r="92" spans="1:47">
      <c r="A92" s="27">
        <v>82</v>
      </c>
      <c r="B92" s="212" t="str">
        <f>IF(①団体情報入力!$C$9="","",IF(C92="","",①団体情報入力!$C$9))</f>
        <v/>
      </c>
      <c r="C92" s="224"/>
      <c r="D92" s="48"/>
      <c r="E92" s="48"/>
      <c r="F92" s="163"/>
      <c r="G92" s="48"/>
      <c r="H92" s="49"/>
      <c r="I92" s="50"/>
      <c r="J92" s="165"/>
      <c r="K92" s="130"/>
      <c r="L92" s="50"/>
      <c r="M92" s="165"/>
      <c r="N92" s="130"/>
      <c r="O92" s="50"/>
      <c r="P92" s="165"/>
      <c r="Q92" s="133"/>
      <c r="R92" s="301"/>
      <c r="S92" s="302"/>
      <c r="T92" s="306"/>
      <c r="U92" s="307"/>
      <c r="AB92" s="5" t="str">
        <f t="shared" si="30"/>
        <v/>
      </c>
      <c r="AC92" s="5" t="str">
        <f t="shared" si="31"/>
        <v/>
      </c>
      <c r="AD92" s="5" t="str">
        <f t="shared" si="32"/>
        <v/>
      </c>
      <c r="AE92" s="5" t="str">
        <f t="shared" si="33"/>
        <v/>
      </c>
      <c r="AF92" s="5" t="str">
        <f t="shared" si="34"/>
        <v/>
      </c>
      <c r="AG92" s="8" t="str">
        <f>IF(G92="男",data_kyogisha!A83,"")</f>
        <v/>
      </c>
      <c r="AH92" s="5" t="str">
        <f t="shared" si="35"/>
        <v/>
      </c>
      <c r="AI92" s="5" t="str">
        <f t="shared" si="28"/>
        <v/>
      </c>
      <c r="AJ92" s="5" t="str">
        <f t="shared" si="36"/>
        <v/>
      </c>
      <c r="AK92" s="5" t="str">
        <f t="shared" si="29"/>
        <v/>
      </c>
      <c r="AL92" s="5" t="str">
        <f t="shared" si="37"/>
        <v/>
      </c>
      <c r="AM92" s="1" t="str">
        <f>IF(G92="女",data_kyogisha!A83,"")</f>
        <v/>
      </c>
      <c r="AN92" s="1">
        <f t="shared" si="44"/>
        <v>0</v>
      </c>
      <c r="AO92" s="1" t="str">
        <f t="shared" si="38"/>
        <v/>
      </c>
      <c r="AP92" s="1">
        <f t="shared" si="39"/>
        <v>0</v>
      </c>
      <c r="AQ92" s="1" t="str">
        <f t="shared" si="40"/>
        <v/>
      </c>
      <c r="AR92" s="1">
        <f t="shared" si="45"/>
        <v>0</v>
      </c>
      <c r="AS92" s="1" t="str">
        <f t="shared" si="41"/>
        <v/>
      </c>
      <c r="AT92" s="1">
        <f t="shared" si="42"/>
        <v>0</v>
      </c>
      <c r="AU92" s="1" t="str">
        <f t="shared" si="43"/>
        <v/>
      </c>
    </row>
    <row r="93" spans="1:47">
      <c r="A93" s="27">
        <v>83</v>
      </c>
      <c r="B93" s="212" t="str">
        <f>IF(①団体情報入力!$C$9="","",IF(C93="","",①団体情報入力!$C$9))</f>
        <v/>
      </c>
      <c r="C93" s="224"/>
      <c r="D93" s="48"/>
      <c r="E93" s="48"/>
      <c r="F93" s="163"/>
      <c r="G93" s="48"/>
      <c r="H93" s="49"/>
      <c r="I93" s="50"/>
      <c r="J93" s="165"/>
      <c r="K93" s="130"/>
      <c r="L93" s="50"/>
      <c r="M93" s="165"/>
      <c r="N93" s="130"/>
      <c r="O93" s="50"/>
      <c r="P93" s="165"/>
      <c r="Q93" s="133"/>
      <c r="R93" s="301"/>
      <c r="S93" s="302"/>
      <c r="T93" s="306"/>
      <c r="U93" s="307"/>
      <c r="AB93" s="5" t="str">
        <f t="shared" si="30"/>
        <v/>
      </c>
      <c r="AC93" s="5" t="str">
        <f t="shared" si="31"/>
        <v/>
      </c>
      <c r="AD93" s="5" t="str">
        <f t="shared" si="32"/>
        <v/>
      </c>
      <c r="AE93" s="5" t="str">
        <f t="shared" si="33"/>
        <v/>
      </c>
      <c r="AF93" s="5" t="str">
        <f t="shared" si="34"/>
        <v/>
      </c>
      <c r="AG93" s="8" t="str">
        <f>IF(G93="男",data_kyogisha!A84,"")</f>
        <v/>
      </c>
      <c r="AH93" s="5" t="str">
        <f t="shared" si="35"/>
        <v/>
      </c>
      <c r="AI93" s="5" t="str">
        <f t="shared" si="28"/>
        <v/>
      </c>
      <c r="AJ93" s="5" t="str">
        <f t="shared" si="36"/>
        <v/>
      </c>
      <c r="AK93" s="5" t="str">
        <f t="shared" si="29"/>
        <v/>
      </c>
      <c r="AL93" s="5" t="str">
        <f t="shared" si="37"/>
        <v/>
      </c>
      <c r="AM93" s="1" t="str">
        <f>IF(G93="女",data_kyogisha!A84,"")</f>
        <v/>
      </c>
      <c r="AN93" s="1">
        <f t="shared" si="44"/>
        <v>0</v>
      </c>
      <c r="AO93" s="1" t="str">
        <f t="shared" si="38"/>
        <v/>
      </c>
      <c r="AP93" s="1">
        <f t="shared" si="39"/>
        <v>0</v>
      </c>
      <c r="AQ93" s="1" t="str">
        <f t="shared" si="40"/>
        <v/>
      </c>
      <c r="AR93" s="1">
        <f t="shared" si="45"/>
        <v>0</v>
      </c>
      <c r="AS93" s="1" t="str">
        <f t="shared" si="41"/>
        <v/>
      </c>
      <c r="AT93" s="1">
        <f t="shared" si="42"/>
        <v>0</v>
      </c>
      <c r="AU93" s="1" t="str">
        <f t="shared" si="43"/>
        <v/>
      </c>
    </row>
    <row r="94" spans="1:47">
      <c r="A94" s="27">
        <v>84</v>
      </c>
      <c r="B94" s="212" t="str">
        <f>IF(①団体情報入力!$C$9="","",IF(C94="","",①団体情報入力!$C$9))</f>
        <v/>
      </c>
      <c r="C94" s="224"/>
      <c r="D94" s="48"/>
      <c r="E94" s="48"/>
      <c r="F94" s="163"/>
      <c r="G94" s="48"/>
      <c r="H94" s="49"/>
      <c r="I94" s="50"/>
      <c r="J94" s="165"/>
      <c r="K94" s="130"/>
      <c r="L94" s="50"/>
      <c r="M94" s="165"/>
      <c r="N94" s="130"/>
      <c r="O94" s="50"/>
      <c r="P94" s="165"/>
      <c r="Q94" s="133"/>
      <c r="R94" s="301"/>
      <c r="S94" s="302"/>
      <c r="T94" s="306"/>
      <c r="U94" s="307"/>
      <c r="AB94" s="5" t="str">
        <f t="shared" si="30"/>
        <v/>
      </c>
      <c r="AC94" s="5" t="str">
        <f t="shared" si="31"/>
        <v/>
      </c>
      <c r="AD94" s="5" t="str">
        <f t="shared" si="32"/>
        <v/>
      </c>
      <c r="AE94" s="5" t="str">
        <f t="shared" si="33"/>
        <v/>
      </c>
      <c r="AF94" s="5" t="str">
        <f t="shared" si="34"/>
        <v/>
      </c>
      <c r="AG94" s="8" t="str">
        <f>IF(G94="男",data_kyogisha!A85,"")</f>
        <v/>
      </c>
      <c r="AH94" s="5" t="str">
        <f t="shared" si="35"/>
        <v/>
      </c>
      <c r="AI94" s="5" t="str">
        <f t="shared" si="28"/>
        <v/>
      </c>
      <c r="AJ94" s="5" t="str">
        <f t="shared" si="36"/>
        <v/>
      </c>
      <c r="AK94" s="5" t="str">
        <f t="shared" si="29"/>
        <v/>
      </c>
      <c r="AL94" s="5" t="str">
        <f t="shared" si="37"/>
        <v/>
      </c>
      <c r="AM94" s="1" t="str">
        <f>IF(G94="女",data_kyogisha!A85,"")</f>
        <v/>
      </c>
      <c r="AN94" s="1">
        <f t="shared" si="44"/>
        <v>0</v>
      </c>
      <c r="AO94" s="1" t="str">
        <f t="shared" si="38"/>
        <v/>
      </c>
      <c r="AP94" s="1">
        <f t="shared" si="39"/>
        <v>0</v>
      </c>
      <c r="AQ94" s="1" t="str">
        <f t="shared" si="40"/>
        <v/>
      </c>
      <c r="AR94" s="1">
        <f t="shared" si="45"/>
        <v>0</v>
      </c>
      <c r="AS94" s="1" t="str">
        <f t="shared" si="41"/>
        <v/>
      </c>
      <c r="AT94" s="1">
        <f t="shared" si="42"/>
        <v>0</v>
      </c>
      <c r="AU94" s="1" t="str">
        <f t="shared" si="43"/>
        <v/>
      </c>
    </row>
    <row r="95" spans="1:47">
      <c r="A95" s="27">
        <v>85</v>
      </c>
      <c r="B95" s="212" t="str">
        <f>IF(①団体情報入力!$C$9="","",IF(C95="","",①団体情報入力!$C$9))</f>
        <v/>
      </c>
      <c r="C95" s="224"/>
      <c r="D95" s="48"/>
      <c r="E95" s="48"/>
      <c r="F95" s="163"/>
      <c r="G95" s="48"/>
      <c r="H95" s="49"/>
      <c r="I95" s="50"/>
      <c r="J95" s="165"/>
      <c r="K95" s="130"/>
      <c r="L95" s="50"/>
      <c r="M95" s="165"/>
      <c r="N95" s="130"/>
      <c r="O95" s="50"/>
      <c r="P95" s="165"/>
      <c r="Q95" s="133"/>
      <c r="R95" s="301"/>
      <c r="S95" s="302"/>
      <c r="T95" s="306"/>
      <c r="U95" s="307"/>
      <c r="AB95" s="5" t="str">
        <f t="shared" si="30"/>
        <v/>
      </c>
      <c r="AC95" s="5" t="str">
        <f t="shared" si="31"/>
        <v/>
      </c>
      <c r="AD95" s="5" t="str">
        <f t="shared" si="32"/>
        <v/>
      </c>
      <c r="AE95" s="5" t="str">
        <f t="shared" si="33"/>
        <v/>
      </c>
      <c r="AF95" s="5" t="str">
        <f t="shared" si="34"/>
        <v/>
      </c>
      <c r="AG95" s="8" t="str">
        <f>IF(G95="男",data_kyogisha!A86,"")</f>
        <v/>
      </c>
      <c r="AH95" s="5" t="str">
        <f t="shared" si="35"/>
        <v/>
      </c>
      <c r="AI95" s="5" t="str">
        <f t="shared" si="28"/>
        <v/>
      </c>
      <c r="AJ95" s="5" t="str">
        <f t="shared" si="36"/>
        <v/>
      </c>
      <c r="AK95" s="5" t="str">
        <f t="shared" si="29"/>
        <v/>
      </c>
      <c r="AL95" s="5" t="str">
        <f t="shared" si="37"/>
        <v/>
      </c>
      <c r="AM95" s="1" t="str">
        <f>IF(G95="女",data_kyogisha!A86,"")</f>
        <v/>
      </c>
      <c r="AN95" s="1">
        <f t="shared" si="44"/>
        <v>0</v>
      </c>
      <c r="AO95" s="1" t="str">
        <f t="shared" si="38"/>
        <v/>
      </c>
      <c r="AP95" s="1">
        <f t="shared" si="39"/>
        <v>0</v>
      </c>
      <c r="AQ95" s="1" t="str">
        <f t="shared" si="40"/>
        <v/>
      </c>
      <c r="AR95" s="1">
        <f t="shared" si="45"/>
        <v>0</v>
      </c>
      <c r="AS95" s="1" t="str">
        <f t="shared" si="41"/>
        <v/>
      </c>
      <c r="AT95" s="1">
        <f t="shared" si="42"/>
        <v>0</v>
      </c>
      <c r="AU95" s="1" t="str">
        <f t="shared" si="43"/>
        <v/>
      </c>
    </row>
    <row r="96" spans="1:47">
      <c r="A96" s="27">
        <v>86</v>
      </c>
      <c r="B96" s="212" t="str">
        <f>IF(①団体情報入力!$C$9="","",IF(C96="","",①団体情報入力!$C$9))</f>
        <v/>
      </c>
      <c r="C96" s="224"/>
      <c r="D96" s="48"/>
      <c r="E96" s="48"/>
      <c r="F96" s="163"/>
      <c r="G96" s="48"/>
      <c r="H96" s="49"/>
      <c r="I96" s="50"/>
      <c r="J96" s="165"/>
      <c r="K96" s="130"/>
      <c r="L96" s="50"/>
      <c r="M96" s="165"/>
      <c r="N96" s="130"/>
      <c r="O96" s="50"/>
      <c r="P96" s="165"/>
      <c r="Q96" s="133"/>
      <c r="R96" s="301"/>
      <c r="S96" s="302"/>
      <c r="T96" s="306"/>
      <c r="U96" s="307"/>
      <c r="AB96" s="5" t="str">
        <f t="shared" si="30"/>
        <v/>
      </c>
      <c r="AC96" s="5" t="str">
        <f t="shared" si="31"/>
        <v/>
      </c>
      <c r="AD96" s="5" t="str">
        <f t="shared" si="32"/>
        <v/>
      </c>
      <c r="AE96" s="5" t="str">
        <f t="shared" si="33"/>
        <v/>
      </c>
      <c r="AF96" s="5" t="str">
        <f t="shared" si="34"/>
        <v/>
      </c>
      <c r="AG96" s="8" t="str">
        <f>IF(G96="男",data_kyogisha!A87,"")</f>
        <v/>
      </c>
      <c r="AH96" s="5" t="str">
        <f t="shared" si="35"/>
        <v/>
      </c>
      <c r="AI96" s="5" t="str">
        <f t="shared" si="28"/>
        <v/>
      </c>
      <c r="AJ96" s="5" t="str">
        <f t="shared" si="36"/>
        <v/>
      </c>
      <c r="AK96" s="5" t="str">
        <f t="shared" si="29"/>
        <v/>
      </c>
      <c r="AL96" s="5" t="str">
        <f t="shared" si="37"/>
        <v/>
      </c>
      <c r="AM96" s="1" t="str">
        <f>IF(G96="女",data_kyogisha!A87,"")</f>
        <v/>
      </c>
      <c r="AN96" s="1">
        <f t="shared" si="44"/>
        <v>0</v>
      </c>
      <c r="AO96" s="1" t="str">
        <f t="shared" si="38"/>
        <v/>
      </c>
      <c r="AP96" s="1">
        <f t="shared" si="39"/>
        <v>0</v>
      </c>
      <c r="AQ96" s="1" t="str">
        <f t="shared" si="40"/>
        <v/>
      </c>
      <c r="AR96" s="1">
        <f t="shared" si="45"/>
        <v>0</v>
      </c>
      <c r="AS96" s="1" t="str">
        <f t="shared" si="41"/>
        <v/>
      </c>
      <c r="AT96" s="1">
        <f t="shared" si="42"/>
        <v>0</v>
      </c>
      <c r="AU96" s="1" t="str">
        <f t="shared" si="43"/>
        <v/>
      </c>
    </row>
    <row r="97" spans="1:47">
      <c r="A97" s="27">
        <v>87</v>
      </c>
      <c r="B97" s="212" t="str">
        <f>IF(①団体情報入力!$C$9="","",IF(C97="","",①団体情報入力!$C$9))</f>
        <v/>
      </c>
      <c r="C97" s="224"/>
      <c r="D97" s="48"/>
      <c r="E97" s="48"/>
      <c r="F97" s="163"/>
      <c r="G97" s="48"/>
      <c r="H97" s="49"/>
      <c r="I97" s="50"/>
      <c r="J97" s="165"/>
      <c r="K97" s="130"/>
      <c r="L97" s="50"/>
      <c r="M97" s="165"/>
      <c r="N97" s="130"/>
      <c r="O97" s="50"/>
      <c r="P97" s="165"/>
      <c r="Q97" s="133"/>
      <c r="R97" s="301"/>
      <c r="S97" s="302"/>
      <c r="T97" s="306"/>
      <c r="U97" s="307"/>
      <c r="AB97" s="5" t="str">
        <f t="shared" si="30"/>
        <v/>
      </c>
      <c r="AC97" s="5" t="str">
        <f t="shared" si="31"/>
        <v/>
      </c>
      <c r="AD97" s="5" t="str">
        <f t="shared" si="32"/>
        <v/>
      </c>
      <c r="AE97" s="5" t="str">
        <f t="shared" si="33"/>
        <v/>
      </c>
      <c r="AF97" s="5" t="str">
        <f t="shared" si="34"/>
        <v/>
      </c>
      <c r="AG97" s="8" t="str">
        <f>IF(G97="男",data_kyogisha!A88,"")</f>
        <v/>
      </c>
      <c r="AH97" s="5" t="str">
        <f t="shared" si="35"/>
        <v/>
      </c>
      <c r="AI97" s="5" t="str">
        <f t="shared" si="28"/>
        <v/>
      </c>
      <c r="AJ97" s="5" t="str">
        <f t="shared" si="36"/>
        <v/>
      </c>
      <c r="AK97" s="5" t="str">
        <f t="shared" si="29"/>
        <v/>
      </c>
      <c r="AL97" s="5" t="str">
        <f t="shared" si="37"/>
        <v/>
      </c>
      <c r="AM97" s="1" t="str">
        <f>IF(G97="女",data_kyogisha!A88,"")</f>
        <v/>
      </c>
      <c r="AN97" s="1">
        <f t="shared" si="44"/>
        <v>0</v>
      </c>
      <c r="AO97" s="1" t="str">
        <f t="shared" si="38"/>
        <v/>
      </c>
      <c r="AP97" s="1">
        <f t="shared" si="39"/>
        <v>0</v>
      </c>
      <c r="AQ97" s="1" t="str">
        <f t="shared" si="40"/>
        <v/>
      </c>
      <c r="AR97" s="1">
        <f t="shared" si="45"/>
        <v>0</v>
      </c>
      <c r="AS97" s="1" t="str">
        <f t="shared" si="41"/>
        <v/>
      </c>
      <c r="AT97" s="1">
        <f t="shared" si="42"/>
        <v>0</v>
      </c>
      <c r="AU97" s="1" t="str">
        <f t="shared" si="43"/>
        <v/>
      </c>
    </row>
    <row r="98" spans="1:47">
      <c r="A98" s="27">
        <v>88</v>
      </c>
      <c r="B98" s="212" t="str">
        <f>IF(①団体情報入力!$C$9="","",IF(C98="","",①団体情報入力!$C$9))</f>
        <v/>
      </c>
      <c r="C98" s="224"/>
      <c r="D98" s="48"/>
      <c r="E98" s="48"/>
      <c r="F98" s="163"/>
      <c r="G98" s="48"/>
      <c r="H98" s="49"/>
      <c r="I98" s="50"/>
      <c r="J98" s="165"/>
      <c r="K98" s="130"/>
      <c r="L98" s="50"/>
      <c r="M98" s="165"/>
      <c r="N98" s="130"/>
      <c r="O98" s="50"/>
      <c r="P98" s="165"/>
      <c r="Q98" s="133"/>
      <c r="R98" s="301"/>
      <c r="S98" s="302"/>
      <c r="T98" s="306"/>
      <c r="U98" s="307"/>
      <c r="AB98" s="5" t="str">
        <f t="shared" si="30"/>
        <v/>
      </c>
      <c r="AC98" s="5" t="str">
        <f t="shared" si="31"/>
        <v/>
      </c>
      <c r="AD98" s="5" t="str">
        <f t="shared" si="32"/>
        <v/>
      </c>
      <c r="AE98" s="5" t="str">
        <f t="shared" si="33"/>
        <v/>
      </c>
      <c r="AF98" s="5" t="str">
        <f t="shared" si="34"/>
        <v/>
      </c>
      <c r="AG98" s="8" t="str">
        <f>IF(G98="男",data_kyogisha!A89,"")</f>
        <v/>
      </c>
      <c r="AH98" s="5" t="str">
        <f t="shared" si="35"/>
        <v/>
      </c>
      <c r="AI98" s="5" t="str">
        <f t="shared" si="28"/>
        <v/>
      </c>
      <c r="AJ98" s="5" t="str">
        <f t="shared" si="36"/>
        <v/>
      </c>
      <c r="AK98" s="5" t="str">
        <f t="shared" si="29"/>
        <v/>
      </c>
      <c r="AL98" s="5" t="str">
        <f t="shared" si="37"/>
        <v/>
      </c>
      <c r="AM98" s="1" t="str">
        <f>IF(G98="女",data_kyogisha!A89,"")</f>
        <v/>
      </c>
      <c r="AN98" s="1">
        <f t="shared" si="44"/>
        <v>0</v>
      </c>
      <c r="AO98" s="1" t="str">
        <f t="shared" si="38"/>
        <v/>
      </c>
      <c r="AP98" s="1">
        <f t="shared" si="39"/>
        <v>0</v>
      </c>
      <c r="AQ98" s="1" t="str">
        <f t="shared" si="40"/>
        <v/>
      </c>
      <c r="AR98" s="1">
        <f t="shared" si="45"/>
        <v>0</v>
      </c>
      <c r="AS98" s="1" t="str">
        <f t="shared" si="41"/>
        <v/>
      </c>
      <c r="AT98" s="1">
        <f t="shared" si="42"/>
        <v>0</v>
      </c>
      <c r="AU98" s="1" t="str">
        <f t="shared" si="43"/>
        <v/>
      </c>
    </row>
    <row r="99" spans="1:47">
      <c r="A99" s="27">
        <v>89</v>
      </c>
      <c r="B99" s="212" t="str">
        <f>IF(①団体情報入力!$C$9="","",IF(C99="","",①団体情報入力!$C$9))</f>
        <v/>
      </c>
      <c r="C99" s="224"/>
      <c r="D99" s="48"/>
      <c r="E99" s="48"/>
      <c r="F99" s="163"/>
      <c r="G99" s="48"/>
      <c r="H99" s="49"/>
      <c r="I99" s="50"/>
      <c r="J99" s="165"/>
      <c r="K99" s="130"/>
      <c r="L99" s="50"/>
      <c r="M99" s="165"/>
      <c r="N99" s="130"/>
      <c r="O99" s="50"/>
      <c r="P99" s="165"/>
      <c r="Q99" s="133"/>
      <c r="R99" s="301"/>
      <c r="S99" s="302"/>
      <c r="T99" s="306"/>
      <c r="U99" s="307"/>
      <c r="AB99" s="5" t="str">
        <f t="shared" si="30"/>
        <v/>
      </c>
      <c r="AC99" s="5" t="str">
        <f t="shared" si="31"/>
        <v/>
      </c>
      <c r="AD99" s="5" t="str">
        <f t="shared" si="32"/>
        <v/>
      </c>
      <c r="AE99" s="5" t="str">
        <f t="shared" si="33"/>
        <v/>
      </c>
      <c r="AF99" s="5" t="str">
        <f t="shared" si="34"/>
        <v/>
      </c>
      <c r="AG99" s="8" t="str">
        <f>IF(G99="男",data_kyogisha!A90,"")</f>
        <v/>
      </c>
      <c r="AH99" s="5" t="str">
        <f t="shared" si="35"/>
        <v/>
      </c>
      <c r="AI99" s="5" t="str">
        <f t="shared" si="28"/>
        <v/>
      </c>
      <c r="AJ99" s="5" t="str">
        <f t="shared" si="36"/>
        <v/>
      </c>
      <c r="AK99" s="5" t="str">
        <f t="shared" si="29"/>
        <v/>
      </c>
      <c r="AL99" s="5" t="str">
        <f t="shared" si="37"/>
        <v/>
      </c>
      <c r="AM99" s="1" t="str">
        <f>IF(G99="女",data_kyogisha!A90,"")</f>
        <v/>
      </c>
      <c r="AN99" s="1">
        <f t="shared" si="44"/>
        <v>0</v>
      </c>
      <c r="AO99" s="1" t="str">
        <f t="shared" si="38"/>
        <v/>
      </c>
      <c r="AP99" s="1">
        <f t="shared" si="39"/>
        <v>0</v>
      </c>
      <c r="AQ99" s="1" t="str">
        <f t="shared" si="40"/>
        <v/>
      </c>
      <c r="AR99" s="1">
        <f t="shared" si="45"/>
        <v>0</v>
      </c>
      <c r="AS99" s="1" t="str">
        <f t="shared" si="41"/>
        <v/>
      </c>
      <c r="AT99" s="1">
        <f t="shared" si="42"/>
        <v>0</v>
      </c>
      <c r="AU99" s="1" t="str">
        <f t="shared" si="43"/>
        <v/>
      </c>
    </row>
    <row r="100" spans="1:47" ht="14.25" thickBot="1">
      <c r="A100" s="182">
        <v>90</v>
      </c>
      <c r="B100" s="213" t="str">
        <f>IF(①団体情報入力!$C$9="","",IF(C100="","",①団体情報入力!$C$9))</f>
        <v/>
      </c>
      <c r="C100" s="225"/>
      <c r="D100" s="183"/>
      <c r="E100" s="183"/>
      <c r="F100" s="184"/>
      <c r="G100" s="183"/>
      <c r="H100" s="185"/>
      <c r="I100" s="186"/>
      <c r="J100" s="165"/>
      <c r="K100" s="188"/>
      <c r="L100" s="186"/>
      <c r="M100" s="165"/>
      <c r="N100" s="188"/>
      <c r="O100" s="186"/>
      <c r="P100" s="187"/>
      <c r="Q100" s="189"/>
      <c r="R100" s="308"/>
      <c r="S100" s="309"/>
      <c r="T100" s="311"/>
      <c r="U100" s="312"/>
      <c r="V100" s="194"/>
      <c r="W100" s="5"/>
      <c r="X100" s="5"/>
      <c r="AB100" s="5" t="str">
        <f t="shared" si="30"/>
        <v/>
      </c>
      <c r="AC100" s="5" t="str">
        <f t="shared" si="31"/>
        <v/>
      </c>
      <c r="AD100" s="5" t="str">
        <f t="shared" si="32"/>
        <v/>
      </c>
      <c r="AE100" s="5" t="str">
        <f t="shared" si="33"/>
        <v/>
      </c>
      <c r="AF100" s="5" t="str">
        <f t="shared" si="34"/>
        <v/>
      </c>
      <c r="AG100" s="8" t="str">
        <f>IF(G100="男",data_kyogisha!A91,"")</f>
        <v/>
      </c>
      <c r="AH100" s="5" t="str">
        <f t="shared" si="35"/>
        <v/>
      </c>
      <c r="AI100" s="5" t="str">
        <f t="shared" si="28"/>
        <v/>
      </c>
      <c r="AJ100" s="5" t="str">
        <f t="shared" si="36"/>
        <v/>
      </c>
      <c r="AK100" s="5" t="str">
        <f t="shared" si="29"/>
        <v/>
      </c>
      <c r="AL100" s="5" t="str">
        <f t="shared" si="37"/>
        <v/>
      </c>
      <c r="AM100" s="1" t="str">
        <f>IF(G100="女",data_kyogisha!A91,"")</f>
        <v/>
      </c>
      <c r="AN100" s="1">
        <f t="shared" si="44"/>
        <v>0</v>
      </c>
      <c r="AO100" s="1" t="str">
        <f t="shared" si="38"/>
        <v/>
      </c>
      <c r="AP100" s="5">
        <f t="shared" si="39"/>
        <v>0</v>
      </c>
      <c r="AQ100" s="1" t="str">
        <f t="shared" si="40"/>
        <v/>
      </c>
      <c r="AR100" s="1">
        <f t="shared" si="45"/>
        <v>0</v>
      </c>
      <c r="AS100" s="1" t="str">
        <f t="shared" si="41"/>
        <v/>
      </c>
      <c r="AT100" s="5">
        <f t="shared" si="42"/>
        <v>0</v>
      </c>
      <c r="AU100" s="1" t="str">
        <f t="shared" si="43"/>
        <v/>
      </c>
    </row>
    <row r="101" spans="1:47">
      <c r="A101" s="190"/>
      <c r="B101" s="190"/>
      <c r="C101" s="190"/>
      <c r="D101" s="190"/>
      <c r="E101" s="190"/>
      <c r="F101" s="191" t="s">
        <v>144</v>
      </c>
      <c r="G101" s="192">
        <f>SUM(J101:P101)</f>
        <v>0</v>
      </c>
      <c r="H101" s="190"/>
      <c r="I101" s="190"/>
      <c r="J101" s="190">
        <f>COUNTA(J11:J100)</f>
        <v>0</v>
      </c>
      <c r="K101" s="190"/>
      <c r="L101" s="190"/>
      <c r="M101" s="190">
        <f>COUNTA(M11:M100)</f>
        <v>0</v>
      </c>
      <c r="N101" s="190"/>
      <c r="O101" s="190"/>
      <c r="P101" s="190">
        <f>COUNTA(P11:P100)</f>
        <v>0</v>
      </c>
      <c r="Q101" s="190"/>
      <c r="R101" s="190"/>
      <c r="S101" s="190"/>
      <c r="T101" s="190"/>
      <c r="U101" s="190"/>
      <c r="V101" s="5"/>
      <c r="W101" s="5"/>
      <c r="X101" s="5"/>
      <c r="Y101" s="193"/>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row>
    <row r="102" spans="1:47">
      <c r="F102" s="13" t="s">
        <v>148</v>
      </c>
      <c r="G102" s="56">
        <f>③リレー情報確認!F14+③リレー情報確認!L14+③リレー情報確認!R14+③リレー情報確認!X14</f>
        <v>0</v>
      </c>
    </row>
    <row r="103" spans="1:47">
      <c r="F103" s="13" t="s">
        <v>154</v>
      </c>
      <c r="G103" s="56">
        <f>COUNTIF(G11:G100,"男")</f>
        <v>0</v>
      </c>
    </row>
    <row r="104" spans="1:47">
      <c r="F104" s="1" t="s">
        <v>155</v>
      </c>
      <c r="G104" s="1">
        <f>COUNTIF(G11:G100,"女")</f>
        <v>1</v>
      </c>
    </row>
    <row r="105" spans="1:47">
      <c r="F105" s="1" t="s">
        <v>211</v>
      </c>
      <c r="G105" s="1">
        <f>SUM(G103:G104)</f>
        <v>1</v>
      </c>
    </row>
  </sheetData>
  <sheetProtection sheet="1" objects="1" scenarios="1" formatCells="0" formatColumns="0" formatRows="0" insertColumns="0" insertRows="0" deleteColumns="0" deleteRows="0" selectLockedCells="1"/>
  <mergeCells count="189">
    <mergeCell ref="B9:C9"/>
    <mergeCell ref="T96:U96"/>
    <mergeCell ref="T97:U97"/>
    <mergeCell ref="T98:U98"/>
    <mergeCell ref="T99:U99"/>
    <mergeCell ref="T100:U100"/>
    <mergeCell ref="T91:U91"/>
    <mergeCell ref="T92:U92"/>
    <mergeCell ref="T93:U93"/>
    <mergeCell ref="T94:U94"/>
    <mergeCell ref="T95:U95"/>
    <mergeCell ref="T86:U86"/>
    <mergeCell ref="T87:U87"/>
    <mergeCell ref="T88:U88"/>
    <mergeCell ref="T89:U89"/>
    <mergeCell ref="T90:U90"/>
    <mergeCell ref="T81:U81"/>
    <mergeCell ref="T82:U82"/>
    <mergeCell ref="T83:U83"/>
    <mergeCell ref="T84:U84"/>
    <mergeCell ref="T85:U85"/>
    <mergeCell ref="T76:U76"/>
    <mergeCell ref="T77:U77"/>
    <mergeCell ref="T78:U78"/>
    <mergeCell ref="T79:U79"/>
    <mergeCell ref="T80:U80"/>
    <mergeCell ref="T71:U71"/>
    <mergeCell ref="T72:U72"/>
    <mergeCell ref="T73:U73"/>
    <mergeCell ref="T74:U74"/>
    <mergeCell ref="T75:U75"/>
    <mergeCell ref="T66:U66"/>
    <mergeCell ref="T67:U67"/>
    <mergeCell ref="T68:U68"/>
    <mergeCell ref="T69:U69"/>
    <mergeCell ref="T70:U70"/>
    <mergeCell ref="T61:U61"/>
    <mergeCell ref="T62:U62"/>
    <mergeCell ref="T63:U63"/>
    <mergeCell ref="T64:U64"/>
    <mergeCell ref="T65:U65"/>
    <mergeCell ref="T56:U56"/>
    <mergeCell ref="T57:U57"/>
    <mergeCell ref="T58:U58"/>
    <mergeCell ref="T59:U59"/>
    <mergeCell ref="T60:U60"/>
    <mergeCell ref="T51:U51"/>
    <mergeCell ref="T52:U52"/>
    <mergeCell ref="T53:U53"/>
    <mergeCell ref="T54:U54"/>
    <mergeCell ref="T55:U55"/>
    <mergeCell ref="T46:U46"/>
    <mergeCell ref="T47:U47"/>
    <mergeCell ref="T48:U48"/>
    <mergeCell ref="T49:U49"/>
    <mergeCell ref="T50:U50"/>
    <mergeCell ref="T41:U41"/>
    <mergeCell ref="T42:U42"/>
    <mergeCell ref="T43:U43"/>
    <mergeCell ref="T44:U44"/>
    <mergeCell ref="T45:U45"/>
    <mergeCell ref="T36:U36"/>
    <mergeCell ref="T37:U37"/>
    <mergeCell ref="T38:U38"/>
    <mergeCell ref="T39:U39"/>
    <mergeCell ref="T40:U40"/>
    <mergeCell ref="T31:U31"/>
    <mergeCell ref="T32:U32"/>
    <mergeCell ref="T33:U33"/>
    <mergeCell ref="T34:U34"/>
    <mergeCell ref="T35:U35"/>
    <mergeCell ref="T26:U26"/>
    <mergeCell ref="T27:U27"/>
    <mergeCell ref="T28:U28"/>
    <mergeCell ref="T29:U29"/>
    <mergeCell ref="T30:U30"/>
    <mergeCell ref="T21:U21"/>
    <mergeCell ref="T22:U22"/>
    <mergeCell ref="T23:U23"/>
    <mergeCell ref="T24:U24"/>
    <mergeCell ref="T25:U25"/>
    <mergeCell ref="R98:S98"/>
    <mergeCell ref="R99:S99"/>
    <mergeCell ref="R100:S100"/>
    <mergeCell ref="R4:S4"/>
    <mergeCell ref="T9:U9"/>
    <mergeCell ref="T10:U10"/>
    <mergeCell ref="T11:U11"/>
    <mergeCell ref="T12:U12"/>
    <mergeCell ref="T13:U13"/>
    <mergeCell ref="T14:U14"/>
    <mergeCell ref="T15:U15"/>
    <mergeCell ref="T16:U16"/>
    <mergeCell ref="T17:U17"/>
    <mergeCell ref="T18:U18"/>
    <mergeCell ref="T19:U19"/>
    <mergeCell ref="T20:U20"/>
    <mergeCell ref="R93:S93"/>
    <mergeCell ref="R94:S94"/>
    <mergeCell ref="R95:S95"/>
    <mergeCell ref="R96:S96"/>
    <mergeCell ref="R97:S97"/>
    <mergeCell ref="R88:S88"/>
    <mergeCell ref="R89:S89"/>
    <mergeCell ref="R90:S90"/>
    <mergeCell ref="R91:S91"/>
    <mergeCell ref="R92:S92"/>
    <mergeCell ref="R83:S83"/>
    <mergeCell ref="R84:S84"/>
    <mergeCell ref="R85:S85"/>
    <mergeCell ref="R86:S86"/>
    <mergeCell ref="R87:S87"/>
    <mergeCell ref="R78:S78"/>
    <mergeCell ref="R79:S79"/>
    <mergeCell ref="R80:S80"/>
    <mergeCell ref="R81:S81"/>
    <mergeCell ref="R82:S82"/>
    <mergeCell ref="R73:S73"/>
    <mergeCell ref="R74:S74"/>
    <mergeCell ref="R75:S75"/>
    <mergeCell ref="R76:S76"/>
    <mergeCell ref="R77:S77"/>
    <mergeCell ref="R68:S68"/>
    <mergeCell ref="R69:S69"/>
    <mergeCell ref="R70:S70"/>
    <mergeCell ref="R71:S71"/>
    <mergeCell ref="R72:S72"/>
    <mergeCell ref="R63:S63"/>
    <mergeCell ref="R64:S64"/>
    <mergeCell ref="R65:S65"/>
    <mergeCell ref="R66:S66"/>
    <mergeCell ref="R67:S67"/>
    <mergeCell ref="R58:S58"/>
    <mergeCell ref="R59:S59"/>
    <mergeCell ref="R60:S60"/>
    <mergeCell ref="R61:S61"/>
    <mergeCell ref="R62:S62"/>
    <mergeCell ref="R53:S53"/>
    <mergeCell ref="R54:S54"/>
    <mergeCell ref="R55:S55"/>
    <mergeCell ref="R56:S56"/>
    <mergeCell ref="R57:S57"/>
    <mergeCell ref="R48:S48"/>
    <mergeCell ref="R49:S49"/>
    <mergeCell ref="R50:S50"/>
    <mergeCell ref="R51:S51"/>
    <mergeCell ref="R52:S52"/>
    <mergeCell ref="R43:S43"/>
    <mergeCell ref="R44:S44"/>
    <mergeCell ref="R45:S45"/>
    <mergeCell ref="R46:S46"/>
    <mergeCell ref="R47:S47"/>
    <mergeCell ref="R38:S38"/>
    <mergeCell ref="R39:S39"/>
    <mergeCell ref="R40:S40"/>
    <mergeCell ref="R41:S41"/>
    <mergeCell ref="R42:S42"/>
    <mergeCell ref="R33:S33"/>
    <mergeCell ref="R34:S34"/>
    <mergeCell ref="R35:S35"/>
    <mergeCell ref="R36:S36"/>
    <mergeCell ref="R37:S37"/>
    <mergeCell ref="R29:S29"/>
    <mergeCell ref="R30:S30"/>
    <mergeCell ref="R31:S31"/>
    <mergeCell ref="R32:S32"/>
    <mergeCell ref="R23:S23"/>
    <mergeCell ref="R24:S24"/>
    <mergeCell ref="R25:S25"/>
    <mergeCell ref="R26:S26"/>
    <mergeCell ref="R27:S27"/>
    <mergeCell ref="R20:S20"/>
    <mergeCell ref="R21:S21"/>
    <mergeCell ref="R22:S22"/>
    <mergeCell ref="R13:S13"/>
    <mergeCell ref="R14:S14"/>
    <mergeCell ref="R15:S15"/>
    <mergeCell ref="R16:S16"/>
    <mergeCell ref="R17:S17"/>
    <mergeCell ref="R28:S28"/>
    <mergeCell ref="Q3:U3"/>
    <mergeCell ref="R9:S9"/>
    <mergeCell ref="R10:S10"/>
    <mergeCell ref="R11:S11"/>
    <mergeCell ref="R12:S12"/>
    <mergeCell ref="T4:U4"/>
    <mergeCell ref="Q4:Q5"/>
    <mergeCell ref="R18:S18"/>
    <mergeCell ref="R19:S19"/>
  </mergeCells>
  <phoneticPr fontId="4"/>
  <dataValidations count="13">
    <dataValidation type="list" allowBlank="1" showInputMessage="1" showErrorMessage="1" sqref="P11:P100">
      <formula1>IF(G11="","",IF(G11="男",$Y$11:$Y$19,$Z$11:$Z$20))</formula1>
    </dataValidation>
    <dataValidation imeMode="off" allowBlank="1" showInputMessage="1" showErrorMessage="1" sqref="N11:N100 H11:H100 K11:K100 Q11:Q100 U6:U7 F11:F100 S6:S7"/>
    <dataValidation type="list" allowBlank="1" showInputMessage="1" showErrorMessage="1" sqref="T11:T16 T23:T30 T37:T100">
      <formula1>$AA$12</formula1>
    </dataValidation>
    <dataValidation type="list" imeMode="on" allowBlank="1" showInputMessage="1" showErrorMessage="1" sqref="G11:G100">
      <formula1>$X$12:$X$13</formula1>
    </dataValidation>
    <dataValidation imeMode="hiragana" allowBlank="1" showInputMessage="1" showErrorMessage="1" sqref="D11:D100"/>
    <dataValidation imeMode="halfKatakana" allowBlank="1" showInputMessage="1" showErrorMessage="1" sqref="E10:E100 F10"/>
    <dataValidation type="list" imeMode="off" allowBlank="1" showInputMessage="1" showErrorMessage="1" sqref="I11:I100 L11:L100 O11:O100">
      <formula1>"OP"</formula1>
    </dataValidation>
    <dataValidation type="list" imeMode="off" allowBlank="1" showInputMessage="1" showErrorMessage="1" sqref="T17:U22 R11:S100 T31:U36">
      <formula1>"○"</formula1>
    </dataValidation>
    <dataValidation type="list" allowBlank="1" showInputMessage="1" showErrorMessage="1" sqref="R6:R7 T6:T7">
      <formula1>"OP"</formula1>
    </dataValidation>
    <dataValidation type="list" allowBlank="1" showInputMessage="1" showErrorMessage="1" sqref="J11:J100">
      <formula1>IF(G11="","",IF(G11="男",$Y$11:$Y$19,$Z$11:$Z$20))</formula1>
    </dataValidation>
    <dataValidation type="list" allowBlank="1" showInputMessage="1" showErrorMessage="1" sqref="M11:M100">
      <formula1>IF(G11="","",IF(G11="男",$Y$11:$Y$19,$Z$11:$Z$20))</formula1>
    </dataValidation>
    <dataValidation type="custom" imeMode="off" allowBlank="1" showInputMessage="1" showErrorMessage="1" sqref="B11:B100">
      <formula1>EXACT(B11,UPPER(ASC(B11)))</formula1>
    </dataValidation>
    <dataValidation type="whole" imeMode="off" allowBlank="1" showInputMessage="1" showErrorMessage="1" sqref="C11:C100">
      <formula1>0</formula1>
      <formula2>9999</formula2>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4"/>
  <sheetViews>
    <sheetView zoomScaleNormal="100" workbookViewId="0">
      <pane ySplit="16" topLeftCell="A17" activePane="bottomLeft" state="frozen"/>
      <selection pane="bottomLeft" activeCell="F14" sqref="F14"/>
    </sheetView>
  </sheetViews>
  <sheetFormatPr defaultColWidth="9" defaultRowHeight="13.5"/>
  <cols>
    <col min="1" max="1" width="1.875" style="31" customWidth="1"/>
    <col min="2" max="2" width="5.25" style="31" customWidth="1"/>
    <col min="3" max="3" width="6.5" style="31" bestFit="1" customWidth="1"/>
    <col min="4" max="4" width="12.25" style="31" bestFit="1" customWidth="1"/>
    <col min="5" max="5" width="9.5" style="31" bestFit="1" customWidth="1"/>
    <col min="6" max="6" width="8.5" style="31" bestFit="1" customWidth="1"/>
    <col min="7" max="7" width="5" style="32" customWidth="1"/>
    <col min="8" max="8" width="3.375" style="31" customWidth="1"/>
    <col min="9" max="9" width="6.5" style="31" customWidth="1"/>
    <col min="10" max="10" width="12.25" style="31" customWidth="1"/>
    <col min="11" max="11" width="9.5" style="31" bestFit="1" customWidth="1"/>
    <col min="12" max="12" width="8.5" style="31" bestFit="1" customWidth="1"/>
    <col min="13" max="13" width="5" style="34" customWidth="1"/>
    <col min="14" max="14" width="4.5" style="31" hidden="1" customWidth="1"/>
    <col min="15" max="15" width="6.5" style="31" bestFit="1" customWidth="1"/>
    <col min="16" max="16" width="12.25" style="31" customWidth="1"/>
    <col min="17" max="17" width="9.5" style="31" bestFit="1" customWidth="1"/>
    <col min="18" max="18" width="8.5" style="31" bestFit="1" customWidth="1"/>
    <col min="19" max="19" width="5" style="34" customWidth="1"/>
    <col min="20" max="20" width="4.5" style="31" hidden="1" customWidth="1"/>
    <col min="21" max="21" width="6.5" style="31" bestFit="1" customWidth="1"/>
    <col min="22" max="22" width="12.25" style="31" customWidth="1"/>
    <col min="23" max="23" width="9.5" style="31" bestFit="1" customWidth="1"/>
    <col min="24" max="24" width="8.5" style="31" bestFit="1" customWidth="1"/>
    <col min="25" max="26" width="9" style="31"/>
    <col min="27" max="27" width="9" style="31" customWidth="1"/>
    <col min="28" max="16384" width="9" style="31"/>
  </cols>
  <sheetData>
    <row r="1" spans="1:24" ht="18" thickBot="1">
      <c r="A1" s="30" t="s">
        <v>134</v>
      </c>
      <c r="H1" s="33"/>
      <c r="I1" s="51" t="s">
        <v>71</v>
      </c>
      <c r="J1" s="313" t="str">
        <f>IF(①団体情報入力!C5="","",①団体情報入力!C5)</f>
        <v>愛知陸協</v>
      </c>
      <c r="K1" s="314"/>
      <c r="L1" s="315"/>
      <c r="M1" s="29"/>
      <c r="O1" s="51" t="s">
        <v>113</v>
      </c>
      <c r="P1" s="313" t="str">
        <f>IF(①団体情報入力!C6="","",①団体情報入力!C6)</f>
        <v>アイチリクキョウナゴヤコジン</v>
      </c>
      <c r="Q1" s="314"/>
      <c r="R1" s="315"/>
      <c r="T1" s="33"/>
      <c r="W1" s="88"/>
    </row>
    <row r="2" spans="1:24">
      <c r="H2" s="33"/>
      <c r="N2" s="33"/>
      <c r="T2" s="33"/>
    </row>
    <row r="3" spans="1:24" s="93" customFormat="1">
      <c r="A3" s="94"/>
      <c r="B3" s="90"/>
      <c r="C3" s="91" t="s">
        <v>133</v>
      </c>
      <c r="D3" s="92"/>
      <c r="E3" s="92"/>
      <c r="F3" s="92"/>
      <c r="G3" s="92"/>
      <c r="H3" s="92"/>
      <c r="I3" s="92"/>
      <c r="J3" s="92"/>
      <c r="K3" s="92"/>
      <c r="L3" s="92"/>
      <c r="M3" s="92"/>
      <c r="N3" s="92"/>
      <c r="O3" s="92"/>
      <c r="P3" s="108"/>
      <c r="Q3" s="108"/>
      <c r="R3" s="108"/>
      <c r="S3" s="108"/>
      <c r="T3" s="108"/>
      <c r="U3" s="108"/>
      <c r="V3" s="108"/>
      <c r="W3" s="108"/>
    </row>
    <row r="4" spans="1:24" s="93" customFormat="1">
      <c r="A4" s="94"/>
      <c r="B4" s="90"/>
      <c r="C4" s="91" t="s">
        <v>135</v>
      </c>
      <c r="D4" s="92"/>
      <c r="E4" s="92"/>
      <c r="F4" s="92"/>
      <c r="G4" s="92"/>
      <c r="H4" s="92"/>
      <c r="I4" s="92"/>
      <c r="J4" s="92"/>
      <c r="K4" s="92"/>
      <c r="L4" s="92"/>
      <c r="M4" s="92"/>
      <c r="N4" s="92"/>
      <c r="O4" s="92"/>
      <c r="P4" s="108"/>
      <c r="Q4" s="108"/>
      <c r="R4" s="108"/>
      <c r="S4" s="108"/>
      <c r="T4" s="108"/>
      <c r="U4" s="108"/>
      <c r="V4" s="108"/>
      <c r="W4" s="108"/>
    </row>
    <row r="5" spans="1:24">
      <c r="C5" s="91" t="s">
        <v>252</v>
      </c>
      <c r="D5" s="92"/>
      <c r="E5" s="92"/>
      <c r="F5" s="92"/>
      <c r="G5" s="92"/>
      <c r="H5" s="92"/>
      <c r="I5" s="92"/>
      <c r="J5" s="92"/>
      <c r="K5" s="92"/>
      <c r="L5" s="92"/>
      <c r="M5" s="92"/>
      <c r="N5" s="92"/>
      <c r="O5" s="92"/>
      <c r="P5" s="204"/>
      <c r="Q5" s="204"/>
      <c r="R5" s="204"/>
      <c r="S5" s="205"/>
      <c r="T5" s="206"/>
      <c r="U5" s="204"/>
      <c r="V5" s="204"/>
      <c r="W5" s="204"/>
      <c r="X5" s="204"/>
    </row>
    <row r="6" spans="1:24" s="95" customFormat="1">
      <c r="A6" s="105"/>
      <c r="B6" s="317" t="s">
        <v>104</v>
      </c>
      <c r="C6" s="317"/>
      <c r="D6" s="317"/>
      <c r="E6" s="317"/>
      <c r="F6" s="317"/>
      <c r="G6" s="106"/>
      <c r="H6" s="319" t="s">
        <v>105</v>
      </c>
      <c r="I6" s="320"/>
      <c r="J6" s="320"/>
      <c r="K6" s="320"/>
      <c r="L6" s="321"/>
      <c r="M6" s="107"/>
      <c r="N6" s="318" t="s">
        <v>106</v>
      </c>
      <c r="O6" s="318"/>
      <c r="P6" s="318"/>
      <c r="Q6" s="318"/>
      <c r="R6" s="318"/>
      <c r="S6" s="107"/>
      <c r="T6" s="318" t="s">
        <v>107</v>
      </c>
      <c r="U6" s="318"/>
      <c r="V6" s="318"/>
      <c r="W6" s="318"/>
      <c r="X6" s="318"/>
    </row>
    <row r="7" spans="1:24">
      <c r="B7" s="96" t="s">
        <v>89</v>
      </c>
      <c r="C7" s="96" t="s">
        <v>0</v>
      </c>
      <c r="D7" s="96" t="s">
        <v>93</v>
      </c>
      <c r="E7" s="96" t="s">
        <v>123</v>
      </c>
      <c r="F7" s="96" t="s">
        <v>40</v>
      </c>
      <c r="H7" s="97" t="s">
        <v>89</v>
      </c>
      <c r="I7" s="97" t="s">
        <v>0</v>
      </c>
      <c r="J7" s="96" t="s">
        <v>93</v>
      </c>
      <c r="K7" s="96" t="s">
        <v>123</v>
      </c>
      <c r="L7" s="96" t="s">
        <v>40</v>
      </c>
      <c r="N7" s="97" t="s">
        <v>89</v>
      </c>
      <c r="O7" s="97" t="s">
        <v>0</v>
      </c>
      <c r="P7" s="96" t="s">
        <v>93</v>
      </c>
      <c r="Q7" s="96" t="s">
        <v>123</v>
      </c>
      <c r="R7" s="96" t="s">
        <v>40</v>
      </c>
      <c r="T7" s="97" t="s">
        <v>89</v>
      </c>
      <c r="U7" s="97" t="s">
        <v>0</v>
      </c>
      <c r="V7" s="96" t="s">
        <v>93</v>
      </c>
      <c r="W7" s="96" t="s">
        <v>123</v>
      </c>
      <c r="X7" s="96" t="s">
        <v>40</v>
      </c>
    </row>
    <row r="8" spans="1:24">
      <c r="B8" s="98">
        <v>1</v>
      </c>
      <c r="C8" s="98" t="str">
        <f>IF(②選手情報入力!$AO$10&lt;1,"",VLOOKUP(B8,②選手情報入力!$AN$11:$AO$100,2,FALSE))</f>
        <v/>
      </c>
      <c r="D8" s="80" t="str">
        <f>IF(C8="","",VLOOKUP(C8,②選手情報入力!$AB$11:$AC$100,2,FALSE))</f>
        <v/>
      </c>
      <c r="E8" s="80" t="str">
        <f>IF(C8="","",VLOOKUP(C8,②選手情報入力!$AB$11:$AH$100,6,FALSE))</f>
        <v/>
      </c>
      <c r="F8" s="316" t="str">
        <f>IF(②選手情報入力!S6="","",②選手情報入力!S6)</f>
        <v/>
      </c>
      <c r="H8" s="98">
        <v>1</v>
      </c>
      <c r="I8" s="98" t="str">
        <f>IF(②選手情報入力!$AQ$10&lt;1,"",VLOOKUP(H8,②選手情報入力!$AP$11:$AQ$100,2,FALSE))</f>
        <v/>
      </c>
      <c r="J8" s="80" t="str">
        <f>IF(I8="","",VLOOKUP(I8,②選手情報入力!$AB$11:$AC$100,2,FALSE))</f>
        <v/>
      </c>
      <c r="K8" s="80" t="str">
        <f>IF(I8="","",VLOOKUP(I8,②選手情報入力!$AB$11:$AH$100,6,FALSE))</f>
        <v/>
      </c>
      <c r="L8" s="322" t="str">
        <f>IF(②選手情報入力!U6="","",②選手情報入力!U6)</f>
        <v/>
      </c>
      <c r="N8" s="98">
        <v>1</v>
      </c>
      <c r="O8" s="98" t="str">
        <f>IF(②選手情報入力!$AS$10&lt;1,"",VLOOKUP(N8,②選手情報入力!$AR$11:$AS$100,2,FALSE))</f>
        <v/>
      </c>
      <c r="P8" s="80" t="str">
        <f>IF(O8="","",VLOOKUP(O8,②選手情報入力!$AH$11:$AI$100,2,FALSE))</f>
        <v/>
      </c>
      <c r="Q8" s="80" t="str">
        <f>IF(O8="","",VLOOKUP(O8,②選手情報入力!$AH$11:$AO$100,6,FALSE))</f>
        <v/>
      </c>
      <c r="R8" s="316" t="str">
        <f>IF(②選手情報入力!S7="","",②選手情報入力!S7)</f>
        <v/>
      </c>
      <c r="T8" s="98">
        <v>1</v>
      </c>
      <c r="U8" s="98" t="str">
        <f>IF(②選手情報入力!$AU$10&lt;1,"",VLOOKUP(T8,②選手情報入力!$AT$11:$AU$100,2,FALSE))</f>
        <v/>
      </c>
      <c r="V8" s="80" t="str">
        <f>IF(U8="","",VLOOKUP(U8,②選手情報入力!$AH$11:$AI$100,2,FALSE))</f>
        <v/>
      </c>
      <c r="W8" s="80" t="str">
        <f>IF(U8="","",VLOOKUP(U8,②選手情報入力!$AH$11:$AO$100,6,FALSE))</f>
        <v/>
      </c>
      <c r="X8" s="316" t="str">
        <f>IF(②選手情報入力!U7="","",②選手情報入力!U7)</f>
        <v/>
      </c>
    </row>
    <row r="9" spans="1:24">
      <c r="B9" s="99">
        <v>2</v>
      </c>
      <c r="C9" s="99" t="str">
        <f>IF(②選手情報入力!$AO$10&lt;2,"",VLOOKUP(B9,②選手情報入力!$AN$11:$AO$100,2,FALSE))</f>
        <v/>
      </c>
      <c r="D9" s="81" t="str">
        <f>IF(C9="","",VLOOKUP(C9,②選手情報入力!$AB$11:$AC$100,2,FALSE))</f>
        <v/>
      </c>
      <c r="E9" s="81" t="str">
        <f>IF(C9="","",VLOOKUP(C9,②選手情報入力!$AB$11:$AH$100,6,FALSE))</f>
        <v/>
      </c>
      <c r="F9" s="316"/>
      <c r="H9" s="99">
        <v>2</v>
      </c>
      <c r="I9" s="99" t="str">
        <f>IF(②選手情報入力!$AQ$10&lt;2,"",VLOOKUP(H9,②選手情報入力!$AP$11:$AQ$100,2,FALSE))</f>
        <v/>
      </c>
      <c r="J9" s="81" t="str">
        <f>IF(I9="","",VLOOKUP(I9,②選手情報入力!$AB$11:$AC$100,2,FALSE))</f>
        <v/>
      </c>
      <c r="K9" s="81" t="str">
        <f>IF(I9="","",VLOOKUP(I9,②選手情報入力!$AB$11:$AH$100,6,FALSE))</f>
        <v/>
      </c>
      <c r="L9" s="323"/>
      <c r="N9" s="99">
        <v>2</v>
      </c>
      <c r="O9" s="99" t="str">
        <f>IF(②選手情報入力!$AS$10&lt;2,"",VLOOKUP(N9,②選手情報入力!$AR$11:$AS$100,2,FALSE))</f>
        <v/>
      </c>
      <c r="P9" s="81" t="str">
        <f>IF(O9="","",VLOOKUP(O9,②選手情報入力!$AH$11:$AI$100,2,FALSE))</f>
        <v/>
      </c>
      <c r="Q9" s="81" t="str">
        <f>IF(O9="","",VLOOKUP(O9,②選手情報入力!$AH$11:$AO$100,6,FALSE))</f>
        <v/>
      </c>
      <c r="R9" s="316"/>
      <c r="T9" s="99">
        <v>2</v>
      </c>
      <c r="U9" s="99" t="str">
        <f>IF(②選手情報入力!$AU$10&lt;2,"",VLOOKUP(T9,②選手情報入力!$AT$11:$AU$100,2,FALSE))</f>
        <v/>
      </c>
      <c r="V9" s="81" t="str">
        <f>IF(U9="","",VLOOKUP(U9,②選手情報入力!$AH$11:$AI$100,2,FALSE))</f>
        <v/>
      </c>
      <c r="W9" s="81" t="str">
        <f>IF(U9="","",VLOOKUP(U9,②選手情報入力!$AH$11:$AO$100,6,FALSE))</f>
        <v/>
      </c>
      <c r="X9" s="316"/>
    </row>
    <row r="10" spans="1:24">
      <c r="B10" s="99">
        <v>3</v>
      </c>
      <c r="C10" s="99" t="str">
        <f>IF(②選手情報入力!$AO$10&lt;3,"",VLOOKUP(B10,②選手情報入力!$AN$11:$AO$100,2,FALSE))</f>
        <v/>
      </c>
      <c r="D10" s="81" t="str">
        <f>IF(C10="","",VLOOKUP(C10,②選手情報入力!$AB$11:$AC$100,2,FALSE))</f>
        <v/>
      </c>
      <c r="E10" s="81" t="str">
        <f>IF(C10="","",VLOOKUP(C10,②選手情報入力!$AB$11:$AH$100,6,FALSE))</f>
        <v/>
      </c>
      <c r="F10" s="316"/>
      <c r="H10" s="99">
        <v>3</v>
      </c>
      <c r="I10" s="99" t="str">
        <f>IF(②選手情報入力!$AQ$10&lt;3,"",VLOOKUP(H10,②選手情報入力!$AP$11:$AQ$100,2,FALSE))</f>
        <v/>
      </c>
      <c r="J10" s="81" t="str">
        <f>IF(I10="","",VLOOKUP(I10,②選手情報入力!$AB$11:$AC$100,2,FALSE))</f>
        <v/>
      </c>
      <c r="K10" s="81" t="str">
        <f>IF(I10="","",VLOOKUP(I10,②選手情報入力!$AB$11:$AH$100,6,FALSE))</f>
        <v/>
      </c>
      <c r="L10" s="323"/>
      <c r="N10" s="99">
        <v>3</v>
      </c>
      <c r="O10" s="99" t="str">
        <f>IF(②選手情報入力!$AS$10&lt;3,"",VLOOKUP(N10,②選手情報入力!$AR$11:$AS$100,2,FALSE))</f>
        <v/>
      </c>
      <c r="P10" s="81" t="str">
        <f>IF(O10="","",VLOOKUP(O10,②選手情報入力!$AH$11:$AI$100,2,FALSE))</f>
        <v/>
      </c>
      <c r="Q10" s="81" t="str">
        <f>IF(O10="","",VLOOKUP(O10,②選手情報入力!$AH$11:$AO$100,6,FALSE))</f>
        <v/>
      </c>
      <c r="R10" s="316"/>
      <c r="T10" s="99">
        <v>3</v>
      </c>
      <c r="U10" s="99" t="str">
        <f>IF(②選手情報入力!$AU$10&lt;3,"",VLOOKUP(T10,②選手情報入力!$AT$11:$AU$100,2,FALSE))</f>
        <v/>
      </c>
      <c r="V10" s="81" t="str">
        <f>IF(U10="","",VLOOKUP(U10,②選手情報入力!$AH$11:$AI$100,2,FALSE))</f>
        <v/>
      </c>
      <c r="W10" s="81" t="str">
        <f>IF(U10="","",VLOOKUP(U10,②選手情報入力!$AH$11:$AO$100,6,FALSE))</f>
        <v/>
      </c>
      <c r="X10" s="316"/>
    </row>
    <row r="11" spans="1:24">
      <c r="B11" s="99">
        <v>4</v>
      </c>
      <c r="C11" s="99" t="str">
        <f>IF(②選手情報入力!$AO$10&lt;4,"",VLOOKUP(B11,②選手情報入力!$AN$11:$AO$100,2,FALSE))</f>
        <v/>
      </c>
      <c r="D11" s="81" t="str">
        <f>IF(C11="","",VLOOKUP(C11,②選手情報入力!$AB$11:$AC$100,2,FALSE))</f>
        <v/>
      </c>
      <c r="E11" s="81" t="str">
        <f>IF(C11="","",VLOOKUP(C11,②選手情報入力!$AB$11:$AH$100,6,FALSE))</f>
        <v/>
      </c>
      <c r="F11" s="316"/>
      <c r="H11" s="99">
        <v>4</v>
      </c>
      <c r="I11" s="99" t="str">
        <f>IF(②選手情報入力!$AQ$10&lt;4,"",VLOOKUP(H11,②選手情報入力!$AP$11:$AQ$100,2,FALSE))</f>
        <v/>
      </c>
      <c r="J11" s="81" t="str">
        <f>IF(I11="","",VLOOKUP(I11,②選手情報入力!$AB$11:$AC$100,2,FALSE))</f>
        <v/>
      </c>
      <c r="K11" s="81" t="str">
        <f>IF(I11="","",VLOOKUP(I11,②選手情報入力!$AB$11:$AH$100,6,FALSE))</f>
        <v/>
      </c>
      <c r="L11" s="323"/>
      <c r="N11" s="99">
        <v>4</v>
      </c>
      <c r="O11" s="99" t="str">
        <f>IF(②選手情報入力!$AS$10&lt;4,"",VLOOKUP(N11,②選手情報入力!$AR$11:$AS$100,2,FALSE))</f>
        <v/>
      </c>
      <c r="P11" s="81" t="str">
        <f>IF(O11="","",VLOOKUP(O11,②選手情報入力!$AH$11:$AI$100,2,FALSE))</f>
        <v/>
      </c>
      <c r="Q11" s="81" t="str">
        <f>IF(O11="","",VLOOKUP(O11,②選手情報入力!$AH$11:$AO$100,6,FALSE))</f>
        <v/>
      </c>
      <c r="R11" s="316"/>
      <c r="T11" s="99">
        <v>4</v>
      </c>
      <c r="U11" s="99" t="str">
        <f>IF(②選手情報入力!$AU$10&lt;4,"",VLOOKUP(T11,②選手情報入力!$AT$11:$AU$100,2,FALSE))</f>
        <v/>
      </c>
      <c r="V11" s="81" t="str">
        <f>IF(U11="","",VLOOKUP(U11,②選手情報入力!$AH$11:$AI$100,2,FALSE))</f>
        <v/>
      </c>
      <c r="W11" s="81" t="str">
        <f>IF(U11="","",VLOOKUP(U11,②選手情報入力!$AH$11:$AO$100,6,FALSE))</f>
        <v/>
      </c>
      <c r="X11" s="316"/>
    </row>
    <row r="12" spans="1:24">
      <c r="B12" s="99">
        <v>5</v>
      </c>
      <c r="C12" s="99" t="str">
        <f>IF(②選手情報入力!$AO$10&lt;5,"",VLOOKUP(B12,②選手情報入力!$AN$11:$AO$100,2,FALSE))</f>
        <v/>
      </c>
      <c r="D12" s="81" t="str">
        <f>IF(C12="","",VLOOKUP(C12,②選手情報入力!$AB$11:$AC$100,2,FALSE))</f>
        <v/>
      </c>
      <c r="E12" s="81" t="str">
        <f>IF(C12="","",VLOOKUP(C12,②選手情報入力!$AB$11:$AH$100,6,FALSE))</f>
        <v/>
      </c>
      <c r="F12" s="316"/>
      <c r="H12" s="99">
        <v>5</v>
      </c>
      <c r="I12" s="99" t="str">
        <f>IF(②選手情報入力!$AQ$10&lt;5,"",VLOOKUP(H12,②選手情報入力!$AP$11:$AQ$100,2,FALSE))</f>
        <v/>
      </c>
      <c r="J12" s="81" t="str">
        <f>IF(I12="","",VLOOKUP(I12,②選手情報入力!$AB$11:$AC$100,2,FALSE))</f>
        <v/>
      </c>
      <c r="K12" s="81" t="str">
        <f>IF(I12="","",VLOOKUP(I12,②選手情報入力!$AB$11:$AH$100,6,FALSE))</f>
        <v/>
      </c>
      <c r="L12" s="323"/>
      <c r="N12" s="99">
        <v>5</v>
      </c>
      <c r="O12" s="99" t="str">
        <f>IF(②選手情報入力!$AS$10&lt;5,"",VLOOKUP(N12,②選手情報入力!$AR$11:$AS$100,2,FALSE))</f>
        <v/>
      </c>
      <c r="P12" s="81" t="str">
        <f>IF(O12="","",VLOOKUP(O12,②選手情報入力!$AH$11:$AI$100,2,FALSE))</f>
        <v/>
      </c>
      <c r="Q12" s="81" t="str">
        <f>IF(O12="","",VLOOKUP(O12,②選手情報入力!$AH$11:$AO$100,6,FALSE))</f>
        <v/>
      </c>
      <c r="R12" s="316"/>
      <c r="T12" s="99">
        <v>5</v>
      </c>
      <c r="U12" s="99" t="str">
        <f>IF(②選手情報入力!$AU$10&lt;5,"",VLOOKUP(T12,②選手情報入力!$AT$11:$AU$100,2,FALSE))</f>
        <v/>
      </c>
      <c r="V12" s="81" t="str">
        <f>IF(U12="","",VLOOKUP(U12,②選手情報入力!$AH$11:$AI$100,2,FALSE))</f>
        <v/>
      </c>
      <c r="W12" s="81" t="str">
        <f>IF(U12="","",VLOOKUP(U12,②選手情報入力!$AH$11:$AO$100,6,FALSE))</f>
        <v/>
      </c>
      <c r="X12" s="316"/>
    </row>
    <row r="13" spans="1:24">
      <c r="B13" s="100">
        <v>6</v>
      </c>
      <c r="C13" s="100" t="str">
        <f>IF(②選手情報入力!$AO$10&lt;6,"",VLOOKUP(B13,②選手情報入力!$AN$11:$AO$100,2,FALSE))</f>
        <v/>
      </c>
      <c r="D13" s="82" t="str">
        <f>IF(C13="","",VLOOKUP(C13,②選手情報入力!$AB$11:$AC$100,2,FALSE))</f>
        <v/>
      </c>
      <c r="E13" s="82" t="str">
        <f>IF(C13="","",VLOOKUP(C13,②選手情報入力!$AB$11:$AH$100,6,FALSE))</f>
        <v/>
      </c>
      <c r="F13" s="316"/>
      <c r="H13" s="100">
        <v>6</v>
      </c>
      <c r="I13" s="100" t="str">
        <f>IF(②選手情報入力!$AQ$10&lt;6,"",VLOOKUP(H13,②選手情報入力!$AP$11:$AQ$100,2,FALSE))</f>
        <v/>
      </c>
      <c r="J13" s="82" t="str">
        <f>IF(I13="","",VLOOKUP(I13,②選手情報入力!$AB$11:$AC$100,2,FALSE))</f>
        <v/>
      </c>
      <c r="K13" s="82" t="str">
        <f>IF(I13="","",VLOOKUP(I13,②選手情報入力!$AB$11:$AH$100,6,FALSE))</f>
        <v/>
      </c>
      <c r="L13" s="324"/>
      <c r="N13" s="100">
        <v>6</v>
      </c>
      <c r="O13" s="100" t="str">
        <f>IF(②選手情報入力!$AS$10&lt;6,"",VLOOKUP(N13,②選手情報入力!$AR$11:$AS$100,2,FALSE))</f>
        <v/>
      </c>
      <c r="P13" s="82" t="str">
        <f>IF(O13="","",VLOOKUP(O13,②選手情報入力!$AH$11:$AI$100,2,FALSE))</f>
        <v/>
      </c>
      <c r="Q13" s="82" t="str">
        <f>IF(O13="","",VLOOKUP(O13,②選手情報入力!$AH$11:$AO$100,6,FALSE))</f>
        <v/>
      </c>
      <c r="R13" s="316"/>
      <c r="T13" s="100">
        <v>6</v>
      </c>
      <c r="U13" s="100" t="str">
        <f>IF(②選手情報入力!$AU$10&lt;6,"",VLOOKUP(T13,②選手情報入力!$AT$11:$AU$100,2,FALSE))</f>
        <v/>
      </c>
      <c r="V13" s="82" t="str">
        <f>IF(U13="","",VLOOKUP(U13,②選手情報入力!$AH$11:$AI$100,2,FALSE))</f>
        <v/>
      </c>
      <c r="W13" s="82" t="str">
        <f>IF(U13="","",VLOOKUP(U13,②選手情報入力!$AH$11:$AO$100,6,FALSE))</f>
        <v/>
      </c>
      <c r="X13" s="316"/>
    </row>
    <row r="14" spans="1:24">
      <c r="C14" s="207"/>
      <c r="D14" s="103" t="s">
        <v>69</v>
      </c>
      <c r="E14" s="103"/>
      <c r="F14" s="104">
        <f>IF(②選手情報入力!AO10&gt;=4,1,0)</f>
        <v>0</v>
      </c>
      <c r="H14" s="101"/>
      <c r="I14" s="101"/>
      <c r="J14" s="102" t="s">
        <v>69</v>
      </c>
      <c r="K14" s="103"/>
      <c r="L14" s="104">
        <f>IF(②選手情報入力!AQ10&gt;=4,1,0)</f>
        <v>0</v>
      </c>
      <c r="N14" s="101"/>
      <c r="O14" s="101"/>
      <c r="P14" s="102" t="s">
        <v>69</v>
      </c>
      <c r="Q14" s="103"/>
      <c r="R14" s="104">
        <f>IF(②選手情報入力!AS10&gt;=4,1,0)</f>
        <v>0</v>
      </c>
      <c r="T14" s="101"/>
      <c r="U14" s="101"/>
      <c r="V14" s="102" t="s">
        <v>69</v>
      </c>
      <c r="W14" s="103"/>
      <c r="X14" s="104">
        <f>IF(②選手情報入力!AU10&gt;=4,1,0)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4"/>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30"/>
  <sheetViews>
    <sheetView zoomScaleNormal="100" workbookViewId="0">
      <pane ySplit="3" topLeftCell="A4" activePane="bottomLeft" state="frozenSplit"/>
      <selection pane="bottomLeft" activeCell="C10" sqref="C10"/>
    </sheetView>
  </sheetViews>
  <sheetFormatPr defaultColWidth="9" defaultRowHeight="13.5"/>
  <cols>
    <col min="1" max="1" width="3.75" style="114" customWidth="1"/>
    <col min="2" max="2" width="26.25" style="114" customWidth="1"/>
    <col min="3" max="3" width="10" style="114" customWidth="1"/>
    <col min="4" max="4" width="4.875" style="114" customWidth="1"/>
    <col min="5" max="5" width="9" style="114" customWidth="1"/>
    <col min="6" max="6" width="26.25" style="114" customWidth="1"/>
    <col min="7" max="7" width="15.5" style="114" customWidth="1"/>
    <col min="8" max="8" width="3.75" style="114" customWidth="1"/>
    <col min="9" max="10" width="9" style="114"/>
    <col min="11" max="11" width="11.625" style="114" hidden="1" customWidth="1"/>
    <col min="12" max="12" width="8.25" style="114" hidden="1" customWidth="1"/>
    <col min="13" max="13" width="11.5" style="114" hidden="1" customWidth="1"/>
    <col min="14" max="14" width="8.25" style="114" hidden="1" customWidth="1"/>
    <col min="15" max="16384" width="9" style="114"/>
  </cols>
  <sheetData>
    <row r="1" spans="1:11" ht="17.25">
      <c r="A1" s="30" t="s">
        <v>675</v>
      </c>
      <c r="B1" s="109"/>
      <c r="C1" s="110" t="s">
        <v>201</v>
      </c>
      <c r="D1" s="110"/>
      <c r="E1" s="110"/>
      <c r="F1" s="111"/>
      <c r="G1" s="112"/>
      <c r="H1" s="113"/>
    </row>
    <row r="2" spans="1:11" ht="24.75" customHeight="1">
      <c r="A2" s="325" t="s">
        <v>202</v>
      </c>
      <c r="B2" s="325"/>
      <c r="C2" s="325"/>
      <c r="D2" s="325"/>
      <c r="E2" s="325"/>
      <c r="F2" s="325"/>
      <c r="G2" s="325"/>
      <c r="H2" s="325"/>
    </row>
    <row r="3" spans="1:11" ht="30" customHeight="1">
      <c r="A3" s="327" t="str">
        <f>注意事項!C3</f>
        <v>第７８回愛知陸上競技選手権 名古屋地区予選会</v>
      </c>
      <c r="B3" s="328"/>
      <c r="C3" s="328"/>
      <c r="D3" s="328"/>
      <c r="E3" s="329"/>
      <c r="G3" s="137">
        <f>IF(①団体情報入力!C4="","",①団体情報入力!C4)</f>
        <v>230000</v>
      </c>
      <c r="H3" s="115"/>
    </row>
    <row r="4" spans="1:11" ht="19.5" thickBot="1">
      <c r="A4" s="326" t="s">
        <v>676</v>
      </c>
      <c r="B4" s="326"/>
      <c r="C4" s="326"/>
      <c r="D4" s="326"/>
      <c r="E4" s="326"/>
      <c r="F4" s="326"/>
      <c r="G4" s="326"/>
      <c r="H4" s="326"/>
    </row>
    <row r="5" spans="1:11" ht="19.5" customHeight="1" thickBot="1">
      <c r="A5" s="116"/>
      <c r="B5" s="158" t="s">
        <v>674</v>
      </c>
      <c r="C5" s="333" t="str">
        <f>IF(①団体情報入力!C8="","",①団体情報入力!C8)</f>
        <v/>
      </c>
      <c r="D5" s="334"/>
      <c r="E5" s="334"/>
      <c r="F5" s="335"/>
      <c r="G5" s="117" t="s">
        <v>52</v>
      </c>
      <c r="H5" s="110"/>
    </row>
    <row r="6" spans="1:11" ht="22.5" customHeight="1" thickBot="1">
      <c r="A6" s="110"/>
      <c r="B6" s="157" t="str">
        <f>IF(①団体情報入力!C7="","",①団体情報入力!C7)</f>
        <v/>
      </c>
      <c r="C6" s="223" t="s">
        <v>698</v>
      </c>
      <c r="D6" s="330" t="str">
        <f>IF(①団体情報入力!C5="","",①団体情報入力!C5)&amp;②選手情報入力!D11</f>
        <v>愛知陸協</v>
      </c>
      <c r="E6" s="331"/>
      <c r="F6" s="331"/>
      <c r="G6" s="332"/>
      <c r="H6" s="118"/>
    </row>
    <row r="7" spans="1:11" ht="21" customHeight="1" thickBot="1">
      <c r="B7" s="121" t="s">
        <v>145</v>
      </c>
      <c r="C7" s="342">
        <f>②選手情報入力!G101</f>
        <v>0</v>
      </c>
      <c r="D7" s="343"/>
      <c r="E7" s="120"/>
      <c r="F7" s="122" t="s">
        <v>218</v>
      </c>
      <c r="G7" s="123">
        <f>C7*500</f>
        <v>0</v>
      </c>
      <c r="H7" s="146"/>
      <c r="K7" s="114">
        <f>種目情報!A34</f>
        <v>0</v>
      </c>
    </row>
    <row r="8" spans="1:11" ht="21" customHeight="1" thickBot="1">
      <c r="A8" s="110"/>
      <c r="B8" s="124" t="s">
        <v>146</v>
      </c>
      <c r="C8" s="336">
        <f>②選手情報入力!G102</f>
        <v>0</v>
      </c>
      <c r="D8" s="337"/>
      <c r="E8" s="120"/>
      <c r="F8" s="161" t="s">
        <v>150</v>
      </c>
      <c r="G8" s="123">
        <f>C8*1000</f>
        <v>0</v>
      </c>
      <c r="H8" s="110"/>
      <c r="K8" s="114">
        <f>種目情報!A35</f>
        <v>0</v>
      </c>
    </row>
    <row r="9" spans="1:11" ht="21" customHeight="1" thickTop="1" thickBot="1">
      <c r="A9" s="110"/>
      <c r="B9" s="144" t="s">
        <v>149</v>
      </c>
      <c r="C9" s="152">
        <f>IF(①団体情報入力!C10="",0,①団体情報入力!C10)</f>
        <v>0</v>
      </c>
      <c r="D9" s="141" t="s">
        <v>152</v>
      </c>
      <c r="F9" s="162" t="s">
        <v>228</v>
      </c>
      <c r="G9" s="140">
        <f>C9*800</f>
        <v>0</v>
      </c>
      <c r="H9" s="110"/>
    </row>
    <row r="10" spans="1:11" ht="21" customHeight="1" thickBot="1">
      <c r="A10" s="110"/>
      <c r="F10" s="138" t="s">
        <v>151</v>
      </c>
      <c r="G10" s="139">
        <f>SUM(G7:G9)</f>
        <v>0</v>
      </c>
      <c r="H10" s="110"/>
    </row>
    <row r="11" spans="1:11" ht="18.75" customHeight="1" thickBot="1">
      <c r="A11" s="110"/>
      <c r="B11" s="277" t="s">
        <v>203</v>
      </c>
      <c r="C11" s="278"/>
      <c r="D11" s="278"/>
      <c r="E11" s="279"/>
      <c r="F11" s="138" t="s">
        <v>212</v>
      </c>
      <c r="G11" s="175">
        <f>IF(②選手情報入力!G105=0,"",②選手情報入力!G105)</f>
        <v>1</v>
      </c>
      <c r="H11" s="110"/>
    </row>
    <row r="12" spans="1:11" ht="18.75" customHeight="1">
      <c r="A12" s="126"/>
      <c r="B12" s="153" t="str">
        <f>IF(①団体情報入力!A12="","",①団体情報入力!A12)</f>
        <v/>
      </c>
      <c r="C12" s="344" t="str">
        <f>IF(①団体情報入力!E11="","",①団体情報入力!E11)</f>
        <v/>
      </c>
      <c r="D12" s="344"/>
      <c r="E12" s="345"/>
      <c r="H12" s="126"/>
    </row>
    <row r="13" spans="1:11" ht="18.75" customHeight="1" thickBot="1">
      <c r="A13" s="110"/>
      <c r="B13" s="154" t="str">
        <f>IF(①団体情報入力!A13="","",①団体情報入力!A13)</f>
        <v/>
      </c>
      <c r="C13" s="339" t="str">
        <f>IF(①団体情報入力!E12="","",①団体情報入力!E12)</f>
        <v/>
      </c>
      <c r="D13" s="340"/>
      <c r="E13" s="341"/>
      <c r="F13" s="338">
        <f ca="1">TODAY()</f>
        <v>43227</v>
      </c>
      <c r="G13" s="338"/>
      <c r="H13" s="110"/>
    </row>
    <row r="14" spans="1:11" ht="18.75" customHeight="1">
      <c r="A14" s="110"/>
      <c r="B14" s="146"/>
      <c r="C14" s="146"/>
      <c r="D14" s="146"/>
      <c r="E14" s="146"/>
      <c r="F14" s="146"/>
      <c r="G14" s="146"/>
      <c r="H14" s="110"/>
    </row>
    <row r="15" spans="1:11" ht="14.25">
      <c r="A15" s="110"/>
      <c r="B15" s="155" t="s">
        <v>673</v>
      </c>
      <c r="C15" s="83"/>
      <c r="D15" s="83"/>
      <c r="E15" s="125"/>
      <c r="H15" s="110"/>
    </row>
    <row r="16" spans="1:11" ht="14.25">
      <c r="A16" s="110"/>
      <c r="C16" s="119"/>
      <c r="D16" s="119"/>
      <c r="E16" s="125"/>
      <c r="H16" s="110"/>
    </row>
    <row r="17" spans="1:8" ht="14.25">
      <c r="A17" s="110"/>
      <c r="E17" s="125"/>
      <c r="H17" s="110"/>
    </row>
    <row r="18" spans="1:8" ht="14.25">
      <c r="A18" s="110"/>
      <c r="B18" s="125"/>
      <c r="C18" s="125"/>
      <c r="D18" s="125"/>
      <c r="E18" s="125"/>
      <c r="H18" s="110"/>
    </row>
    <row r="19" spans="1:8" ht="14.25">
      <c r="A19" s="110"/>
      <c r="B19" s="126"/>
      <c r="C19" s="126"/>
      <c r="D19" s="126"/>
      <c r="E19" s="126"/>
      <c r="F19" s="126"/>
      <c r="G19" s="126"/>
      <c r="H19" s="110"/>
    </row>
    <row r="20" spans="1:8" ht="14.25">
      <c r="A20" s="110"/>
      <c r="B20" s="125"/>
      <c r="C20" s="125"/>
      <c r="D20" s="125"/>
      <c r="E20" s="125"/>
      <c r="H20" s="110"/>
    </row>
    <row r="21" spans="1:8" ht="18.75">
      <c r="A21" s="110"/>
      <c r="B21" s="127"/>
      <c r="C21" s="127"/>
      <c r="D21" s="127"/>
      <c r="E21" s="127"/>
      <c r="H21" s="110"/>
    </row>
    <row r="22" spans="1:8" ht="18.75">
      <c r="A22" s="110"/>
      <c r="B22" s="127"/>
      <c r="C22" s="127"/>
      <c r="D22" s="127"/>
      <c r="E22" s="127"/>
      <c r="F22" s="127"/>
      <c r="G22" s="127"/>
      <c r="H22" s="110"/>
    </row>
    <row r="23" spans="1:8" ht="14.25">
      <c r="A23" s="110"/>
      <c r="B23" s="128"/>
      <c r="C23" s="125"/>
      <c r="D23" s="125"/>
      <c r="E23" s="125"/>
      <c r="F23" s="129"/>
      <c r="G23" s="125"/>
      <c r="H23" s="110"/>
    </row>
    <row r="24" spans="1:8" ht="14.25">
      <c r="B24" s="128"/>
      <c r="C24" s="125"/>
      <c r="D24" s="125"/>
      <c r="E24" s="125"/>
      <c r="F24" s="129"/>
      <c r="G24" s="125"/>
    </row>
    <row r="25" spans="1:8" ht="14.25">
      <c r="B25" s="128"/>
      <c r="C25" s="125"/>
      <c r="D25" s="125"/>
      <c r="E25" s="125"/>
      <c r="F25" s="129"/>
      <c r="G25" s="125"/>
    </row>
    <row r="26" spans="1:8" ht="14.25">
      <c r="B26" s="128"/>
      <c r="C26" s="125"/>
      <c r="D26" s="125"/>
      <c r="E26" s="125"/>
      <c r="F26" s="129"/>
      <c r="G26" s="125"/>
    </row>
    <row r="27" spans="1:8" ht="14.25">
      <c r="B27" s="128"/>
      <c r="C27" s="125"/>
      <c r="D27" s="125"/>
      <c r="E27" s="125"/>
      <c r="F27" s="129"/>
      <c r="G27" s="125"/>
    </row>
    <row r="28" spans="1:8" ht="14.25">
      <c r="B28" s="128"/>
      <c r="C28" s="125"/>
      <c r="D28" s="125"/>
      <c r="E28" s="125"/>
      <c r="F28" s="129"/>
      <c r="G28" s="125"/>
    </row>
    <row r="29" spans="1:8" ht="14.25">
      <c r="B29" s="128"/>
      <c r="C29" s="125"/>
      <c r="D29" s="125"/>
      <c r="E29" s="125"/>
      <c r="F29" s="129"/>
      <c r="G29" s="125"/>
    </row>
    <row r="30" spans="1:8" ht="14.25">
      <c r="B30" s="128"/>
      <c r="C30" s="125"/>
      <c r="D30" s="125"/>
      <c r="E30" s="125"/>
      <c r="F30" s="129"/>
      <c r="G30" s="125"/>
    </row>
  </sheetData>
  <sheetProtection sheet="1" objects="1" scenarios="1" selectLockedCells="1"/>
  <mergeCells count="11">
    <mergeCell ref="B11:E11"/>
    <mergeCell ref="C8:D8"/>
    <mergeCell ref="F13:G13"/>
    <mergeCell ref="C13:E13"/>
    <mergeCell ref="C7:D7"/>
    <mergeCell ref="C12:E12"/>
    <mergeCell ref="A2:H2"/>
    <mergeCell ref="A4:H4"/>
    <mergeCell ref="A3:E3"/>
    <mergeCell ref="D6:G6"/>
    <mergeCell ref="C5:F5"/>
  </mergeCells>
  <phoneticPr fontId="4"/>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7" orientation="portrait" horizontalDpi="4294967293" verticalDpi="0" r:id="rId1"/>
  <ignoredErrors>
    <ignoredError sqref="G8" formula="1"/>
    <ignoredError sqref="C13:E13 C12:E12" unlockedFormula="1"/>
  </ignoredErrors>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B23"/>
  <sheetViews>
    <sheetView workbookViewId="0">
      <selection activeCell="B23" sqref="B23"/>
    </sheetView>
  </sheetViews>
  <sheetFormatPr defaultRowHeight="13.5"/>
  <cols>
    <col min="2" max="2" width="108.5" customWidth="1"/>
  </cols>
  <sheetData>
    <row r="2" spans="2:2" ht="24.75">
      <c r="B2" s="219" t="s">
        <v>692</v>
      </c>
    </row>
    <row r="3" spans="2:2" ht="18.75">
      <c r="B3" s="220" t="s">
        <v>693</v>
      </c>
    </row>
    <row r="4" spans="2:2" ht="18.75">
      <c r="B4" s="221"/>
    </row>
    <row r="13" spans="2:2" ht="37.5">
      <c r="B13" s="220" t="s">
        <v>694</v>
      </c>
    </row>
    <row r="14" spans="2:2" ht="18.75">
      <c r="B14" s="221"/>
    </row>
    <row r="23" spans="2:2" ht="18.75">
      <c r="B23" s="220" t="s">
        <v>695</v>
      </c>
    </row>
  </sheetData>
  <phoneticPr fontId="4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I21" sqref="I21"/>
    </sheetView>
  </sheetViews>
  <sheetFormatPr defaultRowHeight="13.5"/>
  <sheetData/>
  <sheetProtection selectLockedCells="1" selectUnlockedCells="1"/>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H25" sqref="H25"/>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49" t="s">
        <v>108</v>
      </c>
      <c r="B1" s="349"/>
      <c r="C1" s="349"/>
      <c r="E1" s="349" t="s">
        <v>109</v>
      </c>
      <c r="F1" s="349"/>
      <c r="G1" s="349"/>
      <c r="I1" s="349" t="s">
        <v>214</v>
      </c>
      <c r="J1" s="349"/>
      <c r="K1" s="349"/>
      <c r="O1" s="57"/>
    </row>
    <row r="2" spans="1:15">
      <c r="A2" s="349" t="s">
        <v>103</v>
      </c>
      <c r="B2" s="176" t="s">
        <v>103</v>
      </c>
      <c r="C2" s="176" t="s">
        <v>110</v>
      </c>
      <c r="E2" s="349" t="s">
        <v>103</v>
      </c>
      <c r="F2" s="176" t="s">
        <v>103</v>
      </c>
      <c r="G2" s="176" t="s">
        <v>110</v>
      </c>
      <c r="I2" s="349" t="s">
        <v>103</v>
      </c>
      <c r="J2" s="176" t="s">
        <v>103</v>
      </c>
      <c r="K2" s="176" t="s">
        <v>110</v>
      </c>
      <c r="N2" s="349" t="s">
        <v>119</v>
      </c>
      <c r="O2" s="349"/>
    </row>
    <row r="3" spans="1:15" ht="14.25" thickBot="1">
      <c r="A3" s="349"/>
      <c r="B3" s="176" t="s">
        <v>215</v>
      </c>
      <c r="C3" s="176" t="s">
        <v>216</v>
      </c>
      <c r="E3" s="349"/>
      <c r="F3" s="176" t="s">
        <v>215</v>
      </c>
      <c r="G3" s="176" t="s">
        <v>216</v>
      </c>
      <c r="I3" s="349"/>
      <c r="J3" s="176" t="s">
        <v>215</v>
      </c>
      <c r="K3" s="176" t="s">
        <v>216</v>
      </c>
      <c r="N3" s="57"/>
      <c r="O3" s="57"/>
    </row>
    <row r="4" spans="1:15">
      <c r="A4" t="s">
        <v>160</v>
      </c>
      <c r="B4" s="36">
        <v>1</v>
      </c>
      <c r="C4">
        <v>2</v>
      </c>
      <c r="E4" t="s">
        <v>161</v>
      </c>
      <c r="F4" s="36">
        <v>24</v>
      </c>
      <c r="G4">
        <v>2</v>
      </c>
      <c r="I4" t="s">
        <v>140</v>
      </c>
      <c r="J4" s="36">
        <v>42</v>
      </c>
      <c r="K4">
        <v>2</v>
      </c>
      <c r="M4" s="346" t="s">
        <v>117</v>
      </c>
      <c r="N4" s="75" t="s">
        <v>160</v>
      </c>
      <c r="O4" s="58" t="s">
        <v>160</v>
      </c>
    </row>
    <row r="5" spans="1:15">
      <c r="A5" t="s">
        <v>162</v>
      </c>
      <c r="B5" s="36">
        <v>2</v>
      </c>
      <c r="C5">
        <v>2</v>
      </c>
      <c r="E5" t="s">
        <v>163</v>
      </c>
      <c r="F5" s="36">
        <v>25</v>
      </c>
      <c r="G5">
        <v>2</v>
      </c>
      <c r="I5" t="s">
        <v>141</v>
      </c>
      <c r="J5" s="36">
        <v>43</v>
      </c>
      <c r="K5">
        <v>2</v>
      </c>
      <c r="M5" s="347"/>
      <c r="N5" s="28" t="s">
        <v>162</v>
      </c>
      <c r="O5" s="59" t="s">
        <v>162</v>
      </c>
    </row>
    <row r="6" spans="1:15">
      <c r="A6" t="s">
        <v>164</v>
      </c>
      <c r="B6" s="36">
        <v>3</v>
      </c>
      <c r="C6">
        <v>2</v>
      </c>
      <c r="E6" t="s">
        <v>165</v>
      </c>
      <c r="F6" s="36">
        <v>26</v>
      </c>
      <c r="G6">
        <v>2</v>
      </c>
      <c r="I6" t="s">
        <v>142</v>
      </c>
      <c r="J6" s="36">
        <v>44</v>
      </c>
      <c r="K6">
        <v>2</v>
      </c>
      <c r="M6" s="347"/>
      <c r="N6" s="28" t="s">
        <v>164</v>
      </c>
      <c r="O6" s="59" t="s">
        <v>164</v>
      </c>
    </row>
    <row r="7" spans="1:15">
      <c r="A7" t="s">
        <v>166</v>
      </c>
      <c r="B7" s="36">
        <v>4</v>
      </c>
      <c r="C7">
        <v>2</v>
      </c>
      <c r="E7" t="s">
        <v>167</v>
      </c>
      <c r="F7" s="36">
        <v>27</v>
      </c>
      <c r="G7">
        <v>2</v>
      </c>
      <c r="I7" t="s">
        <v>143</v>
      </c>
      <c r="J7" s="36">
        <v>45</v>
      </c>
      <c r="K7">
        <v>2</v>
      </c>
      <c r="M7" s="347"/>
      <c r="N7" s="28" t="s">
        <v>166</v>
      </c>
      <c r="O7" s="59" t="s">
        <v>166</v>
      </c>
    </row>
    <row r="8" spans="1:15">
      <c r="A8" t="s">
        <v>168</v>
      </c>
      <c r="B8" s="36">
        <v>5</v>
      </c>
      <c r="C8">
        <v>2</v>
      </c>
      <c r="E8" t="s">
        <v>169</v>
      </c>
      <c r="F8" s="36">
        <v>28</v>
      </c>
      <c r="G8">
        <v>2</v>
      </c>
      <c r="M8" s="347"/>
      <c r="N8" s="28" t="s">
        <v>168</v>
      </c>
      <c r="O8" s="59" t="s">
        <v>168</v>
      </c>
    </row>
    <row r="9" spans="1:15">
      <c r="A9" t="s">
        <v>179</v>
      </c>
      <c r="B9" s="36">
        <v>12</v>
      </c>
      <c r="C9">
        <v>0</v>
      </c>
      <c r="E9" t="s">
        <v>176</v>
      </c>
      <c r="F9" s="36">
        <v>33</v>
      </c>
      <c r="G9">
        <v>0</v>
      </c>
      <c r="M9" s="347"/>
      <c r="N9" s="28" t="s">
        <v>170</v>
      </c>
      <c r="O9" s="59" t="s">
        <v>170</v>
      </c>
    </row>
    <row r="10" spans="1:15">
      <c r="A10" t="s">
        <v>181</v>
      </c>
      <c r="B10" s="36">
        <v>13</v>
      </c>
      <c r="C10">
        <v>0</v>
      </c>
      <c r="E10" t="s">
        <v>178</v>
      </c>
      <c r="F10" s="36">
        <v>34</v>
      </c>
      <c r="G10">
        <v>0</v>
      </c>
      <c r="M10" s="347"/>
      <c r="N10" s="28" t="s">
        <v>205</v>
      </c>
      <c r="O10" s="59" t="s">
        <v>205</v>
      </c>
    </row>
    <row r="11" spans="1:15">
      <c r="A11" t="s">
        <v>183</v>
      </c>
      <c r="B11" s="36">
        <v>14</v>
      </c>
      <c r="C11">
        <v>0</v>
      </c>
      <c r="E11" t="s">
        <v>180</v>
      </c>
      <c r="F11" s="36">
        <v>35</v>
      </c>
      <c r="G11">
        <v>0</v>
      </c>
      <c r="M11" s="347"/>
      <c r="N11" s="28" t="s">
        <v>172</v>
      </c>
      <c r="O11" s="59" t="s">
        <v>172</v>
      </c>
    </row>
    <row r="12" spans="1:15">
      <c r="B12" s="36"/>
      <c r="E12" t="s">
        <v>188</v>
      </c>
      <c r="F12" s="36">
        <v>39</v>
      </c>
      <c r="G12">
        <v>0</v>
      </c>
      <c r="M12" s="347"/>
      <c r="N12" s="28" t="s">
        <v>174</v>
      </c>
      <c r="O12" s="59" t="s">
        <v>174</v>
      </c>
    </row>
    <row r="13" spans="1:15">
      <c r="B13" s="36"/>
      <c r="M13" s="347"/>
      <c r="N13" s="28" t="s">
        <v>175</v>
      </c>
      <c r="O13" s="59" t="s">
        <v>175</v>
      </c>
    </row>
    <row r="14" spans="1:15">
      <c r="M14" s="347"/>
      <c r="N14" s="28" t="s">
        <v>177</v>
      </c>
      <c r="O14" s="59" t="s">
        <v>177</v>
      </c>
    </row>
    <row r="15" spans="1:15">
      <c r="M15" s="347"/>
      <c r="N15" s="28" t="s">
        <v>179</v>
      </c>
      <c r="O15" s="59" t="s">
        <v>179</v>
      </c>
    </row>
    <row r="16" spans="1:15">
      <c r="M16" s="347"/>
      <c r="N16" s="28" t="s">
        <v>181</v>
      </c>
      <c r="O16" s="59" t="s">
        <v>181</v>
      </c>
    </row>
    <row r="17" spans="13:15">
      <c r="M17" s="347"/>
      <c r="N17" s="28" t="s">
        <v>183</v>
      </c>
      <c r="O17" s="59" t="s">
        <v>183</v>
      </c>
    </row>
    <row r="18" spans="13:15">
      <c r="M18" s="347"/>
      <c r="N18" s="28" t="s">
        <v>185</v>
      </c>
      <c r="O18" s="59" t="s">
        <v>185</v>
      </c>
    </row>
    <row r="19" spans="13:15">
      <c r="M19" s="347"/>
      <c r="N19" s="28" t="s">
        <v>187</v>
      </c>
      <c r="O19" s="59" t="s">
        <v>187</v>
      </c>
    </row>
    <row r="20" spans="13:15">
      <c r="M20" s="347"/>
      <c r="N20" s="28" t="s">
        <v>194</v>
      </c>
      <c r="O20" s="59" t="s">
        <v>194</v>
      </c>
    </row>
    <row r="21" spans="13:15">
      <c r="M21" s="347"/>
      <c r="N21" s="28" t="s">
        <v>196</v>
      </c>
      <c r="O21" s="59" t="s">
        <v>196</v>
      </c>
    </row>
    <row r="22" spans="13:15">
      <c r="M22" s="347"/>
      <c r="N22" s="134" t="s">
        <v>189</v>
      </c>
      <c r="O22" s="59" t="s">
        <v>189</v>
      </c>
    </row>
    <row r="23" spans="13:15">
      <c r="M23" s="347"/>
      <c r="N23" s="28" t="s">
        <v>195</v>
      </c>
      <c r="O23" s="59" t="s">
        <v>195</v>
      </c>
    </row>
    <row r="24" spans="13:15">
      <c r="M24" s="347"/>
      <c r="N24" s="28" t="s">
        <v>197</v>
      </c>
      <c r="O24" s="59" t="s">
        <v>197</v>
      </c>
    </row>
    <row r="25" spans="13:15">
      <c r="M25" s="347"/>
      <c r="N25" t="s">
        <v>191</v>
      </c>
      <c r="O25" s="59" t="s">
        <v>191</v>
      </c>
    </row>
    <row r="26" spans="13:15">
      <c r="M26" s="347"/>
      <c r="N26" s="28" t="s">
        <v>193</v>
      </c>
      <c r="O26" s="59" t="s">
        <v>193</v>
      </c>
    </row>
    <row r="27" spans="13:15">
      <c r="M27" s="347"/>
      <c r="N27" s="28"/>
      <c r="O27" s="59"/>
    </row>
    <row r="28" spans="13:15">
      <c r="M28" s="347"/>
      <c r="N28" s="28"/>
      <c r="O28" s="59"/>
    </row>
    <row r="29" spans="13:15">
      <c r="M29" s="347"/>
      <c r="N29" s="28"/>
      <c r="O29" s="59"/>
    </row>
    <row r="30" spans="13:15">
      <c r="M30" s="77"/>
      <c r="N30" s="78"/>
      <c r="O30" s="79"/>
    </row>
    <row r="31" spans="13:15">
      <c r="M31" s="347" t="s">
        <v>118</v>
      </c>
      <c r="N31" s="28" t="s">
        <v>161</v>
      </c>
      <c r="O31" s="59" t="s">
        <v>161</v>
      </c>
    </row>
    <row r="32" spans="13:15">
      <c r="M32" s="347"/>
      <c r="N32" s="28" t="s">
        <v>163</v>
      </c>
      <c r="O32" s="59" t="s">
        <v>163</v>
      </c>
    </row>
    <row r="33" spans="13:15">
      <c r="M33" s="347"/>
      <c r="N33" s="28" t="s">
        <v>165</v>
      </c>
      <c r="O33" s="59" t="s">
        <v>165</v>
      </c>
    </row>
    <row r="34" spans="13:15">
      <c r="M34" s="347"/>
      <c r="N34" s="28" t="s">
        <v>167</v>
      </c>
      <c r="O34" s="59" t="s">
        <v>167</v>
      </c>
    </row>
    <row r="35" spans="13:15">
      <c r="M35" s="347"/>
      <c r="N35" s="28" t="s">
        <v>169</v>
      </c>
      <c r="O35" s="59" t="s">
        <v>169</v>
      </c>
    </row>
    <row r="36" spans="13:15">
      <c r="M36" s="347"/>
      <c r="N36" s="28" t="s">
        <v>204</v>
      </c>
      <c r="O36" s="59" t="s">
        <v>204</v>
      </c>
    </row>
    <row r="37" spans="13:15">
      <c r="M37" s="347"/>
      <c r="N37" s="28" t="s">
        <v>171</v>
      </c>
      <c r="O37" s="59" t="s">
        <v>171</v>
      </c>
    </row>
    <row r="38" spans="13:15">
      <c r="M38" s="347"/>
      <c r="N38" s="28" t="s">
        <v>173</v>
      </c>
      <c r="O38" s="59" t="s">
        <v>173</v>
      </c>
    </row>
    <row r="39" spans="13:15">
      <c r="M39" s="347"/>
      <c r="N39" s="28" t="s">
        <v>217</v>
      </c>
      <c r="O39" s="59" t="s">
        <v>217</v>
      </c>
    </row>
    <row r="40" spans="13:15">
      <c r="M40" s="347"/>
      <c r="N40" s="28" t="s">
        <v>176</v>
      </c>
      <c r="O40" s="59" t="s">
        <v>176</v>
      </c>
    </row>
    <row r="41" spans="13:15">
      <c r="M41" s="347"/>
      <c r="N41" s="28" t="s">
        <v>178</v>
      </c>
      <c r="O41" s="59" t="s">
        <v>178</v>
      </c>
    </row>
    <row r="42" spans="13:15">
      <c r="M42" s="347"/>
      <c r="N42" s="28" t="s">
        <v>180</v>
      </c>
      <c r="O42" s="59" t="s">
        <v>180</v>
      </c>
    </row>
    <row r="43" spans="13:15">
      <c r="M43" s="347"/>
      <c r="N43" s="28" t="s">
        <v>182</v>
      </c>
      <c r="O43" s="59" t="s">
        <v>182</v>
      </c>
    </row>
    <row r="44" spans="13:15">
      <c r="M44" s="347"/>
      <c r="N44" s="28" t="s">
        <v>184</v>
      </c>
      <c r="O44" s="59" t="s">
        <v>184</v>
      </c>
    </row>
    <row r="45" spans="13:15">
      <c r="M45" s="347"/>
      <c r="N45" s="28" t="s">
        <v>186</v>
      </c>
      <c r="O45" s="59" t="s">
        <v>186</v>
      </c>
    </row>
    <row r="46" spans="13:15">
      <c r="M46" s="347"/>
      <c r="N46" s="134" t="s">
        <v>188</v>
      </c>
      <c r="O46" s="59" t="s">
        <v>188</v>
      </c>
    </row>
    <row r="47" spans="13:15">
      <c r="M47" s="347"/>
      <c r="N47" s="28" t="s">
        <v>190</v>
      </c>
      <c r="O47" s="59" t="s">
        <v>190</v>
      </c>
    </row>
    <row r="48" spans="13:15">
      <c r="M48" s="347"/>
      <c r="N48" s="28" t="s">
        <v>192</v>
      </c>
      <c r="O48" s="59" t="s">
        <v>192</v>
      </c>
    </row>
    <row r="49" spans="13:15">
      <c r="M49" s="347"/>
      <c r="N49" s="28"/>
      <c r="O49" s="59"/>
    </row>
    <row r="50" spans="13:15">
      <c r="M50" s="347"/>
      <c r="N50" s="28"/>
      <c r="O50" s="59"/>
    </row>
    <row r="51" spans="13:15" ht="14.25" thickBot="1">
      <c r="M51" s="348"/>
      <c r="N51" s="76"/>
      <c r="O51" s="60"/>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40"/>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pane ySplit="1" topLeftCell="A2" activePane="bottomLeft" state="frozen"/>
      <selection pane="bottomLeft" activeCell="A3" sqref="A3"/>
    </sheetView>
  </sheetViews>
  <sheetFormatPr defaultRowHeight="13.5"/>
  <cols>
    <col min="1" max="1" width="12.625" customWidth="1"/>
    <col min="15" max="34" width="10.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IF(E2="","",Sheet2!A1)</f>
        <v/>
      </c>
      <c r="B2" t="str">
        <f>IF(E2="","",①団体情報入力!$C$4)</f>
        <v/>
      </c>
      <c r="D2" t="str">
        <f>IF(②選手情報入力!B11="","",②選手情報入力!B11)</f>
        <v/>
      </c>
      <c r="E2" t="str">
        <f>IF(②選手情報入力!C11="","",(②選手情報入力!C11))</f>
        <v/>
      </c>
      <c r="F2" t="str">
        <f>IF(E2="","",②選手情報入力!D11)</f>
        <v/>
      </c>
      <c r="G2" t="str">
        <f>IF(E2="","",ASC(②選手情報入力!E11))</f>
        <v/>
      </c>
      <c r="H2" t="str">
        <f>IF(E2="","",F2)</f>
        <v/>
      </c>
      <c r="I2" t="str">
        <f>IF(E2="","",IF(②選手情報入力!G11="男",1,2))</f>
        <v/>
      </c>
      <c r="J2" t="str">
        <f>IF(E2="","",IF(②選手情報入力!H11="","",②選手情報入力!H11))</f>
        <v/>
      </c>
      <c r="L2" t="str">
        <f>IF(E2="","",0)</f>
        <v/>
      </c>
      <c r="M2" t="str">
        <f>IF(E2="","","愛知")</f>
        <v/>
      </c>
      <c r="O2" t="str">
        <f>IF(E2="","",IF(②選手情報入力!J11="","",IF(I2=1,VLOOKUP(②選手情報入力!J11,種目情報!$A$4:$B$35,2,FALSE),VLOOKUP(②選手情報入力!J11,種目情報!$E$4:$F$34,2,FALSE))))</f>
        <v/>
      </c>
      <c r="P2" t="str">
        <f>IF(E2="","",IF(②選手情報入力!K11="","",②選手情報入力!K11))</f>
        <v/>
      </c>
      <c r="Q2" s="28" t="str">
        <f>IF(E2="","",IF(②選手情報入力!I11="",0,1))</f>
        <v/>
      </c>
      <c r="R2" t="str">
        <f>IF(E2="","",IF(②選手情報入力!J11="","",IF(I2=1,VLOOKUP(②選手情報入力!J11,種目情報!$A$4:$C$39,3,FALSE),VLOOKUP(②選手情報入力!J11,種目情報!$E$4:$G$39,3,FALSE))))</f>
        <v/>
      </c>
      <c r="S2" t="str">
        <f>IF(E2="","",IF(②選手情報入力!M11="","",IF(I2=1,VLOOKUP(②選手情報入力!M11,種目情報!$A$4:$B$39,2,FALSE),VLOOKUP(②選手情報入力!M11,種目情報!$E$4:$F$39,2,FALSE))))</f>
        <v/>
      </c>
      <c r="T2" t="str">
        <f>IF(E2="","",IF(②選手情報入力!N11="","",②選手情報入力!N11))</f>
        <v/>
      </c>
      <c r="U2" s="28" t="str">
        <f>IF(E2="","",IF(②選手情報入力!L11="",0,1))</f>
        <v/>
      </c>
      <c r="V2" t="str">
        <f>IF(E2="","",IF(②選手情報入力!M11="","",IF(I2=1,VLOOKUP(②選手情報入力!M11,種目情報!$A$4:$C$39,3,FALSE),VLOOKUP(②選手情報入力!M11,種目情報!$E$4:$G$39,3,FALSE))))</f>
        <v/>
      </c>
      <c r="W2" t="str">
        <f>IF(E2="","",IF(②選手情報入力!P11="","",IF(I2=1,VLOOKUP(②選手情報入力!P11,種目情報!$A$4:$B$39,2,FALSE),VLOOKUP(②選手情報入力!P11,種目情報!$E$4:$F$39,2,FALSE))))</f>
        <v/>
      </c>
      <c r="X2" t="str">
        <f>IF(E2="","",IF(②選手情報入力!Q11="","",②選手情報入力!Q11))</f>
        <v/>
      </c>
      <c r="Y2" s="28" t="str">
        <f>IF(E2="","",IF(②選手情報入力!O11="",0,1))</f>
        <v/>
      </c>
      <c r="Z2" t="str">
        <f>IF(E2="","",IF(②選手情報入力!P11="","",IF(I2=1,VLOOKUP(②選手情報入力!P11,種目情報!$A$4:$C$39,3,FALSE),VLOOKUP(②選手情報入力!P11,種目情報!$E$4:$G$39,3,FALSE))))</f>
        <v/>
      </c>
      <c r="AA2" t="str">
        <f>IF(E2="","",IF(②選手情報入力!R11="","",IF(I2=1,種目情報!$J$4,種目情報!$J$6)))</f>
        <v/>
      </c>
      <c r="AB2" t="str">
        <f>IF(E2="","",IF(②選手情報入力!R11="","",IF(I2=1,IF(②選手情報入力!$S$6="","",②選手情報入力!$S$6),IF(②選手情報入力!$S$7="","",②選手情報入力!$S$7))))</f>
        <v/>
      </c>
      <c r="AC2" t="str">
        <f>IF(E2="","",IF(②選手情報入力!R11="","",IF(I2=1,IF(②選手情報入力!$R$6="",0,1),IF(②選手情報入力!$R$7="",0,1))))</f>
        <v/>
      </c>
      <c r="AD2" t="str">
        <f>IF(E2="","",IF(②選手情報入力!R11="","",2))</f>
        <v/>
      </c>
      <c r="AE2" t="str">
        <f>IF(E2="","",IF(②選手情報入力!T11="","",IF(I2=1,種目情報!$J$5,種目情報!$J$7)))</f>
        <v/>
      </c>
      <c r="AF2" t="str">
        <f>IF(E2="","",IF(②選手情報入力!T11="","",IF(I2=1,IF(②選手情報入力!$U$6="","",②選手情報入力!$U$6),IF(②選手情報入力!$U$7="","",②選手情報入力!$U$7))))</f>
        <v/>
      </c>
      <c r="AG2" t="str">
        <f>IF(E2="","",IF(②選手情報入力!T11="","",IF(I2=1,IF(②選手情報入力!$T$6="",0,1),IF(②選手情報入力!$T$7="",0,1))))</f>
        <v/>
      </c>
      <c r="AH2" t="str">
        <f>IF(E2="","",IF(②選手情報入力!T11="","",2))</f>
        <v/>
      </c>
    </row>
    <row r="3" spans="1:34">
      <c r="A3" t="str">
        <f>IF(E3="","",Sheet2!A2)</f>
        <v/>
      </c>
      <c r="B3" t="str">
        <f>IF(E3="","",①団体情報入力!$C$4)</f>
        <v/>
      </c>
      <c r="D3" t="str">
        <f>IF(②選手情報入力!B12="","",②選手情報入力!B12)</f>
        <v/>
      </c>
      <c r="E3" t="str">
        <f>IF(②選手情報入力!C12="","",(②選手情報入力!C12))</f>
        <v/>
      </c>
      <c r="F3" t="str">
        <f>IF(E3="","",②選手情報入力!D12)</f>
        <v/>
      </c>
      <c r="G3" t="str">
        <f>IF(E3="","",ASC(②選手情報入力!E12))</f>
        <v/>
      </c>
      <c r="H3" t="str">
        <f t="shared" ref="H3:H66" si="0">IF(E3="","",F3)</f>
        <v/>
      </c>
      <c r="I3" t="str">
        <f>IF(E3="","",IF(②選手情報入力!G12="男",1,2))</f>
        <v/>
      </c>
      <c r="J3" t="str">
        <f>IF(E3="","",IF(②選手情報入力!H12="","",②選手情報入力!H12))</f>
        <v/>
      </c>
      <c r="L3" t="str">
        <f t="shared" ref="L3:L66" si="1">IF(E3="","",0)</f>
        <v/>
      </c>
      <c r="M3" t="str">
        <f t="shared" ref="M3:M66" si="2">IF(E3="","","愛知")</f>
        <v/>
      </c>
      <c r="O3" t="str">
        <f>IF(E3="","",IF(②選手情報入力!J12="","",IF(I3=1,VLOOKUP(②選手情報入力!J12,種目情報!$A$4:$B$35,2,FALSE),VLOOKUP(②選手情報入力!J12,種目情報!$E$4:$F$34,2,FALSE))))</f>
        <v/>
      </c>
      <c r="P3" t="str">
        <f>IF(E3="","",IF(②選手情報入力!K12="","",②選手情報入力!K12))</f>
        <v/>
      </c>
      <c r="Q3" s="28" t="str">
        <f>IF(E3="","",IF(②選手情報入力!I12="",0,1))</f>
        <v/>
      </c>
      <c r="R3" t="str">
        <f>IF(E3="","",IF(②選手情報入力!J12="","",IF(I3=1,VLOOKUP(②選手情報入力!J12,種目情報!$A$4:$C$39,3,FALSE),VLOOKUP(②選手情報入力!J12,種目情報!$E$4:$G$39,3,FALSE))))</f>
        <v/>
      </c>
      <c r="S3" t="str">
        <f>IF(E3="","",IF(②選手情報入力!M12="","",IF(I3=1,VLOOKUP(②選手情報入力!M12,種目情報!$A$4:$B$39,2,FALSE),VLOOKUP(②選手情報入力!M12,種目情報!$E$4:$F$39,2,FALSE))))</f>
        <v/>
      </c>
      <c r="T3" t="str">
        <f>IF(E3="","",IF(②選手情報入力!N12="","",②選手情報入力!N12))</f>
        <v/>
      </c>
      <c r="U3" s="28" t="str">
        <f>IF(E3="","",IF(②選手情報入力!L12="",0,1))</f>
        <v/>
      </c>
      <c r="V3" t="str">
        <f>IF(E3="","",IF(②選手情報入力!M12="","",IF(I3=1,VLOOKUP(②選手情報入力!M12,種目情報!$A$4:$C$39,3,FALSE),VLOOKUP(②選手情報入力!M12,種目情報!$E$4:$G$39,3,FALSE))))</f>
        <v/>
      </c>
      <c r="W3" t="str">
        <f>IF(E3="","",IF(②選手情報入力!P12="","",IF(I3=1,VLOOKUP(②選手情報入力!P12,種目情報!$A$4:$B$39,2,FALSE),VLOOKUP(②選手情報入力!P12,種目情報!$E$4:$F$39,2,FALSE))))</f>
        <v/>
      </c>
      <c r="X3" t="str">
        <f>IF(E3="","",IF(②選手情報入力!Q12="","",②選手情報入力!Q12))</f>
        <v/>
      </c>
      <c r="Y3" s="28" t="str">
        <f>IF(E3="","",IF(②選手情報入力!O12="",0,1))</f>
        <v/>
      </c>
      <c r="Z3" t="str">
        <f>IF(E3="","",IF(②選手情報入力!P12="","",IF(I3=1,VLOOKUP(②選手情報入力!P12,種目情報!$A$4:$C$39,3,FALSE),VLOOKUP(②選手情報入力!P12,種目情報!$E$4:$G$39,3,FALSE))))</f>
        <v/>
      </c>
      <c r="AA3" t="str">
        <f>IF(E3="","",IF(②選手情報入力!R12="","",IF(I3=1,種目情報!$J$4,種目情報!$J$6)))</f>
        <v/>
      </c>
      <c r="AB3" t="str">
        <f>IF(E3="","",IF(②選手情報入力!R12="","",IF(I3=1,IF(②選手情報入力!$S$6="","",②選手情報入力!$S$6),IF(②選手情報入力!$S$7="","",②選手情報入力!$S$7))))</f>
        <v/>
      </c>
      <c r="AC3" t="str">
        <f>IF(E3="","",IF(②選手情報入力!R12="","",IF(I3=1,IF(②選手情報入力!$R$6="",0,1),IF(②選手情報入力!$R$7="",0,1))))</f>
        <v/>
      </c>
      <c r="AD3" t="str">
        <f>IF(E3="","",IF(②選手情報入力!R12="","",2))</f>
        <v/>
      </c>
      <c r="AE3" t="str">
        <f>IF(E3="","",IF(②選手情報入力!T12="","",IF(I3=1,種目情報!$J$5,種目情報!$J$7)))</f>
        <v/>
      </c>
      <c r="AF3" t="str">
        <f>IF(E3="","",IF(②選手情報入力!T12="","",IF(I3=1,IF(②選手情報入力!$U$6="","",②選手情報入力!$U$6),IF(②選手情報入力!$U$7="","",②選手情報入力!$U$7))))</f>
        <v/>
      </c>
      <c r="AG3" t="str">
        <f>IF(E3="","",IF(②選手情報入力!T12="","",IF(I3=1,IF(②選手情報入力!$T$6="",0,1),IF(②選手情報入力!$T$7="",0,1))))</f>
        <v/>
      </c>
      <c r="AH3" t="str">
        <f>IF(E3="","",IF(②選手情報入力!T12="","",2))</f>
        <v/>
      </c>
    </row>
    <row r="4" spans="1:34">
      <c r="A4" t="str">
        <f>IF(E4="","",Sheet2!A3)</f>
        <v/>
      </c>
      <c r="B4" t="str">
        <f>IF(E4="","",①団体情報入力!$C$4)</f>
        <v/>
      </c>
      <c r="D4" t="str">
        <f>IF(②選手情報入力!B13="","",②選手情報入力!B13)</f>
        <v/>
      </c>
      <c r="E4" t="str">
        <f>IF(②選手情報入力!C13="","",(②選手情報入力!C13))</f>
        <v/>
      </c>
      <c r="F4" t="str">
        <f>IF(E4="","",②選手情報入力!D13)</f>
        <v/>
      </c>
      <c r="G4" t="str">
        <f>IF(E4="","",ASC(②選手情報入力!E13))</f>
        <v/>
      </c>
      <c r="H4" t="str">
        <f t="shared" si="0"/>
        <v/>
      </c>
      <c r="I4" t="str">
        <f>IF(E4="","",IF(②選手情報入力!G13="男",1,2))</f>
        <v/>
      </c>
      <c r="J4" t="str">
        <f>IF(E4="","",IF(②選手情報入力!H13="","",②選手情報入力!H13))</f>
        <v/>
      </c>
      <c r="L4" t="str">
        <f t="shared" si="1"/>
        <v/>
      </c>
      <c r="M4" t="str">
        <f t="shared" si="2"/>
        <v/>
      </c>
      <c r="O4" t="str">
        <f>IF(E4="","",IF(②選手情報入力!J13="","",IF(I4=1,VLOOKUP(②選手情報入力!J13,種目情報!$A$4:$B$35,2,FALSE),VLOOKUP(②選手情報入力!J13,種目情報!$E$4:$F$34,2,FALSE))))</f>
        <v/>
      </c>
      <c r="P4" t="str">
        <f>IF(E4="","",IF(②選手情報入力!K13="","",②選手情報入力!K13))</f>
        <v/>
      </c>
      <c r="Q4" s="28" t="str">
        <f>IF(E4="","",IF(②選手情報入力!I13="",0,1))</f>
        <v/>
      </c>
      <c r="R4" t="str">
        <f>IF(E4="","",IF(②選手情報入力!J13="","",IF(I4=1,VLOOKUP(②選手情報入力!J13,種目情報!$A$4:$C$39,3,FALSE),VLOOKUP(②選手情報入力!J13,種目情報!$E$4:$G$39,3,FALSE))))</f>
        <v/>
      </c>
      <c r="S4" t="str">
        <f>IF(E4="","",IF(②選手情報入力!M13="","",IF(I4=1,VLOOKUP(②選手情報入力!M13,種目情報!$A$4:$B$39,2,FALSE),VLOOKUP(②選手情報入力!M13,種目情報!$E$4:$F$39,2,FALSE))))</f>
        <v/>
      </c>
      <c r="T4" t="str">
        <f>IF(E4="","",IF(②選手情報入力!N13="","",②選手情報入力!N13))</f>
        <v/>
      </c>
      <c r="U4" s="28" t="str">
        <f>IF(E4="","",IF(②選手情報入力!L13="",0,1))</f>
        <v/>
      </c>
      <c r="V4" t="str">
        <f>IF(E4="","",IF(②選手情報入力!M13="","",IF(I4=1,VLOOKUP(②選手情報入力!M13,種目情報!$A$4:$C$39,3,FALSE),VLOOKUP(②選手情報入力!M13,種目情報!$E$4:$G$39,3,FALSE))))</f>
        <v/>
      </c>
      <c r="W4" t="str">
        <f>IF(E4="","",IF(②選手情報入力!P13="","",IF(I4=1,VLOOKUP(②選手情報入力!P13,種目情報!$A$4:$B$39,2,FALSE),VLOOKUP(②選手情報入力!P13,種目情報!$E$4:$F$39,2,FALSE))))</f>
        <v/>
      </c>
      <c r="X4" t="str">
        <f>IF(E4="","",IF(②選手情報入力!Q13="","",②選手情報入力!Q13))</f>
        <v/>
      </c>
      <c r="Y4" s="28" t="str">
        <f>IF(E4="","",IF(②選手情報入力!O13="",0,1))</f>
        <v/>
      </c>
      <c r="Z4" t="str">
        <f>IF(E4="","",IF(②選手情報入力!P13="","",IF(I4=1,VLOOKUP(②選手情報入力!P13,種目情報!$A$4:$C$39,3,FALSE),VLOOKUP(②選手情報入力!P13,種目情報!$E$4:$G$39,3,FALSE))))</f>
        <v/>
      </c>
      <c r="AA4" t="str">
        <f>IF(E4="","",IF(②選手情報入力!R13="","",IF(I4=1,種目情報!$J$4,種目情報!$J$6)))</f>
        <v/>
      </c>
      <c r="AB4" t="str">
        <f>IF(E4="","",IF(②選手情報入力!R13="","",IF(I4=1,IF(②選手情報入力!$S$6="","",②選手情報入力!$S$6),IF(②選手情報入力!$S$7="","",②選手情報入力!$S$7))))</f>
        <v/>
      </c>
      <c r="AC4" t="str">
        <f>IF(E4="","",IF(②選手情報入力!R13="","",IF(I4=1,IF(②選手情報入力!$R$6="",0,1),IF(②選手情報入力!$R$7="",0,1))))</f>
        <v/>
      </c>
      <c r="AD4" t="str">
        <f>IF(E4="","",IF(②選手情報入力!R13="","",2))</f>
        <v/>
      </c>
      <c r="AE4" t="str">
        <f>IF(E4="","",IF(②選手情報入力!T13="","",IF(I4=1,種目情報!$J$5,種目情報!$J$7)))</f>
        <v/>
      </c>
      <c r="AF4" t="str">
        <f>IF(E4="","",IF(②選手情報入力!T13="","",IF(I4=1,IF(②選手情報入力!$U$6="","",②選手情報入力!$U$6),IF(②選手情報入力!$U$7="","",②選手情報入力!$U$7))))</f>
        <v/>
      </c>
      <c r="AG4" t="str">
        <f>IF(E4="","",IF(②選手情報入力!T13="","",IF(I4=1,IF(②選手情報入力!$T$6="",0,1),IF(②選手情報入力!$T$7="",0,1))))</f>
        <v/>
      </c>
      <c r="AH4" t="str">
        <f>IF(E4="","",IF(②選手情報入力!T13="","",2))</f>
        <v/>
      </c>
    </row>
    <row r="5" spans="1:34">
      <c r="A5" t="str">
        <f>IF(E5="","",Sheet2!A4)</f>
        <v/>
      </c>
      <c r="B5" t="str">
        <f>IF(E5="","",①団体情報入力!$C$4)</f>
        <v/>
      </c>
      <c r="D5" t="str">
        <f>IF(②選手情報入力!B14="","",②選手情報入力!B14)</f>
        <v/>
      </c>
      <c r="E5" t="str">
        <f>IF(②選手情報入力!C14="","",(②選手情報入力!C14))</f>
        <v/>
      </c>
      <c r="F5" t="str">
        <f>IF(E5="","",②選手情報入力!D14)</f>
        <v/>
      </c>
      <c r="G5" t="str">
        <f>IF(E5="","",ASC(②選手情報入力!E14))</f>
        <v/>
      </c>
      <c r="H5" t="str">
        <f t="shared" si="0"/>
        <v/>
      </c>
      <c r="I5" t="str">
        <f>IF(E5="","",IF(②選手情報入力!G14="男",1,2))</f>
        <v/>
      </c>
      <c r="J5" t="str">
        <f>IF(E5="","",IF(②選手情報入力!H14="","",②選手情報入力!H14))</f>
        <v/>
      </c>
      <c r="L5" t="str">
        <f t="shared" si="1"/>
        <v/>
      </c>
      <c r="M5" t="str">
        <f t="shared" si="2"/>
        <v/>
      </c>
      <c r="O5" t="str">
        <f>IF(E5="","",IF(②選手情報入力!J14="","",IF(I5=1,VLOOKUP(②選手情報入力!J14,種目情報!$A$4:$B$35,2,FALSE),VLOOKUP(②選手情報入力!J14,種目情報!$E$4:$F$34,2,FALSE))))</f>
        <v/>
      </c>
      <c r="P5" t="str">
        <f>IF(E5="","",IF(②選手情報入力!K14="","",②選手情報入力!K14))</f>
        <v/>
      </c>
      <c r="Q5" s="28" t="str">
        <f>IF(E5="","",IF(②選手情報入力!I14="",0,1))</f>
        <v/>
      </c>
      <c r="R5" t="str">
        <f>IF(E5="","",IF(②選手情報入力!J14="","",IF(I5=1,VLOOKUP(②選手情報入力!J14,種目情報!$A$4:$C$39,3,FALSE),VLOOKUP(②選手情報入力!J14,種目情報!$E$4:$G$39,3,FALSE))))</f>
        <v/>
      </c>
      <c r="S5" t="str">
        <f>IF(E5="","",IF(②選手情報入力!M14="","",IF(I5=1,VLOOKUP(②選手情報入力!M14,種目情報!$A$4:$B$39,2,FALSE),VLOOKUP(②選手情報入力!M14,種目情報!$E$4:$F$39,2,FALSE))))</f>
        <v/>
      </c>
      <c r="T5" t="str">
        <f>IF(E5="","",IF(②選手情報入力!N14="","",②選手情報入力!N14))</f>
        <v/>
      </c>
      <c r="U5" s="28" t="str">
        <f>IF(E5="","",IF(②選手情報入力!L14="",0,1))</f>
        <v/>
      </c>
      <c r="V5" t="str">
        <f>IF(E5="","",IF(②選手情報入力!M14="","",IF(I5=1,VLOOKUP(②選手情報入力!M14,種目情報!$A$4:$C$39,3,FALSE),VLOOKUP(②選手情報入力!M14,種目情報!$E$4:$G$39,3,FALSE))))</f>
        <v/>
      </c>
      <c r="W5" t="str">
        <f>IF(E5="","",IF(②選手情報入力!P14="","",IF(I5=1,VLOOKUP(②選手情報入力!P14,種目情報!$A$4:$B$39,2,FALSE),VLOOKUP(②選手情報入力!P14,種目情報!$E$4:$F$39,2,FALSE))))</f>
        <v/>
      </c>
      <c r="X5" t="str">
        <f>IF(E5="","",IF(②選手情報入力!Q14="","",②選手情報入力!Q14))</f>
        <v/>
      </c>
      <c r="Y5" s="28" t="str">
        <f>IF(E5="","",IF(②選手情報入力!O14="",0,1))</f>
        <v/>
      </c>
      <c r="Z5" t="str">
        <f>IF(E5="","",IF(②選手情報入力!P14="","",IF(I5=1,VLOOKUP(②選手情報入力!P14,種目情報!$A$4:$C$39,3,FALSE),VLOOKUP(②選手情報入力!P14,種目情報!$E$4:$G$39,3,FALSE))))</f>
        <v/>
      </c>
      <c r="AA5" t="str">
        <f>IF(E5="","",IF(②選手情報入力!R14="","",IF(I5=1,種目情報!$J$4,種目情報!$J$6)))</f>
        <v/>
      </c>
      <c r="AB5" t="str">
        <f>IF(E5="","",IF(②選手情報入力!R14="","",IF(I5=1,IF(②選手情報入力!$S$6="","",②選手情報入力!$S$6),IF(②選手情報入力!$S$7="","",②選手情報入力!$S$7))))</f>
        <v/>
      </c>
      <c r="AC5" t="str">
        <f>IF(E5="","",IF(②選手情報入力!R14="","",IF(I5=1,IF(②選手情報入力!$R$6="",0,1),IF(②選手情報入力!$R$7="",0,1))))</f>
        <v/>
      </c>
      <c r="AD5" t="str">
        <f>IF(E5="","",IF(②選手情報入力!R14="","",2))</f>
        <v/>
      </c>
      <c r="AE5" t="str">
        <f>IF(E5="","",IF(②選手情報入力!T14="","",IF(I5=1,種目情報!$J$5,種目情報!$J$7)))</f>
        <v/>
      </c>
      <c r="AF5" t="str">
        <f>IF(E5="","",IF(②選手情報入力!T14="","",IF(I5=1,IF(②選手情報入力!$U$6="","",②選手情報入力!$U$6),IF(②選手情報入力!$U$7="","",②選手情報入力!$U$7))))</f>
        <v/>
      </c>
      <c r="AG5" t="str">
        <f>IF(E5="","",IF(②選手情報入力!T14="","",IF(I5=1,IF(②選手情報入力!$T$6="",0,1),IF(②選手情報入力!$T$7="",0,1))))</f>
        <v/>
      </c>
      <c r="AH5" t="str">
        <f>IF(E5="","",IF(②選手情報入力!T14="","",2))</f>
        <v/>
      </c>
    </row>
    <row r="6" spans="1:34">
      <c r="A6" t="str">
        <f>IF(E6="","",Sheet2!A5)</f>
        <v/>
      </c>
      <c r="B6" t="str">
        <f>IF(E6="","",①団体情報入力!$C$4)</f>
        <v/>
      </c>
      <c r="D6" t="str">
        <f>IF(②選手情報入力!B15="","",②選手情報入力!B15)</f>
        <v/>
      </c>
      <c r="E6" t="str">
        <f>IF(②選手情報入力!C15="","",(②選手情報入力!C15))</f>
        <v/>
      </c>
      <c r="F6" t="str">
        <f>IF(E6="","",②選手情報入力!D15)</f>
        <v/>
      </c>
      <c r="G6" t="str">
        <f>IF(E6="","",ASC(②選手情報入力!E15))</f>
        <v/>
      </c>
      <c r="H6" t="str">
        <f t="shared" si="0"/>
        <v/>
      </c>
      <c r="I6" t="str">
        <f>IF(E6="","",IF(②選手情報入力!G15="男",1,2))</f>
        <v/>
      </c>
      <c r="J6" t="str">
        <f>IF(E6="","",IF(②選手情報入力!H15="","",②選手情報入力!H15))</f>
        <v/>
      </c>
      <c r="L6" t="str">
        <f t="shared" si="1"/>
        <v/>
      </c>
      <c r="M6" t="str">
        <f t="shared" si="2"/>
        <v/>
      </c>
      <c r="O6" t="str">
        <f>IF(E6="","",IF(②選手情報入力!J15="","",IF(I6=1,VLOOKUP(②選手情報入力!J15,種目情報!$A$4:$B$35,2,FALSE),VLOOKUP(②選手情報入力!J15,種目情報!$E$4:$F$34,2,FALSE))))</f>
        <v/>
      </c>
      <c r="P6" t="str">
        <f>IF(E6="","",IF(②選手情報入力!K15="","",②選手情報入力!K15))</f>
        <v/>
      </c>
      <c r="Q6" s="28" t="str">
        <f>IF(E6="","",IF(②選手情報入力!I15="",0,1))</f>
        <v/>
      </c>
      <c r="R6" t="str">
        <f>IF(E6="","",IF(②選手情報入力!J15="","",IF(I6=1,VLOOKUP(②選手情報入力!J15,種目情報!$A$4:$C$39,3,FALSE),VLOOKUP(②選手情報入力!J15,種目情報!$E$4:$G$39,3,FALSE))))</f>
        <v/>
      </c>
      <c r="S6" t="str">
        <f>IF(E6="","",IF(②選手情報入力!M15="","",IF(I6=1,VLOOKUP(②選手情報入力!M15,種目情報!$A$4:$B$39,2,FALSE),VLOOKUP(②選手情報入力!M15,種目情報!$E$4:$F$39,2,FALSE))))</f>
        <v/>
      </c>
      <c r="T6" t="str">
        <f>IF(E6="","",IF(②選手情報入力!N15="","",②選手情報入力!N15))</f>
        <v/>
      </c>
      <c r="U6" s="28" t="str">
        <f>IF(E6="","",IF(②選手情報入力!L15="",0,1))</f>
        <v/>
      </c>
      <c r="V6" t="str">
        <f>IF(E6="","",IF(②選手情報入力!M15="","",IF(I6=1,VLOOKUP(②選手情報入力!M15,種目情報!$A$4:$C$39,3,FALSE),VLOOKUP(②選手情報入力!M15,種目情報!$E$4:$G$39,3,FALSE))))</f>
        <v/>
      </c>
      <c r="W6" t="str">
        <f>IF(E6="","",IF(②選手情報入力!P15="","",IF(I6=1,VLOOKUP(②選手情報入力!P15,種目情報!$A$4:$B$39,2,FALSE),VLOOKUP(②選手情報入力!P15,種目情報!$E$4:$F$39,2,FALSE))))</f>
        <v/>
      </c>
      <c r="X6" t="str">
        <f>IF(E6="","",IF(②選手情報入力!Q15="","",②選手情報入力!Q15))</f>
        <v/>
      </c>
      <c r="Y6" s="28" t="str">
        <f>IF(E6="","",IF(②選手情報入力!O15="",0,1))</f>
        <v/>
      </c>
      <c r="Z6" t="str">
        <f>IF(E6="","",IF(②選手情報入力!P15="","",IF(I6=1,VLOOKUP(②選手情報入力!P15,種目情報!$A$4:$C$39,3,FALSE),VLOOKUP(②選手情報入力!P15,種目情報!$E$4:$G$39,3,FALSE))))</f>
        <v/>
      </c>
      <c r="AA6" t="str">
        <f>IF(E6="","",IF(②選手情報入力!R15="","",IF(I6=1,種目情報!$J$4,種目情報!$J$6)))</f>
        <v/>
      </c>
      <c r="AB6" t="str">
        <f>IF(E6="","",IF(②選手情報入力!R15="","",IF(I6=1,IF(②選手情報入力!$S$6="","",②選手情報入力!$S$6),IF(②選手情報入力!$S$7="","",②選手情報入力!$S$7))))</f>
        <v/>
      </c>
      <c r="AC6" t="str">
        <f>IF(E6="","",IF(②選手情報入力!R15="","",IF(I6=1,IF(②選手情報入力!$R$6="",0,1),IF(②選手情報入力!$R$7="",0,1))))</f>
        <v/>
      </c>
      <c r="AD6" t="str">
        <f>IF(E6="","",IF(②選手情報入力!R15="","",2))</f>
        <v/>
      </c>
      <c r="AE6" t="str">
        <f>IF(E6="","",IF(②選手情報入力!T15="","",IF(I6=1,種目情報!$J$5,種目情報!$J$7)))</f>
        <v/>
      </c>
      <c r="AF6" t="str">
        <f>IF(E6="","",IF(②選手情報入力!T15="","",IF(I6=1,IF(②選手情報入力!$U$6="","",②選手情報入力!$U$6),IF(②選手情報入力!$U$7="","",②選手情報入力!$U$7))))</f>
        <v/>
      </c>
      <c r="AG6" t="str">
        <f>IF(E6="","",IF(②選手情報入力!T15="","",IF(I6=1,IF(②選手情報入力!$T$6="",0,1),IF(②選手情報入力!$T$7="",0,1))))</f>
        <v/>
      </c>
      <c r="AH6" t="str">
        <f>IF(E6="","",IF(②選手情報入力!T15="","",2))</f>
        <v/>
      </c>
    </row>
    <row r="7" spans="1:34">
      <c r="A7" t="str">
        <f>IF(E7="","",Sheet2!A6)</f>
        <v/>
      </c>
      <c r="B7" t="str">
        <f>IF(E7="","",①団体情報入力!$C$4)</f>
        <v/>
      </c>
      <c r="D7" t="str">
        <f>IF(②選手情報入力!B16="","",②選手情報入力!B16)</f>
        <v/>
      </c>
      <c r="E7" t="str">
        <f>IF(②選手情報入力!C16="","",(②選手情報入力!C16))</f>
        <v/>
      </c>
      <c r="F7" t="str">
        <f>IF(E7="","",②選手情報入力!D16)</f>
        <v/>
      </c>
      <c r="G7" t="str">
        <f>IF(E7="","",ASC(②選手情報入力!E16))</f>
        <v/>
      </c>
      <c r="H7" t="str">
        <f t="shared" si="0"/>
        <v/>
      </c>
      <c r="I7" t="str">
        <f>IF(E7="","",IF(②選手情報入力!G16="男",1,2))</f>
        <v/>
      </c>
      <c r="J7" t="str">
        <f>IF(E7="","",IF(②選手情報入力!H16="","",②選手情報入力!H16))</f>
        <v/>
      </c>
      <c r="L7" t="str">
        <f t="shared" si="1"/>
        <v/>
      </c>
      <c r="M7" t="str">
        <f t="shared" si="2"/>
        <v/>
      </c>
      <c r="O7" t="str">
        <f>IF(E7="","",IF(②選手情報入力!J16="","",IF(I7=1,VLOOKUP(②選手情報入力!J16,種目情報!$A$4:$B$35,2,FALSE),VLOOKUP(②選手情報入力!J16,種目情報!$E$4:$F$34,2,FALSE))))</f>
        <v/>
      </c>
      <c r="P7" t="str">
        <f>IF(E7="","",IF(②選手情報入力!K16="","",②選手情報入力!K16))</f>
        <v/>
      </c>
      <c r="Q7" s="28" t="str">
        <f>IF(E7="","",IF(②選手情報入力!I16="",0,1))</f>
        <v/>
      </c>
      <c r="R7" t="str">
        <f>IF(E7="","",IF(②選手情報入力!J16="","",IF(I7=1,VLOOKUP(②選手情報入力!J16,種目情報!$A$4:$C$39,3,FALSE),VLOOKUP(②選手情報入力!J16,種目情報!$E$4:$G$39,3,FALSE))))</f>
        <v/>
      </c>
      <c r="S7" t="str">
        <f>IF(E7="","",IF(②選手情報入力!M16="","",IF(I7=1,VLOOKUP(②選手情報入力!M16,種目情報!$A$4:$B$39,2,FALSE),VLOOKUP(②選手情報入力!M16,種目情報!$E$4:$F$39,2,FALSE))))</f>
        <v/>
      </c>
      <c r="T7" t="str">
        <f>IF(E7="","",IF(②選手情報入力!N16="","",②選手情報入力!N16))</f>
        <v/>
      </c>
      <c r="U7" s="28" t="str">
        <f>IF(E7="","",IF(②選手情報入力!L16="",0,1))</f>
        <v/>
      </c>
      <c r="V7" t="str">
        <f>IF(E7="","",IF(②選手情報入力!M16="","",IF(I7=1,VLOOKUP(②選手情報入力!M16,種目情報!$A$4:$C$39,3,FALSE),VLOOKUP(②選手情報入力!M16,種目情報!$E$4:$G$39,3,FALSE))))</f>
        <v/>
      </c>
      <c r="W7" t="str">
        <f>IF(E7="","",IF(②選手情報入力!P16="","",IF(I7=1,VLOOKUP(②選手情報入力!P16,種目情報!$A$4:$B$39,2,FALSE),VLOOKUP(②選手情報入力!P16,種目情報!$E$4:$F$39,2,FALSE))))</f>
        <v/>
      </c>
      <c r="X7" t="str">
        <f>IF(E7="","",IF(②選手情報入力!Q16="","",②選手情報入力!Q16))</f>
        <v/>
      </c>
      <c r="Y7" s="28" t="str">
        <f>IF(E7="","",IF(②選手情報入力!O16="",0,1))</f>
        <v/>
      </c>
      <c r="Z7" t="str">
        <f>IF(E7="","",IF(②選手情報入力!P16="","",IF(I7=1,VLOOKUP(②選手情報入力!P16,種目情報!$A$4:$C$39,3,FALSE),VLOOKUP(②選手情報入力!P16,種目情報!$E$4:$G$39,3,FALSE))))</f>
        <v/>
      </c>
      <c r="AA7" t="str">
        <f>IF(E7="","",IF(②選手情報入力!R16="","",IF(I7=1,種目情報!$J$4,種目情報!$J$6)))</f>
        <v/>
      </c>
      <c r="AB7" t="str">
        <f>IF(E7="","",IF(②選手情報入力!R16="","",IF(I7=1,IF(②選手情報入力!$S$6="","",②選手情報入力!$S$6),IF(②選手情報入力!$S$7="","",②選手情報入力!$S$7))))</f>
        <v/>
      </c>
      <c r="AC7" t="str">
        <f>IF(E7="","",IF(②選手情報入力!R16="","",IF(I7=1,IF(②選手情報入力!$R$6="",0,1),IF(②選手情報入力!$R$7="",0,1))))</f>
        <v/>
      </c>
      <c r="AD7" t="str">
        <f>IF(E7="","",IF(②選手情報入力!R16="","",2))</f>
        <v/>
      </c>
      <c r="AE7" t="str">
        <f>IF(E7="","",IF(②選手情報入力!T16="","",IF(I7=1,種目情報!$J$5,種目情報!$J$7)))</f>
        <v/>
      </c>
      <c r="AF7" t="str">
        <f>IF(E7="","",IF(②選手情報入力!T16="","",IF(I7=1,IF(②選手情報入力!$U$6="","",②選手情報入力!$U$6),IF(②選手情報入力!$U$7="","",②選手情報入力!$U$7))))</f>
        <v/>
      </c>
      <c r="AG7" t="str">
        <f>IF(E7="","",IF(②選手情報入力!T16="","",IF(I7=1,IF(②選手情報入力!$T$6="",0,1),IF(②選手情報入力!$T$7="",0,1))))</f>
        <v/>
      </c>
      <c r="AH7" t="str">
        <f>IF(E7="","",IF(②選手情報入力!T16="","",2))</f>
        <v/>
      </c>
    </row>
    <row r="8" spans="1:34">
      <c r="A8" t="str">
        <f>IF(E8="","",Sheet2!A7)</f>
        <v/>
      </c>
      <c r="B8" t="str">
        <f>IF(E8="","",①団体情報入力!$C$4)</f>
        <v/>
      </c>
      <c r="D8" t="str">
        <f>IF(②選手情報入力!B17="","",②選手情報入力!B17)</f>
        <v/>
      </c>
      <c r="E8" t="str">
        <f>IF(②選手情報入力!C17="","",(②選手情報入力!C17))</f>
        <v/>
      </c>
      <c r="F8" t="str">
        <f>IF(E8="","",②選手情報入力!D17)</f>
        <v/>
      </c>
      <c r="G8" t="str">
        <f>IF(E8="","",ASC(②選手情報入力!E17))</f>
        <v/>
      </c>
      <c r="H8" t="str">
        <f t="shared" si="0"/>
        <v/>
      </c>
      <c r="I8" t="str">
        <f>IF(E8="","",IF(②選手情報入力!G17="男",1,2))</f>
        <v/>
      </c>
      <c r="J8" t="str">
        <f>IF(E8="","",IF(②選手情報入力!H17="","",②選手情報入力!H17))</f>
        <v/>
      </c>
      <c r="L8" t="str">
        <f t="shared" si="1"/>
        <v/>
      </c>
      <c r="M8" t="str">
        <f t="shared" si="2"/>
        <v/>
      </c>
      <c r="O8" t="str">
        <f>IF(E8="","",IF(②選手情報入力!J17="","",IF(I8=1,VLOOKUP(②選手情報入力!J17,種目情報!$A$4:$B$35,2,FALSE),VLOOKUP(②選手情報入力!J17,種目情報!$E$4:$F$34,2,FALSE))))</f>
        <v/>
      </c>
      <c r="P8" t="str">
        <f>IF(E8="","",IF(②選手情報入力!K17="","",②選手情報入力!K17))</f>
        <v/>
      </c>
      <c r="Q8" s="28" t="str">
        <f>IF(E8="","",IF(②選手情報入力!I17="",0,1))</f>
        <v/>
      </c>
      <c r="R8" t="str">
        <f>IF(E8="","",IF(②選手情報入力!J17="","",IF(I8=1,VLOOKUP(②選手情報入力!J17,種目情報!$A$4:$C$39,3,FALSE),VLOOKUP(②選手情報入力!J17,種目情報!$E$4:$G$39,3,FALSE))))</f>
        <v/>
      </c>
      <c r="S8" t="str">
        <f>IF(E8="","",IF(②選手情報入力!M17="","",IF(I8=1,VLOOKUP(②選手情報入力!M17,種目情報!$A$4:$B$39,2,FALSE),VLOOKUP(②選手情報入力!M17,種目情報!$E$4:$F$39,2,FALSE))))</f>
        <v/>
      </c>
      <c r="T8" t="str">
        <f>IF(E8="","",IF(②選手情報入力!N17="","",②選手情報入力!N17))</f>
        <v/>
      </c>
      <c r="U8" s="28" t="str">
        <f>IF(E8="","",IF(②選手情報入力!L17="",0,1))</f>
        <v/>
      </c>
      <c r="V8" t="str">
        <f>IF(E8="","",IF(②選手情報入力!M17="","",IF(I8=1,VLOOKUP(②選手情報入力!M17,種目情報!$A$4:$C$39,3,FALSE),VLOOKUP(②選手情報入力!M17,種目情報!$E$4:$G$39,3,FALSE))))</f>
        <v/>
      </c>
      <c r="W8" t="str">
        <f>IF(E8="","",IF(②選手情報入力!P17="","",IF(I8=1,VLOOKUP(②選手情報入力!P17,種目情報!$A$4:$B$39,2,FALSE),VLOOKUP(②選手情報入力!P17,種目情報!$E$4:$F$39,2,FALSE))))</f>
        <v/>
      </c>
      <c r="X8" t="str">
        <f>IF(E8="","",IF(②選手情報入力!Q17="","",②選手情報入力!Q17))</f>
        <v/>
      </c>
      <c r="Y8" s="28" t="str">
        <f>IF(E8="","",IF(②選手情報入力!O17="",0,1))</f>
        <v/>
      </c>
      <c r="Z8" t="str">
        <f>IF(E8="","",IF(②選手情報入力!P17="","",IF(I8=1,VLOOKUP(②選手情報入力!P17,種目情報!$A$4:$C$39,3,FALSE),VLOOKUP(②選手情報入力!P17,種目情報!$E$4:$G$39,3,FALSE))))</f>
        <v/>
      </c>
      <c r="AA8" t="str">
        <f>IF(E8="","",IF(②選手情報入力!R17="","",IF(I8=1,種目情報!$J$4,種目情報!$J$6)))</f>
        <v/>
      </c>
      <c r="AB8" t="str">
        <f>IF(E8="","",IF(②選手情報入力!R17="","",IF(I8=1,IF(②選手情報入力!$S$6="","",②選手情報入力!$S$6),IF(②選手情報入力!$S$7="","",②選手情報入力!$S$7))))</f>
        <v/>
      </c>
      <c r="AC8" t="str">
        <f>IF(E8="","",IF(②選手情報入力!R17="","",IF(I8=1,IF(②選手情報入力!$R$6="",0,1),IF(②選手情報入力!$R$7="",0,1))))</f>
        <v/>
      </c>
      <c r="AD8" t="str">
        <f>IF(E8="","",IF(②選手情報入力!R17="","",2))</f>
        <v/>
      </c>
      <c r="AE8" t="str">
        <f>IF(E8="","",IF(②選手情報入力!T17="","",IF(I8=1,種目情報!$J$5,種目情報!$J$7)))</f>
        <v/>
      </c>
      <c r="AF8" t="str">
        <f>IF(E8="","",IF(②選手情報入力!T17="","",IF(I8=1,IF(②選手情報入力!$U$6="","",②選手情報入力!$U$6),IF(②選手情報入力!$U$7="","",②選手情報入力!$U$7))))</f>
        <v/>
      </c>
      <c r="AG8" t="str">
        <f>IF(E8="","",IF(②選手情報入力!T17="","",IF(I8=1,IF(②選手情報入力!$T$6="",0,1),IF(②選手情報入力!$T$7="",0,1))))</f>
        <v/>
      </c>
      <c r="AH8" t="str">
        <f>IF(E8="","",IF(②選手情報入力!T17="","",2))</f>
        <v/>
      </c>
    </row>
    <row r="9" spans="1:34">
      <c r="A9" t="str">
        <f>IF(E9="","",Sheet2!A8)</f>
        <v/>
      </c>
      <c r="B9" t="str">
        <f>IF(E9="","",①団体情報入力!$C$4)</f>
        <v/>
      </c>
      <c r="D9" t="str">
        <f>IF(②選手情報入力!B18="","",②選手情報入力!B18)</f>
        <v/>
      </c>
      <c r="E9" t="str">
        <f>IF(②選手情報入力!C18="","",(②選手情報入力!C18))</f>
        <v/>
      </c>
      <c r="F9" t="str">
        <f>IF(E9="","",②選手情報入力!D18)</f>
        <v/>
      </c>
      <c r="G9" t="str">
        <f>IF(E9="","",ASC(②選手情報入力!E18))</f>
        <v/>
      </c>
      <c r="H9" t="str">
        <f t="shared" si="0"/>
        <v/>
      </c>
      <c r="I9" t="str">
        <f>IF(E9="","",IF(②選手情報入力!G18="男",1,2))</f>
        <v/>
      </c>
      <c r="J9" t="str">
        <f>IF(E9="","",IF(②選手情報入力!H18="","",②選手情報入力!H18))</f>
        <v/>
      </c>
      <c r="L9" t="str">
        <f t="shared" si="1"/>
        <v/>
      </c>
      <c r="M9" t="str">
        <f t="shared" si="2"/>
        <v/>
      </c>
      <c r="O9" t="str">
        <f>IF(E9="","",IF(②選手情報入力!J18="","",IF(I9=1,VLOOKUP(②選手情報入力!J18,種目情報!$A$4:$B$35,2,FALSE),VLOOKUP(②選手情報入力!J18,種目情報!$E$4:$F$34,2,FALSE))))</f>
        <v/>
      </c>
      <c r="P9" t="str">
        <f>IF(E9="","",IF(②選手情報入力!K18="","",②選手情報入力!K18))</f>
        <v/>
      </c>
      <c r="Q9" s="28" t="str">
        <f>IF(E9="","",IF(②選手情報入力!I18="",0,1))</f>
        <v/>
      </c>
      <c r="R9" t="str">
        <f>IF(E9="","",IF(②選手情報入力!J18="","",IF(I9=1,VLOOKUP(②選手情報入力!J18,種目情報!$A$4:$C$39,3,FALSE),VLOOKUP(②選手情報入力!J18,種目情報!$E$4:$G$39,3,FALSE))))</f>
        <v/>
      </c>
      <c r="S9" t="str">
        <f>IF(E9="","",IF(②選手情報入力!M18="","",IF(I9=1,VLOOKUP(②選手情報入力!M18,種目情報!$A$4:$B$39,2,FALSE),VLOOKUP(②選手情報入力!M18,種目情報!$E$4:$F$39,2,FALSE))))</f>
        <v/>
      </c>
      <c r="T9" t="str">
        <f>IF(E9="","",IF(②選手情報入力!N18="","",②選手情報入力!N18))</f>
        <v/>
      </c>
      <c r="U9" s="28" t="str">
        <f>IF(E9="","",IF(②選手情報入力!L18="",0,1))</f>
        <v/>
      </c>
      <c r="V9" t="str">
        <f>IF(E9="","",IF(②選手情報入力!M18="","",IF(I9=1,VLOOKUP(②選手情報入力!M18,種目情報!$A$4:$C$39,3,FALSE),VLOOKUP(②選手情報入力!M18,種目情報!$E$4:$G$39,3,FALSE))))</f>
        <v/>
      </c>
      <c r="W9" t="str">
        <f>IF(E9="","",IF(②選手情報入力!P18="","",IF(I9=1,VLOOKUP(②選手情報入力!P18,種目情報!$A$4:$B$39,2,FALSE),VLOOKUP(②選手情報入力!P18,種目情報!$E$4:$F$39,2,FALSE))))</f>
        <v/>
      </c>
      <c r="X9" t="str">
        <f>IF(E9="","",IF(②選手情報入力!Q18="","",②選手情報入力!Q18))</f>
        <v/>
      </c>
      <c r="Y9" s="28" t="str">
        <f>IF(E9="","",IF(②選手情報入力!O18="",0,1))</f>
        <v/>
      </c>
      <c r="Z9" t="str">
        <f>IF(E9="","",IF(②選手情報入力!P18="","",IF(I9=1,VLOOKUP(②選手情報入力!P18,種目情報!$A$4:$C$39,3,FALSE),VLOOKUP(②選手情報入力!P18,種目情報!$E$4:$G$39,3,FALSE))))</f>
        <v/>
      </c>
      <c r="AA9" t="str">
        <f>IF(E9="","",IF(②選手情報入力!R18="","",IF(I9=1,種目情報!$J$4,種目情報!$J$6)))</f>
        <v/>
      </c>
      <c r="AB9" t="str">
        <f>IF(E9="","",IF(②選手情報入力!R18="","",IF(I9=1,IF(②選手情報入力!$S$6="","",②選手情報入力!$S$6),IF(②選手情報入力!$S$7="","",②選手情報入力!$S$7))))</f>
        <v/>
      </c>
      <c r="AC9" t="str">
        <f>IF(E9="","",IF(②選手情報入力!R18="","",IF(I9=1,IF(②選手情報入力!$R$6="",0,1),IF(②選手情報入力!$R$7="",0,1))))</f>
        <v/>
      </c>
      <c r="AD9" t="str">
        <f>IF(E9="","",IF(②選手情報入力!R18="","",2))</f>
        <v/>
      </c>
      <c r="AE9" t="str">
        <f>IF(E9="","",IF(②選手情報入力!T18="","",IF(I9=1,種目情報!$J$5,種目情報!$J$7)))</f>
        <v/>
      </c>
      <c r="AF9" t="str">
        <f>IF(E9="","",IF(②選手情報入力!T18="","",IF(I9=1,IF(②選手情報入力!$U$6="","",②選手情報入力!$U$6),IF(②選手情報入力!$U$7="","",②選手情報入力!$U$7))))</f>
        <v/>
      </c>
      <c r="AG9" t="str">
        <f>IF(E9="","",IF(②選手情報入力!T18="","",IF(I9=1,IF(②選手情報入力!$T$6="",0,1),IF(②選手情報入力!$T$7="",0,1))))</f>
        <v/>
      </c>
      <c r="AH9" t="str">
        <f>IF(E9="","",IF(②選手情報入力!T18="","",2))</f>
        <v/>
      </c>
    </row>
    <row r="10" spans="1:34">
      <c r="A10" t="str">
        <f>IF(E10="","",Sheet2!A9)</f>
        <v/>
      </c>
      <c r="B10" t="str">
        <f>IF(E10="","",①団体情報入力!$C$4)</f>
        <v/>
      </c>
      <c r="D10" t="str">
        <f>IF(②選手情報入力!B19="","",②選手情報入力!B19)</f>
        <v/>
      </c>
      <c r="E10" t="str">
        <f>IF(②選手情報入力!C19="","",(②選手情報入力!C19))</f>
        <v/>
      </c>
      <c r="F10" t="str">
        <f>IF(E10="","",②選手情報入力!D19)</f>
        <v/>
      </c>
      <c r="G10" t="str">
        <f>IF(E10="","",ASC(②選手情報入力!E19))</f>
        <v/>
      </c>
      <c r="H10" t="str">
        <f t="shared" si="0"/>
        <v/>
      </c>
      <c r="I10" t="str">
        <f>IF(E10="","",IF(②選手情報入力!G19="男",1,2))</f>
        <v/>
      </c>
      <c r="J10" t="str">
        <f>IF(E10="","",IF(②選手情報入力!H19="","",②選手情報入力!H19))</f>
        <v/>
      </c>
      <c r="L10" t="str">
        <f t="shared" si="1"/>
        <v/>
      </c>
      <c r="M10" t="str">
        <f t="shared" si="2"/>
        <v/>
      </c>
      <c r="O10" t="str">
        <f>IF(E10="","",IF(②選手情報入力!J19="","",IF(I10=1,VLOOKUP(②選手情報入力!J19,種目情報!$A$4:$B$35,2,FALSE),VLOOKUP(②選手情報入力!J19,種目情報!$E$4:$F$34,2,FALSE))))</f>
        <v/>
      </c>
      <c r="P10" t="str">
        <f>IF(E10="","",IF(②選手情報入力!K19="","",②選手情報入力!K19))</f>
        <v/>
      </c>
      <c r="Q10" s="28" t="str">
        <f>IF(E10="","",IF(②選手情報入力!I19="",0,1))</f>
        <v/>
      </c>
      <c r="R10" t="str">
        <f>IF(E10="","",IF(②選手情報入力!J19="","",IF(I10=1,VLOOKUP(②選手情報入力!J19,種目情報!$A$4:$C$39,3,FALSE),VLOOKUP(②選手情報入力!J19,種目情報!$E$4:$G$39,3,FALSE))))</f>
        <v/>
      </c>
      <c r="S10" t="str">
        <f>IF(E10="","",IF(②選手情報入力!M19="","",IF(I10=1,VLOOKUP(②選手情報入力!M19,種目情報!$A$4:$B$39,2,FALSE),VLOOKUP(②選手情報入力!M19,種目情報!$E$4:$F$39,2,FALSE))))</f>
        <v/>
      </c>
      <c r="T10" t="str">
        <f>IF(E10="","",IF(②選手情報入力!N19="","",②選手情報入力!N19))</f>
        <v/>
      </c>
      <c r="U10" s="28" t="str">
        <f>IF(E10="","",IF(②選手情報入力!L19="",0,1))</f>
        <v/>
      </c>
      <c r="V10" t="str">
        <f>IF(E10="","",IF(②選手情報入力!M19="","",IF(I10=1,VLOOKUP(②選手情報入力!M19,種目情報!$A$4:$C$39,3,FALSE),VLOOKUP(②選手情報入力!M19,種目情報!$E$4:$G$39,3,FALSE))))</f>
        <v/>
      </c>
      <c r="W10" t="str">
        <f>IF(E10="","",IF(②選手情報入力!P19="","",IF(I10=1,VLOOKUP(②選手情報入力!P19,種目情報!$A$4:$B$39,2,FALSE),VLOOKUP(②選手情報入力!P19,種目情報!$E$4:$F$39,2,FALSE))))</f>
        <v/>
      </c>
      <c r="X10" t="str">
        <f>IF(E10="","",IF(②選手情報入力!Q19="","",②選手情報入力!Q19))</f>
        <v/>
      </c>
      <c r="Y10" s="28" t="str">
        <f>IF(E10="","",IF(②選手情報入力!O19="",0,1))</f>
        <v/>
      </c>
      <c r="Z10" t="str">
        <f>IF(E10="","",IF(②選手情報入力!P19="","",IF(I10=1,VLOOKUP(②選手情報入力!P19,種目情報!$A$4:$C$39,3,FALSE),VLOOKUP(②選手情報入力!P19,種目情報!$E$4:$G$39,3,FALSE))))</f>
        <v/>
      </c>
      <c r="AA10" t="str">
        <f>IF(E10="","",IF(②選手情報入力!R19="","",IF(I10=1,種目情報!$J$4,種目情報!$J$6)))</f>
        <v/>
      </c>
      <c r="AB10" t="str">
        <f>IF(E10="","",IF(②選手情報入力!R19="","",IF(I10=1,IF(②選手情報入力!$S$6="","",②選手情報入力!$S$6),IF(②選手情報入力!$S$7="","",②選手情報入力!$S$7))))</f>
        <v/>
      </c>
      <c r="AC10" t="str">
        <f>IF(E10="","",IF(②選手情報入力!R19="","",IF(I10=1,IF(②選手情報入力!$R$6="",0,1),IF(②選手情報入力!$R$7="",0,1))))</f>
        <v/>
      </c>
      <c r="AD10" t="str">
        <f>IF(E10="","",IF(②選手情報入力!R19="","",2))</f>
        <v/>
      </c>
      <c r="AE10" t="str">
        <f>IF(E10="","",IF(②選手情報入力!T19="","",IF(I10=1,種目情報!$J$5,種目情報!$J$7)))</f>
        <v/>
      </c>
      <c r="AF10" t="str">
        <f>IF(E10="","",IF(②選手情報入力!T19="","",IF(I10=1,IF(②選手情報入力!$U$6="","",②選手情報入力!$U$6),IF(②選手情報入力!$U$7="","",②選手情報入力!$U$7))))</f>
        <v/>
      </c>
      <c r="AG10" t="str">
        <f>IF(E10="","",IF(②選手情報入力!T19="","",IF(I10=1,IF(②選手情報入力!$T$6="",0,1),IF(②選手情報入力!$T$7="",0,1))))</f>
        <v/>
      </c>
      <c r="AH10" t="str">
        <f>IF(E10="","",IF(②選手情報入力!T19="","",2))</f>
        <v/>
      </c>
    </row>
    <row r="11" spans="1:34">
      <c r="A11" t="str">
        <f>IF(E11="","",Sheet2!A10)</f>
        <v/>
      </c>
      <c r="B11" t="str">
        <f>IF(E11="","",①団体情報入力!$C$4)</f>
        <v/>
      </c>
      <c r="D11" t="str">
        <f>IF(②選手情報入力!B20="","",②選手情報入力!B20)</f>
        <v/>
      </c>
      <c r="E11" t="str">
        <f>IF(②選手情報入力!C20="","",(②選手情報入力!C20))</f>
        <v/>
      </c>
      <c r="F11" t="str">
        <f>IF(E11="","",②選手情報入力!D20)</f>
        <v/>
      </c>
      <c r="G11" t="str">
        <f>IF(E11="","",ASC(②選手情報入力!E20))</f>
        <v/>
      </c>
      <c r="H11" t="str">
        <f t="shared" si="0"/>
        <v/>
      </c>
      <c r="I11" t="str">
        <f>IF(E11="","",IF(②選手情報入力!G20="男",1,2))</f>
        <v/>
      </c>
      <c r="J11" t="str">
        <f>IF(E11="","",IF(②選手情報入力!H20="","",②選手情報入力!H20))</f>
        <v/>
      </c>
      <c r="L11" t="str">
        <f t="shared" si="1"/>
        <v/>
      </c>
      <c r="M11" t="str">
        <f t="shared" si="2"/>
        <v/>
      </c>
      <c r="O11" t="str">
        <f>IF(E11="","",IF(②選手情報入力!J20="","",IF(I11=1,VLOOKUP(②選手情報入力!J20,種目情報!$A$4:$B$35,2,FALSE),VLOOKUP(②選手情報入力!J20,種目情報!$E$4:$F$34,2,FALSE))))</f>
        <v/>
      </c>
      <c r="P11" t="str">
        <f>IF(E11="","",IF(②選手情報入力!K20="","",②選手情報入力!K20))</f>
        <v/>
      </c>
      <c r="Q11" s="28" t="str">
        <f>IF(E11="","",IF(②選手情報入力!I20="",0,1))</f>
        <v/>
      </c>
      <c r="R11" t="str">
        <f>IF(E11="","",IF(②選手情報入力!J20="","",IF(I11=1,VLOOKUP(②選手情報入力!J20,種目情報!$A$4:$C$39,3,FALSE),VLOOKUP(②選手情報入力!J20,種目情報!$E$4:$G$39,3,FALSE))))</f>
        <v/>
      </c>
      <c r="S11" t="str">
        <f>IF(E11="","",IF(②選手情報入力!M20="","",IF(I11=1,VLOOKUP(②選手情報入力!M20,種目情報!$A$4:$B$39,2,FALSE),VLOOKUP(②選手情報入力!M20,種目情報!$E$4:$F$39,2,FALSE))))</f>
        <v/>
      </c>
      <c r="T11" t="str">
        <f>IF(E11="","",IF(②選手情報入力!N20="","",②選手情報入力!N20))</f>
        <v/>
      </c>
      <c r="U11" s="28" t="str">
        <f>IF(E11="","",IF(②選手情報入力!L20="",0,1))</f>
        <v/>
      </c>
      <c r="V11" t="str">
        <f>IF(E11="","",IF(②選手情報入力!M20="","",IF(I11=1,VLOOKUP(②選手情報入力!M20,種目情報!$A$4:$C$39,3,FALSE),VLOOKUP(②選手情報入力!M20,種目情報!$E$4:$G$39,3,FALSE))))</f>
        <v/>
      </c>
      <c r="W11" t="str">
        <f>IF(E11="","",IF(②選手情報入力!P20="","",IF(I11=1,VLOOKUP(②選手情報入力!P20,種目情報!$A$4:$B$39,2,FALSE),VLOOKUP(②選手情報入力!P20,種目情報!$E$4:$F$39,2,FALSE))))</f>
        <v/>
      </c>
      <c r="X11" t="str">
        <f>IF(E11="","",IF(②選手情報入力!Q20="","",②選手情報入力!Q20))</f>
        <v/>
      </c>
      <c r="Y11" s="28" t="str">
        <f>IF(E11="","",IF(②選手情報入力!O20="",0,1))</f>
        <v/>
      </c>
      <c r="Z11" t="str">
        <f>IF(E11="","",IF(②選手情報入力!P20="","",IF(I11=1,VLOOKUP(②選手情報入力!P20,種目情報!$A$4:$C$39,3,FALSE),VLOOKUP(②選手情報入力!P20,種目情報!$E$4:$G$39,3,FALSE))))</f>
        <v/>
      </c>
      <c r="AA11" t="str">
        <f>IF(E11="","",IF(②選手情報入力!R20="","",IF(I11=1,種目情報!$J$4,種目情報!$J$6)))</f>
        <v/>
      </c>
      <c r="AB11" t="str">
        <f>IF(E11="","",IF(②選手情報入力!R20="","",IF(I11=1,IF(②選手情報入力!$S$6="","",②選手情報入力!$S$6),IF(②選手情報入力!$S$7="","",②選手情報入力!$S$7))))</f>
        <v/>
      </c>
      <c r="AC11" t="str">
        <f>IF(E11="","",IF(②選手情報入力!R20="","",IF(I11=1,IF(②選手情報入力!$R$6="",0,1),IF(②選手情報入力!$R$7="",0,1))))</f>
        <v/>
      </c>
      <c r="AD11" t="str">
        <f>IF(E11="","",IF(②選手情報入力!R20="","",2))</f>
        <v/>
      </c>
      <c r="AE11" t="str">
        <f>IF(E11="","",IF(②選手情報入力!T20="","",IF(I11=1,種目情報!$J$5,種目情報!$J$7)))</f>
        <v/>
      </c>
      <c r="AF11" t="str">
        <f>IF(E11="","",IF(②選手情報入力!T20="","",IF(I11=1,IF(②選手情報入力!$U$6="","",②選手情報入力!$U$6),IF(②選手情報入力!$U$7="","",②選手情報入力!$U$7))))</f>
        <v/>
      </c>
      <c r="AG11" t="str">
        <f>IF(E11="","",IF(②選手情報入力!T20="","",IF(I11=1,IF(②選手情報入力!$T$6="",0,1),IF(②選手情報入力!$T$7="",0,1))))</f>
        <v/>
      </c>
      <c r="AH11" t="str">
        <f>IF(E11="","",IF(②選手情報入力!T20="","",2))</f>
        <v/>
      </c>
    </row>
    <row r="12" spans="1:34">
      <c r="A12" t="str">
        <f>IF(E12="","",Sheet2!A11)</f>
        <v/>
      </c>
      <c r="B12" t="str">
        <f>IF(E12="","",①団体情報入力!$C$4)</f>
        <v/>
      </c>
      <c r="D12" t="str">
        <f>IF(②選手情報入力!B21="","",②選手情報入力!B21)</f>
        <v/>
      </c>
      <c r="E12" t="str">
        <f>IF(②選手情報入力!C21="","",(②選手情報入力!C21))</f>
        <v/>
      </c>
      <c r="F12" t="str">
        <f>IF(E12="","",②選手情報入力!D21)</f>
        <v/>
      </c>
      <c r="G12" t="str">
        <f>IF(E12="","",ASC(②選手情報入力!E21))</f>
        <v/>
      </c>
      <c r="H12" t="str">
        <f t="shared" si="0"/>
        <v/>
      </c>
      <c r="I12" t="str">
        <f>IF(E12="","",IF(②選手情報入力!G21="男",1,2))</f>
        <v/>
      </c>
      <c r="J12" t="str">
        <f>IF(E12="","",IF(②選手情報入力!H21="","",②選手情報入力!H21))</f>
        <v/>
      </c>
      <c r="L12" t="str">
        <f t="shared" si="1"/>
        <v/>
      </c>
      <c r="M12" t="str">
        <f t="shared" si="2"/>
        <v/>
      </c>
      <c r="O12" t="str">
        <f>IF(E12="","",IF(②選手情報入力!J21="","",IF(I12=1,VLOOKUP(②選手情報入力!J21,種目情報!$A$4:$B$35,2,FALSE),VLOOKUP(②選手情報入力!J21,種目情報!$E$4:$F$34,2,FALSE))))</f>
        <v/>
      </c>
      <c r="P12" t="str">
        <f>IF(E12="","",IF(②選手情報入力!K21="","",②選手情報入力!K21))</f>
        <v/>
      </c>
      <c r="Q12" s="28" t="str">
        <f>IF(E12="","",IF(②選手情報入力!I21="",0,1))</f>
        <v/>
      </c>
      <c r="R12" t="str">
        <f>IF(E12="","",IF(②選手情報入力!J21="","",IF(I12=1,VLOOKUP(②選手情報入力!J21,種目情報!$A$4:$C$39,3,FALSE),VLOOKUP(②選手情報入力!J21,種目情報!$E$4:$G$39,3,FALSE))))</f>
        <v/>
      </c>
      <c r="S12" t="str">
        <f>IF(E12="","",IF(②選手情報入力!M21="","",IF(I12=1,VLOOKUP(②選手情報入力!M21,種目情報!$A$4:$B$39,2,FALSE),VLOOKUP(②選手情報入力!M21,種目情報!$E$4:$F$39,2,FALSE))))</f>
        <v/>
      </c>
      <c r="T12" t="str">
        <f>IF(E12="","",IF(②選手情報入力!N21="","",②選手情報入力!N21))</f>
        <v/>
      </c>
      <c r="U12" s="28" t="str">
        <f>IF(E12="","",IF(②選手情報入力!L21="",0,1))</f>
        <v/>
      </c>
      <c r="V12" t="str">
        <f>IF(E12="","",IF(②選手情報入力!M21="","",IF(I12=1,VLOOKUP(②選手情報入力!M21,種目情報!$A$4:$C$39,3,FALSE),VLOOKUP(②選手情報入力!M21,種目情報!$E$4:$G$39,3,FALSE))))</f>
        <v/>
      </c>
      <c r="W12" t="str">
        <f>IF(E12="","",IF(②選手情報入力!P21="","",IF(I12=1,VLOOKUP(②選手情報入力!P21,種目情報!$A$4:$B$39,2,FALSE),VLOOKUP(②選手情報入力!P21,種目情報!$E$4:$F$39,2,FALSE))))</f>
        <v/>
      </c>
      <c r="X12" t="str">
        <f>IF(E12="","",IF(②選手情報入力!Q21="","",②選手情報入力!Q21))</f>
        <v/>
      </c>
      <c r="Y12" s="28" t="str">
        <f>IF(E12="","",IF(②選手情報入力!O21="",0,1))</f>
        <v/>
      </c>
      <c r="Z12" t="str">
        <f>IF(E12="","",IF(②選手情報入力!P21="","",IF(I12=1,VLOOKUP(②選手情報入力!P21,種目情報!$A$4:$C$39,3,FALSE),VLOOKUP(②選手情報入力!P21,種目情報!$E$4:$G$39,3,FALSE))))</f>
        <v/>
      </c>
      <c r="AA12" t="str">
        <f>IF(E12="","",IF(②選手情報入力!R21="","",IF(I12=1,種目情報!$J$4,種目情報!$J$6)))</f>
        <v/>
      </c>
      <c r="AB12" t="str">
        <f>IF(E12="","",IF(②選手情報入力!R21="","",IF(I12=1,IF(②選手情報入力!$S$6="","",②選手情報入力!$S$6),IF(②選手情報入力!$S$7="","",②選手情報入力!$S$7))))</f>
        <v/>
      </c>
      <c r="AC12" t="str">
        <f>IF(E12="","",IF(②選手情報入力!R21="","",IF(I12=1,IF(②選手情報入力!$R$6="",0,1),IF(②選手情報入力!$R$7="",0,1))))</f>
        <v/>
      </c>
      <c r="AD12" t="str">
        <f>IF(E12="","",IF(②選手情報入力!R21="","",2))</f>
        <v/>
      </c>
      <c r="AE12" t="str">
        <f>IF(E12="","",IF(②選手情報入力!T21="","",IF(I12=1,種目情報!$J$5,種目情報!$J$7)))</f>
        <v/>
      </c>
      <c r="AF12" t="str">
        <f>IF(E12="","",IF(②選手情報入力!T21="","",IF(I12=1,IF(②選手情報入力!$U$6="","",②選手情報入力!$U$6),IF(②選手情報入力!$U$7="","",②選手情報入力!$U$7))))</f>
        <v/>
      </c>
      <c r="AG12" t="str">
        <f>IF(E12="","",IF(②選手情報入力!T21="","",IF(I12=1,IF(②選手情報入力!$T$6="",0,1),IF(②選手情報入力!$T$7="",0,1))))</f>
        <v/>
      </c>
      <c r="AH12" t="str">
        <f>IF(E12="","",IF(②選手情報入力!T21="","",2))</f>
        <v/>
      </c>
    </row>
    <row r="13" spans="1:34">
      <c r="A13" t="str">
        <f>IF(E13="","",Sheet2!A12)</f>
        <v/>
      </c>
      <c r="B13" t="str">
        <f>IF(E13="","",①団体情報入力!$C$4)</f>
        <v/>
      </c>
      <c r="D13" t="str">
        <f>IF(②選手情報入力!B22="","",②選手情報入力!B22)</f>
        <v/>
      </c>
      <c r="E13" t="str">
        <f>IF(②選手情報入力!C22="","",(②選手情報入力!C22))</f>
        <v/>
      </c>
      <c r="F13" t="str">
        <f>IF(E13="","",②選手情報入力!D22)</f>
        <v/>
      </c>
      <c r="G13" t="str">
        <f>IF(E13="","",ASC(②選手情報入力!E22))</f>
        <v/>
      </c>
      <c r="H13" t="str">
        <f t="shared" si="0"/>
        <v/>
      </c>
      <c r="I13" t="str">
        <f>IF(E13="","",IF(②選手情報入力!G22="男",1,2))</f>
        <v/>
      </c>
      <c r="J13" t="str">
        <f>IF(E13="","",IF(②選手情報入力!H22="","",②選手情報入力!H22))</f>
        <v/>
      </c>
      <c r="L13" t="str">
        <f t="shared" si="1"/>
        <v/>
      </c>
      <c r="M13" t="str">
        <f t="shared" si="2"/>
        <v/>
      </c>
      <c r="O13" t="str">
        <f>IF(E13="","",IF(②選手情報入力!J22="","",IF(I13=1,VLOOKUP(②選手情報入力!J22,種目情報!$A$4:$B$35,2,FALSE),VLOOKUP(②選手情報入力!J22,種目情報!$E$4:$F$34,2,FALSE))))</f>
        <v/>
      </c>
      <c r="P13" t="str">
        <f>IF(E13="","",IF(②選手情報入力!K22="","",②選手情報入力!K22))</f>
        <v/>
      </c>
      <c r="Q13" s="28" t="str">
        <f>IF(E13="","",IF(②選手情報入力!I22="",0,1))</f>
        <v/>
      </c>
      <c r="R13" t="str">
        <f>IF(E13="","",IF(②選手情報入力!J22="","",IF(I13=1,VLOOKUP(②選手情報入力!J22,種目情報!$A$4:$C$39,3,FALSE),VLOOKUP(②選手情報入力!J22,種目情報!$E$4:$G$39,3,FALSE))))</f>
        <v/>
      </c>
      <c r="S13" t="str">
        <f>IF(E13="","",IF(②選手情報入力!M22="","",IF(I13=1,VLOOKUP(②選手情報入力!M22,種目情報!$A$4:$B$39,2,FALSE),VLOOKUP(②選手情報入力!M22,種目情報!$E$4:$F$39,2,FALSE))))</f>
        <v/>
      </c>
      <c r="T13" t="str">
        <f>IF(E13="","",IF(②選手情報入力!N22="","",②選手情報入力!N22))</f>
        <v/>
      </c>
      <c r="U13" s="28" t="str">
        <f>IF(E13="","",IF(②選手情報入力!L22="",0,1))</f>
        <v/>
      </c>
      <c r="V13" t="str">
        <f>IF(E13="","",IF(②選手情報入力!M22="","",IF(I13=1,VLOOKUP(②選手情報入力!M22,種目情報!$A$4:$C$39,3,FALSE),VLOOKUP(②選手情報入力!M22,種目情報!$E$4:$G$39,3,FALSE))))</f>
        <v/>
      </c>
      <c r="W13" t="str">
        <f>IF(E13="","",IF(②選手情報入力!P22="","",IF(I13=1,VLOOKUP(②選手情報入力!P22,種目情報!$A$4:$B$39,2,FALSE),VLOOKUP(②選手情報入力!P22,種目情報!$E$4:$F$39,2,FALSE))))</f>
        <v/>
      </c>
      <c r="X13" t="str">
        <f>IF(E13="","",IF(②選手情報入力!Q22="","",②選手情報入力!Q22))</f>
        <v/>
      </c>
      <c r="Y13" s="28" t="str">
        <f>IF(E13="","",IF(②選手情報入力!O22="",0,1))</f>
        <v/>
      </c>
      <c r="Z13" t="str">
        <f>IF(E13="","",IF(②選手情報入力!P22="","",IF(I13=1,VLOOKUP(②選手情報入力!P22,種目情報!$A$4:$C$39,3,FALSE),VLOOKUP(②選手情報入力!P22,種目情報!$E$4:$G$39,3,FALSE))))</f>
        <v/>
      </c>
      <c r="AA13" t="str">
        <f>IF(E13="","",IF(②選手情報入力!R22="","",IF(I13=1,種目情報!$J$4,種目情報!$J$6)))</f>
        <v/>
      </c>
      <c r="AB13" t="str">
        <f>IF(E13="","",IF(②選手情報入力!R22="","",IF(I13=1,IF(②選手情報入力!$S$6="","",②選手情報入力!$S$6),IF(②選手情報入力!$S$7="","",②選手情報入力!$S$7))))</f>
        <v/>
      </c>
      <c r="AC13" t="str">
        <f>IF(E13="","",IF(②選手情報入力!R22="","",IF(I13=1,IF(②選手情報入力!$R$6="",0,1),IF(②選手情報入力!$R$7="",0,1))))</f>
        <v/>
      </c>
      <c r="AD13" t="str">
        <f>IF(E13="","",IF(②選手情報入力!R22="","",2))</f>
        <v/>
      </c>
      <c r="AE13" t="str">
        <f>IF(E13="","",IF(②選手情報入力!T22="","",IF(I13=1,種目情報!$J$5,種目情報!$J$7)))</f>
        <v/>
      </c>
      <c r="AF13" t="str">
        <f>IF(E13="","",IF(②選手情報入力!T22="","",IF(I13=1,IF(②選手情報入力!$U$6="","",②選手情報入力!$U$6),IF(②選手情報入力!$U$7="","",②選手情報入力!$U$7))))</f>
        <v/>
      </c>
      <c r="AG13" t="str">
        <f>IF(E13="","",IF(②選手情報入力!T22="","",IF(I13=1,IF(②選手情報入力!$T$6="",0,1),IF(②選手情報入力!$T$7="",0,1))))</f>
        <v/>
      </c>
      <c r="AH13" t="str">
        <f>IF(E13="","",IF(②選手情報入力!T22="","",2))</f>
        <v/>
      </c>
    </row>
    <row r="14" spans="1:34">
      <c r="A14" t="str">
        <f>IF(E14="","",Sheet2!A13)</f>
        <v/>
      </c>
      <c r="B14" t="str">
        <f>IF(E14="","",①団体情報入力!$C$4)</f>
        <v/>
      </c>
      <c r="D14" t="str">
        <f>IF(②選手情報入力!B23="","",②選手情報入力!B23)</f>
        <v/>
      </c>
      <c r="E14" t="str">
        <f>IF(②選手情報入力!C23="","",(②選手情報入力!C23))</f>
        <v/>
      </c>
      <c r="F14" t="str">
        <f>IF(E14="","",②選手情報入力!D23)</f>
        <v/>
      </c>
      <c r="G14" t="str">
        <f>IF(E14="","",ASC(②選手情報入力!E23))</f>
        <v/>
      </c>
      <c r="H14" t="str">
        <f t="shared" si="0"/>
        <v/>
      </c>
      <c r="I14" t="str">
        <f>IF(E14="","",IF(②選手情報入力!G23="男",1,2))</f>
        <v/>
      </c>
      <c r="J14" t="str">
        <f>IF(E14="","",IF(②選手情報入力!H23="","",②選手情報入力!H23))</f>
        <v/>
      </c>
      <c r="L14" t="str">
        <f t="shared" si="1"/>
        <v/>
      </c>
      <c r="M14" t="str">
        <f t="shared" si="2"/>
        <v/>
      </c>
      <c r="O14" t="str">
        <f>IF(E14="","",IF(②選手情報入力!J23="","",IF(I14=1,VLOOKUP(②選手情報入力!J23,種目情報!$A$4:$B$35,2,FALSE),VLOOKUP(②選手情報入力!J23,種目情報!$E$4:$F$34,2,FALSE))))</f>
        <v/>
      </c>
      <c r="P14" t="str">
        <f>IF(E14="","",IF(②選手情報入力!K23="","",②選手情報入力!K23))</f>
        <v/>
      </c>
      <c r="Q14" s="28" t="str">
        <f>IF(E14="","",IF(②選手情報入力!I23="",0,1))</f>
        <v/>
      </c>
      <c r="R14" t="str">
        <f>IF(E14="","",IF(②選手情報入力!J23="","",IF(I14=1,VLOOKUP(②選手情報入力!J23,種目情報!$A$4:$C$39,3,FALSE),VLOOKUP(②選手情報入力!J23,種目情報!$E$4:$G$39,3,FALSE))))</f>
        <v/>
      </c>
      <c r="S14" t="str">
        <f>IF(E14="","",IF(②選手情報入力!M23="","",IF(I14=1,VLOOKUP(②選手情報入力!M23,種目情報!$A$4:$B$39,2,FALSE),VLOOKUP(②選手情報入力!M23,種目情報!$E$4:$F$39,2,FALSE))))</f>
        <v/>
      </c>
      <c r="T14" t="str">
        <f>IF(E14="","",IF(②選手情報入力!N23="","",②選手情報入力!N23))</f>
        <v/>
      </c>
      <c r="U14" s="28" t="str">
        <f>IF(E14="","",IF(②選手情報入力!L23="",0,1))</f>
        <v/>
      </c>
      <c r="V14" t="str">
        <f>IF(E14="","",IF(②選手情報入力!M23="","",IF(I14=1,VLOOKUP(②選手情報入力!M23,種目情報!$A$4:$C$39,3,FALSE),VLOOKUP(②選手情報入力!M23,種目情報!$E$4:$G$39,3,FALSE))))</f>
        <v/>
      </c>
      <c r="W14" t="str">
        <f>IF(E14="","",IF(②選手情報入力!P23="","",IF(I14=1,VLOOKUP(②選手情報入力!P23,種目情報!$A$4:$B$39,2,FALSE),VLOOKUP(②選手情報入力!P23,種目情報!$E$4:$F$39,2,FALSE))))</f>
        <v/>
      </c>
      <c r="X14" t="str">
        <f>IF(E14="","",IF(②選手情報入力!Q23="","",②選手情報入力!Q23))</f>
        <v/>
      </c>
      <c r="Y14" s="28" t="str">
        <f>IF(E14="","",IF(②選手情報入力!O23="",0,1))</f>
        <v/>
      </c>
      <c r="Z14" t="str">
        <f>IF(E14="","",IF(②選手情報入力!P23="","",IF(I14=1,VLOOKUP(②選手情報入力!P23,種目情報!$A$4:$C$39,3,FALSE),VLOOKUP(②選手情報入力!P23,種目情報!$E$4:$G$39,3,FALSE))))</f>
        <v/>
      </c>
      <c r="AA14" t="str">
        <f>IF(E14="","",IF(②選手情報入力!R23="","",IF(I14=1,種目情報!$J$4,種目情報!$J$6)))</f>
        <v/>
      </c>
      <c r="AB14" t="str">
        <f>IF(E14="","",IF(②選手情報入力!R23="","",IF(I14=1,IF(②選手情報入力!$S$6="","",②選手情報入力!$S$6),IF(②選手情報入力!$S$7="","",②選手情報入力!$S$7))))</f>
        <v/>
      </c>
      <c r="AC14" t="str">
        <f>IF(E14="","",IF(②選手情報入力!R23="","",IF(I14=1,IF(②選手情報入力!$R$6="",0,1),IF(②選手情報入力!$R$7="",0,1))))</f>
        <v/>
      </c>
      <c r="AD14" t="str">
        <f>IF(E14="","",IF(②選手情報入力!R23="","",2))</f>
        <v/>
      </c>
      <c r="AE14" t="str">
        <f>IF(E14="","",IF(②選手情報入力!T23="","",IF(I14=1,種目情報!$J$5,種目情報!$J$7)))</f>
        <v/>
      </c>
      <c r="AF14" t="str">
        <f>IF(E14="","",IF(②選手情報入力!T23="","",IF(I14=1,IF(②選手情報入力!$U$6="","",②選手情報入力!$U$6),IF(②選手情報入力!$U$7="","",②選手情報入力!$U$7))))</f>
        <v/>
      </c>
      <c r="AG14" t="str">
        <f>IF(E14="","",IF(②選手情報入力!T23="","",IF(I14=1,IF(②選手情報入力!$T$6="",0,1),IF(②選手情報入力!$T$7="",0,1))))</f>
        <v/>
      </c>
      <c r="AH14" t="str">
        <f>IF(E14="","",IF(②選手情報入力!T23="","",2))</f>
        <v/>
      </c>
    </row>
    <row r="15" spans="1:34">
      <c r="A15" t="str">
        <f>IF(E15="","",Sheet2!A14)</f>
        <v/>
      </c>
      <c r="B15" t="str">
        <f>IF(E15="","",①団体情報入力!$C$4)</f>
        <v/>
      </c>
      <c r="D15" t="str">
        <f>IF(②選手情報入力!B24="","",②選手情報入力!B24)</f>
        <v/>
      </c>
      <c r="E15" t="str">
        <f>IF(②選手情報入力!C24="","",(②選手情報入力!C24))</f>
        <v/>
      </c>
      <c r="F15" t="str">
        <f>IF(E15="","",②選手情報入力!D24)</f>
        <v/>
      </c>
      <c r="G15" t="str">
        <f>IF(E15="","",ASC(②選手情報入力!E24))</f>
        <v/>
      </c>
      <c r="H15" t="str">
        <f t="shared" si="0"/>
        <v/>
      </c>
      <c r="I15" t="str">
        <f>IF(E15="","",IF(②選手情報入力!G24="男",1,2))</f>
        <v/>
      </c>
      <c r="J15" t="str">
        <f>IF(E15="","",IF(②選手情報入力!H24="","",②選手情報入力!H24))</f>
        <v/>
      </c>
      <c r="L15" t="str">
        <f t="shared" si="1"/>
        <v/>
      </c>
      <c r="M15" t="str">
        <f t="shared" si="2"/>
        <v/>
      </c>
      <c r="O15" t="str">
        <f>IF(E15="","",IF(②選手情報入力!J24="","",IF(I15=1,VLOOKUP(②選手情報入力!J24,種目情報!$A$4:$B$35,2,FALSE),VLOOKUP(②選手情報入力!J24,種目情報!$E$4:$F$34,2,FALSE))))</f>
        <v/>
      </c>
      <c r="P15" t="str">
        <f>IF(E15="","",IF(②選手情報入力!K24="","",②選手情報入力!K24))</f>
        <v/>
      </c>
      <c r="Q15" s="28" t="str">
        <f>IF(E15="","",IF(②選手情報入力!I24="",0,1))</f>
        <v/>
      </c>
      <c r="R15" t="str">
        <f>IF(E15="","",IF(②選手情報入力!J24="","",IF(I15=1,VLOOKUP(②選手情報入力!J24,種目情報!$A$4:$C$39,3,FALSE),VLOOKUP(②選手情報入力!J24,種目情報!$E$4:$G$39,3,FALSE))))</f>
        <v/>
      </c>
      <c r="S15" t="str">
        <f>IF(E15="","",IF(②選手情報入力!M24="","",IF(I15=1,VLOOKUP(②選手情報入力!M24,種目情報!$A$4:$B$39,2,FALSE),VLOOKUP(②選手情報入力!M24,種目情報!$E$4:$F$39,2,FALSE))))</f>
        <v/>
      </c>
      <c r="T15" t="str">
        <f>IF(E15="","",IF(②選手情報入力!N24="","",②選手情報入力!N24))</f>
        <v/>
      </c>
      <c r="U15" s="28" t="str">
        <f>IF(E15="","",IF(②選手情報入力!L24="",0,1))</f>
        <v/>
      </c>
      <c r="V15" t="str">
        <f>IF(E15="","",IF(②選手情報入力!M24="","",IF(I15=1,VLOOKUP(②選手情報入力!M24,種目情報!$A$4:$C$39,3,FALSE),VLOOKUP(②選手情報入力!M24,種目情報!$E$4:$G$39,3,FALSE))))</f>
        <v/>
      </c>
      <c r="W15" t="str">
        <f>IF(E15="","",IF(②選手情報入力!P24="","",IF(I15=1,VLOOKUP(②選手情報入力!P24,種目情報!$A$4:$B$39,2,FALSE),VLOOKUP(②選手情報入力!P24,種目情報!$E$4:$F$39,2,FALSE))))</f>
        <v/>
      </c>
      <c r="X15" t="str">
        <f>IF(E15="","",IF(②選手情報入力!Q24="","",②選手情報入力!Q24))</f>
        <v/>
      </c>
      <c r="Y15" s="28" t="str">
        <f>IF(E15="","",IF(②選手情報入力!O24="",0,1))</f>
        <v/>
      </c>
      <c r="Z15" t="str">
        <f>IF(E15="","",IF(②選手情報入力!P24="","",IF(I15=1,VLOOKUP(②選手情報入力!P24,種目情報!$A$4:$C$39,3,FALSE),VLOOKUP(②選手情報入力!P24,種目情報!$E$4:$G$39,3,FALSE))))</f>
        <v/>
      </c>
      <c r="AA15" t="str">
        <f>IF(E15="","",IF(②選手情報入力!R24="","",IF(I15=1,種目情報!$J$4,種目情報!$J$6)))</f>
        <v/>
      </c>
      <c r="AB15" t="str">
        <f>IF(E15="","",IF(②選手情報入力!R24="","",IF(I15=1,IF(②選手情報入力!$S$6="","",②選手情報入力!$S$6),IF(②選手情報入力!$S$7="","",②選手情報入力!$S$7))))</f>
        <v/>
      </c>
      <c r="AC15" t="str">
        <f>IF(E15="","",IF(②選手情報入力!R24="","",IF(I15=1,IF(②選手情報入力!$R$6="",0,1),IF(②選手情報入力!$R$7="",0,1))))</f>
        <v/>
      </c>
      <c r="AD15" t="str">
        <f>IF(E15="","",IF(②選手情報入力!R24="","",2))</f>
        <v/>
      </c>
      <c r="AE15" t="str">
        <f>IF(E15="","",IF(②選手情報入力!T24="","",IF(I15=1,種目情報!$J$5,種目情報!$J$7)))</f>
        <v/>
      </c>
      <c r="AF15" t="str">
        <f>IF(E15="","",IF(②選手情報入力!T24="","",IF(I15=1,IF(②選手情報入力!$U$6="","",②選手情報入力!$U$6),IF(②選手情報入力!$U$7="","",②選手情報入力!$U$7))))</f>
        <v/>
      </c>
      <c r="AG15" t="str">
        <f>IF(E15="","",IF(②選手情報入力!T24="","",IF(I15=1,IF(②選手情報入力!$T$6="",0,1),IF(②選手情報入力!$T$7="",0,1))))</f>
        <v/>
      </c>
      <c r="AH15" t="str">
        <f>IF(E15="","",IF(②選手情報入力!T24="","",2))</f>
        <v/>
      </c>
    </row>
    <row r="16" spans="1:34">
      <c r="A16" t="str">
        <f>IF(E16="","",Sheet2!A15)</f>
        <v/>
      </c>
      <c r="B16" t="str">
        <f>IF(E16="","",①団体情報入力!$C$4)</f>
        <v/>
      </c>
      <c r="D16" t="str">
        <f>IF(②選手情報入力!B25="","",②選手情報入力!B25)</f>
        <v/>
      </c>
      <c r="E16" t="str">
        <f>IF(②選手情報入力!C25="","",(②選手情報入力!C25))</f>
        <v/>
      </c>
      <c r="F16" t="str">
        <f>IF(E16="","",②選手情報入力!D25)</f>
        <v/>
      </c>
      <c r="G16" t="str">
        <f>IF(E16="","",ASC(②選手情報入力!E25))</f>
        <v/>
      </c>
      <c r="H16" t="str">
        <f t="shared" si="0"/>
        <v/>
      </c>
      <c r="I16" t="str">
        <f>IF(E16="","",IF(②選手情報入力!G25="男",1,2))</f>
        <v/>
      </c>
      <c r="J16" t="str">
        <f>IF(E16="","",IF(②選手情報入力!H25="","",②選手情報入力!H25))</f>
        <v/>
      </c>
      <c r="L16" t="str">
        <f t="shared" si="1"/>
        <v/>
      </c>
      <c r="M16" t="str">
        <f t="shared" si="2"/>
        <v/>
      </c>
      <c r="O16" t="str">
        <f>IF(E16="","",IF(②選手情報入力!J25="","",IF(I16=1,VLOOKUP(②選手情報入力!J25,種目情報!$A$4:$B$35,2,FALSE),VLOOKUP(②選手情報入力!J25,種目情報!$E$4:$F$34,2,FALSE))))</f>
        <v/>
      </c>
      <c r="P16" t="str">
        <f>IF(E16="","",IF(②選手情報入力!K25="","",②選手情報入力!K25))</f>
        <v/>
      </c>
      <c r="Q16" s="28" t="str">
        <f>IF(E16="","",IF(②選手情報入力!I25="",0,1))</f>
        <v/>
      </c>
      <c r="R16" t="str">
        <f>IF(E16="","",IF(②選手情報入力!J25="","",IF(I16=1,VLOOKUP(②選手情報入力!J25,種目情報!$A$4:$C$39,3,FALSE),VLOOKUP(②選手情報入力!J25,種目情報!$E$4:$G$39,3,FALSE))))</f>
        <v/>
      </c>
      <c r="S16" t="str">
        <f>IF(E16="","",IF(②選手情報入力!M25="","",IF(I16=1,VLOOKUP(②選手情報入力!M25,種目情報!$A$4:$B$39,2,FALSE),VLOOKUP(②選手情報入力!M25,種目情報!$E$4:$F$39,2,FALSE))))</f>
        <v/>
      </c>
      <c r="T16" t="str">
        <f>IF(E16="","",IF(②選手情報入力!N25="","",②選手情報入力!N25))</f>
        <v/>
      </c>
      <c r="U16" s="28" t="str">
        <f>IF(E16="","",IF(②選手情報入力!L25="",0,1))</f>
        <v/>
      </c>
      <c r="V16" t="str">
        <f>IF(E16="","",IF(②選手情報入力!M25="","",IF(I16=1,VLOOKUP(②選手情報入力!M25,種目情報!$A$4:$C$39,3,FALSE),VLOOKUP(②選手情報入力!M25,種目情報!$E$4:$G$39,3,FALSE))))</f>
        <v/>
      </c>
      <c r="W16" t="str">
        <f>IF(E16="","",IF(②選手情報入力!P25="","",IF(I16=1,VLOOKUP(②選手情報入力!P25,種目情報!$A$4:$B$39,2,FALSE),VLOOKUP(②選手情報入力!P25,種目情報!$E$4:$F$39,2,FALSE))))</f>
        <v/>
      </c>
      <c r="X16" t="str">
        <f>IF(E16="","",IF(②選手情報入力!Q25="","",②選手情報入力!Q25))</f>
        <v/>
      </c>
      <c r="Y16" s="28" t="str">
        <f>IF(E16="","",IF(②選手情報入力!O25="",0,1))</f>
        <v/>
      </c>
      <c r="Z16" t="str">
        <f>IF(E16="","",IF(②選手情報入力!P25="","",IF(I16=1,VLOOKUP(②選手情報入力!P25,種目情報!$A$4:$C$39,3,FALSE),VLOOKUP(②選手情報入力!P25,種目情報!$E$4:$G$39,3,FALSE))))</f>
        <v/>
      </c>
      <c r="AA16" t="str">
        <f>IF(E16="","",IF(②選手情報入力!R25="","",IF(I16=1,種目情報!$J$4,種目情報!$J$6)))</f>
        <v/>
      </c>
      <c r="AB16" t="str">
        <f>IF(E16="","",IF(②選手情報入力!R25="","",IF(I16=1,IF(②選手情報入力!$S$6="","",②選手情報入力!$S$6),IF(②選手情報入力!$S$7="","",②選手情報入力!$S$7))))</f>
        <v/>
      </c>
      <c r="AC16" t="str">
        <f>IF(E16="","",IF(②選手情報入力!R25="","",IF(I16=1,IF(②選手情報入力!$R$6="",0,1),IF(②選手情報入力!$R$7="",0,1))))</f>
        <v/>
      </c>
      <c r="AD16" t="str">
        <f>IF(E16="","",IF(②選手情報入力!R25="","",2))</f>
        <v/>
      </c>
      <c r="AE16" t="str">
        <f>IF(E16="","",IF(②選手情報入力!T25="","",IF(I16=1,種目情報!$J$5,種目情報!$J$7)))</f>
        <v/>
      </c>
      <c r="AF16" t="str">
        <f>IF(E16="","",IF(②選手情報入力!T25="","",IF(I16=1,IF(②選手情報入力!$U$6="","",②選手情報入力!$U$6),IF(②選手情報入力!$U$7="","",②選手情報入力!$U$7))))</f>
        <v/>
      </c>
      <c r="AG16" t="str">
        <f>IF(E16="","",IF(②選手情報入力!T25="","",IF(I16=1,IF(②選手情報入力!$T$6="",0,1),IF(②選手情報入力!$T$7="",0,1))))</f>
        <v/>
      </c>
      <c r="AH16" t="str">
        <f>IF(E16="","",IF(②選手情報入力!T25="","",2))</f>
        <v/>
      </c>
    </row>
    <row r="17" spans="1:34">
      <c r="A17" t="str">
        <f>IF(E17="","",Sheet2!A16)</f>
        <v/>
      </c>
      <c r="B17" t="str">
        <f>IF(E17="","",①団体情報入力!$C$4)</f>
        <v/>
      </c>
      <c r="D17" t="str">
        <f>IF(②選手情報入力!B26="","",②選手情報入力!B26)</f>
        <v/>
      </c>
      <c r="E17" t="str">
        <f>IF(②選手情報入力!C26="","",(②選手情報入力!C26))</f>
        <v/>
      </c>
      <c r="F17" t="str">
        <f>IF(E17="","",②選手情報入力!D26)</f>
        <v/>
      </c>
      <c r="G17" t="str">
        <f>IF(E17="","",ASC(②選手情報入力!E26))</f>
        <v/>
      </c>
      <c r="H17" t="str">
        <f t="shared" si="0"/>
        <v/>
      </c>
      <c r="I17" t="str">
        <f>IF(E17="","",IF(②選手情報入力!G26="男",1,2))</f>
        <v/>
      </c>
      <c r="J17" t="str">
        <f>IF(E17="","",IF(②選手情報入力!H26="","",②選手情報入力!H26))</f>
        <v/>
      </c>
      <c r="L17" t="str">
        <f t="shared" si="1"/>
        <v/>
      </c>
      <c r="M17" t="str">
        <f t="shared" si="2"/>
        <v/>
      </c>
      <c r="O17" t="str">
        <f>IF(E17="","",IF(②選手情報入力!J26="","",IF(I17=1,VLOOKUP(②選手情報入力!J26,種目情報!$A$4:$B$35,2,FALSE),VLOOKUP(②選手情報入力!J26,種目情報!$E$4:$F$34,2,FALSE))))</f>
        <v/>
      </c>
      <c r="P17" t="str">
        <f>IF(E17="","",IF(②選手情報入力!K26="","",②選手情報入力!K26))</f>
        <v/>
      </c>
      <c r="Q17" s="28" t="str">
        <f>IF(E17="","",IF(②選手情報入力!I26="",0,1))</f>
        <v/>
      </c>
      <c r="R17" t="str">
        <f>IF(E17="","",IF(②選手情報入力!J26="","",IF(I17=1,VLOOKUP(②選手情報入力!J26,種目情報!$A$4:$C$39,3,FALSE),VLOOKUP(②選手情報入力!J26,種目情報!$E$4:$G$39,3,FALSE))))</f>
        <v/>
      </c>
      <c r="S17" t="str">
        <f>IF(E17="","",IF(②選手情報入力!M26="","",IF(I17=1,VLOOKUP(②選手情報入力!M26,種目情報!$A$4:$B$39,2,FALSE),VLOOKUP(②選手情報入力!M26,種目情報!$E$4:$F$39,2,FALSE))))</f>
        <v/>
      </c>
      <c r="T17" t="str">
        <f>IF(E17="","",IF(②選手情報入力!N26="","",②選手情報入力!N26))</f>
        <v/>
      </c>
      <c r="U17" s="28" t="str">
        <f>IF(E17="","",IF(②選手情報入力!L26="",0,1))</f>
        <v/>
      </c>
      <c r="V17" t="str">
        <f>IF(E17="","",IF(②選手情報入力!M26="","",IF(I17=1,VLOOKUP(②選手情報入力!M26,種目情報!$A$4:$C$39,3,FALSE),VLOOKUP(②選手情報入力!M26,種目情報!$E$4:$G$39,3,FALSE))))</f>
        <v/>
      </c>
      <c r="W17" t="str">
        <f>IF(E17="","",IF(②選手情報入力!P26="","",IF(I17=1,VLOOKUP(②選手情報入力!P26,種目情報!$A$4:$B$39,2,FALSE),VLOOKUP(②選手情報入力!P26,種目情報!$E$4:$F$39,2,FALSE))))</f>
        <v/>
      </c>
      <c r="X17" t="str">
        <f>IF(E17="","",IF(②選手情報入力!Q26="","",②選手情報入力!Q26))</f>
        <v/>
      </c>
      <c r="Y17" s="28" t="str">
        <f>IF(E17="","",IF(②選手情報入力!O26="",0,1))</f>
        <v/>
      </c>
      <c r="Z17" t="str">
        <f>IF(E17="","",IF(②選手情報入力!P26="","",IF(I17=1,VLOOKUP(②選手情報入力!P26,種目情報!$A$4:$C$39,3,FALSE),VLOOKUP(②選手情報入力!P26,種目情報!$E$4:$G$39,3,FALSE))))</f>
        <v/>
      </c>
      <c r="AA17" t="str">
        <f>IF(E17="","",IF(②選手情報入力!R26="","",IF(I17=1,種目情報!$J$4,種目情報!$J$6)))</f>
        <v/>
      </c>
      <c r="AB17" t="str">
        <f>IF(E17="","",IF(②選手情報入力!R26="","",IF(I17=1,IF(②選手情報入力!$S$6="","",②選手情報入力!$S$6),IF(②選手情報入力!$S$7="","",②選手情報入力!$S$7))))</f>
        <v/>
      </c>
      <c r="AC17" t="str">
        <f>IF(E17="","",IF(②選手情報入力!R26="","",IF(I17=1,IF(②選手情報入力!$R$6="",0,1),IF(②選手情報入力!$R$7="",0,1))))</f>
        <v/>
      </c>
      <c r="AD17" t="str">
        <f>IF(E17="","",IF(②選手情報入力!R26="","",2))</f>
        <v/>
      </c>
      <c r="AE17" t="str">
        <f>IF(E17="","",IF(②選手情報入力!T26="","",IF(I17=1,種目情報!$J$5,種目情報!$J$7)))</f>
        <v/>
      </c>
      <c r="AF17" t="str">
        <f>IF(E17="","",IF(②選手情報入力!T26="","",IF(I17=1,IF(②選手情報入力!$U$6="","",②選手情報入力!$U$6),IF(②選手情報入力!$U$7="","",②選手情報入力!$U$7))))</f>
        <v/>
      </c>
      <c r="AG17" t="str">
        <f>IF(E17="","",IF(②選手情報入力!T26="","",IF(I17=1,IF(②選手情報入力!$T$6="",0,1),IF(②選手情報入力!$T$7="",0,1))))</f>
        <v/>
      </c>
      <c r="AH17" t="str">
        <f>IF(E17="","",IF(②選手情報入力!T26="","",2))</f>
        <v/>
      </c>
    </row>
    <row r="18" spans="1:34">
      <c r="A18" t="str">
        <f>IF(E18="","",Sheet2!A17)</f>
        <v/>
      </c>
      <c r="B18" t="str">
        <f>IF(E18="","",①団体情報入力!$C$4)</f>
        <v/>
      </c>
      <c r="D18" t="str">
        <f>IF(②選手情報入力!B27="","",②選手情報入力!B27)</f>
        <v/>
      </c>
      <c r="E18" t="str">
        <f>IF(②選手情報入力!C27="","",(②選手情報入力!C27))</f>
        <v/>
      </c>
      <c r="F18" t="str">
        <f>IF(E18="","",②選手情報入力!D27)</f>
        <v/>
      </c>
      <c r="G18" t="str">
        <f>IF(E18="","",ASC(②選手情報入力!E27))</f>
        <v/>
      </c>
      <c r="H18" t="str">
        <f t="shared" si="0"/>
        <v/>
      </c>
      <c r="I18" t="str">
        <f>IF(E18="","",IF(②選手情報入力!G27="男",1,2))</f>
        <v/>
      </c>
      <c r="J18" t="str">
        <f>IF(E18="","",IF(②選手情報入力!H27="","",②選手情報入力!H27))</f>
        <v/>
      </c>
      <c r="L18" t="str">
        <f t="shared" si="1"/>
        <v/>
      </c>
      <c r="M18" t="str">
        <f t="shared" si="2"/>
        <v/>
      </c>
      <c r="O18" t="str">
        <f>IF(E18="","",IF(②選手情報入力!J27="","",IF(I18=1,VLOOKUP(②選手情報入力!J27,種目情報!$A$4:$B$35,2,FALSE),VLOOKUP(②選手情報入力!J27,種目情報!$E$4:$F$34,2,FALSE))))</f>
        <v/>
      </c>
      <c r="P18" t="str">
        <f>IF(E18="","",IF(②選手情報入力!K27="","",②選手情報入力!K27))</f>
        <v/>
      </c>
      <c r="Q18" s="28" t="str">
        <f>IF(E18="","",IF(②選手情報入力!I27="",0,1))</f>
        <v/>
      </c>
      <c r="R18" t="str">
        <f>IF(E18="","",IF(②選手情報入力!J27="","",IF(I18=1,VLOOKUP(②選手情報入力!J27,種目情報!$A$4:$C$39,3,FALSE),VLOOKUP(②選手情報入力!J27,種目情報!$E$4:$G$39,3,FALSE))))</f>
        <v/>
      </c>
      <c r="S18" t="str">
        <f>IF(E18="","",IF(②選手情報入力!M27="","",IF(I18=1,VLOOKUP(②選手情報入力!M27,種目情報!$A$4:$B$39,2,FALSE),VLOOKUP(②選手情報入力!M27,種目情報!$E$4:$F$39,2,FALSE))))</f>
        <v/>
      </c>
      <c r="T18" t="str">
        <f>IF(E18="","",IF(②選手情報入力!N27="","",②選手情報入力!N27))</f>
        <v/>
      </c>
      <c r="U18" s="28" t="str">
        <f>IF(E18="","",IF(②選手情報入力!L27="",0,1))</f>
        <v/>
      </c>
      <c r="V18" t="str">
        <f>IF(E18="","",IF(②選手情報入力!M27="","",IF(I18=1,VLOOKUP(②選手情報入力!M27,種目情報!$A$4:$C$39,3,FALSE),VLOOKUP(②選手情報入力!M27,種目情報!$E$4:$G$39,3,FALSE))))</f>
        <v/>
      </c>
      <c r="W18" t="str">
        <f>IF(E18="","",IF(②選手情報入力!P27="","",IF(I18=1,VLOOKUP(②選手情報入力!P27,種目情報!$A$4:$B$39,2,FALSE),VLOOKUP(②選手情報入力!P27,種目情報!$E$4:$F$39,2,FALSE))))</f>
        <v/>
      </c>
      <c r="X18" t="str">
        <f>IF(E18="","",IF(②選手情報入力!Q27="","",②選手情報入力!Q27))</f>
        <v/>
      </c>
      <c r="Y18" s="28" t="str">
        <f>IF(E18="","",IF(②選手情報入力!O27="",0,1))</f>
        <v/>
      </c>
      <c r="Z18" t="str">
        <f>IF(E18="","",IF(②選手情報入力!P27="","",IF(I18=1,VLOOKUP(②選手情報入力!P27,種目情報!$A$4:$C$39,3,FALSE),VLOOKUP(②選手情報入力!P27,種目情報!$E$4:$G$39,3,FALSE))))</f>
        <v/>
      </c>
      <c r="AA18" t="str">
        <f>IF(E18="","",IF(②選手情報入力!R27="","",IF(I18=1,種目情報!$J$4,種目情報!$J$6)))</f>
        <v/>
      </c>
      <c r="AB18" t="str">
        <f>IF(E18="","",IF(②選手情報入力!R27="","",IF(I18=1,IF(②選手情報入力!$S$6="","",②選手情報入力!$S$6),IF(②選手情報入力!$S$7="","",②選手情報入力!$S$7))))</f>
        <v/>
      </c>
      <c r="AC18" t="str">
        <f>IF(E18="","",IF(②選手情報入力!R27="","",IF(I18=1,IF(②選手情報入力!$R$6="",0,1),IF(②選手情報入力!$R$7="",0,1))))</f>
        <v/>
      </c>
      <c r="AD18" t="str">
        <f>IF(E18="","",IF(②選手情報入力!R27="","",2))</f>
        <v/>
      </c>
      <c r="AE18" t="str">
        <f>IF(E18="","",IF(②選手情報入力!T27="","",IF(I18=1,種目情報!$J$5,種目情報!$J$7)))</f>
        <v/>
      </c>
      <c r="AF18" t="str">
        <f>IF(E18="","",IF(②選手情報入力!T27="","",IF(I18=1,IF(②選手情報入力!$U$6="","",②選手情報入力!$U$6),IF(②選手情報入力!$U$7="","",②選手情報入力!$U$7))))</f>
        <v/>
      </c>
      <c r="AG18" t="str">
        <f>IF(E18="","",IF(②選手情報入力!T27="","",IF(I18=1,IF(②選手情報入力!$T$6="",0,1),IF(②選手情報入力!$T$7="",0,1))))</f>
        <v/>
      </c>
      <c r="AH18" t="str">
        <f>IF(E18="","",IF(②選手情報入力!T27="","",2))</f>
        <v/>
      </c>
    </row>
    <row r="19" spans="1:34">
      <c r="A19" t="str">
        <f>IF(E19="","",Sheet2!A18)</f>
        <v/>
      </c>
      <c r="B19" t="str">
        <f>IF(E19="","",①団体情報入力!$C$4)</f>
        <v/>
      </c>
      <c r="D19" t="str">
        <f>IF(②選手情報入力!B28="","",②選手情報入力!B28)</f>
        <v/>
      </c>
      <c r="E19" t="str">
        <f>IF(②選手情報入力!C28="","",(②選手情報入力!C28))</f>
        <v/>
      </c>
      <c r="F19" t="str">
        <f>IF(E19="","",②選手情報入力!D28)</f>
        <v/>
      </c>
      <c r="G19" t="str">
        <f>IF(E19="","",ASC(②選手情報入力!E28))</f>
        <v/>
      </c>
      <c r="H19" t="str">
        <f t="shared" si="0"/>
        <v/>
      </c>
      <c r="I19" t="str">
        <f>IF(E19="","",IF(②選手情報入力!G28="男",1,2))</f>
        <v/>
      </c>
      <c r="J19" t="str">
        <f>IF(E19="","",IF(②選手情報入力!H28="","",②選手情報入力!H28))</f>
        <v/>
      </c>
      <c r="L19" t="str">
        <f t="shared" si="1"/>
        <v/>
      </c>
      <c r="M19" t="str">
        <f t="shared" si="2"/>
        <v/>
      </c>
      <c r="O19" t="str">
        <f>IF(E19="","",IF(②選手情報入力!J28="","",IF(I19=1,VLOOKUP(②選手情報入力!J28,種目情報!$A$4:$B$35,2,FALSE),VLOOKUP(②選手情報入力!J28,種目情報!$E$4:$F$34,2,FALSE))))</f>
        <v/>
      </c>
      <c r="P19" t="str">
        <f>IF(E19="","",IF(②選手情報入力!K28="","",②選手情報入力!K28))</f>
        <v/>
      </c>
      <c r="Q19" s="28" t="str">
        <f>IF(E19="","",IF(②選手情報入力!I28="",0,1))</f>
        <v/>
      </c>
      <c r="R19" t="str">
        <f>IF(E19="","",IF(②選手情報入力!J28="","",IF(I19=1,VLOOKUP(②選手情報入力!J28,種目情報!$A$4:$C$39,3,FALSE),VLOOKUP(②選手情報入力!J28,種目情報!$E$4:$G$39,3,FALSE))))</f>
        <v/>
      </c>
      <c r="S19" t="str">
        <f>IF(E19="","",IF(②選手情報入力!M28="","",IF(I19=1,VLOOKUP(②選手情報入力!M28,種目情報!$A$4:$B$39,2,FALSE),VLOOKUP(②選手情報入力!M28,種目情報!$E$4:$F$39,2,FALSE))))</f>
        <v/>
      </c>
      <c r="T19" t="str">
        <f>IF(E19="","",IF(②選手情報入力!N28="","",②選手情報入力!N28))</f>
        <v/>
      </c>
      <c r="U19" s="28" t="str">
        <f>IF(E19="","",IF(②選手情報入力!L28="",0,1))</f>
        <v/>
      </c>
      <c r="V19" t="str">
        <f>IF(E19="","",IF(②選手情報入力!M28="","",IF(I19=1,VLOOKUP(②選手情報入力!M28,種目情報!$A$4:$C$39,3,FALSE),VLOOKUP(②選手情報入力!M28,種目情報!$E$4:$G$39,3,FALSE))))</f>
        <v/>
      </c>
      <c r="W19" t="str">
        <f>IF(E19="","",IF(②選手情報入力!P28="","",IF(I19=1,VLOOKUP(②選手情報入力!P28,種目情報!$A$4:$B$39,2,FALSE),VLOOKUP(②選手情報入力!P28,種目情報!$E$4:$F$39,2,FALSE))))</f>
        <v/>
      </c>
      <c r="X19" t="str">
        <f>IF(E19="","",IF(②選手情報入力!Q28="","",②選手情報入力!Q28))</f>
        <v/>
      </c>
      <c r="Y19" s="28" t="str">
        <f>IF(E19="","",IF(②選手情報入力!O28="",0,1))</f>
        <v/>
      </c>
      <c r="Z19" t="str">
        <f>IF(E19="","",IF(②選手情報入力!P28="","",IF(I19=1,VLOOKUP(②選手情報入力!P28,種目情報!$A$4:$C$39,3,FALSE),VLOOKUP(②選手情報入力!P28,種目情報!$E$4:$G$39,3,FALSE))))</f>
        <v/>
      </c>
      <c r="AA19" t="str">
        <f>IF(E19="","",IF(②選手情報入力!R28="","",IF(I19=1,種目情報!$J$4,種目情報!$J$6)))</f>
        <v/>
      </c>
      <c r="AB19" t="str">
        <f>IF(E19="","",IF(②選手情報入力!R28="","",IF(I19=1,IF(②選手情報入力!$S$6="","",②選手情報入力!$S$6),IF(②選手情報入力!$S$7="","",②選手情報入力!$S$7))))</f>
        <v/>
      </c>
      <c r="AC19" t="str">
        <f>IF(E19="","",IF(②選手情報入力!R28="","",IF(I19=1,IF(②選手情報入力!$R$6="",0,1),IF(②選手情報入力!$R$7="",0,1))))</f>
        <v/>
      </c>
      <c r="AD19" t="str">
        <f>IF(E19="","",IF(②選手情報入力!R28="","",2))</f>
        <v/>
      </c>
      <c r="AE19" t="str">
        <f>IF(E19="","",IF(②選手情報入力!T28="","",IF(I19=1,種目情報!$J$5,種目情報!$J$7)))</f>
        <v/>
      </c>
      <c r="AF19" t="str">
        <f>IF(E19="","",IF(②選手情報入力!T28="","",IF(I19=1,IF(②選手情報入力!$U$6="","",②選手情報入力!$U$6),IF(②選手情報入力!$U$7="","",②選手情報入力!$U$7))))</f>
        <v/>
      </c>
      <c r="AG19" t="str">
        <f>IF(E19="","",IF(②選手情報入力!T28="","",IF(I19=1,IF(②選手情報入力!$T$6="",0,1),IF(②選手情報入力!$T$7="",0,1))))</f>
        <v/>
      </c>
      <c r="AH19" t="str">
        <f>IF(E19="","",IF(②選手情報入力!T28="","",2))</f>
        <v/>
      </c>
    </row>
    <row r="20" spans="1:34">
      <c r="A20" t="str">
        <f>IF(E20="","",Sheet2!A19)</f>
        <v/>
      </c>
      <c r="B20" t="str">
        <f>IF(E20="","",①団体情報入力!$C$4)</f>
        <v/>
      </c>
      <c r="D20" t="str">
        <f>IF(②選手情報入力!B29="","",②選手情報入力!B29)</f>
        <v/>
      </c>
      <c r="E20" t="str">
        <f>IF(②選手情報入力!C29="","",(②選手情報入力!C29))</f>
        <v/>
      </c>
      <c r="F20" t="str">
        <f>IF(E20="","",②選手情報入力!D29)</f>
        <v/>
      </c>
      <c r="G20" t="str">
        <f>IF(E20="","",ASC(②選手情報入力!E29))</f>
        <v/>
      </c>
      <c r="H20" t="str">
        <f t="shared" si="0"/>
        <v/>
      </c>
      <c r="I20" t="str">
        <f>IF(E20="","",IF(②選手情報入力!G29="男",1,2))</f>
        <v/>
      </c>
      <c r="J20" t="str">
        <f>IF(E20="","",IF(②選手情報入力!H29="","",②選手情報入力!H29))</f>
        <v/>
      </c>
      <c r="L20" t="str">
        <f t="shared" si="1"/>
        <v/>
      </c>
      <c r="M20" t="str">
        <f t="shared" si="2"/>
        <v/>
      </c>
      <c r="O20" t="str">
        <f>IF(E20="","",IF(②選手情報入力!J29="","",IF(I20=1,VLOOKUP(②選手情報入力!J29,種目情報!$A$4:$B$35,2,FALSE),VLOOKUP(②選手情報入力!J29,種目情報!$E$4:$F$34,2,FALSE))))</f>
        <v/>
      </c>
      <c r="P20" t="str">
        <f>IF(E20="","",IF(②選手情報入力!K29="","",②選手情報入力!K29))</f>
        <v/>
      </c>
      <c r="Q20" s="28" t="str">
        <f>IF(E20="","",IF(②選手情報入力!I29="",0,1))</f>
        <v/>
      </c>
      <c r="R20" t="str">
        <f>IF(E20="","",IF(②選手情報入力!J29="","",IF(I20=1,VLOOKUP(②選手情報入力!J29,種目情報!$A$4:$C$39,3,FALSE),VLOOKUP(②選手情報入力!J29,種目情報!$E$4:$G$39,3,FALSE))))</f>
        <v/>
      </c>
      <c r="S20" t="str">
        <f>IF(E20="","",IF(②選手情報入力!M29="","",IF(I20=1,VLOOKUP(②選手情報入力!M29,種目情報!$A$4:$B$39,2,FALSE),VLOOKUP(②選手情報入力!M29,種目情報!$E$4:$F$39,2,FALSE))))</f>
        <v/>
      </c>
      <c r="T20" t="str">
        <f>IF(E20="","",IF(②選手情報入力!N29="","",②選手情報入力!N29))</f>
        <v/>
      </c>
      <c r="U20" s="28" t="str">
        <f>IF(E20="","",IF(②選手情報入力!L29="",0,1))</f>
        <v/>
      </c>
      <c r="V20" t="str">
        <f>IF(E20="","",IF(②選手情報入力!M29="","",IF(I20=1,VLOOKUP(②選手情報入力!M29,種目情報!$A$4:$C$39,3,FALSE),VLOOKUP(②選手情報入力!M29,種目情報!$E$4:$G$39,3,FALSE))))</f>
        <v/>
      </c>
      <c r="W20" t="str">
        <f>IF(E20="","",IF(②選手情報入力!P29="","",IF(I20=1,VLOOKUP(②選手情報入力!P29,種目情報!$A$4:$B$39,2,FALSE),VLOOKUP(②選手情報入力!P29,種目情報!$E$4:$F$39,2,FALSE))))</f>
        <v/>
      </c>
      <c r="X20" t="str">
        <f>IF(E20="","",IF(②選手情報入力!Q29="","",②選手情報入力!Q29))</f>
        <v/>
      </c>
      <c r="Y20" s="28" t="str">
        <f>IF(E20="","",IF(②選手情報入力!O29="",0,1))</f>
        <v/>
      </c>
      <c r="Z20" t="str">
        <f>IF(E20="","",IF(②選手情報入力!P29="","",IF(I20=1,VLOOKUP(②選手情報入力!P29,種目情報!$A$4:$C$39,3,FALSE),VLOOKUP(②選手情報入力!P29,種目情報!$E$4:$G$39,3,FALSE))))</f>
        <v/>
      </c>
      <c r="AA20" t="str">
        <f>IF(E20="","",IF(②選手情報入力!R29="","",IF(I20=1,種目情報!$J$4,種目情報!$J$6)))</f>
        <v/>
      </c>
      <c r="AB20" t="str">
        <f>IF(E20="","",IF(②選手情報入力!R29="","",IF(I20=1,IF(②選手情報入力!$S$6="","",②選手情報入力!$S$6),IF(②選手情報入力!$S$7="","",②選手情報入力!$S$7))))</f>
        <v/>
      </c>
      <c r="AC20" t="str">
        <f>IF(E20="","",IF(②選手情報入力!R29="","",IF(I20=1,IF(②選手情報入力!$R$6="",0,1),IF(②選手情報入力!$R$7="",0,1))))</f>
        <v/>
      </c>
      <c r="AD20" t="str">
        <f>IF(E20="","",IF(②選手情報入力!R29="","",2))</f>
        <v/>
      </c>
      <c r="AE20" t="str">
        <f>IF(E20="","",IF(②選手情報入力!T29="","",IF(I20=1,種目情報!$J$5,種目情報!$J$7)))</f>
        <v/>
      </c>
      <c r="AF20" t="str">
        <f>IF(E20="","",IF(②選手情報入力!T29="","",IF(I20=1,IF(②選手情報入力!$U$6="","",②選手情報入力!$U$6),IF(②選手情報入力!$U$7="","",②選手情報入力!$U$7))))</f>
        <v/>
      </c>
      <c r="AG20" t="str">
        <f>IF(E20="","",IF(②選手情報入力!T29="","",IF(I20=1,IF(②選手情報入力!$T$6="",0,1),IF(②選手情報入力!$T$7="",0,1))))</f>
        <v/>
      </c>
      <c r="AH20" t="str">
        <f>IF(E20="","",IF(②選手情報入力!T29="","",2))</f>
        <v/>
      </c>
    </row>
    <row r="21" spans="1:34">
      <c r="A21" t="str">
        <f>IF(E21="","",Sheet2!A20)</f>
        <v/>
      </c>
      <c r="B21" t="str">
        <f>IF(E21="","",①団体情報入力!$C$4)</f>
        <v/>
      </c>
      <c r="D21" t="str">
        <f>IF(②選手情報入力!B30="","",②選手情報入力!B30)</f>
        <v/>
      </c>
      <c r="E21" t="str">
        <f>IF(②選手情報入力!C30="","",(②選手情報入力!C30))</f>
        <v/>
      </c>
      <c r="F21" t="str">
        <f>IF(E21="","",②選手情報入力!D30)</f>
        <v/>
      </c>
      <c r="G21" t="str">
        <f>IF(E21="","",ASC(②選手情報入力!E30))</f>
        <v/>
      </c>
      <c r="H21" t="str">
        <f t="shared" si="0"/>
        <v/>
      </c>
      <c r="I21" t="str">
        <f>IF(E21="","",IF(②選手情報入力!G30="男",1,2))</f>
        <v/>
      </c>
      <c r="J21" t="str">
        <f>IF(E21="","",IF(②選手情報入力!H30="","",②選手情報入力!H30))</f>
        <v/>
      </c>
      <c r="L21" t="str">
        <f t="shared" si="1"/>
        <v/>
      </c>
      <c r="M21" t="str">
        <f t="shared" si="2"/>
        <v/>
      </c>
      <c r="O21" t="str">
        <f>IF(E21="","",IF(②選手情報入力!J30="","",IF(I21=1,VLOOKUP(②選手情報入力!J30,種目情報!$A$4:$B$35,2,FALSE),VLOOKUP(②選手情報入力!J30,種目情報!$E$4:$F$34,2,FALSE))))</f>
        <v/>
      </c>
      <c r="P21" t="str">
        <f>IF(E21="","",IF(②選手情報入力!K30="","",②選手情報入力!K30))</f>
        <v/>
      </c>
      <c r="Q21" s="28" t="str">
        <f>IF(E21="","",IF(②選手情報入力!I30="",0,1))</f>
        <v/>
      </c>
      <c r="R21" t="str">
        <f>IF(E21="","",IF(②選手情報入力!J30="","",IF(I21=1,VLOOKUP(②選手情報入力!J30,種目情報!$A$4:$C$39,3,FALSE),VLOOKUP(②選手情報入力!J30,種目情報!$E$4:$G$39,3,FALSE))))</f>
        <v/>
      </c>
      <c r="S21" t="str">
        <f>IF(E21="","",IF(②選手情報入力!M30="","",IF(I21=1,VLOOKUP(②選手情報入力!M30,種目情報!$A$4:$B$39,2,FALSE),VLOOKUP(②選手情報入力!M30,種目情報!$E$4:$F$39,2,FALSE))))</f>
        <v/>
      </c>
      <c r="T21" t="str">
        <f>IF(E21="","",IF(②選手情報入力!N30="","",②選手情報入力!N30))</f>
        <v/>
      </c>
      <c r="U21" s="28" t="str">
        <f>IF(E21="","",IF(②選手情報入力!L30="",0,1))</f>
        <v/>
      </c>
      <c r="V21" t="str">
        <f>IF(E21="","",IF(②選手情報入力!M30="","",IF(I21=1,VLOOKUP(②選手情報入力!M30,種目情報!$A$4:$C$39,3,FALSE),VLOOKUP(②選手情報入力!M30,種目情報!$E$4:$G$39,3,FALSE))))</f>
        <v/>
      </c>
      <c r="W21" t="str">
        <f>IF(E21="","",IF(②選手情報入力!P30="","",IF(I21=1,VLOOKUP(②選手情報入力!P30,種目情報!$A$4:$B$39,2,FALSE),VLOOKUP(②選手情報入力!P30,種目情報!$E$4:$F$39,2,FALSE))))</f>
        <v/>
      </c>
      <c r="X21" t="str">
        <f>IF(E21="","",IF(②選手情報入力!Q30="","",②選手情報入力!Q30))</f>
        <v/>
      </c>
      <c r="Y21" s="28" t="str">
        <f>IF(E21="","",IF(②選手情報入力!O30="",0,1))</f>
        <v/>
      </c>
      <c r="Z21" t="str">
        <f>IF(E21="","",IF(②選手情報入力!P30="","",IF(I21=1,VLOOKUP(②選手情報入力!P30,種目情報!$A$4:$C$39,3,FALSE),VLOOKUP(②選手情報入力!P30,種目情報!$E$4:$G$39,3,FALSE))))</f>
        <v/>
      </c>
      <c r="AA21" t="str">
        <f>IF(E21="","",IF(②選手情報入力!R30="","",IF(I21=1,種目情報!$J$4,種目情報!$J$6)))</f>
        <v/>
      </c>
      <c r="AB21" t="str">
        <f>IF(E21="","",IF(②選手情報入力!R30="","",IF(I21=1,IF(②選手情報入力!$S$6="","",②選手情報入力!$S$6),IF(②選手情報入力!$S$7="","",②選手情報入力!$S$7))))</f>
        <v/>
      </c>
      <c r="AC21" t="str">
        <f>IF(E21="","",IF(②選手情報入力!R30="","",IF(I21=1,IF(②選手情報入力!$R$6="",0,1),IF(②選手情報入力!$R$7="",0,1))))</f>
        <v/>
      </c>
      <c r="AD21" t="str">
        <f>IF(E21="","",IF(②選手情報入力!R30="","",2))</f>
        <v/>
      </c>
      <c r="AE21" t="str">
        <f>IF(E21="","",IF(②選手情報入力!T30="","",IF(I21=1,種目情報!$J$5,種目情報!$J$7)))</f>
        <v/>
      </c>
      <c r="AF21" t="str">
        <f>IF(E21="","",IF(②選手情報入力!T30="","",IF(I21=1,IF(②選手情報入力!$U$6="","",②選手情報入力!$U$6),IF(②選手情報入力!$U$7="","",②選手情報入力!$U$7))))</f>
        <v/>
      </c>
      <c r="AG21" t="str">
        <f>IF(E21="","",IF(②選手情報入力!T30="","",IF(I21=1,IF(②選手情報入力!$T$6="",0,1),IF(②選手情報入力!$T$7="",0,1))))</f>
        <v/>
      </c>
      <c r="AH21" t="str">
        <f>IF(E21="","",IF(②選手情報入力!T30="","",2))</f>
        <v/>
      </c>
    </row>
    <row r="22" spans="1:34">
      <c r="A22" t="str">
        <f>IF(E22="","",Sheet2!A21)</f>
        <v/>
      </c>
      <c r="B22" t="str">
        <f>IF(E22="","",①団体情報入力!$C$4)</f>
        <v/>
      </c>
      <c r="D22" t="str">
        <f>IF(②選手情報入力!B31="","",②選手情報入力!B31)</f>
        <v/>
      </c>
      <c r="E22" t="str">
        <f>IF(②選手情報入力!C31="","",(②選手情報入力!C31))</f>
        <v/>
      </c>
      <c r="F22" t="str">
        <f>IF(E22="","",②選手情報入力!D31)</f>
        <v/>
      </c>
      <c r="G22" t="str">
        <f>IF(E22="","",ASC(②選手情報入力!E31))</f>
        <v/>
      </c>
      <c r="H22" t="str">
        <f t="shared" si="0"/>
        <v/>
      </c>
      <c r="I22" t="str">
        <f>IF(E22="","",IF(②選手情報入力!G31="男",1,2))</f>
        <v/>
      </c>
      <c r="J22" t="str">
        <f>IF(E22="","",IF(②選手情報入力!H31="","",②選手情報入力!H31))</f>
        <v/>
      </c>
      <c r="L22" t="str">
        <f t="shared" si="1"/>
        <v/>
      </c>
      <c r="M22" t="str">
        <f t="shared" si="2"/>
        <v/>
      </c>
      <c r="O22" t="str">
        <f>IF(E22="","",IF(②選手情報入力!J31="","",IF(I22=1,VLOOKUP(②選手情報入力!J31,種目情報!$A$4:$B$35,2,FALSE),VLOOKUP(②選手情報入力!J31,種目情報!$E$4:$F$34,2,FALSE))))</f>
        <v/>
      </c>
      <c r="P22" t="str">
        <f>IF(E22="","",IF(②選手情報入力!K31="","",②選手情報入力!K31))</f>
        <v/>
      </c>
      <c r="Q22" s="28" t="str">
        <f>IF(E22="","",IF(②選手情報入力!I31="",0,1))</f>
        <v/>
      </c>
      <c r="R22" t="str">
        <f>IF(E22="","",IF(②選手情報入力!J31="","",IF(I22=1,VLOOKUP(②選手情報入力!J31,種目情報!$A$4:$C$39,3,FALSE),VLOOKUP(②選手情報入力!J31,種目情報!$E$4:$G$39,3,FALSE))))</f>
        <v/>
      </c>
      <c r="S22" t="str">
        <f>IF(E22="","",IF(②選手情報入力!M31="","",IF(I22=1,VLOOKUP(②選手情報入力!M31,種目情報!$A$4:$B$39,2,FALSE),VLOOKUP(②選手情報入力!M31,種目情報!$E$4:$F$39,2,FALSE))))</f>
        <v/>
      </c>
      <c r="T22" t="str">
        <f>IF(E22="","",IF(②選手情報入力!N31="","",②選手情報入力!N31))</f>
        <v/>
      </c>
      <c r="U22" s="28" t="str">
        <f>IF(E22="","",IF(②選手情報入力!L31="",0,1))</f>
        <v/>
      </c>
      <c r="V22" t="str">
        <f>IF(E22="","",IF(②選手情報入力!M31="","",IF(I22=1,VLOOKUP(②選手情報入力!M31,種目情報!$A$4:$C$39,3,FALSE),VLOOKUP(②選手情報入力!M31,種目情報!$E$4:$G$39,3,FALSE))))</f>
        <v/>
      </c>
      <c r="W22" t="str">
        <f>IF(E22="","",IF(②選手情報入力!P31="","",IF(I22=1,VLOOKUP(②選手情報入力!P31,種目情報!$A$4:$B$39,2,FALSE),VLOOKUP(②選手情報入力!P31,種目情報!$E$4:$F$39,2,FALSE))))</f>
        <v/>
      </c>
      <c r="X22" t="str">
        <f>IF(E22="","",IF(②選手情報入力!Q31="","",②選手情報入力!Q31))</f>
        <v/>
      </c>
      <c r="Y22" s="28" t="str">
        <f>IF(E22="","",IF(②選手情報入力!O31="",0,1))</f>
        <v/>
      </c>
      <c r="Z22" t="str">
        <f>IF(E22="","",IF(②選手情報入力!P31="","",IF(I22=1,VLOOKUP(②選手情報入力!P31,種目情報!$A$4:$C$39,3,FALSE),VLOOKUP(②選手情報入力!P31,種目情報!$E$4:$G$39,3,FALSE))))</f>
        <v/>
      </c>
      <c r="AA22" t="str">
        <f>IF(E22="","",IF(②選手情報入力!R31="","",IF(I22=1,種目情報!$J$4,種目情報!$J$6)))</f>
        <v/>
      </c>
      <c r="AB22" t="str">
        <f>IF(E22="","",IF(②選手情報入力!R31="","",IF(I22=1,IF(②選手情報入力!$S$6="","",②選手情報入力!$S$6),IF(②選手情報入力!$S$7="","",②選手情報入力!$S$7))))</f>
        <v/>
      </c>
      <c r="AC22" t="str">
        <f>IF(E22="","",IF(②選手情報入力!R31="","",IF(I22=1,IF(②選手情報入力!$R$6="",0,1),IF(②選手情報入力!$R$7="",0,1))))</f>
        <v/>
      </c>
      <c r="AD22" t="str">
        <f>IF(E22="","",IF(②選手情報入力!R31="","",2))</f>
        <v/>
      </c>
      <c r="AE22" t="str">
        <f>IF(E22="","",IF(②選手情報入力!T31="","",IF(I22=1,種目情報!$J$5,種目情報!$J$7)))</f>
        <v/>
      </c>
      <c r="AF22" t="str">
        <f>IF(E22="","",IF(②選手情報入力!T31="","",IF(I22=1,IF(②選手情報入力!$U$6="","",②選手情報入力!$U$6),IF(②選手情報入力!$U$7="","",②選手情報入力!$U$7))))</f>
        <v/>
      </c>
      <c r="AG22" t="str">
        <f>IF(E22="","",IF(②選手情報入力!T31="","",IF(I22=1,IF(②選手情報入力!$T$6="",0,1),IF(②選手情報入力!$T$7="",0,1))))</f>
        <v/>
      </c>
      <c r="AH22" t="str">
        <f>IF(E22="","",IF(②選手情報入力!T31="","",2))</f>
        <v/>
      </c>
    </row>
    <row r="23" spans="1:34">
      <c r="A23" t="str">
        <f>IF(E23="","",Sheet2!A22)</f>
        <v/>
      </c>
      <c r="B23" t="str">
        <f>IF(E23="","",①団体情報入力!$C$4)</f>
        <v/>
      </c>
      <c r="D23" t="str">
        <f>IF(②選手情報入力!B32="","",②選手情報入力!B32)</f>
        <v/>
      </c>
      <c r="E23" t="str">
        <f>IF(②選手情報入力!C32="","",(②選手情報入力!C32))</f>
        <v/>
      </c>
      <c r="F23" t="str">
        <f>IF(E23="","",②選手情報入力!D32)</f>
        <v/>
      </c>
      <c r="G23" t="str">
        <f>IF(E23="","",ASC(②選手情報入力!E32))</f>
        <v/>
      </c>
      <c r="H23" t="str">
        <f t="shared" si="0"/>
        <v/>
      </c>
      <c r="I23" t="str">
        <f>IF(E23="","",IF(②選手情報入力!G32="男",1,2))</f>
        <v/>
      </c>
      <c r="J23" t="str">
        <f>IF(E23="","",IF(②選手情報入力!H32="","",②選手情報入力!H32))</f>
        <v/>
      </c>
      <c r="L23" t="str">
        <f t="shared" si="1"/>
        <v/>
      </c>
      <c r="M23" t="str">
        <f t="shared" si="2"/>
        <v/>
      </c>
      <c r="O23" t="str">
        <f>IF(E23="","",IF(②選手情報入力!J32="","",IF(I23=1,VLOOKUP(②選手情報入力!J32,種目情報!$A$4:$B$35,2,FALSE),VLOOKUP(②選手情報入力!J32,種目情報!$E$4:$F$34,2,FALSE))))</f>
        <v/>
      </c>
      <c r="P23" t="str">
        <f>IF(E23="","",IF(②選手情報入力!K32="","",②選手情報入力!K32))</f>
        <v/>
      </c>
      <c r="Q23" s="28" t="str">
        <f>IF(E23="","",IF(②選手情報入力!I32="",0,1))</f>
        <v/>
      </c>
      <c r="R23" t="str">
        <f>IF(E23="","",IF(②選手情報入力!J32="","",IF(I23=1,VLOOKUP(②選手情報入力!J32,種目情報!$A$4:$C$39,3,FALSE),VLOOKUP(②選手情報入力!J32,種目情報!$E$4:$G$39,3,FALSE))))</f>
        <v/>
      </c>
      <c r="S23" t="str">
        <f>IF(E23="","",IF(②選手情報入力!M32="","",IF(I23=1,VLOOKUP(②選手情報入力!M32,種目情報!$A$4:$B$39,2,FALSE),VLOOKUP(②選手情報入力!M32,種目情報!$E$4:$F$39,2,FALSE))))</f>
        <v/>
      </c>
      <c r="T23" t="str">
        <f>IF(E23="","",IF(②選手情報入力!N32="","",②選手情報入力!N32))</f>
        <v/>
      </c>
      <c r="U23" s="28" t="str">
        <f>IF(E23="","",IF(②選手情報入力!L32="",0,1))</f>
        <v/>
      </c>
      <c r="V23" t="str">
        <f>IF(E23="","",IF(②選手情報入力!M32="","",IF(I23=1,VLOOKUP(②選手情報入力!M32,種目情報!$A$4:$C$39,3,FALSE),VLOOKUP(②選手情報入力!M32,種目情報!$E$4:$G$39,3,FALSE))))</f>
        <v/>
      </c>
      <c r="W23" t="str">
        <f>IF(E23="","",IF(②選手情報入力!P32="","",IF(I23=1,VLOOKUP(②選手情報入力!P32,種目情報!$A$4:$B$39,2,FALSE),VLOOKUP(②選手情報入力!P32,種目情報!$E$4:$F$39,2,FALSE))))</f>
        <v/>
      </c>
      <c r="X23" t="str">
        <f>IF(E23="","",IF(②選手情報入力!Q32="","",②選手情報入力!Q32))</f>
        <v/>
      </c>
      <c r="Y23" s="28" t="str">
        <f>IF(E23="","",IF(②選手情報入力!O32="",0,1))</f>
        <v/>
      </c>
      <c r="Z23" t="str">
        <f>IF(E23="","",IF(②選手情報入力!P32="","",IF(I23=1,VLOOKUP(②選手情報入力!P32,種目情報!$A$4:$C$39,3,FALSE),VLOOKUP(②選手情報入力!P32,種目情報!$E$4:$G$39,3,FALSE))))</f>
        <v/>
      </c>
      <c r="AA23" t="str">
        <f>IF(E23="","",IF(②選手情報入力!R32="","",IF(I23=1,種目情報!$J$4,種目情報!$J$6)))</f>
        <v/>
      </c>
      <c r="AB23" t="str">
        <f>IF(E23="","",IF(②選手情報入力!R32="","",IF(I23=1,IF(②選手情報入力!$S$6="","",②選手情報入力!$S$6),IF(②選手情報入力!$S$7="","",②選手情報入力!$S$7))))</f>
        <v/>
      </c>
      <c r="AC23" t="str">
        <f>IF(E23="","",IF(②選手情報入力!R32="","",IF(I23=1,IF(②選手情報入力!$R$6="",0,1),IF(②選手情報入力!$R$7="",0,1))))</f>
        <v/>
      </c>
      <c r="AD23" t="str">
        <f>IF(E23="","",IF(②選手情報入力!R32="","",2))</f>
        <v/>
      </c>
      <c r="AE23" t="str">
        <f>IF(E23="","",IF(②選手情報入力!T32="","",IF(I23=1,種目情報!$J$5,種目情報!$J$7)))</f>
        <v/>
      </c>
      <c r="AF23" t="str">
        <f>IF(E23="","",IF(②選手情報入力!T32="","",IF(I23=1,IF(②選手情報入力!$U$6="","",②選手情報入力!$U$6),IF(②選手情報入力!$U$7="","",②選手情報入力!$U$7))))</f>
        <v/>
      </c>
      <c r="AG23" t="str">
        <f>IF(E23="","",IF(②選手情報入力!T32="","",IF(I23=1,IF(②選手情報入力!$T$6="",0,1),IF(②選手情報入力!$T$7="",0,1))))</f>
        <v/>
      </c>
      <c r="AH23" t="str">
        <f>IF(E23="","",IF(②選手情報入力!T32="","",2))</f>
        <v/>
      </c>
    </row>
    <row r="24" spans="1:34">
      <c r="A24" t="str">
        <f>IF(E24="","",Sheet2!A23)</f>
        <v/>
      </c>
      <c r="B24" t="str">
        <f>IF(E24="","",①団体情報入力!$C$4)</f>
        <v/>
      </c>
      <c r="D24" t="str">
        <f>IF(②選手情報入力!B33="","",②選手情報入力!B33)</f>
        <v/>
      </c>
      <c r="E24" t="str">
        <f>IF(②選手情報入力!C33="","",(②選手情報入力!C33))</f>
        <v/>
      </c>
      <c r="F24" t="str">
        <f>IF(E24="","",②選手情報入力!D33)</f>
        <v/>
      </c>
      <c r="G24" t="str">
        <f>IF(E24="","",ASC(②選手情報入力!E33))</f>
        <v/>
      </c>
      <c r="H24" t="str">
        <f t="shared" si="0"/>
        <v/>
      </c>
      <c r="I24" t="str">
        <f>IF(E24="","",IF(②選手情報入力!G33="男",1,2))</f>
        <v/>
      </c>
      <c r="J24" t="str">
        <f>IF(E24="","",IF(②選手情報入力!H33="","",②選手情報入力!H33))</f>
        <v/>
      </c>
      <c r="L24" t="str">
        <f t="shared" si="1"/>
        <v/>
      </c>
      <c r="M24" t="str">
        <f t="shared" si="2"/>
        <v/>
      </c>
      <c r="O24" t="str">
        <f>IF(E24="","",IF(②選手情報入力!J33="","",IF(I24=1,VLOOKUP(②選手情報入力!J33,種目情報!$A$4:$B$35,2,FALSE),VLOOKUP(②選手情報入力!J33,種目情報!$E$4:$F$34,2,FALSE))))</f>
        <v/>
      </c>
      <c r="P24" t="str">
        <f>IF(E24="","",IF(②選手情報入力!K33="","",②選手情報入力!K33))</f>
        <v/>
      </c>
      <c r="Q24" s="28" t="str">
        <f>IF(E24="","",IF(②選手情報入力!I33="",0,1))</f>
        <v/>
      </c>
      <c r="R24" t="str">
        <f>IF(E24="","",IF(②選手情報入力!J33="","",IF(I24=1,VLOOKUP(②選手情報入力!J33,種目情報!$A$4:$C$39,3,FALSE),VLOOKUP(②選手情報入力!J33,種目情報!$E$4:$G$39,3,FALSE))))</f>
        <v/>
      </c>
      <c r="S24" t="str">
        <f>IF(E24="","",IF(②選手情報入力!M33="","",IF(I24=1,VLOOKUP(②選手情報入力!M33,種目情報!$A$4:$B$39,2,FALSE),VLOOKUP(②選手情報入力!M33,種目情報!$E$4:$F$39,2,FALSE))))</f>
        <v/>
      </c>
      <c r="T24" t="str">
        <f>IF(E24="","",IF(②選手情報入力!N33="","",②選手情報入力!N33))</f>
        <v/>
      </c>
      <c r="U24" s="28" t="str">
        <f>IF(E24="","",IF(②選手情報入力!L33="",0,1))</f>
        <v/>
      </c>
      <c r="V24" t="str">
        <f>IF(E24="","",IF(②選手情報入力!M33="","",IF(I24=1,VLOOKUP(②選手情報入力!M33,種目情報!$A$4:$C$39,3,FALSE),VLOOKUP(②選手情報入力!M33,種目情報!$E$4:$G$39,3,FALSE))))</f>
        <v/>
      </c>
      <c r="W24" t="str">
        <f>IF(E24="","",IF(②選手情報入力!P33="","",IF(I24=1,VLOOKUP(②選手情報入力!P33,種目情報!$A$4:$B$39,2,FALSE),VLOOKUP(②選手情報入力!P33,種目情報!$E$4:$F$39,2,FALSE))))</f>
        <v/>
      </c>
      <c r="X24" t="str">
        <f>IF(E24="","",IF(②選手情報入力!Q33="","",②選手情報入力!Q33))</f>
        <v/>
      </c>
      <c r="Y24" s="28" t="str">
        <f>IF(E24="","",IF(②選手情報入力!O33="",0,1))</f>
        <v/>
      </c>
      <c r="Z24" t="str">
        <f>IF(E24="","",IF(②選手情報入力!P33="","",IF(I24=1,VLOOKUP(②選手情報入力!P33,種目情報!$A$4:$C$39,3,FALSE),VLOOKUP(②選手情報入力!P33,種目情報!$E$4:$G$39,3,FALSE))))</f>
        <v/>
      </c>
      <c r="AA24" t="str">
        <f>IF(E24="","",IF(②選手情報入力!R33="","",IF(I24=1,種目情報!$J$4,種目情報!$J$6)))</f>
        <v/>
      </c>
      <c r="AB24" t="str">
        <f>IF(E24="","",IF(②選手情報入力!R33="","",IF(I24=1,IF(②選手情報入力!$S$6="","",②選手情報入力!$S$6),IF(②選手情報入力!$S$7="","",②選手情報入力!$S$7))))</f>
        <v/>
      </c>
      <c r="AC24" t="str">
        <f>IF(E24="","",IF(②選手情報入力!R33="","",IF(I24=1,IF(②選手情報入力!$R$6="",0,1),IF(②選手情報入力!$R$7="",0,1))))</f>
        <v/>
      </c>
      <c r="AD24" t="str">
        <f>IF(E24="","",IF(②選手情報入力!R33="","",2))</f>
        <v/>
      </c>
      <c r="AE24" t="str">
        <f>IF(E24="","",IF(②選手情報入力!T33="","",IF(I24=1,種目情報!$J$5,種目情報!$J$7)))</f>
        <v/>
      </c>
      <c r="AF24" t="str">
        <f>IF(E24="","",IF(②選手情報入力!T33="","",IF(I24=1,IF(②選手情報入力!$U$6="","",②選手情報入力!$U$6),IF(②選手情報入力!$U$7="","",②選手情報入力!$U$7))))</f>
        <v/>
      </c>
      <c r="AG24" t="str">
        <f>IF(E24="","",IF(②選手情報入力!T33="","",IF(I24=1,IF(②選手情報入力!$T$6="",0,1),IF(②選手情報入力!$T$7="",0,1))))</f>
        <v/>
      </c>
      <c r="AH24" t="str">
        <f>IF(E24="","",IF(②選手情報入力!T33="","",2))</f>
        <v/>
      </c>
    </row>
    <row r="25" spans="1:34">
      <c r="A25" t="str">
        <f>IF(E25="","",Sheet2!A24)</f>
        <v/>
      </c>
      <c r="B25" t="str">
        <f>IF(E25="","",①団体情報入力!$C$4)</f>
        <v/>
      </c>
      <c r="D25" t="str">
        <f>IF(②選手情報入力!B34="","",②選手情報入力!B34)</f>
        <v/>
      </c>
      <c r="E25" t="str">
        <f>IF(②選手情報入力!C34="","",(②選手情報入力!C34))</f>
        <v/>
      </c>
      <c r="F25" t="str">
        <f>IF(E25="","",②選手情報入力!D34)</f>
        <v/>
      </c>
      <c r="G25" t="str">
        <f>IF(E25="","",ASC(②選手情報入力!E34))</f>
        <v/>
      </c>
      <c r="H25" t="str">
        <f t="shared" si="0"/>
        <v/>
      </c>
      <c r="I25" t="str">
        <f>IF(E25="","",IF(②選手情報入力!G34="男",1,2))</f>
        <v/>
      </c>
      <c r="J25" t="str">
        <f>IF(E25="","",IF(②選手情報入力!H34="","",②選手情報入力!H34))</f>
        <v/>
      </c>
      <c r="L25" t="str">
        <f t="shared" si="1"/>
        <v/>
      </c>
      <c r="M25" t="str">
        <f t="shared" si="2"/>
        <v/>
      </c>
      <c r="O25" t="str">
        <f>IF(E25="","",IF(②選手情報入力!J34="","",IF(I25=1,VLOOKUP(②選手情報入力!J34,種目情報!$A$4:$B$35,2,FALSE),VLOOKUP(②選手情報入力!J34,種目情報!$E$4:$F$34,2,FALSE))))</f>
        <v/>
      </c>
      <c r="P25" t="str">
        <f>IF(E25="","",IF(②選手情報入力!K34="","",②選手情報入力!K34))</f>
        <v/>
      </c>
      <c r="Q25" s="28" t="str">
        <f>IF(E25="","",IF(②選手情報入力!I34="",0,1))</f>
        <v/>
      </c>
      <c r="R25" t="str">
        <f>IF(E25="","",IF(②選手情報入力!J34="","",IF(I25=1,VLOOKUP(②選手情報入力!J34,種目情報!$A$4:$C$39,3,FALSE),VLOOKUP(②選手情報入力!J34,種目情報!$E$4:$G$39,3,FALSE))))</f>
        <v/>
      </c>
      <c r="S25" t="str">
        <f>IF(E25="","",IF(②選手情報入力!M34="","",IF(I25=1,VLOOKUP(②選手情報入力!M34,種目情報!$A$4:$B$39,2,FALSE),VLOOKUP(②選手情報入力!M34,種目情報!$E$4:$F$39,2,FALSE))))</f>
        <v/>
      </c>
      <c r="T25" t="str">
        <f>IF(E25="","",IF(②選手情報入力!N34="","",②選手情報入力!N34))</f>
        <v/>
      </c>
      <c r="U25" s="28" t="str">
        <f>IF(E25="","",IF(②選手情報入力!L34="",0,1))</f>
        <v/>
      </c>
      <c r="V25" t="str">
        <f>IF(E25="","",IF(②選手情報入力!M34="","",IF(I25=1,VLOOKUP(②選手情報入力!M34,種目情報!$A$4:$C$39,3,FALSE),VLOOKUP(②選手情報入力!M34,種目情報!$E$4:$G$39,3,FALSE))))</f>
        <v/>
      </c>
      <c r="W25" t="str">
        <f>IF(E25="","",IF(②選手情報入力!P34="","",IF(I25=1,VLOOKUP(②選手情報入力!P34,種目情報!$A$4:$B$39,2,FALSE),VLOOKUP(②選手情報入力!P34,種目情報!$E$4:$F$39,2,FALSE))))</f>
        <v/>
      </c>
      <c r="X25" t="str">
        <f>IF(E25="","",IF(②選手情報入力!Q34="","",②選手情報入力!Q34))</f>
        <v/>
      </c>
      <c r="Y25" s="28" t="str">
        <f>IF(E25="","",IF(②選手情報入力!O34="",0,1))</f>
        <v/>
      </c>
      <c r="Z25" t="str">
        <f>IF(E25="","",IF(②選手情報入力!P34="","",IF(I25=1,VLOOKUP(②選手情報入力!P34,種目情報!$A$4:$C$39,3,FALSE),VLOOKUP(②選手情報入力!P34,種目情報!$E$4:$G$39,3,FALSE))))</f>
        <v/>
      </c>
      <c r="AA25" t="str">
        <f>IF(E25="","",IF(②選手情報入力!R34="","",IF(I25=1,種目情報!$J$4,種目情報!$J$6)))</f>
        <v/>
      </c>
      <c r="AB25" t="str">
        <f>IF(E25="","",IF(②選手情報入力!R34="","",IF(I25=1,IF(②選手情報入力!$S$6="","",②選手情報入力!$S$6),IF(②選手情報入力!$S$7="","",②選手情報入力!$S$7))))</f>
        <v/>
      </c>
      <c r="AC25" t="str">
        <f>IF(E25="","",IF(②選手情報入力!R34="","",IF(I25=1,IF(②選手情報入力!$R$6="",0,1),IF(②選手情報入力!$R$7="",0,1))))</f>
        <v/>
      </c>
      <c r="AD25" t="str">
        <f>IF(E25="","",IF(②選手情報入力!R34="","",2))</f>
        <v/>
      </c>
      <c r="AE25" t="str">
        <f>IF(E25="","",IF(②選手情報入力!T34="","",IF(I25=1,種目情報!$J$5,種目情報!$J$7)))</f>
        <v/>
      </c>
      <c r="AF25" t="str">
        <f>IF(E25="","",IF(②選手情報入力!T34="","",IF(I25=1,IF(②選手情報入力!$U$6="","",②選手情報入力!$U$6),IF(②選手情報入力!$U$7="","",②選手情報入力!$U$7))))</f>
        <v/>
      </c>
      <c r="AG25" t="str">
        <f>IF(E25="","",IF(②選手情報入力!T34="","",IF(I25=1,IF(②選手情報入力!$T$6="",0,1),IF(②選手情報入力!$T$7="",0,1))))</f>
        <v/>
      </c>
      <c r="AH25" t="str">
        <f>IF(E25="","",IF(②選手情報入力!T34="","",2))</f>
        <v/>
      </c>
    </row>
    <row r="26" spans="1:34">
      <c r="A26" t="str">
        <f>IF(E26="","",Sheet2!A25)</f>
        <v/>
      </c>
      <c r="B26" t="str">
        <f>IF(E26="","",①団体情報入力!$C$4)</f>
        <v/>
      </c>
      <c r="D26" t="str">
        <f>IF(②選手情報入力!B35="","",②選手情報入力!B35)</f>
        <v/>
      </c>
      <c r="E26" t="str">
        <f>IF(②選手情報入力!C35="","",(②選手情報入力!C35))</f>
        <v/>
      </c>
      <c r="F26" t="str">
        <f>IF(E26="","",②選手情報入力!D35)</f>
        <v/>
      </c>
      <c r="G26" t="str">
        <f>IF(E26="","",ASC(②選手情報入力!E35))</f>
        <v/>
      </c>
      <c r="H26" t="str">
        <f t="shared" si="0"/>
        <v/>
      </c>
      <c r="I26" t="str">
        <f>IF(E26="","",IF(②選手情報入力!G35="男",1,2))</f>
        <v/>
      </c>
      <c r="J26" t="str">
        <f>IF(E26="","",IF(②選手情報入力!H35="","",②選手情報入力!H35))</f>
        <v/>
      </c>
      <c r="L26" t="str">
        <f t="shared" si="1"/>
        <v/>
      </c>
      <c r="M26" t="str">
        <f t="shared" si="2"/>
        <v/>
      </c>
      <c r="O26" t="str">
        <f>IF(E26="","",IF(②選手情報入力!J35="","",IF(I26=1,VLOOKUP(②選手情報入力!J35,種目情報!$A$4:$B$35,2,FALSE),VLOOKUP(②選手情報入力!J35,種目情報!$E$4:$F$34,2,FALSE))))</f>
        <v/>
      </c>
      <c r="P26" t="str">
        <f>IF(E26="","",IF(②選手情報入力!K35="","",②選手情報入力!K35))</f>
        <v/>
      </c>
      <c r="Q26" s="28" t="str">
        <f>IF(E26="","",IF(②選手情報入力!I35="",0,1))</f>
        <v/>
      </c>
      <c r="R26" t="str">
        <f>IF(E26="","",IF(②選手情報入力!J35="","",IF(I26=1,VLOOKUP(②選手情報入力!J35,種目情報!$A$4:$C$39,3,FALSE),VLOOKUP(②選手情報入力!J35,種目情報!$E$4:$G$39,3,FALSE))))</f>
        <v/>
      </c>
      <c r="S26" t="str">
        <f>IF(E26="","",IF(②選手情報入力!M35="","",IF(I26=1,VLOOKUP(②選手情報入力!M35,種目情報!$A$4:$B$39,2,FALSE),VLOOKUP(②選手情報入力!M35,種目情報!$E$4:$F$39,2,FALSE))))</f>
        <v/>
      </c>
      <c r="T26" t="str">
        <f>IF(E26="","",IF(②選手情報入力!N35="","",②選手情報入力!N35))</f>
        <v/>
      </c>
      <c r="U26" s="28" t="str">
        <f>IF(E26="","",IF(②選手情報入力!L35="",0,1))</f>
        <v/>
      </c>
      <c r="V26" t="str">
        <f>IF(E26="","",IF(②選手情報入力!M35="","",IF(I26=1,VLOOKUP(②選手情報入力!M35,種目情報!$A$4:$C$39,3,FALSE),VLOOKUP(②選手情報入力!M35,種目情報!$E$4:$G$39,3,FALSE))))</f>
        <v/>
      </c>
      <c r="W26" t="str">
        <f>IF(E26="","",IF(②選手情報入力!P35="","",IF(I26=1,VLOOKUP(②選手情報入力!P35,種目情報!$A$4:$B$39,2,FALSE),VLOOKUP(②選手情報入力!P35,種目情報!$E$4:$F$39,2,FALSE))))</f>
        <v/>
      </c>
      <c r="X26" t="str">
        <f>IF(E26="","",IF(②選手情報入力!Q35="","",②選手情報入力!Q35))</f>
        <v/>
      </c>
      <c r="Y26" s="28" t="str">
        <f>IF(E26="","",IF(②選手情報入力!O35="",0,1))</f>
        <v/>
      </c>
      <c r="Z26" t="str">
        <f>IF(E26="","",IF(②選手情報入力!P35="","",IF(I26=1,VLOOKUP(②選手情報入力!P35,種目情報!$A$4:$C$39,3,FALSE),VLOOKUP(②選手情報入力!P35,種目情報!$E$4:$G$39,3,FALSE))))</f>
        <v/>
      </c>
      <c r="AA26" t="str">
        <f>IF(E26="","",IF(②選手情報入力!R35="","",IF(I26=1,種目情報!$J$4,種目情報!$J$6)))</f>
        <v/>
      </c>
      <c r="AB26" t="str">
        <f>IF(E26="","",IF(②選手情報入力!R35="","",IF(I26=1,IF(②選手情報入力!$S$6="","",②選手情報入力!$S$6),IF(②選手情報入力!$S$7="","",②選手情報入力!$S$7))))</f>
        <v/>
      </c>
      <c r="AC26" t="str">
        <f>IF(E26="","",IF(②選手情報入力!R35="","",IF(I26=1,IF(②選手情報入力!$R$6="",0,1),IF(②選手情報入力!$R$7="",0,1))))</f>
        <v/>
      </c>
      <c r="AD26" t="str">
        <f>IF(E26="","",IF(②選手情報入力!R35="","",2))</f>
        <v/>
      </c>
      <c r="AE26" t="str">
        <f>IF(E26="","",IF(②選手情報入力!T35="","",IF(I26=1,種目情報!$J$5,種目情報!$J$7)))</f>
        <v/>
      </c>
      <c r="AF26" t="str">
        <f>IF(E26="","",IF(②選手情報入力!T35="","",IF(I26=1,IF(②選手情報入力!$U$6="","",②選手情報入力!$U$6),IF(②選手情報入力!$U$7="","",②選手情報入力!$U$7))))</f>
        <v/>
      </c>
      <c r="AG26" t="str">
        <f>IF(E26="","",IF(②選手情報入力!T35="","",IF(I26=1,IF(②選手情報入力!$T$6="",0,1),IF(②選手情報入力!$T$7="",0,1))))</f>
        <v/>
      </c>
      <c r="AH26" t="str">
        <f>IF(E26="","",IF(②選手情報入力!T35="","",2))</f>
        <v/>
      </c>
    </row>
    <row r="27" spans="1:34">
      <c r="A27" t="str">
        <f>IF(E27="","",Sheet2!A26)</f>
        <v/>
      </c>
      <c r="B27" t="str">
        <f>IF(E27="","",①団体情報入力!$C$4)</f>
        <v/>
      </c>
      <c r="D27" t="str">
        <f>IF(②選手情報入力!B36="","",②選手情報入力!B36)</f>
        <v/>
      </c>
      <c r="E27" t="str">
        <f>IF(②選手情報入力!C36="","",(②選手情報入力!C36))</f>
        <v/>
      </c>
      <c r="F27" t="str">
        <f>IF(E27="","",②選手情報入力!D36)</f>
        <v/>
      </c>
      <c r="G27" t="str">
        <f>IF(E27="","",ASC(②選手情報入力!E36))</f>
        <v/>
      </c>
      <c r="H27" t="str">
        <f t="shared" si="0"/>
        <v/>
      </c>
      <c r="I27" t="str">
        <f>IF(E27="","",IF(②選手情報入力!G36="男",1,2))</f>
        <v/>
      </c>
      <c r="J27" t="str">
        <f>IF(E27="","",IF(②選手情報入力!H36="","",②選手情報入力!H36))</f>
        <v/>
      </c>
      <c r="L27" t="str">
        <f t="shared" si="1"/>
        <v/>
      </c>
      <c r="M27" t="str">
        <f t="shared" si="2"/>
        <v/>
      </c>
      <c r="O27" t="str">
        <f>IF(E27="","",IF(②選手情報入力!J36="","",IF(I27=1,VLOOKUP(②選手情報入力!J36,種目情報!$A$4:$B$35,2,FALSE),VLOOKUP(②選手情報入力!J36,種目情報!$E$4:$F$34,2,FALSE))))</f>
        <v/>
      </c>
      <c r="P27" t="str">
        <f>IF(E27="","",IF(②選手情報入力!K36="","",②選手情報入力!K36))</f>
        <v/>
      </c>
      <c r="Q27" s="28" t="str">
        <f>IF(E27="","",IF(②選手情報入力!I36="",0,1))</f>
        <v/>
      </c>
      <c r="R27" t="str">
        <f>IF(E27="","",IF(②選手情報入力!J36="","",IF(I27=1,VLOOKUP(②選手情報入力!J36,種目情報!$A$4:$C$39,3,FALSE),VLOOKUP(②選手情報入力!J36,種目情報!$E$4:$G$39,3,FALSE))))</f>
        <v/>
      </c>
      <c r="S27" t="str">
        <f>IF(E27="","",IF(②選手情報入力!M36="","",IF(I27=1,VLOOKUP(②選手情報入力!M36,種目情報!$A$4:$B$39,2,FALSE),VLOOKUP(②選手情報入力!M36,種目情報!$E$4:$F$39,2,FALSE))))</f>
        <v/>
      </c>
      <c r="T27" t="str">
        <f>IF(E27="","",IF(②選手情報入力!N36="","",②選手情報入力!N36))</f>
        <v/>
      </c>
      <c r="U27" s="28" t="str">
        <f>IF(E27="","",IF(②選手情報入力!L36="",0,1))</f>
        <v/>
      </c>
      <c r="V27" t="str">
        <f>IF(E27="","",IF(②選手情報入力!M36="","",IF(I27=1,VLOOKUP(②選手情報入力!M36,種目情報!$A$4:$C$39,3,FALSE),VLOOKUP(②選手情報入力!M36,種目情報!$E$4:$G$39,3,FALSE))))</f>
        <v/>
      </c>
      <c r="W27" t="str">
        <f>IF(E27="","",IF(②選手情報入力!P36="","",IF(I27=1,VLOOKUP(②選手情報入力!P36,種目情報!$A$4:$B$39,2,FALSE),VLOOKUP(②選手情報入力!P36,種目情報!$E$4:$F$39,2,FALSE))))</f>
        <v/>
      </c>
      <c r="X27" t="str">
        <f>IF(E27="","",IF(②選手情報入力!Q36="","",②選手情報入力!Q36))</f>
        <v/>
      </c>
      <c r="Y27" s="28" t="str">
        <f>IF(E27="","",IF(②選手情報入力!O36="",0,1))</f>
        <v/>
      </c>
      <c r="Z27" t="str">
        <f>IF(E27="","",IF(②選手情報入力!P36="","",IF(I27=1,VLOOKUP(②選手情報入力!P36,種目情報!$A$4:$C$39,3,FALSE),VLOOKUP(②選手情報入力!P36,種目情報!$E$4:$G$39,3,FALSE))))</f>
        <v/>
      </c>
      <c r="AA27" t="str">
        <f>IF(E27="","",IF(②選手情報入力!R36="","",IF(I27=1,種目情報!$J$4,種目情報!$J$6)))</f>
        <v/>
      </c>
      <c r="AB27" t="str">
        <f>IF(E27="","",IF(②選手情報入力!R36="","",IF(I27=1,IF(②選手情報入力!$S$6="","",②選手情報入力!$S$6),IF(②選手情報入力!$S$7="","",②選手情報入力!$S$7))))</f>
        <v/>
      </c>
      <c r="AC27" t="str">
        <f>IF(E27="","",IF(②選手情報入力!R36="","",IF(I27=1,IF(②選手情報入力!$R$6="",0,1),IF(②選手情報入力!$R$7="",0,1))))</f>
        <v/>
      </c>
      <c r="AD27" t="str">
        <f>IF(E27="","",IF(②選手情報入力!R36="","",2))</f>
        <v/>
      </c>
      <c r="AE27" t="str">
        <f>IF(E27="","",IF(②選手情報入力!T36="","",IF(I27=1,種目情報!$J$5,種目情報!$J$7)))</f>
        <v/>
      </c>
      <c r="AF27" t="str">
        <f>IF(E27="","",IF(②選手情報入力!T36="","",IF(I27=1,IF(②選手情報入力!$U$6="","",②選手情報入力!$U$6),IF(②選手情報入力!$U$7="","",②選手情報入力!$U$7))))</f>
        <v/>
      </c>
      <c r="AG27" t="str">
        <f>IF(E27="","",IF(②選手情報入力!T36="","",IF(I27=1,IF(②選手情報入力!$T$6="",0,1),IF(②選手情報入力!$T$7="",0,1))))</f>
        <v/>
      </c>
      <c r="AH27" t="str">
        <f>IF(E27="","",IF(②選手情報入力!T36="","",2))</f>
        <v/>
      </c>
    </row>
    <row r="28" spans="1:34">
      <c r="A28" t="str">
        <f>IF(E28="","",Sheet2!A27)</f>
        <v/>
      </c>
      <c r="B28" t="str">
        <f>IF(E28="","",①団体情報入力!$C$4)</f>
        <v/>
      </c>
      <c r="D28" t="str">
        <f>IF(②選手情報入力!B37="","",②選手情報入力!B37)</f>
        <v/>
      </c>
      <c r="E28" t="str">
        <f>IF(②選手情報入力!C37="","",(②選手情報入力!C37))</f>
        <v/>
      </c>
      <c r="F28" t="str">
        <f>IF(E28="","",②選手情報入力!D37)</f>
        <v/>
      </c>
      <c r="G28" t="str">
        <f>IF(E28="","",ASC(②選手情報入力!E37))</f>
        <v/>
      </c>
      <c r="H28" t="str">
        <f t="shared" si="0"/>
        <v/>
      </c>
      <c r="I28" t="str">
        <f>IF(E28="","",IF(②選手情報入力!G37="男",1,2))</f>
        <v/>
      </c>
      <c r="J28" t="str">
        <f>IF(E28="","",IF(②選手情報入力!H37="","",②選手情報入力!H37))</f>
        <v/>
      </c>
      <c r="L28" t="str">
        <f t="shared" si="1"/>
        <v/>
      </c>
      <c r="M28" t="str">
        <f t="shared" si="2"/>
        <v/>
      </c>
      <c r="O28" t="str">
        <f>IF(E28="","",IF(②選手情報入力!J37="","",IF(I28=1,VLOOKUP(②選手情報入力!J37,種目情報!$A$4:$B$35,2,FALSE),VLOOKUP(②選手情報入力!J37,種目情報!$E$4:$F$34,2,FALSE))))</f>
        <v/>
      </c>
      <c r="P28" t="str">
        <f>IF(E28="","",IF(②選手情報入力!K37="","",②選手情報入力!K37))</f>
        <v/>
      </c>
      <c r="Q28" s="28" t="str">
        <f>IF(E28="","",IF(②選手情報入力!I37="",0,1))</f>
        <v/>
      </c>
      <c r="R28" t="str">
        <f>IF(E28="","",IF(②選手情報入力!J37="","",IF(I28=1,VLOOKUP(②選手情報入力!J37,種目情報!$A$4:$C$39,3,FALSE),VLOOKUP(②選手情報入力!J37,種目情報!$E$4:$G$39,3,FALSE))))</f>
        <v/>
      </c>
      <c r="S28" t="str">
        <f>IF(E28="","",IF(②選手情報入力!M37="","",IF(I28=1,VLOOKUP(②選手情報入力!M37,種目情報!$A$4:$B$39,2,FALSE),VLOOKUP(②選手情報入力!M37,種目情報!$E$4:$F$39,2,FALSE))))</f>
        <v/>
      </c>
      <c r="T28" t="str">
        <f>IF(E28="","",IF(②選手情報入力!N37="","",②選手情報入力!N37))</f>
        <v/>
      </c>
      <c r="U28" s="28" t="str">
        <f>IF(E28="","",IF(②選手情報入力!L37="",0,1))</f>
        <v/>
      </c>
      <c r="V28" t="str">
        <f>IF(E28="","",IF(②選手情報入力!M37="","",IF(I28=1,VLOOKUP(②選手情報入力!M37,種目情報!$A$4:$C$39,3,FALSE),VLOOKUP(②選手情報入力!M37,種目情報!$E$4:$G$39,3,FALSE))))</f>
        <v/>
      </c>
      <c r="W28" t="str">
        <f>IF(E28="","",IF(②選手情報入力!P37="","",IF(I28=1,VLOOKUP(②選手情報入力!P37,種目情報!$A$4:$B$39,2,FALSE),VLOOKUP(②選手情報入力!P37,種目情報!$E$4:$F$39,2,FALSE))))</f>
        <v/>
      </c>
      <c r="X28" t="str">
        <f>IF(E28="","",IF(②選手情報入力!Q37="","",②選手情報入力!Q37))</f>
        <v/>
      </c>
      <c r="Y28" s="28" t="str">
        <f>IF(E28="","",IF(②選手情報入力!O37="",0,1))</f>
        <v/>
      </c>
      <c r="Z28" t="str">
        <f>IF(E28="","",IF(②選手情報入力!P37="","",IF(I28=1,VLOOKUP(②選手情報入力!P37,種目情報!$A$4:$C$39,3,FALSE),VLOOKUP(②選手情報入力!P37,種目情報!$E$4:$G$39,3,FALSE))))</f>
        <v/>
      </c>
      <c r="AA28" t="str">
        <f>IF(E28="","",IF(②選手情報入力!R37="","",IF(I28=1,種目情報!$J$4,種目情報!$J$6)))</f>
        <v/>
      </c>
      <c r="AB28" t="str">
        <f>IF(E28="","",IF(②選手情報入力!R37="","",IF(I28=1,IF(②選手情報入力!$S$6="","",②選手情報入力!$S$6),IF(②選手情報入力!$S$7="","",②選手情報入力!$S$7))))</f>
        <v/>
      </c>
      <c r="AC28" t="str">
        <f>IF(E28="","",IF(②選手情報入力!R37="","",IF(I28=1,IF(②選手情報入力!$R$6="",0,1),IF(②選手情報入力!$R$7="",0,1))))</f>
        <v/>
      </c>
      <c r="AD28" t="str">
        <f>IF(E28="","",IF(②選手情報入力!R37="","",2))</f>
        <v/>
      </c>
      <c r="AE28" t="str">
        <f>IF(E28="","",IF(②選手情報入力!T37="","",IF(I28=1,種目情報!$J$5,種目情報!$J$7)))</f>
        <v/>
      </c>
      <c r="AF28" t="str">
        <f>IF(E28="","",IF(②選手情報入力!T37="","",IF(I28=1,IF(②選手情報入力!$U$6="","",②選手情報入力!$U$6),IF(②選手情報入力!$U$7="","",②選手情報入力!$U$7))))</f>
        <v/>
      </c>
      <c r="AG28" t="str">
        <f>IF(E28="","",IF(②選手情報入力!T37="","",IF(I28=1,IF(②選手情報入力!$T$6="",0,1),IF(②選手情報入力!$T$7="",0,1))))</f>
        <v/>
      </c>
      <c r="AH28" t="str">
        <f>IF(E28="","",IF(②選手情報入力!T37="","",2))</f>
        <v/>
      </c>
    </row>
    <row r="29" spans="1:34">
      <c r="A29" t="str">
        <f>IF(E29="","",Sheet2!A28)</f>
        <v/>
      </c>
      <c r="B29" t="str">
        <f>IF(E29="","",①団体情報入力!$C$4)</f>
        <v/>
      </c>
      <c r="D29" t="str">
        <f>IF(②選手情報入力!B38="","",②選手情報入力!B38)</f>
        <v/>
      </c>
      <c r="E29" t="str">
        <f>IF(②選手情報入力!C38="","",(②選手情報入力!C38))</f>
        <v/>
      </c>
      <c r="F29" t="str">
        <f>IF(E29="","",②選手情報入力!D38)</f>
        <v/>
      </c>
      <c r="G29" t="str">
        <f>IF(E29="","",ASC(②選手情報入力!E38))</f>
        <v/>
      </c>
      <c r="H29" t="str">
        <f t="shared" si="0"/>
        <v/>
      </c>
      <c r="I29" t="str">
        <f>IF(E29="","",IF(②選手情報入力!G38="男",1,2))</f>
        <v/>
      </c>
      <c r="J29" t="str">
        <f>IF(E29="","",IF(②選手情報入力!H38="","",②選手情報入力!H38))</f>
        <v/>
      </c>
      <c r="L29" t="str">
        <f t="shared" si="1"/>
        <v/>
      </c>
      <c r="M29" t="str">
        <f t="shared" si="2"/>
        <v/>
      </c>
      <c r="O29" t="str">
        <f>IF(E29="","",IF(②選手情報入力!J38="","",IF(I29=1,VLOOKUP(②選手情報入力!J38,種目情報!$A$4:$B$35,2,FALSE),VLOOKUP(②選手情報入力!J38,種目情報!$E$4:$F$34,2,FALSE))))</f>
        <v/>
      </c>
      <c r="P29" t="str">
        <f>IF(E29="","",IF(②選手情報入力!K38="","",②選手情報入力!K38))</f>
        <v/>
      </c>
      <c r="Q29" s="28" t="str">
        <f>IF(E29="","",IF(②選手情報入力!I38="",0,1))</f>
        <v/>
      </c>
      <c r="R29" t="str">
        <f>IF(E29="","",IF(②選手情報入力!J38="","",IF(I29=1,VLOOKUP(②選手情報入力!J38,種目情報!$A$4:$C$39,3,FALSE),VLOOKUP(②選手情報入力!J38,種目情報!$E$4:$G$39,3,FALSE))))</f>
        <v/>
      </c>
      <c r="S29" t="str">
        <f>IF(E29="","",IF(②選手情報入力!M38="","",IF(I29=1,VLOOKUP(②選手情報入力!M38,種目情報!$A$4:$B$39,2,FALSE),VLOOKUP(②選手情報入力!M38,種目情報!$E$4:$F$39,2,FALSE))))</f>
        <v/>
      </c>
      <c r="T29" t="str">
        <f>IF(E29="","",IF(②選手情報入力!N38="","",②選手情報入力!N38))</f>
        <v/>
      </c>
      <c r="U29" s="28" t="str">
        <f>IF(E29="","",IF(②選手情報入力!L38="",0,1))</f>
        <v/>
      </c>
      <c r="V29" t="str">
        <f>IF(E29="","",IF(②選手情報入力!M38="","",IF(I29=1,VLOOKUP(②選手情報入力!M38,種目情報!$A$4:$C$39,3,FALSE),VLOOKUP(②選手情報入力!M38,種目情報!$E$4:$G$39,3,FALSE))))</f>
        <v/>
      </c>
      <c r="W29" t="str">
        <f>IF(E29="","",IF(②選手情報入力!P38="","",IF(I29=1,VLOOKUP(②選手情報入力!P38,種目情報!$A$4:$B$39,2,FALSE),VLOOKUP(②選手情報入力!P38,種目情報!$E$4:$F$39,2,FALSE))))</f>
        <v/>
      </c>
      <c r="X29" t="str">
        <f>IF(E29="","",IF(②選手情報入力!Q38="","",②選手情報入力!Q38))</f>
        <v/>
      </c>
      <c r="Y29" s="28" t="str">
        <f>IF(E29="","",IF(②選手情報入力!O38="",0,1))</f>
        <v/>
      </c>
      <c r="Z29" t="str">
        <f>IF(E29="","",IF(②選手情報入力!P38="","",IF(I29=1,VLOOKUP(②選手情報入力!P38,種目情報!$A$4:$C$39,3,FALSE),VLOOKUP(②選手情報入力!P38,種目情報!$E$4:$G$39,3,FALSE))))</f>
        <v/>
      </c>
      <c r="AA29" t="str">
        <f>IF(E29="","",IF(②選手情報入力!R38="","",IF(I29=1,種目情報!$J$4,種目情報!$J$6)))</f>
        <v/>
      </c>
      <c r="AB29" t="str">
        <f>IF(E29="","",IF(②選手情報入力!R38="","",IF(I29=1,IF(②選手情報入力!$S$6="","",②選手情報入力!$S$6),IF(②選手情報入力!$S$7="","",②選手情報入力!$S$7))))</f>
        <v/>
      </c>
      <c r="AC29" t="str">
        <f>IF(E29="","",IF(②選手情報入力!R38="","",IF(I29=1,IF(②選手情報入力!$R$6="",0,1),IF(②選手情報入力!$R$7="",0,1))))</f>
        <v/>
      </c>
      <c r="AD29" t="str">
        <f>IF(E29="","",IF(②選手情報入力!R38="","",2))</f>
        <v/>
      </c>
      <c r="AE29" t="str">
        <f>IF(E29="","",IF(②選手情報入力!T38="","",IF(I29=1,種目情報!$J$5,種目情報!$J$7)))</f>
        <v/>
      </c>
      <c r="AF29" t="str">
        <f>IF(E29="","",IF(②選手情報入力!T38="","",IF(I29=1,IF(②選手情報入力!$U$6="","",②選手情報入力!$U$6),IF(②選手情報入力!$U$7="","",②選手情報入力!$U$7))))</f>
        <v/>
      </c>
      <c r="AG29" t="str">
        <f>IF(E29="","",IF(②選手情報入力!T38="","",IF(I29=1,IF(②選手情報入力!$T$6="",0,1),IF(②選手情報入力!$T$7="",0,1))))</f>
        <v/>
      </c>
      <c r="AH29" t="str">
        <f>IF(E29="","",IF(②選手情報入力!T38="","",2))</f>
        <v/>
      </c>
    </row>
    <row r="30" spans="1:34">
      <c r="A30" t="str">
        <f>IF(E30="","",Sheet2!A29)</f>
        <v/>
      </c>
      <c r="B30" t="str">
        <f>IF(E30="","",①団体情報入力!$C$4)</f>
        <v/>
      </c>
      <c r="D30" t="str">
        <f>IF(②選手情報入力!B39="","",②選手情報入力!B39)</f>
        <v/>
      </c>
      <c r="E30" t="str">
        <f>IF(②選手情報入力!C39="","",(②選手情報入力!C39))</f>
        <v/>
      </c>
      <c r="F30" t="str">
        <f>IF(E30="","",②選手情報入力!D39)</f>
        <v/>
      </c>
      <c r="G30" t="str">
        <f>IF(E30="","",ASC(②選手情報入力!E39))</f>
        <v/>
      </c>
      <c r="H30" t="str">
        <f t="shared" si="0"/>
        <v/>
      </c>
      <c r="I30" t="str">
        <f>IF(E30="","",IF(②選手情報入力!G39="男",1,2))</f>
        <v/>
      </c>
      <c r="J30" t="str">
        <f>IF(E30="","",IF(②選手情報入力!H39="","",②選手情報入力!H39))</f>
        <v/>
      </c>
      <c r="L30" t="str">
        <f t="shared" si="1"/>
        <v/>
      </c>
      <c r="M30" t="str">
        <f t="shared" si="2"/>
        <v/>
      </c>
      <c r="O30" t="str">
        <f>IF(E30="","",IF(②選手情報入力!J39="","",IF(I30=1,VLOOKUP(②選手情報入力!J39,種目情報!$A$4:$B$35,2,FALSE),VLOOKUP(②選手情報入力!J39,種目情報!$E$4:$F$34,2,FALSE))))</f>
        <v/>
      </c>
      <c r="P30" t="str">
        <f>IF(E30="","",IF(②選手情報入力!K39="","",②選手情報入力!K39))</f>
        <v/>
      </c>
      <c r="Q30" s="28" t="str">
        <f>IF(E30="","",IF(②選手情報入力!I39="",0,1))</f>
        <v/>
      </c>
      <c r="R30" t="str">
        <f>IF(E30="","",IF(②選手情報入力!J39="","",IF(I30=1,VLOOKUP(②選手情報入力!J39,種目情報!$A$4:$C$39,3,FALSE),VLOOKUP(②選手情報入力!J39,種目情報!$E$4:$G$39,3,FALSE))))</f>
        <v/>
      </c>
      <c r="S30" t="str">
        <f>IF(E30="","",IF(②選手情報入力!M39="","",IF(I30=1,VLOOKUP(②選手情報入力!M39,種目情報!$A$4:$B$39,2,FALSE),VLOOKUP(②選手情報入力!M39,種目情報!$E$4:$F$39,2,FALSE))))</f>
        <v/>
      </c>
      <c r="T30" t="str">
        <f>IF(E30="","",IF(②選手情報入力!N39="","",②選手情報入力!N39))</f>
        <v/>
      </c>
      <c r="U30" s="28" t="str">
        <f>IF(E30="","",IF(②選手情報入力!L39="",0,1))</f>
        <v/>
      </c>
      <c r="V30" t="str">
        <f>IF(E30="","",IF(②選手情報入力!M39="","",IF(I30=1,VLOOKUP(②選手情報入力!M39,種目情報!$A$4:$C$39,3,FALSE),VLOOKUP(②選手情報入力!M39,種目情報!$E$4:$G$39,3,FALSE))))</f>
        <v/>
      </c>
      <c r="W30" t="str">
        <f>IF(E30="","",IF(②選手情報入力!P39="","",IF(I30=1,VLOOKUP(②選手情報入力!P39,種目情報!$A$4:$B$39,2,FALSE),VLOOKUP(②選手情報入力!P39,種目情報!$E$4:$F$39,2,FALSE))))</f>
        <v/>
      </c>
      <c r="X30" t="str">
        <f>IF(E30="","",IF(②選手情報入力!Q39="","",②選手情報入力!Q39))</f>
        <v/>
      </c>
      <c r="Y30" s="28" t="str">
        <f>IF(E30="","",IF(②選手情報入力!O39="",0,1))</f>
        <v/>
      </c>
      <c r="Z30" t="str">
        <f>IF(E30="","",IF(②選手情報入力!P39="","",IF(I30=1,VLOOKUP(②選手情報入力!P39,種目情報!$A$4:$C$39,3,FALSE),VLOOKUP(②選手情報入力!P39,種目情報!$E$4:$G$39,3,FALSE))))</f>
        <v/>
      </c>
      <c r="AA30" t="str">
        <f>IF(E30="","",IF(②選手情報入力!R39="","",IF(I30=1,種目情報!$J$4,種目情報!$J$6)))</f>
        <v/>
      </c>
      <c r="AB30" t="str">
        <f>IF(E30="","",IF(②選手情報入力!R39="","",IF(I30=1,IF(②選手情報入力!$S$6="","",②選手情報入力!$S$6),IF(②選手情報入力!$S$7="","",②選手情報入力!$S$7))))</f>
        <v/>
      </c>
      <c r="AC30" t="str">
        <f>IF(E30="","",IF(②選手情報入力!R39="","",IF(I30=1,IF(②選手情報入力!$R$6="",0,1),IF(②選手情報入力!$R$7="",0,1))))</f>
        <v/>
      </c>
      <c r="AD30" t="str">
        <f>IF(E30="","",IF(②選手情報入力!R39="","",2))</f>
        <v/>
      </c>
      <c r="AE30" t="str">
        <f>IF(E30="","",IF(②選手情報入力!T39="","",IF(I30=1,種目情報!$J$5,種目情報!$J$7)))</f>
        <v/>
      </c>
      <c r="AF30" t="str">
        <f>IF(E30="","",IF(②選手情報入力!T39="","",IF(I30=1,IF(②選手情報入力!$U$6="","",②選手情報入力!$U$6),IF(②選手情報入力!$U$7="","",②選手情報入力!$U$7))))</f>
        <v/>
      </c>
      <c r="AG30" t="str">
        <f>IF(E30="","",IF(②選手情報入力!T39="","",IF(I30=1,IF(②選手情報入力!$T$6="",0,1),IF(②選手情報入力!$T$7="",0,1))))</f>
        <v/>
      </c>
      <c r="AH30" t="str">
        <f>IF(E30="","",IF(②選手情報入力!T39="","",2))</f>
        <v/>
      </c>
    </row>
    <row r="31" spans="1:34">
      <c r="A31" t="str">
        <f>IF(E31="","",Sheet2!A30)</f>
        <v/>
      </c>
      <c r="B31" t="str">
        <f>IF(E31="","",①団体情報入力!$C$4)</f>
        <v/>
      </c>
      <c r="D31" t="str">
        <f>IF(②選手情報入力!B40="","",②選手情報入力!B40)</f>
        <v/>
      </c>
      <c r="E31" t="str">
        <f>IF(②選手情報入力!C40="","",(②選手情報入力!C40))</f>
        <v/>
      </c>
      <c r="F31" t="str">
        <f>IF(E31="","",②選手情報入力!D40)</f>
        <v/>
      </c>
      <c r="G31" t="str">
        <f>IF(E31="","",ASC(②選手情報入力!E40))</f>
        <v/>
      </c>
      <c r="H31" t="str">
        <f t="shared" si="0"/>
        <v/>
      </c>
      <c r="I31" t="str">
        <f>IF(E31="","",IF(②選手情報入力!G40="男",1,2))</f>
        <v/>
      </c>
      <c r="J31" t="str">
        <f>IF(E31="","",IF(②選手情報入力!H40="","",②選手情報入力!H40))</f>
        <v/>
      </c>
      <c r="L31" t="str">
        <f t="shared" si="1"/>
        <v/>
      </c>
      <c r="M31" t="str">
        <f t="shared" si="2"/>
        <v/>
      </c>
      <c r="O31" t="str">
        <f>IF(E31="","",IF(②選手情報入力!J40="","",IF(I31=1,VLOOKUP(②選手情報入力!J40,種目情報!$A$4:$B$35,2,FALSE),VLOOKUP(②選手情報入力!J40,種目情報!$E$4:$F$34,2,FALSE))))</f>
        <v/>
      </c>
      <c r="P31" t="str">
        <f>IF(E31="","",IF(②選手情報入力!K40="","",②選手情報入力!K40))</f>
        <v/>
      </c>
      <c r="Q31" s="28" t="str">
        <f>IF(E31="","",IF(②選手情報入力!I40="",0,1))</f>
        <v/>
      </c>
      <c r="R31" t="str">
        <f>IF(E31="","",IF(②選手情報入力!J40="","",IF(I31=1,VLOOKUP(②選手情報入力!J40,種目情報!$A$4:$C$39,3,FALSE),VLOOKUP(②選手情報入力!J40,種目情報!$E$4:$G$39,3,FALSE))))</f>
        <v/>
      </c>
      <c r="S31" t="str">
        <f>IF(E31="","",IF(②選手情報入力!M40="","",IF(I31=1,VLOOKUP(②選手情報入力!M40,種目情報!$A$4:$B$39,2,FALSE),VLOOKUP(②選手情報入力!M40,種目情報!$E$4:$F$39,2,FALSE))))</f>
        <v/>
      </c>
      <c r="T31" t="str">
        <f>IF(E31="","",IF(②選手情報入力!N40="","",②選手情報入力!N40))</f>
        <v/>
      </c>
      <c r="U31" s="28" t="str">
        <f>IF(E31="","",IF(②選手情報入力!L40="",0,1))</f>
        <v/>
      </c>
      <c r="V31" t="str">
        <f>IF(E31="","",IF(②選手情報入力!M40="","",IF(I31=1,VLOOKUP(②選手情報入力!M40,種目情報!$A$4:$C$39,3,FALSE),VLOOKUP(②選手情報入力!M40,種目情報!$E$4:$G$39,3,FALSE))))</f>
        <v/>
      </c>
      <c r="W31" t="str">
        <f>IF(E31="","",IF(②選手情報入力!P40="","",IF(I31=1,VLOOKUP(②選手情報入力!P40,種目情報!$A$4:$B$39,2,FALSE),VLOOKUP(②選手情報入力!P40,種目情報!$E$4:$F$39,2,FALSE))))</f>
        <v/>
      </c>
      <c r="X31" t="str">
        <f>IF(E31="","",IF(②選手情報入力!Q40="","",②選手情報入力!Q40))</f>
        <v/>
      </c>
      <c r="Y31" s="28" t="str">
        <f>IF(E31="","",IF(②選手情報入力!O40="",0,1))</f>
        <v/>
      </c>
      <c r="Z31" t="str">
        <f>IF(E31="","",IF(②選手情報入力!P40="","",IF(I31=1,VLOOKUP(②選手情報入力!P40,種目情報!$A$4:$C$39,3,FALSE),VLOOKUP(②選手情報入力!P40,種目情報!$E$4:$G$39,3,FALSE))))</f>
        <v/>
      </c>
      <c r="AA31" t="str">
        <f>IF(E31="","",IF(②選手情報入力!R40="","",IF(I31=1,種目情報!$J$4,種目情報!$J$6)))</f>
        <v/>
      </c>
      <c r="AB31" t="str">
        <f>IF(E31="","",IF(②選手情報入力!R40="","",IF(I31=1,IF(②選手情報入力!$S$6="","",②選手情報入力!$S$6),IF(②選手情報入力!$S$7="","",②選手情報入力!$S$7))))</f>
        <v/>
      </c>
      <c r="AC31" t="str">
        <f>IF(E31="","",IF(②選手情報入力!R40="","",IF(I31=1,IF(②選手情報入力!$R$6="",0,1),IF(②選手情報入力!$R$7="",0,1))))</f>
        <v/>
      </c>
      <c r="AD31" t="str">
        <f>IF(E31="","",IF(②選手情報入力!R40="","",2))</f>
        <v/>
      </c>
      <c r="AE31" t="str">
        <f>IF(E31="","",IF(②選手情報入力!T40="","",IF(I31=1,種目情報!$J$5,種目情報!$J$7)))</f>
        <v/>
      </c>
      <c r="AF31" t="str">
        <f>IF(E31="","",IF(②選手情報入力!T40="","",IF(I31=1,IF(②選手情報入力!$U$6="","",②選手情報入力!$U$6),IF(②選手情報入力!$U$7="","",②選手情報入力!$U$7))))</f>
        <v/>
      </c>
      <c r="AG31" t="str">
        <f>IF(E31="","",IF(②選手情報入力!T40="","",IF(I31=1,IF(②選手情報入力!$T$6="",0,1),IF(②選手情報入力!$T$7="",0,1))))</f>
        <v/>
      </c>
      <c r="AH31" t="str">
        <f>IF(E31="","",IF(②選手情報入力!T40="","",2))</f>
        <v/>
      </c>
    </row>
    <row r="32" spans="1:34">
      <c r="A32" t="str">
        <f>IF(E32="","",Sheet2!A31)</f>
        <v/>
      </c>
      <c r="B32" t="str">
        <f>IF(E32="","",①団体情報入力!$C$4)</f>
        <v/>
      </c>
      <c r="D32" t="str">
        <f>IF(②選手情報入力!B41="","",②選手情報入力!B41)</f>
        <v/>
      </c>
      <c r="E32" t="str">
        <f>IF(②選手情報入力!C41="","",(②選手情報入力!C41))</f>
        <v/>
      </c>
      <c r="F32" t="str">
        <f>IF(E32="","",②選手情報入力!D41)</f>
        <v/>
      </c>
      <c r="G32" t="str">
        <f>IF(E32="","",ASC(②選手情報入力!E41))</f>
        <v/>
      </c>
      <c r="H32" t="str">
        <f t="shared" si="0"/>
        <v/>
      </c>
      <c r="I32" t="str">
        <f>IF(E32="","",IF(②選手情報入力!G41="男",1,2))</f>
        <v/>
      </c>
      <c r="J32" t="str">
        <f>IF(E32="","",IF(②選手情報入力!H41="","",②選手情報入力!H41))</f>
        <v/>
      </c>
      <c r="L32" t="str">
        <f t="shared" si="1"/>
        <v/>
      </c>
      <c r="M32" t="str">
        <f t="shared" si="2"/>
        <v/>
      </c>
      <c r="O32" t="str">
        <f>IF(E32="","",IF(②選手情報入力!J41="","",IF(I32=1,VLOOKUP(②選手情報入力!J41,種目情報!$A$4:$B$35,2,FALSE),VLOOKUP(②選手情報入力!J41,種目情報!$E$4:$F$34,2,FALSE))))</f>
        <v/>
      </c>
      <c r="P32" t="str">
        <f>IF(E32="","",IF(②選手情報入力!K41="","",②選手情報入力!K41))</f>
        <v/>
      </c>
      <c r="Q32" s="28" t="str">
        <f>IF(E32="","",IF(②選手情報入力!I41="",0,1))</f>
        <v/>
      </c>
      <c r="R32" t="str">
        <f>IF(E32="","",IF(②選手情報入力!J41="","",IF(I32=1,VLOOKUP(②選手情報入力!J41,種目情報!$A$4:$C$39,3,FALSE),VLOOKUP(②選手情報入力!J41,種目情報!$E$4:$G$39,3,FALSE))))</f>
        <v/>
      </c>
      <c r="S32" t="str">
        <f>IF(E32="","",IF(②選手情報入力!M41="","",IF(I32=1,VLOOKUP(②選手情報入力!M41,種目情報!$A$4:$B$39,2,FALSE),VLOOKUP(②選手情報入力!M41,種目情報!$E$4:$F$39,2,FALSE))))</f>
        <v/>
      </c>
      <c r="T32" t="str">
        <f>IF(E32="","",IF(②選手情報入力!N41="","",②選手情報入力!N41))</f>
        <v/>
      </c>
      <c r="U32" s="28" t="str">
        <f>IF(E32="","",IF(②選手情報入力!L41="",0,1))</f>
        <v/>
      </c>
      <c r="V32" t="str">
        <f>IF(E32="","",IF(②選手情報入力!M41="","",IF(I32=1,VLOOKUP(②選手情報入力!M41,種目情報!$A$4:$C$39,3,FALSE),VLOOKUP(②選手情報入力!M41,種目情報!$E$4:$G$39,3,FALSE))))</f>
        <v/>
      </c>
      <c r="W32" t="str">
        <f>IF(E32="","",IF(②選手情報入力!P41="","",IF(I32=1,VLOOKUP(②選手情報入力!P41,種目情報!$A$4:$B$39,2,FALSE),VLOOKUP(②選手情報入力!P41,種目情報!$E$4:$F$39,2,FALSE))))</f>
        <v/>
      </c>
      <c r="X32" t="str">
        <f>IF(E32="","",IF(②選手情報入力!Q41="","",②選手情報入力!Q41))</f>
        <v/>
      </c>
      <c r="Y32" s="28" t="str">
        <f>IF(E32="","",IF(②選手情報入力!O41="",0,1))</f>
        <v/>
      </c>
      <c r="Z32" t="str">
        <f>IF(E32="","",IF(②選手情報入力!P41="","",IF(I32=1,VLOOKUP(②選手情報入力!P41,種目情報!$A$4:$C$39,3,FALSE),VLOOKUP(②選手情報入力!P41,種目情報!$E$4:$G$39,3,FALSE))))</f>
        <v/>
      </c>
      <c r="AA32" t="str">
        <f>IF(E32="","",IF(②選手情報入力!R41="","",IF(I32=1,種目情報!$J$4,種目情報!$J$6)))</f>
        <v/>
      </c>
      <c r="AB32" t="str">
        <f>IF(E32="","",IF(②選手情報入力!R41="","",IF(I32=1,IF(②選手情報入力!$S$6="","",②選手情報入力!$S$6),IF(②選手情報入力!$S$7="","",②選手情報入力!$S$7))))</f>
        <v/>
      </c>
      <c r="AC32" t="str">
        <f>IF(E32="","",IF(②選手情報入力!R41="","",IF(I32=1,IF(②選手情報入力!$R$6="",0,1),IF(②選手情報入力!$R$7="",0,1))))</f>
        <v/>
      </c>
      <c r="AD32" t="str">
        <f>IF(E32="","",IF(②選手情報入力!R41="","",2))</f>
        <v/>
      </c>
      <c r="AE32" t="str">
        <f>IF(E32="","",IF(②選手情報入力!T41="","",IF(I32=1,種目情報!$J$5,種目情報!$J$7)))</f>
        <v/>
      </c>
      <c r="AF32" t="str">
        <f>IF(E32="","",IF(②選手情報入力!T41="","",IF(I32=1,IF(②選手情報入力!$U$6="","",②選手情報入力!$U$6),IF(②選手情報入力!$U$7="","",②選手情報入力!$U$7))))</f>
        <v/>
      </c>
      <c r="AG32" t="str">
        <f>IF(E32="","",IF(②選手情報入力!T41="","",IF(I32=1,IF(②選手情報入力!$T$6="",0,1),IF(②選手情報入力!$T$7="",0,1))))</f>
        <v/>
      </c>
      <c r="AH32" t="str">
        <f>IF(E32="","",IF(②選手情報入力!T41="","",2))</f>
        <v/>
      </c>
    </row>
    <row r="33" spans="1:34">
      <c r="A33" t="str">
        <f>IF(E33="","",Sheet2!A32)</f>
        <v/>
      </c>
      <c r="B33" t="str">
        <f>IF(E33="","",①団体情報入力!$C$4)</f>
        <v/>
      </c>
      <c r="D33" t="str">
        <f>IF(②選手情報入力!B42="","",②選手情報入力!B42)</f>
        <v/>
      </c>
      <c r="E33" t="str">
        <f>IF(②選手情報入力!C42="","",(②選手情報入力!C42))</f>
        <v/>
      </c>
      <c r="F33" t="str">
        <f>IF(E33="","",②選手情報入力!D42)</f>
        <v/>
      </c>
      <c r="G33" t="str">
        <f>IF(E33="","",ASC(②選手情報入力!E42))</f>
        <v/>
      </c>
      <c r="H33" t="str">
        <f t="shared" si="0"/>
        <v/>
      </c>
      <c r="I33" t="str">
        <f>IF(E33="","",IF(②選手情報入力!G42="男",1,2))</f>
        <v/>
      </c>
      <c r="J33" t="str">
        <f>IF(E33="","",IF(②選手情報入力!H42="","",②選手情報入力!H42))</f>
        <v/>
      </c>
      <c r="L33" t="str">
        <f t="shared" si="1"/>
        <v/>
      </c>
      <c r="M33" t="str">
        <f t="shared" si="2"/>
        <v/>
      </c>
      <c r="O33" t="str">
        <f>IF(E33="","",IF(②選手情報入力!J42="","",IF(I33=1,VLOOKUP(②選手情報入力!J42,種目情報!$A$4:$B$35,2,FALSE),VLOOKUP(②選手情報入力!J42,種目情報!$E$4:$F$34,2,FALSE))))</f>
        <v/>
      </c>
      <c r="P33" t="str">
        <f>IF(E33="","",IF(②選手情報入力!K42="","",②選手情報入力!K42))</f>
        <v/>
      </c>
      <c r="Q33" s="28" t="str">
        <f>IF(E33="","",IF(②選手情報入力!I42="",0,1))</f>
        <v/>
      </c>
      <c r="R33" t="str">
        <f>IF(E33="","",IF(②選手情報入力!J42="","",IF(I33=1,VLOOKUP(②選手情報入力!J42,種目情報!$A$4:$C$39,3,FALSE),VLOOKUP(②選手情報入力!J42,種目情報!$E$4:$G$39,3,FALSE))))</f>
        <v/>
      </c>
      <c r="S33" t="str">
        <f>IF(E33="","",IF(②選手情報入力!M42="","",IF(I33=1,VLOOKUP(②選手情報入力!M42,種目情報!$A$4:$B$39,2,FALSE),VLOOKUP(②選手情報入力!M42,種目情報!$E$4:$F$39,2,FALSE))))</f>
        <v/>
      </c>
      <c r="T33" t="str">
        <f>IF(E33="","",IF(②選手情報入力!N42="","",②選手情報入力!N42))</f>
        <v/>
      </c>
      <c r="U33" s="28" t="str">
        <f>IF(E33="","",IF(②選手情報入力!L42="",0,1))</f>
        <v/>
      </c>
      <c r="V33" t="str">
        <f>IF(E33="","",IF(②選手情報入力!M42="","",IF(I33=1,VLOOKUP(②選手情報入力!M42,種目情報!$A$4:$C$39,3,FALSE),VLOOKUP(②選手情報入力!M42,種目情報!$E$4:$G$39,3,FALSE))))</f>
        <v/>
      </c>
      <c r="W33" t="str">
        <f>IF(E33="","",IF(②選手情報入力!P42="","",IF(I33=1,VLOOKUP(②選手情報入力!P42,種目情報!$A$4:$B$39,2,FALSE),VLOOKUP(②選手情報入力!P42,種目情報!$E$4:$F$39,2,FALSE))))</f>
        <v/>
      </c>
      <c r="X33" t="str">
        <f>IF(E33="","",IF(②選手情報入力!Q42="","",②選手情報入力!Q42))</f>
        <v/>
      </c>
      <c r="Y33" s="28" t="str">
        <f>IF(E33="","",IF(②選手情報入力!O42="",0,1))</f>
        <v/>
      </c>
      <c r="Z33" t="str">
        <f>IF(E33="","",IF(②選手情報入力!P42="","",IF(I33=1,VLOOKUP(②選手情報入力!P42,種目情報!$A$4:$C$39,3,FALSE),VLOOKUP(②選手情報入力!P42,種目情報!$E$4:$G$39,3,FALSE))))</f>
        <v/>
      </c>
      <c r="AA33" t="str">
        <f>IF(E33="","",IF(②選手情報入力!R42="","",IF(I33=1,種目情報!$J$4,種目情報!$J$6)))</f>
        <v/>
      </c>
      <c r="AB33" t="str">
        <f>IF(E33="","",IF(②選手情報入力!R42="","",IF(I33=1,IF(②選手情報入力!$S$6="","",②選手情報入力!$S$6),IF(②選手情報入力!$S$7="","",②選手情報入力!$S$7))))</f>
        <v/>
      </c>
      <c r="AC33" t="str">
        <f>IF(E33="","",IF(②選手情報入力!R42="","",IF(I33=1,IF(②選手情報入力!$R$6="",0,1),IF(②選手情報入力!$R$7="",0,1))))</f>
        <v/>
      </c>
      <c r="AD33" t="str">
        <f>IF(E33="","",IF(②選手情報入力!R42="","",2))</f>
        <v/>
      </c>
      <c r="AE33" t="str">
        <f>IF(E33="","",IF(②選手情報入力!T42="","",IF(I33=1,種目情報!$J$5,種目情報!$J$7)))</f>
        <v/>
      </c>
      <c r="AF33" t="str">
        <f>IF(E33="","",IF(②選手情報入力!T42="","",IF(I33=1,IF(②選手情報入力!$U$6="","",②選手情報入力!$U$6),IF(②選手情報入力!$U$7="","",②選手情報入力!$U$7))))</f>
        <v/>
      </c>
      <c r="AG33" t="str">
        <f>IF(E33="","",IF(②選手情報入力!T42="","",IF(I33=1,IF(②選手情報入力!$T$6="",0,1),IF(②選手情報入力!$T$7="",0,1))))</f>
        <v/>
      </c>
      <c r="AH33" t="str">
        <f>IF(E33="","",IF(②選手情報入力!T42="","",2))</f>
        <v/>
      </c>
    </row>
    <row r="34" spans="1:34">
      <c r="A34" t="str">
        <f>IF(E34="","",Sheet2!A33)</f>
        <v/>
      </c>
      <c r="B34" t="str">
        <f>IF(E34="","",①団体情報入力!$C$4)</f>
        <v/>
      </c>
      <c r="D34" t="str">
        <f>IF(②選手情報入力!B43="","",②選手情報入力!B43)</f>
        <v/>
      </c>
      <c r="E34" t="str">
        <f>IF(②選手情報入力!C43="","",(②選手情報入力!C43))</f>
        <v/>
      </c>
      <c r="F34" t="str">
        <f>IF(E34="","",②選手情報入力!D43)</f>
        <v/>
      </c>
      <c r="G34" t="str">
        <f>IF(E34="","",ASC(②選手情報入力!E43))</f>
        <v/>
      </c>
      <c r="H34" t="str">
        <f t="shared" si="0"/>
        <v/>
      </c>
      <c r="I34" t="str">
        <f>IF(E34="","",IF(②選手情報入力!G43="男",1,2))</f>
        <v/>
      </c>
      <c r="J34" t="str">
        <f>IF(E34="","",IF(②選手情報入力!H43="","",②選手情報入力!H43))</f>
        <v/>
      </c>
      <c r="L34" t="str">
        <f t="shared" si="1"/>
        <v/>
      </c>
      <c r="M34" t="str">
        <f t="shared" si="2"/>
        <v/>
      </c>
      <c r="O34" t="str">
        <f>IF(E34="","",IF(②選手情報入力!J43="","",IF(I34=1,VLOOKUP(②選手情報入力!J43,種目情報!$A$4:$B$35,2,FALSE),VLOOKUP(②選手情報入力!J43,種目情報!$E$4:$F$34,2,FALSE))))</f>
        <v/>
      </c>
      <c r="P34" t="str">
        <f>IF(E34="","",IF(②選手情報入力!K43="","",②選手情報入力!K43))</f>
        <v/>
      </c>
      <c r="Q34" s="28" t="str">
        <f>IF(E34="","",IF(②選手情報入力!I43="",0,1))</f>
        <v/>
      </c>
      <c r="R34" t="str">
        <f>IF(E34="","",IF(②選手情報入力!J43="","",IF(I34=1,VLOOKUP(②選手情報入力!J43,種目情報!$A$4:$C$39,3,FALSE),VLOOKUP(②選手情報入力!J43,種目情報!$E$4:$G$39,3,FALSE))))</f>
        <v/>
      </c>
      <c r="S34" t="str">
        <f>IF(E34="","",IF(②選手情報入力!M43="","",IF(I34=1,VLOOKUP(②選手情報入力!M43,種目情報!$A$4:$B$39,2,FALSE),VLOOKUP(②選手情報入力!M43,種目情報!$E$4:$F$39,2,FALSE))))</f>
        <v/>
      </c>
      <c r="T34" t="str">
        <f>IF(E34="","",IF(②選手情報入力!N43="","",②選手情報入力!N43))</f>
        <v/>
      </c>
      <c r="U34" s="28" t="str">
        <f>IF(E34="","",IF(②選手情報入力!L43="",0,1))</f>
        <v/>
      </c>
      <c r="V34" t="str">
        <f>IF(E34="","",IF(②選手情報入力!M43="","",IF(I34=1,VLOOKUP(②選手情報入力!M43,種目情報!$A$4:$C$39,3,FALSE),VLOOKUP(②選手情報入力!M43,種目情報!$E$4:$G$39,3,FALSE))))</f>
        <v/>
      </c>
      <c r="W34" t="str">
        <f>IF(E34="","",IF(②選手情報入力!P43="","",IF(I34=1,VLOOKUP(②選手情報入力!P43,種目情報!$A$4:$B$39,2,FALSE),VLOOKUP(②選手情報入力!P43,種目情報!$E$4:$F$39,2,FALSE))))</f>
        <v/>
      </c>
      <c r="X34" t="str">
        <f>IF(E34="","",IF(②選手情報入力!Q43="","",②選手情報入力!Q43))</f>
        <v/>
      </c>
      <c r="Y34" s="28" t="str">
        <f>IF(E34="","",IF(②選手情報入力!O43="",0,1))</f>
        <v/>
      </c>
      <c r="Z34" t="str">
        <f>IF(E34="","",IF(②選手情報入力!P43="","",IF(I34=1,VLOOKUP(②選手情報入力!P43,種目情報!$A$4:$C$39,3,FALSE),VLOOKUP(②選手情報入力!P43,種目情報!$E$4:$G$39,3,FALSE))))</f>
        <v/>
      </c>
      <c r="AA34" t="str">
        <f>IF(E34="","",IF(②選手情報入力!R43="","",IF(I34=1,種目情報!$J$4,種目情報!$J$6)))</f>
        <v/>
      </c>
      <c r="AB34" t="str">
        <f>IF(E34="","",IF(②選手情報入力!R43="","",IF(I34=1,IF(②選手情報入力!$S$6="","",②選手情報入力!$S$6),IF(②選手情報入力!$S$7="","",②選手情報入力!$S$7))))</f>
        <v/>
      </c>
      <c r="AC34" t="str">
        <f>IF(E34="","",IF(②選手情報入力!R43="","",IF(I34=1,IF(②選手情報入力!$R$6="",0,1),IF(②選手情報入力!$R$7="",0,1))))</f>
        <v/>
      </c>
      <c r="AD34" t="str">
        <f>IF(E34="","",IF(②選手情報入力!R43="","",2))</f>
        <v/>
      </c>
      <c r="AE34" t="str">
        <f>IF(E34="","",IF(②選手情報入力!T43="","",IF(I34=1,種目情報!$J$5,種目情報!$J$7)))</f>
        <v/>
      </c>
      <c r="AF34" t="str">
        <f>IF(E34="","",IF(②選手情報入力!T43="","",IF(I34=1,IF(②選手情報入力!$U$6="","",②選手情報入力!$U$6),IF(②選手情報入力!$U$7="","",②選手情報入力!$U$7))))</f>
        <v/>
      </c>
      <c r="AG34" t="str">
        <f>IF(E34="","",IF(②選手情報入力!T43="","",IF(I34=1,IF(②選手情報入力!$T$6="",0,1),IF(②選手情報入力!$T$7="",0,1))))</f>
        <v/>
      </c>
      <c r="AH34" t="str">
        <f>IF(E34="","",IF(②選手情報入力!T43="","",2))</f>
        <v/>
      </c>
    </row>
    <row r="35" spans="1:34">
      <c r="A35" t="str">
        <f>IF(E35="","",Sheet2!A34)</f>
        <v/>
      </c>
      <c r="B35" t="str">
        <f>IF(E35="","",①団体情報入力!$C$4)</f>
        <v/>
      </c>
      <c r="D35" t="str">
        <f>IF(②選手情報入力!B44="","",②選手情報入力!B44)</f>
        <v/>
      </c>
      <c r="E35" t="str">
        <f>IF(②選手情報入力!C44="","",(②選手情報入力!C44))</f>
        <v/>
      </c>
      <c r="F35" t="str">
        <f>IF(E35="","",②選手情報入力!D44)</f>
        <v/>
      </c>
      <c r="G35" t="str">
        <f>IF(E35="","",ASC(②選手情報入力!E44))</f>
        <v/>
      </c>
      <c r="H35" t="str">
        <f t="shared" si="0"/>
        <v/>
      </c>
      <c r="I35" t="str">
        <f>IF(E35="","",IF(②選手情報入力!G44="男",1,2))</f>
        <v/>
      </c>
      <c r="J35" t="str">
        <f>IF(E35="","",IF(②選手情報入力!H44="","",②選手情報入力!H44))</f>
        <v/>
      </c>
      <c r="L35" t="str">
        <f t="shared" si="1"/>
        <v/>
      </c>
      <c r="M35" t="str">
        <f t="shared" si="2"/>
        <v/>
      </c>
      <c r="O35" t="str">
        <f>IF(E35="","",IF(②選手情報入力!J44="","",IF(I35=1,VLOOKUP(②選手情報入力!J44,種目情報!$A$4:$B$35,2,FALSE),VLOOKUP(②選手情報入力!J44,種目情報!$E$4:$F$34,2,FALSE))))</f>
        <v/>
      </c>
      <c r="P35" t="str">
        <f>IF(E35="","",IF(②選手情報入力!K44="","",②選手情報入力!K44))</f>
        <v/>
      </c>
      <c r="Q35" s="28" t="str">
        <f>IF(E35="","",IF(②選手情報入力!I44="",0,1))</f>
        <v/>
      </c>
      <c r="R35" t="str">
        <f>IF(E35="","",IF(②選手情報入力!J44="","",IF(I35=1,VLOOKUP(②選手情報入力!J44,種目情報!$A$4:$C$39,3,FALSE),VLOOKUP(②選手情報入力!J44,種目情報!$E$4:$G$39,3,FALSE))))</f>
        <v/>
      </c>
      <c r="S35" t="str">
        <f>IF(E35="","",IF(②選手情報入力!M44="","",IF(I35=1,VLOOKUP(②選手情報入力!M44,種目情報!$A$4:$B$39,2,FALSE),VLOOKUP(②選手情報入力!M44,種目情報!$E$4:$F$39,2,FALSE))))</f>
        <v/>
      </c>
      <c r="T35" t="str">
        <f>IF(E35="","",IF(②選手情報入力!N44="","",②選手情報入力!N44))</f>
        <v/>
      </c>
      <c r="U35" s="28" t="str">
        <f>IF(E35="","",IF(②選手情報入力!L44="",0,1))</f>
        <v/>
      </c>
      <c r="V35" t="str">
        <f>IF(E35="","",IF(②選手情報入力!M44="","",IF(I35=1,VLOOKUP(②選手情報入力!M44,種目情報!$A$4:$C$39,3,FALSE),VLOOKUP(②選手情報入力!M44,種目情報!$E$4:$G$39,3,FALSE))))</f>
        <v/>
      </c>
      <c r="W35" t="str">
        <f>IF(E35="","",IF(②選手情報入力!P44="","",IF(I35=1,VLOOKUP(②選手情報入力!P44,種目情報!$A$4:$B$39,2,FALSE),VLOOKUP(②選手情報入力!P44,種目情報!$E$4:$F$39,2,FALSE))))</f>
        <v/>
      </c>
      <c r="X35" t="str">
        <f>IF(E35="","",IF(②選手情報入力!Q44="","",②選手情報入力!Q44))</f>
        <v/>
      </c>
      <c r="Y35" s="28" t="str">
        <f>IF(E35="","",IF(②選手情報入力!O44="",0,1))</f>
        <v/>
      </c>
      <c r="Z35" t="str">
        <f>IF(E35="","",IF(②選手情報入力!P44="","",IF(I35=1,VLOOKUP(②選手情報入力!P44,種目情報!$A$4:$C$39,3,FALSE),VLOOKUP(②選手情報入力!P44,種目情報!$E$4:$G$39,3,FALSE))))</f>
        <v/>
      </c>
      <c r="AA35" t="str">
        <f>IF(E35="","",IF(②選手情報入力!R44="","",IF(I35=1,種目情報!$J$4,種目情報!$J$6)))</f>
        <v/>
      </c>
      <c r="AB35" t="str">
        <f>IF(E35="","",IF(②選手情報入力!R44="","",IF(I35=1,IF(②選手情報入力!$S$6="","",②選手情報入力!$S$6),IF(②選手情報入力!$S$7="","",②選手情報入力!$S$7))))</f>
        <v/>
      </c>
      <c r="AC35" t="str">
        <f>IF(E35="","",IF(②選手情報入力!R44="","",IF(I35=1,IF(②選手情報入力!$R$6="",0,1),IF(②選手情報入力!$R$7="",0,1))))</f>
        <v/>
      </c>
      <c r="AD35" t="str">
        <f>IF(E35="","",IF(②選手情報入力!R44="","",2))</f>
        <v/>
      </c>
      <c r="AE35" t="str">
        <f>IF(E35="","",IF(②選手情報入力!T44="","",IF(I35=1,種目情報!$J$5,種目情報!$J$7)))</f>
        <v/>
      </c>
      <c r="AF35" t="str">
        <f>IF(E35="","",IF(②選手情報入力!T44="","",IF(I35=1,IF(②選手情報入力!$U$6="","",②選手情報入力!$U$6),IF(②選手情報入力!$U$7="","",②選手情報入力!$U$7))))</f>
        <v/>
      </c>
      <c r="AG35" t="str">
        <f>IF(E35="","",IF(②選手情報入力!T44="","",IF(I35=1,IF(②選手情報入力!$T$6="",0,1),IF(②選手情報入力!$T$7="",0,1))))</f>
        <v/>
      </c>
      <c r="AH35" t="str">
        <f>IF(E35="","",IF(②選手情報入力!T44="","",2))</f>
        <v/>
      </c>
    </row>
    <row r="36" spans="1:34">
      <c r="A36" t="str">
        <f>IF(E36="","",Sheet2!A35)</f>
        <v/>
      </c>
      <c r="B36" t="str">
        <f>IF(E36="","",①団体情報入力!$C$4)</f>
        <v/>
      </c>
      <c r="D36" t="str">
        <f>IF(②選手情報入力!B45="","",②選手情報入力!B45)</f>
        <v/>
      </c>
      <c r="E36" t="str">
        <f>IF(②選手情報入力!C45="","",(②選手情報入力!C45))</f>
        <v/>
      </c>
      <c r="F36" t="str">
        <f>IF(E36="","",②選手情報入力!D45)</f>
        <v/>
      </c>
      <c r="G36" t="str">
        <f>IF(E36="","",ASC(②選手情報入力!E45))</f>
        <v/>
      </c>
      <c r="H36" t="str">
        <f t="shared" si="0"/>
        <v/>
      </c>
      <c r="I36" t="str">
        <f>IF(E36="","",IF(②選手情報入力!G45="男",1,2))</f>
        <v/>
      </c>
      <c r="J36" t="str">
        <f>IF(E36="","",IF(②選手情報入力!H45="","",②選手情報入力!H45))</f>
        <v/>
      </c>
      <c r="L36" t="str">
        <f t="shared" si="1"/>
        <v/>
      </c>
      <c r="M36" t="str">
        <f t="shared" si="2"/>
        <v/>
      </c>
      <c r="O36" t="str">
        <f>IF(E36="","",IF(②選手情報入力!J45="","",IF(I36=1,VLOOKUP(②選手情報入力!J45,種目情報!$A$4:$B$35,2,FALSE),VLOOKUP(②選手情報入力!J45,種目情報!$E$4:$F$34,2,FALSE))))</f>
        <v/>
      </c>
      <c r="P36" t="str">
        <f>IF(E36="","",IF(②選手情報入力!K45="","",②選手情報入力!K45))</f>
        <v/>
      </c>
      <c r="Q36" s="28" t="str">
        <f>IF(E36="","",IF(②選手情報入力!I45="",0,1))</f>
        <v/>
      </c>
      <c r="R36" t="str">
        <f>IF(E36="","",IF(②選手情報入力!J45="","",IF(I36=1,VLOOKUP(②選手情報入力!J45,種目情報!$A$4:$C$39,3,FALSE),VLOOKUP(②選手情報入力!J45,種目情報!$E$4:$G$39,3,FALSE))))</f>
        <v/>
      </c>
      <c r="S36" t="str">
        <f>IF(E36="","",IF(②選手情報入力!M45="","",IF(I36=1,VLOOKUP(②選手情報入力!M45,種目情報!$A$4:$B$39,2,FALSE),VLOOKUP(②選手情報入力!M45,種目情報!$E$4:$F$39,2,FALSE))))</f>
        <v/>
      </c>
      <c r="T36" t="str">
        <f>IF(E36="","",IF(②選手情報入力!N45="","",②選手情報入力!N45))</f>
        <v/>
      </c>
      <c r="U36" s="28" t="str">
        <f>IF(E36="","",IF(②選手情報入力!L45="",0,1))</f>
        <v/>
      </c>
      <c r="V36" t="str">
        <f>IF(E36="","",IF(②選手情報入力!M45="","",IF(I36=1,VLOOKUP(②選手情報入力!M45,種目情報!$A$4:$C$39,3,FALSE),VLOOKUP(②選手情報入力!M45,種目情報!$E$4:$G$39,3,FALSE))))</f>
        <v/>
      </c>
      <c r="W36" t="str">
        <f>IF(E36="","",IF(②選手情報入力!P45="","",IF(I36=1,VLOOKUP(②選手情報入力!P45,種目情報!$A$4:$B$39,2,FALSE),VLOOKUP(②選手情報入力!P45,種目情報!$E$4:$F$39,2,FALSE))))</f>
        <v/>
      </c>
      <c r="X36" t="str">
        <f>IF(E36="","",IF(②選手情報入力!Q45="","",②選手情報入力!Q45))</f>
        <v/>
      </c>
      <c r="Y36" s="28" t="str">
        <f>IF(E36="","",IF(②選手情報入力!O45="",0,1))</f>
        <v/>
      </c>
      <c r="Z36" t="str">
        <f>IF(E36="","",IF(②選手情報入力!P45="","",IF(I36=1,VLOOKUP(②選手情報入力!P45,種目情報!$A$4:$C$39,3,FALSE),VLOOKUP(②選手情報入力!P45,種目情報!$E$4:$G$39,3,FALSE))))</f>
        <v/>
      </c>
      <c r="AA36" t="str">
        <f>IF(E36="","",IF(②選手情報入力!R45="","",IF(I36=1,種目情報!$J$4,種目情報!$J$6)))</f>
        <v/>
      </c>
      <c r="AB36" t="str">
        <f>IF(E36="","",IF(②選手情報入力!R45="","",IF(I36=1,IF(②選手情報入力!$S$6="","",②選手情報入力!$S$6),IF(②選手情報入力!$S$7="","",②選手情報入力!$S$7))))</f>
        <v/>
      </c>
      <c r="AC36" t="str">
        <f>IF(E36="","",IF(②選手情報入力!R45="","",IF(I36=1,IF(②選手情報入力!$R$6="",0,1),IF(②選手情報入力!$R$7="",0,1))))</f>
        <v/>
      </c>
      <c r="AD36" t="str">
        <f>IF(E36="","",IF(②選手情報入力!R45="","",2))</f>
        <v/>
      </c>
      <c r="AE36" t="str">
        <f>IF(E36="","",IF(②選手情報入力!T45="","",IF(I36=1,種目情報!$J$5,種目情報!$J$7)))</f>
        <v/>
      </c>
      <c r="AF36" t="str">
        <f>IF(E36="","",IF(②選手情報入力!T45="","",IF(I36=1,IF(②選手情報入力!$U$6="","",②選手情報入力!$U$6),IF(②選手情報入力!$U$7="","",②選手情報入力!$U$7))))</f>
        <v/>
      </c>
      <c r="AG36" t="str">
        <f>IF(E36="","",IF(②選手情報入力!T45="","",IF(I36=1,IF(②選手情報入力!$T$6="",0,1),IF(②選手情報入力!$T$7="",0,1))))</f>
        <v/>
      </c>
      <c r="AH36" t="str">
        <f>IF(E36="","",IF(②選手情報入力!T45="","",2))</f>
        <v/>
      </c>
    </row>
    <row r="37" spans="1:34">
      <c r="A37" t="str">
        <f>IF(E37="","",Sheet2!A36)</f>
        <v/>
      </c>
      <c r="B37" t="str">
        <f>IF(E37="","",①団体情報入力!$C$4)</f>
        <v/>
      </c>
      <c r="D37" t="str">
        <f>IF(②選手情報入力!B46="","",②選手情報入力!B46)</f>
        <v/>
      </c>
      <c r="E37" t="str">
        <f>IF(②選手情報入力!C46="","",(②選手情報入力!C46))</f>
        <v/>
      </c>
      <c r="F37" t="str">
        <f>IF(E37="","",②選手情報入力!D46)</f>
        <v/>
      </c>
      <c r="G37" t="str">
        <f>IF(E37="","",ASC(②選手情報入力!E46))</f>
        <v/>
      </c>
      <c r="H37" t="str">
        <f t="shared" si="0"/>
        <v/>
      </c>
      <c r="I37" t="str">
        <f>IF(E37="","",IF(②選手情報入力!G46="男",1,2))</f>
        <v/>
      </c>
      <c r="J37" t="str">
        <f>IF(E37="","",IF(②選手情報入力!H46="","",②選手情報入力!H46))</f>
        <v/>
      </c>
      <c r="L37" t="str">
        <f t="shared" si="1"/>
        <v/>
      </c>
      <c r="M37" t="str">
        <f t="shared" si="2"/>
        <v/>
      </c>
      <c r="O37" t="str">
        <f>IF(E37="","",IF(②選手情報入力!J46="","",IF(I37=1,VLOOKUP(②選手情報入力!J46,種目情報!$A$4:$B$35,2,FALSE),VLOOKUP(②選手情報入力!J46,種目情報!$E$4:$F$34,2,FALSE))))</f>
        <v/>
      </c>
      <c r="P37" t="str">
        <f>IF(E37="","",IF(②選手情報入力!K46="","",②選手情報入力!K46))</f>
        <v/>
      </c>
      <c r="Q37" s="28" t="str">
        <f>IF(E37="","",IF(②選手情報入力!I46="",0,1))</f>
        <v/>
      </c>
      <c r="R37" t="str">
        <f>IF(E37="","",IF(②選手情報入力!J46="","",IF(I37=1,VLOOKUP(②選手情報入力!J46,種目情報!$A$4:$C$39,3,FALSE),VLOOKUP(②選手情報入力!J46,種目情報!$E$4:$G$39,3,FALSE))))</f>
        <v/>
      </c>
      <c r="S37" t="str">
        <f>IF(E37="","",IF(②選手情報入力!M46="","",IF(I37=1,VLOOKUP(②選手情報入力!M46,種目情報!$A$4:$B$39,2,FALSE),VLOOKUP(②選手情報入力!M46,種目情報!$E$4:$F$39,2,FALSE))))</f>
        <v/>
      </c>
      <c r="T37" t="str">
        <f>IF(E37="","",IF(②選手情報入力!N46="","",②選手情報入力!N46))</f>
        <v/>
      </c>
      <c r="U37" s="28" t="str">
        <f>IF(E37="","",IF(②選手情報入力!L46="",0,1))</f>
        <v/>
      </c>
      <c r="V37" t="str">
        <f>IF(E37="","",IF(②選手情報入力!M46="","",IF(I37=1,VLOOKUP(②選手情報入力!M46,種目情報!$A$4:$C$39,3,FALSE),VLOOKUP(②選手情報入力!M46,種目情報!$E$4:$G$39,3,FALSE))))</f>
        <v/>
      </c>
      <c r="W37" t="str">
        <f>IF(E37="","",IF(②選手情報入力!P46="","",IF(I37=1,VLOOKUP(②選手情報入力!P46,種目情報!$A$4:$B$39,2,FALSE),VLOOKUP(②選手情報入力!P46,種目情報!$E$4:$F$39,2,FALSE))))</f>
        <v/>
      </c>
      <c r="X37" t="str">
        <f>IF(E37="","",IF(②選手情報入力!Q46="","",②選手情報入力!Q46))</f>
        <v/>
      </c>
      <c r="Y37" s="28" t="str">
        <f>IF(E37="","",IF(②選手情報入力!O46="",0,1))</f>
        <v/>
      </c>
      <c r="Z37" t="str">
        <f>IF(E37="","",IF(②選手情報入力!P46="","",IF(I37=1,VLOOKUP(②選手情報入力!P46,種目情報!$A$4:$C$39,3,FALSE),VLOOKUP(②選手情報入力!P46,種目情報!$E$4:$G$39,3,FALSE))))</f>
        <v/>
      </c>
      <c r="AA37" t="str">
        <f>IF(E37="","",IF(②選手情報入力!R46="","",IF(I37=1,種目情報!$J$4,種目情報!$J$6)))</f>
        <v/>
      </c>
      <c r="AB37" t="str">
        <f>IF(E37="","",IF(②選手情報入力!R46="","",IF(I37=1,IF(②選手情報入力!$S$6="","",②選手情報入力!$S$6),IF(②選手情報入力!$S$7="","",②選手情報入力!$S$7))))</f>
        <v/>
      </c>
      <c r="AC37" t="str">
        <f>IF(E37="","",IF(②選手情報入力!R46="","",IF(I37=1,IF(②選手情報入力!$R$6="",0,1),IF(②選手情報入力!$R$7="",0,1))))</f>
        <v/>
      </c>
      <c r="AD37" t="str">
        <f>IF(E37="","",IF(②選手情報入力!R46="","",2))</f>
        <v/>
      </c>
      <c r="AE37" t="str">
        <f>IF(E37="","",IF(②選手情報入力!T46="","",IF(I37=1,種目情報!$J$5,種目情報!$J$7)))</f>
        <v/>
      </c>
      <c r="AF37" t="str">
        <f>IF(E37="","",IF(②選手情報入力!T46="","",IF(I37=1,IF(②選手情報入力!$U$6="","",②選手情報入力!$U$6),IF(②選手情報入力!$U$7="","",②選手情報入力!$U$7))))</f>
        <v/>
      </c>
      <c r="AG37" t="str">
        <f>IF(E37="","",IF(②選手情報入力!T46="","",IF(I37=1,IF(②選手情報入力!$T$6="",0,1),IF(②選手情報入力!$T$7="",0,1))))</f>
        <v/>
      </c>
      <c r="AH37" t="str">
        <f>IF(E37="","",IF(②選手情報入力!T46="","",2))</f>
        <v/>
      </c>
    </row>
    <row r="38" spans="1:34">
      <c r="A38" t="str">
        <f>IF(E38="","",Sheet2!A37)</f>
        <v/>
      </c>
      <c r="B38" t="str">
        <f>IF(E38="","",①団体情報入力!$C$4)</f>
        <v/>
      </c>
      <c r="D38" t="str">
        <f>IF(②選手情報入力!B47="","",②選手情報入力!B47)</f>
        <v/>
      </c>
      <c r="E38" t="str">
        <f>IF(②選手情報入力!C47="","",(②選手情報入力!C47))</f>
        <v/>
      </c>
      <c r="F38" t="str">
        <f>IF(E38="","",②選手情報入力!D47)</f>
        <v/>
      </c>
      <c r="G38" t="str">
        <f>IF(E38="","",ASC(②選手情報入力!E47))</f>
        <v/>
      </c>
      <c r="H38" t="str">
        <f t="shared" si="0"/>
        <v/>
      </c>
      <c r="I38" t="str">
        <f>IF(E38="","",IF(②選手情報入力!G47="男",1,2))</f>
        <v/>
      </c>
      <c r="J38" t="str">
        <f>IF(E38="","",IF(②選手情報入力!H47="","",②選手情報入力!H47))</f>
        <v/>
      </c>
      <c r="L38" t="str">
        <f t="shared" si="1"/>
        <v/>
      </c>
      <c r="M38" t="str">
        <f t="shared" si="2"/>
        <v/>
      </c>
      <c r="O38" t="str">
        <f>IF(E38="","",IF(②選手情報入力!J47="","",IF(I38=1,VLOOKUP(②選手情報入力!J47,種目情報!$A$4:$B$35,2,FALSE),VLOOKUP(②選手情報入力!J47,種目情報!$E$4:$F$34,2,FALSE))))</f>
        <v/>
      </c>
      <c r="P38" t="str">
        <f>IF(E38="","",IF(②選手情報入力!K47="","",②選手情報入力!K47))</f>
        <v/>
      </c>
      <c r="Q38" s="28" t="str">
        <f>IF(E38="","",IF(②選手情報入力!I47="",0,1))</f>
        <v/>
      </c>
      <c r="R38" t="str">
        <f>IF(E38="","",IF(②選手情報入力!J47="","",IF(I38=1,VLOOKUP(②選手情報入力!J47,種目情報!$A$4:$C$39,3,FALSE),VLOOKUP(②選手情報入力!J47,種目情報!$E$4:$G$39,3,FALSE))))</f>
        <v/>
      </c>
      <c r="S38" t="str">
        <f>IF(E38="","",IF(②選手情報入力!M47="","",IF(I38=1,VLOOKUP(②選手情報入力!M47,種目情報!$A$4:$B$39,2,FALSE),VLOOKUP(②選手情報入力!M47,種目情報!$E$4:$F$39,2,FALSE))))</f>
        <v/>
      </c>
      <c r="T38" t="str">
        <f>IF(E38="","",IF(②選手情報入力!N47="","",②選手情報入力!N47))</f>
        <v/>
      </c>
      <c r="U38" s="28" t="str">
        <f>IF(E38="","",IF(②選手情報入力!L47="",0,1))</f>
        <v/>
      </c>
      <c r="V38" t="str">
        <f>IF(E38="","",IF(②選手情報入力!M47="","",IF(I38=1,VLOOKUP(②選手情報入力!M47,種目情報!$A$4:$C$39,3,FALSE),VLOOKUP(②選手情報入力!M47,種目情報!$E$4:$G$39,3,FALSE))))</f>
        <v/>
      </c>
      <c r="W38" t="str">
        <f>IF(E38="","",IF(②選手情報入力!P47="","",IF(I38=1,VLOOKUP(②選手情報入力!P47,種目情報!$A$4:$B$39,2,FALSE),VLOOKUP(②選手情報入力!P47,種目情報!$E$4:$F$39,2,FALSE))))</f>
        <v/>
      </c>
      <c r="X38" t="str">
        <f>IF(E38="","",IF(②選手情報入力!Q47="","",②選手情報入力!Q47))</f>
        <v/>
      </c>
      <c r="Y38" s="28" t="str">
        <f>IF(E38="","",IF(②選手情報入力!O47="",0,1))</f>
        <v/>
      </c>
      <c r="Z38" t="str">
        <f>IF(E38="","",IF(②選手情報入力!P47="","",IF(I38=1,VLOOKUP(②選手情報入力!P47,種目情報!$A$4:$C$39,3,FALSE),VLOOKUP(②選手情報入力!P47,種目情報!$E$4:$G$39,3,FALSE))))</f>
        <v/>
      </c>
      <c r="AA38" t="str">
        <f>IF(E38="","",IF(②選手情報入力!R47="","",IF(I38=1,種目情報!$J$4,種目情報!$J$6)))</f>
        <v/>
      </c>
      <c r="AB38" t="str">
        <f>IF(E38="","",IF(②選手情報入力!R47="","",IF(I38=1,IF(②選手情報入力!$S$6="","",②選手情報入力!$S$6),IF(②選手情報入力!$S$7="","",②選手情報入力!$S$7))))</f>
        <v/>
      </c>
      <c r="AC38" t="str">
        <f>IF(E38="","",IF(②選手情報入力!R47="","",IF(I38=1,IF(②選手情報入力!$R$6="",0,1),IF(②選手情報入力!$R$7="",0,1))))</f>
        <v/>
      </c>
      <c r="AD38" t="str">
        <f>IF(E38="","",IF(②選手情報入力!R47="","",2))</f>
        <v/>
      </c>
      <c r="AE38" t="str">
        <f>IF(E38="","",IF(②選手情報入力!T47="","",IF(I38=1,種目情報!$J$5,種目情報!$J$7)))</f>
        <v/>
      </c>
      <c r="AF38" t="str">
        <f>IF(E38="","",IF(②選手情報入力!T47="","",IF(I38=1,IF(②選手情報入力!$U$6="","",②選手情報入力!$U$6),IF(②選手情報入力!$U$7="","",②選手情報入力!$U$7))))</f>
        <v/>
      </c>
      <c r="AG38" t="str">
        <f>IF(E38="","",IF(②選手情報入力!T47="","",IF(I38=1,IF(②選手情報入力!$T$6="",0,1),IF(②選手情報入力!$T$7="",0,1))))</f>
        <v/>
      </c>
      <c r="AH38" t="str">
        <f>IF(E38="","",IF(②選手情報入力!T47="","",2))</f>
        <v/>
      </c>
    </row>
    <row r="39" spans="1:34">
      <c r="A39" t="str">
        <f>IF(E39="","",Sheet2!A38)</f>
        <v/>
      </c>
      <c r="B39" t="str">
        <f>IF(E39="","",①団体情報入力!$C$4)</f>
        <v/>
      </c>
      <c r="D39" t="str">
        <f>IF(②選手情報入力!B48="","",②選手情報入力!B48)</f>
        <v/>
      </c>
      <c r="E39" t="str">
        <f>IF(②選手情報入力!C48="","",(②選手情報入力!C48))</f>
        <v/>
      </c>
      <c r="F39" t="str">
        <f>IF(E39="","",②選手情報入力!D48)</f>
        <v/>
      </c>
      <c r="G39" t="str">
        <f>IF(E39="","",ASC(②選手情報入力!E48))</f>
        <v/>
      </c>
      <c r="H39" t="str">
        <f t="shared" si="0"/>
        <v/>
      </c>
      <c r="I39" t="str">
        <f>IF(E39="","",IF(②選手情報入力!G48="男",1,2))</f>
        <v/>
      </c>
      <c r="J39" t="str">
        <f>IF(E39="","",IF(②選手情報入力!H48="","",②選手情報入力!H48))</f>
        <v/>
      </c>
      <c r="L39" t="str">
        <f t="shared" si="1"/>
        <v/>
      </c>
      <c r="M39" t="str">
        <f t="shared" si="2"/>
        <v/>
      </c>
      <c r="O39" t="str">
        <f>IF(E39="","",IF(②選手情報入力!J48="","",IF(I39=1,VLOOKUP(②選手情報入力!J48,種目情報!$A$4:$B$35,2,FALSE),VLOOKUP(②選手情報入力!J48,種目情報!$E$4:$F$34,2,FALSE))))</f>
        <v/>
      </c>
      <c r="P39" t="str">
        <f>IF(E39="","",IF(②選手情報入力!K48="","",②選手情報入力!K48))</f>
        <v/>
      </c>
      <c r="Q39" s="28" t="str">
        <f>IF(E39="","",IF(②選手情報入力!I48="",0,1))</f>
        <v/>
      </c>
      <c r="R39" t="str">
        <f>IF(E39="","",IF(②選手情報入力!J48="","",IF(I39=1,VLOOKUP(②選手情報入力!J48,種目情報!$A$4:$C$39,3,FALSE),VLOOKUP(②選手情報入力!J48,種目情報!$E$4:$G$39,3,FALSE))))</f>
        <v/>
      </c>
      <c r="S39" t="str">
        <f>IF(E39="","",IF(②選手情報入力!M48="","",IF(I39=1,VLOOKUP(②選手情報入力!M48,種目情報!$A$4:$B$39,2,FALSE),VLOOKUP(②選手情報入力!M48,種目情報!$E$4:$F$39,2,FALSE))))</f>
        <v/>
      </c>
      <c r="T39" t="str">
        <f>IF(E39="","",IF(②選手情報入力!N48="","",②選手情報入力!N48))</f>
        <v/>
      </c>
      <c r="U39" s="28" t="str">
        <f>IF(E39="","",IF(②選手情報入力!L48="",0,1))</f>
        <v/>
      </c>
      <c r="V39" t="str">
        <f>IF(E39="","",IF(②選手情報入力!M48="","",IF(I39=1,VLOOKUP(②選手情報入力!M48,種目情報!$A$4:$C$39,3,FALSE),VLOOKUP(②選手情報入力!M48,種目情報!$E$4:$G$39,3,FALSE))))</f>
        <v/>
      </c>
      <c r="W39" t="str">
        <f>IF(E39="","",IF(②選手情報入力!P48="","",IF(I39=1,VLOOKUP(②選手情報入力!P48,種目情報!$A$4:$B$39,2,FALSE),VLOOKUP(②選手情報入力!P48,種目情報!$E$4:$F$39,2,FALSE))))</f>
        <v/>
      </c>
      <c r="X39" t="str">
        <f>IF(E39="","",IF(②選手情報入力!Q48="","",②選手情報入力!Q48))</f>
        <v/>
      </c>
      <c r="Y39" s="28" t="str">
        <f>IF(E39="","",IF(②選手情報入力!O48="",0,1))</f>
        <v/>
      </c>
      <c r="Z39" t="str">
        <f>IF(E39="","",IF(②選手情報入力!P48="","",IF(I39=1,VLOOKUP(②選手情報入力!P48,種目情報!$A$4:$C$39,3,FALSE),VLOOKUP(②選手情報入力!P48,種目情報!$E$4:$G$39,3,FALSE))))</f>
        <v/>
      </c>
      <c r="AA39" t="str">
        <f>IF(E39="","",IF(②選手情報入力!R48="","",IF(I39=1,種目情報!$J$4,種目情報!$J$6)))</f>
        <v/>
      </c>
      <c r="AB39" t="str">
        <f>IF(E39="","",IF(②選手情報入力!R48="","",IF(I39=1,IF(②選手情報入力!$S$6="","",②選手情報入力!$S$6),IF(②選手情報入力!$S$7="","",②選手情報入力!$S$7))))</f>
        <v/>
      </c>
      <c r="AC39" t="str">
        <f>IF(E39="","",IF(②選手情報入力!R48="","",IF(I39=1,IF(②選手情報入力!$R$6="",0,1),IF(②選手情報入力!$R$7="",0,1))))</f>
        <v/>
      </c>
      <c r="AD39" t="str">
        <f>IF(E39="","",IF(②選手情報入力!R48="","",2))</f>
        <v/>
      </c>
      <c r="AE39" t="str">
        <f>IF(E39="","",IF(②選手情報入力!T48="","",IF(I39=1,種目情報!$J$5,種目情報!$J$7)))</f>
        <v/>
      </c>
      <c r="AF39" t="str">
        <f>IF(E39="","",IF(②選手情報入力!T48="","",IF(I39=1,IF(②選手情報入力!$U$6="","",②選手情報入力!$U$6),IF(②選手情報入力!$U$7="","",②選手情報入力!$U$7))))</f>
        <v/>
      </c>
      <c r="AG39" t="str">
        <f>IF(E39="","",IF(②選手情報入力!T48="","",IF(I39=1,IF(②選手情報入力!$T$6="",0,1),IF(②選手情報入力!$T$7="",0,1))))</f>
        <v/>
      </c>
      <c r="AH39" t="str">
        <f>IF(E39="","",IF(②選手情報入力!T48="","",2))</f>
        <v/>
      </c>
    </row>
    <row r="40" spans="1:34">
      <c r="A40" t="str">
        <f>IF(E40="","",Sheet2!A39)</f>
        <v/>
      </c>
      <c r="B40" t="str">
        <f>IF(E40="","",①団体情報入力!$C$4)</f>
        <v/>
      </c>
      <c r="D40" t="str">
        <f>IF(②選手情報入力!B49="","",②選手情報入力!B49)</f>
        <v/>
      </c>
      <c r="E40" t="str">
        <f>IF(②選手情報入力!C49="","",(②選手情報入力!C49))</f>
        <v/>
      </c>
      <c r="F40" t="str">
        <f>IF(E40="","",②選手情報入力!D49)</f>
        <v/>
      </c>
      <c r="G40" t="str">
        <f>IF(E40="","",ASC(②選手情報入力!E49))</f>
        <v/>
      </c>
      <c r="H40" t="str">
        <f t="shared" si="0"/>
        <v/>
      </c>
      <c r="I40" t="str">
        <f>IF(E40="","",IF(②選手情報入力!G49="男",1,2))</f>
        <v/>
      </c>
      <c r="J40" t="str">
        <f>IF(E40="","",IF(②選手情報入力!H49="","",②選手情報入力!H49))</f>
        <v/>
      </c>
      <c r="L40" t="str">
        <f t="shared" si="1"/>
        <v/>
      </c>
      <c r="M40" t="str">
        <f t="shared" si="2"/>
        <v/>
      </c>
      <c r="O40" t="str">
        <f>IF(E40="","",IF(②選手情報入力!J49="","",IF(I40=1,VLOOKUP(②選手情報入力!J49,種目情報!$A$4:$B$35,2,FALSE),VLOOKUP(②選手情報入力!J49,種目情報!$E$4:$F$34,2,FALSE))))</f>
        <v/>
      </c>
      <c r="P40" t="str">
        <f>IF(E40="","",IF(②選手情報入力!K49="","",②選手情報入力!K49))</f>
        <v/>
      </c>
      <c r="Q40" s="28" t="str">
        <f>IF(E40="","",IF(②選手情報入力!I49="",0,1))</f>
        <v/>
      </c>
      <c r="R40" t="str">
        <f>IF(E40="","",IF(②選手情報入力!J49="","",IF(I40=1,VLOOKUP(②選手情報入力!J49,種目情報!$A$4:$C$39,3,FALSE),VLOOKUP(②選手情報入力!J49,種目情報!$E$4:$G$39,3,FALSE))))</f>
        <v/>
      </c>
      <c r="S40" t="str">
        <f>IF(E40="","",IF(②選手情報入力!M49="","",IF(I40=1,VLOOKUP(②選手情報入力!M49,種目情報!$A$4:$B$39,2,FALSE),VLOOKUP(②選手情報入力!M49,種目情報!$E$4:$F$39,2,FALSE))))</f>
        <v/>
      </c>
      <c r="T40" t="str">
        <f>IF(E40="","",IF(②選手情報入力!N49="","",②選手情報入力!N49))</f>
        <v/>
      </c>
      <c r="U40" s="28" t="str">
        <f>IF(E40="","",IF(②選手情報入力!L49="",0,1))</f>
        <v/>
      </c>
      <c r="V40" t="str">
        <f>IF(E40="","",IF(②選手情報入力!M49="","",IF(I40=1,VLOOKUP(②選手情報入力!M49,種目情報!$A$4:$C$39,3,FALSE),VLOOKUP(②選手情報入力!M49,種目情報!$E$4:$G$39,3,FALSE))))</f>
        <v/>
      </c>
      <c r="W40" t="str">
        <f>IF(E40="","",IF(②選手情報入力!P49="","",IF(I40=1,VLOOKUP(②選手情報入力!P49,種目情報!$A$4:$B$39,2,FALSE),VLOOKUP(②選手情報入力!P49,種目情報!$E$4:$F$39,2,FALSE))))</f>
        <v/>
      </c>
      <c r="X40" t="str">
        <f>IF(E40="","",IF(②選手情報入力!Q49="","",②選手情報入力!Q49))</f>
        <v/>
      </c>
      <c r="Y40" s="28" t="str">
        <f>IF(E40="","",IF(②選手情報入力!O49="",0,1))</f>
        <v/>
      </c>
      <c r="Z40" t="str">
        <f>IF(E40="","",IF(②選手情報入力!P49="","",IF(I40=1,VLOOKUP(②選手情報入力!P49,種目情報!$A$4:$C$39,3,FALSE),VLOOKUP(②選手情報入力!P49,種目情報!$E$4:$G$39,3,FALSE))))</f>
        <v/>
      </c>
      <c r="AA40" t="str">
        <f>IF(E40="","",IF(②選手情報入力!R49="","",IF(I40=1,種目情報!$J$4,種目情報!$J$6)))</f>
        <v/>
      </c>
      <c r="AB40" t="str">
        <f>IF(E40="","",IF(②選手情報入力!R49="","",IF(I40=1,IF(②選手情報入力!$S$6="","",②選手情報入力!$S$6),IF(②選手情報入力!$S$7="","",②選手情報入力!$S$7))))</f>
        <v/>
      </c>
      <c r="AC40" t="str">
        <f>IF(E40="","",IF(②選手情報入力!R49="","",IF(I40=1,IF(②選手情報入力!$R$6="",0,1),IF(②選手情報入力!$R$7="",0,1))))</f>
        <v/>
      </c>
      <c r="AD40" t="str">
        <f>IF(E40="","",IF(②選手情報入力!R49="","",2))</f>
        <v/>
      </c>
      <c r="AE40" t="str">
        <f>IF(E40="","",IF(②選手情報入力!T49="","",IF(I40=1,種目情報!$J$5,種目情報!$J$7)))</f>
        <v/>
      </c>
      <c r="AF40" t="str">
        <f>IF(E40="","",IF(②選手情報入力!T49="","",IF(I40=1,IF(②選手情報入力!$U$6="","",②選手情報入力!$U$6),IF(②選手情報入力!$U$7="","",②選手情報入力!$U$7))))</f>
        <v/>
      </c>
      <c r="AG40" t="str">
        <f>IF(E40="","",IF(②選手情報入力!T49="","",IF(I40=1,IF(②選手情報入力!$T$6="",0,1),IF(②選手情報入力!$T$7="",0,1))))</f>
        <v/>
      </c>
      <c r="AH40" t="str">
        <f>IF(E40="","",IF(②選手情報入力!T49="","",2))</f>
        <v/>
      </c>
    </row>
    <row r="41" spans="1:34">
      <c r="A41" t="str">
        <f>IF(E41="","",Sheet2!A40)</f>
        <v/>
      </c>
      <c r="B41" t="str">
        <f>IF(E41="","",①団体情報入力!$C$4)</f>
        <v/>
      </c>
      <c r="D41" t="str">
        <f>IF(②選手情報入力!B50="","",②選手情報入力!B50)</f>
        <v/>
      </c>
      <c r="E41" t="str">
        <f>IF(②選手情報入力!C50="","",(②選手情報入力!C50))</f>
        <v/>
      </c>
      <c r="F41" t="str">
        <f>IF(E41="","",②選手情報入力!D50)</f>
        <v/>
      </c>
      <c r="G41" t="str">
        <f>IF(E41="","",ASC(②選手情報入力!E50))</f>
        <v/>
      </c>
      <c r="H41" t="str">
        <f t="shared" si="0"/>
        <v/>
      </c>
      <c r="I41" t="str">
        <f>IF(E41="","",IF(②選手情報入力!G50="男",1,2))</f>
        <v/>
      </c>
      <c r="J41" t="str">
        <f>IF(E41="","",IF(②選手情報入力!H50="","",②選手情報入力!H50))</f>
        <v/>
      </c>
      <c r="L41" t="str">
        <f t="shared" si="1"/>
        <v/>
      </c>
      <c r="M41" t="str">
        <f t="shared" si="2"/>
        <v/>
      </c>
      <c r="O41" t="str">
        <f>IF(E41="","",IF(②選手情報入力!J50="","",IF(I41=1,VLOOKUP(②選手情報入力!J50,種目情報!$A$4:$B$35,2,FALSE),VLOOKUP(②選手情報入力!J50,種目情報!$E$4:$F$34,2,FALSE))))</f>
        <v/>
      </c>
      <c r="P41" t="str">
        <f>IF(E41="","",IF(②選手情報入力!K50="","",②選手情報入力!K50))</f>
        <v/>
      </c>
      <c r="Q41" s="28" t="str">
        <f>IF(E41="","",IF(②選手情報入力!I50="",0,1))</f>
        <v/>
      </c>
      <c r="R41" t="str">
        <f>IF(E41="","",IF(②選手情報入力!J50="","",IF(I41=1,VLOOKUP(②選手情報入力!J50,種目情報!$A$4:$C$39,3,FALSE),VLOOKUP(②選手情報入力!J50,種目情報!$E$4:$G$39,3,FALSE))))</f>
        <v/>
      </c>
      <c r="S41" t="str">
        <f>IF(E41="","",IF(②選手情報入力!M50="","",IF(I41=1,VLOOKUP(②選手情報入力!M50,種目情報!$A$4:$B$39,2,FALSE),VLOOKUP(②選手情報入力!M50,種目情報!$E$4:$F$39,2,FALSE))))</f>
        <v/>
      </c>
      <c r="T41" t="str">
        <f>IF(E41="","",IF(②選手情報入力!N50="","",②選手情報入力!N50))</f>
        <v/>
      </c>
      <c r="U41" s="28" t="str">
        <f>IF(E41="","",IF(②選手情報入力!L50="",0,1))</f>
        <v/>
      </c>
      <c r="V41" t="str">
        <f>IF(E41="","",IF(②選手情報入力!M50="","",IF(I41=1,VLOOKUP(②選手情報入力!M50,種目情報!$A$4:$C$39,3,FALSE),VLOOKUP(②選手情報入力!M50,種目情報!$E$4:$G$39,3,FALSE))))</f>
        <v/>
      </c>
      <c r="W41" t="str">
        <f>IF(E41="","",IF(②選手情報入力!P50="","",IF(I41=1,VLOOKUP(②選手情報入力!P50,種目情報!$A$4:$B$39,2,FALSE),VLOOKUP(②選手情報入力!P50,種目情報!$E$4:$F$39,2,FALSE))))</f>
        <v/>
      </c>
      <c r="X41" t="str">
        <f>IF(E41="","",IF(②選手情報入力!Q50="","",②選手情報入力!Q50))</f>
        <v/>
      </c>
      <c r="Y41" s="28" t="str">
        <f>IF(E41="","",IF(②選手情報入力!O50="",0,1))</f>
        <v/>
      </c>
      <c r="Z41" t="str">
        <f>IF(E41="","",IF(②選手情報入力!P50="","",IF(I41=1,VLOOKUP(②選手情報入力!P50,種目情報!$A$4:$C$39,3,FALSE),VLOOKUP(②選手情報入力!P50,種目情報!$E$4:$G$39,3,FALSE))))</f>
        <v/>
      </c>
      <c r="AA41" t="str">
        <f>IF(E41="","",IF(②選手情報入力!R50="","",IF(I41=1,種目情報!$J$4,種目情報!$J$6)))</f>
        <v/>
      </c>
      <c r="AB41" t="str">
        <f>IF(E41="","",IF(②選手情報入力!R50="","",IF(I41=1,IF(②選手情報入力!$S$6="","",②選手情報入力!$S$6),IF(②選手情報入力!$S$7="","",②選手情報入力!$S$7))))</f>
        <v/>
      </c>
      <c r="AC41" t="str">
        <f>IF(E41="","",IF(②選手情報入力!R50="","",IF(I41=1,IF(②選手情報入力!$R$6="",0,1),IF(②選手情報入力!$R$7="",0,1))))</f>
        <v/>
      </c>
      <c r="AD41" t="str">
        <f>IF(E41="","",IF(②選手情報入力!R50="","",2))</f>
        <v/>
      </c>
      <c r="AE41" t="str">
        <f>IF(E41="","",IF(②選手情報入力!T50="","",IF(I41=1,種目情報!$J$5,種目情報!$J$7)))</f>
        <v/>
      </c>
      <c r="AF41" t="str">
        <f>IF(E41="","",IF(②選手情報入力!T50="","",IF(I41=1,IF(②選手情報入力!$U$6="","",②選手情報入力!$U$6),IF(②選手情報入力!$U$7="","",②選手情報入力!$U$7))))</f>
        <v/>
      </c>
      <c r="AG41" t="str">
        <f>IF(E41="","",IF(②選手情報入力!T50="","",IF(I41=1,IF(②選手情報入力!$T$6="",0,1),IF(②選手情報入力!$T$7="",0,1))))</f>
        <v/>
      </c>
      <c r="AH41" t="str">
        <f>IF(E41="","",IF(②選手情報入力!T50="","",2))</f>
        <v/>
      </c>
    </row>
    <row r="42" spans="1:34">
      <c r="A42" t="str">
        <f>IF(E42="","",Sheet2!A41)</f>
        <v/>
      </c>
      <c r="B42" t="str">
        <f>IF(E42="","",①団体情報入力!$C$4)</f>
        <v/>
      </c>
      <c r="D42" t="str">
        <f>IF(②選手情報入力!B51="","",②選手情報入力!B51)</f>
        <v/>
      </c>
      <c r="E42" t="str">
        <f>IF(②選手情報入力!C51="","",(②選手情報入力!C51))</f>
        <v/>
      </c>
      <c r="F42" t="str">
        <f>IF(E42="","",②選手情報入力!D51)</f>
        <v/>
      </c>
      <c r="G42" t="str">
        <f>IF(E42="","",ASC(②選手情報入力!E51))</f>
        <v/>
      </c>
      <c r="H42" t="str">
        <f t="shared" si="0"/>
        <v/>
      </c>
      <c r="I42" t="str">
        <f>IF(E42="","",IF(②選手情報入力!G51="男",1,2))</f>
        <v/>
      </c>
      <c r="J42" t="str">
        <f>IF(E42="","",IF(②選手情報入力!H51="","",②選手情報入力!H51))</f>
        <v/>
      </c>
      <c r="L42" t="str">
        <f t="shared" si="1"/>
        <v/>
      </c>
      <c r="M42" t="str">
        <f t="shared" si="2"/>
        <v/>
      </c>
      <c r="O42" t="str">
        <f>IF(E42="","",IF(②選手情報入力!J51="","",IF(I42=1,VLOOKUP(②選手情報入力!J51,種目情報!$A$4:$B$35,2,FALSE),VLOOKUP(②選手情報入力!J51,種目情報!$E$4:$F$34,2,FALSE))))</f>
        <v/>
      </c>
      <c r="P42" t="str">
        <f>IF(E42="","",IF(②選手情報入力!K51="","",②選手情報入力!K51))</f>
        <v/>
      </c>
      <c r="Q42" s="28" t="str">
        <f>IF(E42="","",IF(②選手情報入力!I51="",0,1))</f>
        <v/>
      </c>
      <c r="R42" t="str">
        <f>IF(E42="","",IF(②選手情報入力!J51="","",IF(I42=1,VLOOKUP(②選手情報入力!J51,種目情報!$A$4:$C$39,3,FALSE),VLOOKUP(②選手情報入力!J51,種目情報!$E$4:$G$39,3,FALSE))))</f>
        <v/>
      </c>
      <c r="S42" t="str">
        <f>IF(E42="","",IF(②選手情報入力!M51="","",IF(I42=1,VLOOKUP(②選手情報入力!M51,種目情報!$A$4:$B$39,2,FALSE),VLOOKUP(②選手情報入力!M51,種目情報!$E$4:$F$39,2,FALSE))))</f>
        <v/>
      </c>
      <c r="T42" t="str">
        <f>IF(E42="","",IF(②選手情報入力!N51="","",②選手情報入力!N51))</f>
        <v/>
      </c>
      <c r="U42" s="28" t="str">
        <f>IF(E42="","",IF(②選手情報入力!L51="",0,1))</f>
        <v/>
      </c>
      <c r="V42" t="str">
        <f>IF(E42="","",IF(②選手情報入力!M51="","",IF(I42=1,VLOOKUP(②選手情報入力!M51,種目情報!$A$4:$C$39,3,FALSE),VLOOKUP(②選手情報入力!M51,種目情報!$E$4:$G$39,3,FALSE))))</f>
        <v/>
      </c>
      <c r="W42" t="str">
        <f>IF(E42="","",IF(②選手情報入力!P51="","",IF(I42=1,VLOOKUP(②選手情報入力!P51,種目情報!$A$4:$B$39,2,FALSE),VLOOKUP(②選手情報入力!P51,種目情報!$E$4:$F$39,2,FALSE))))</f>
        <v/>
      </c>
      <c r="X42" t="str">
        <f>IF(E42="","",IF(②選手情報入力!Q51="","",②選手情報入力!Q51))</f>
        <v/>
      </c>
      <c r="Y42" s="28" t="str">
        <f>IF(E42="","",IF(②選手情報入力!O51="",0,1))</f>
        <v/>
      </c>
      <c r="Z42" t="str">
        <f>IF(E42="","",IF(②選手情報入力!P51="","",IF(I42=1,VLOOKUP(②選手情報入力!P51,種目情報!$A$4:$C$39,3,FALSE),VLOOKUP(②選手情報入力!P51,種目情報!$E$4:$G$39,3,FALSE))))</f>
        <v/>
      </c>
      <c r="AA42" t="str">
        <f>IF(E42="","",IF(②選手情報入力!R51="","",IF(I42=1,種目情報!$J$4,種目情報!$J$6)))</f>
        <v/>
      </c>
      <c r="AB42" t="str">
        <f>IF(E42="","",IF(②選手情報入力!R51="","",IF(I42=1,IF(②選手情報入力!$S$6="","",②選手情報入力!$S$6),IF(②選手情報入力!$S$7="","",②選手情報入力!$S$7))))</f>
        <v/>
      </c>
      <c r="AC42" t="str">
        <f>IF(E42="","",IF(②選手情報入力!R51="","",IF(I42=1,IF(②選手情報入力!$R$6="",0,1),IF(②選手情報入力!$R$7="",0,1))))</f>
        <v/>
      </c>
      <c r="AD42" t="str">
        <f>IF(E42="","",IF(②選手情報入力!R51="","",2))</f>
        <v/>
      </c>
      <c r="AE42" t="str">
        <f>IF(E42="","",IF(②選手情報入力!T51="","",IF(I42=1,種目情報!$J$5,種目情報!$J$7)))</f>
        <v/>
      </c>
      <c r="AF42" t="str">
        <f>IF(E42="","",IF(②選手情報入力!T51="","",IF(I42=1,IF(②選手情報入力!$U$6="","",②選手情報入力!$U$6),IF(②選手情報入力!$U$7="","",②選手情報入力!$U$7))))</f>
        <v/>
      </c>
      <c r="AG42" t="str">
        <f>IF(E42="","",IF(②選手情報入力!T51="","",IF(I42=1,IF(②選手情報入力!$T$6="",0,1),IF(②選手情報入力!$T$7="",0,1))))</f>
        <v/>
      </c>
      <c r="AH42" t="str">
        <f>IF(E42="","",IF(②選手情報入力!T51="","",2))</f>
        <v/>
      </c>
    </row>
    <row r="43" spans="1:34">
      <c r="A43" t="str">
        <f>IF(E43="","",Sheet2!A42)</f>
        <v/>
      </c>
      <c r="B43" t="str">
        <f>IF(E43="","",①団体情報入力!$C$4)</f>
        <v/>
      </c>
      <c r="D43" t="str">
        <f>IF(②選手情報入力!B52="","",②選手情報入力!B52)</f>
        <v/>
      </c>
      <c r="E43" t="str">
        <f>IF(②選手情報入力!C52="","",(②選手情報入力!C52))</f>
        <v/>
      </c>
      <c r="F43" t="str">
        <f>IF(E43="","",②選手情報入力!D52)</f>
        <v/>
      </c>
      <c r="G43" t="str">
        <f>IF(E43="","",ASC(②選手情報入力!E52))</f>
        <v/>
      </c>
      <c r="H43" t="str">
        <f t="shared" si="0"/>
        <v/>
      </c>
      <c r="I43" t="str">
        <f>IF(E43="","",IF(②選手情報入力!G52="男",1,2))</f>
        <v/>
      </c>
      <c r="J43" t="str">
        <f>IF(E43="","",IF(②選手情報入力!H52="","",②選手情報入力!H52))</f>
        <v/>
      </c>
      <c r="L43" t="str">
        <f t="shared" si="1"/>
        <v/>
      </c>
      <c r="M43" t="str">
        <f t="shared" si="2"/>
        <v/>
      </c>
      <c r="O43" t="str">
        <f>IF(E43="","",IF(②選手情報入力!J52="","",IF(I43=1,VLOOKUP(②選手情報入力!J52,種目情報!$A$4:$B$35,2,FALSE),VLOOKUP(②選手情報入力!J52,種目情報!$E$4:$F$34,2,FALSE))))</f>
        <v/>
      </c>
      <c r="P43" t="str">
        <f>IF(E43="","",IF(②選手情報入力!K52="","",②選手情報入力!K52))</f>
        <v/>
      </c>
      <c r="Q43" s="28" t="str">
        <f>IF(E43="","",IF(②選手情報入力!I52="",0,1))</f>
        <v/>
      </c>
      <c r="R43" t="str">
        <f>IF(E43="","",IF(②選手情報入力!J52="","",IF(I43=1,VLOOKUP(②選手情報入力!J52,種目情報!$A$4:$C$39,3,FALSE),VLOOKUP(②選手情報入力!J52,種目情報!$E$4:$G$39,3,FALSE))))</f>
        <v/>
      </c>
      <c r="S43" t="str">
        <f>IF(E43="","",IF(②選手情報入力!M52="","",IF(I43=1,VLOOKUP(②選手情報入力!M52,種目情報!$A$4:$B$39,2,FALSE),VLOOKUP(②選手情報入力!M52,種目情報!$E$4:$F$39,2,FALSE))))</f>
        <v/>
      </c>
      <c r="T43" t="str">
        <f>IF(E43="","",IF(②選手情報入力!N52="","",②選手情報入力!N52))</f>
        <v/>
      </c>
      <c r="U43" s="28" t="str">
        <f>IF(E43="","",IF(②選手情報入力!L52="",0,1))</f>
        <v/>
      </c>
      <c r="V43" t="str">
        <f>IF(E43="","",IF(②選手情報入力!M52="","",IF(I43=1,VLOOKUP(②選手情報入力!M52,種目情報!$A$4:$C$39,3,FALSE),VLOOKUP(②選手情報入力!M52,種目情報!$E$4:$G$39,3,FALSE))))</f>
        <v/>
      </c>
      <c r="W43" t="str">
        <f>IF(E43="","",IF(②選手情報入力!P52="","",IF(I43=1,VLOOKUP(②選手情報入力!P52,種目情報!$A$4:$B$39,2,FALSE),VLOOKUP(②選手情報入力!P52,種目情報!$E$4:$F$39,2,FALSE))))</f>
        <v/>
      </c>
      <c r="X43" t="str">
        <f>IF(E43="","",IF(②選手情報入力!Q52="","",②選手情報入力!Q52))</f>
        <v/>
      </c>
      <c r="Y43" s="28" t="str">
        <f>IF(E43="","",IF(②選手情報入力!O52="",0,1))</f>
        <v/>
      </c>
      <c r="Z43" t="str">
        <f>IF(E43="","",IF(②選手情報入力!P52="","",IF(I43=1,VLOOKUP(②選手情報入力!P52,種目情報!$A$4:$C$39,3,FALSE),VLOOKUP(②選手情報入力!P52,種目情報!$E$4:$G$39,3,FALSE))))</f>
        <v/>
      </c>
      <c r="AA43" t="str">
        <f>IF(E43="","",IF(②選手情報入力!R52="","",IF(I43=1,種目情報!$J$4,種目情報!$J$6)))</f>
        <v/>
      </c>
      <c r="AB43" t="str">
        <f>IF(E43="","",IF(②選手情報入力!R52="","",IF(I43=1,IF(②選手情報入力!$S$6="","",②選手情報入力!$S$6),IF(②選手情報入力!$S$7="","",②選手情報入力!$S$7))))</f>
        <v/>
      </c>
      <c r="AC43" t="str">
        <f>IF(E43="","",IF(②選手情報入力!R52="","",IF(I43=1,IF(②選手情報入力!$R$6="",0,1),IF(②選手情報入力!$R$7="",0,1))))</f>
        <v/>
      </c>
      <c r="AD43" t="str">
        <f>IF(E43="","",IF(②選手情報入力!R52="","",2))</f>
        <v/>
      </c>
      <c r="AE43" t="str">
        <f>IF(E43="","",IF(②選手情報入力!T52="","",IF(I43=1,種目情報!$J$5,種目情報!$J$7)))</f>
        <v/>
      </c>
      <c r="AF43" t="str">
        <f>IF(E43="","",IF(②選手情報入力!T52="","",IF(I43=1,IF(②選手情報入力!$U$6="","",②選手情報入力!$U$6),IF(②選手情報入力!$U$7="","",②選手情報入力!$U$7))))</f>
        <v/>
      </c>
      <c r="AG43" t="str">
        <f>IF(E43="","",IF(②選手情報入力!T52="","",IF(I43=1,IF(②選手情報入力!$T$6="",0,1),IF(②選手情報入力!$T$7="",0,1))))</f>
        <v/>
      </c>
      <c r="AH43" t="str">
        <f>IF(E43="","",IF(②選手情報入力!T52="","",2))</f>
        <v/>
      </c>
    </row>
    <row r="44" spans="1:34">
      <c r="A44" t="str">
        <f>IF(E44="","",Sheet2!A43)</f>
        <v/>
      </c>
      <c r="B44" t="str">
        <f>IF(E44="","",①団体情報入力!$C$4)</f>
        <v/>
      </c>
      <c r="D44" t="str">
        <f>IF(②選手情報入力!B53="","",②選手情報入力!B53)</f>
        <v/>
      </c>
      <c r="E44" t="str">
        <f>IF(②選手情報入力!C53="","",(②選手情報入力!C53))</f>
        <v/>
      </c>
      <c r="F44" t="str">
        <f>IF(E44="","",②選手情報入力!D53)</f>
        <v/>
      </c>
      <c r="G44" t="str">
        <f>IF(E44="","",ASC(②選手情報入力!E53))</f>
        <v/>
      </c>
      <c r="H44" t="str">
        <f t="shared" si="0"/>
        <v/>
      </c>
      <c r="I44" t="str">
        <f>IF(E44="","",IF(②選手情報入力!G53="男",1,2))</f>
        <v/>
      </c>
      <c r="J44" t="str">
        <f>IF(E44="","",IF(②選手情報入力!H53="","",②選手情報入力!H53))</f>
        <v/>
      </c>
      <c r="L44" t="str">
        <f t="shared" si="1"/>
        <v/>
      </c>
      <c r="M44" t="str">
        <f t="shared" si="2"/>
        <v/>
      </c>
      <c r="O44" t="str">
        <f>IF(E44="","",IF(②選手情報入力!J53="","",IF(I44=1,VLOOKUP(②選手情報入力!J53,種目情報!$A$4:$B$35,2,FALSE),VLOOKUP(②選手情報入力!J53,種目情報!$E$4:$F$34,2,FALSE))))</f>
        <v/>
      </c>
      <c r="P44" t="str">
        <f>IF(E44="","",IF(②選手情報入力!K53="","",②選手情報入力!K53))</f>
        <v/>
      </c>
      <c r="Q44" s="28" t="str">
        <f>IF(E44="","",IF(②選手情報入力!I53="",0,1))</f>
        <v/>
      </c>
      <c r="R44" t="str">
        <f>IF(E44="","",IF(②選手情報入力!J53="","",IF(I44=1,VLOOKUP(②選手情報入力!J53,種目情報!$A$4:$C$39,3,FALSE),VLOOKUP(②選手情報入力!J53,種目情報!$E$4:$G$39,3,FALSE))))</f>
        <v/>
      </c>
      <c r="S44" t="str">
        <f>IF(E44="","",IF(②選手情報入力!M53="","",IF(I44=1,VLOOKUP(②選手情報入力!M53,種目情報!$A$4:$B$39,2,FALSE),VLOOKUP(②選手情報入力!M53,種目情報!$E$4:$F$39,2,FALSE))))</f>
        <v/>
      </c>
      <c r="T44" t="str">
        <f>IF(E44="","",IF(②選手情報入力!N53="","",②選手情報入力!N53))</f>
        <v/>
      </c>
      <c r="U44" s="28" t="str">
        <f>IF(E44="","",IF(②選手情報入力!L53="",0,1))</f>
        <v/>
      </c>
      <c r="V44" t="str">
        <f>IF(E44="","",IF(②選手情報入力!M53="","",IF(I44=1,VLOOKUP(②選手情報入力!M53,種目情報!$A$4:$C$39,3,FALSE),VLOOKUP(②選手情報入力!M53,種目情報!$E$4:$G$39,3,FALSE))))</f>
        <v/>
      </c>
      <c r="W44" t="str">
        <f>IF(E44="","",IF(②選手情報入力!P53="","",IF(I44=1,VLOOKUP(②選手情報入力!P53,種目情報!$A$4:$B$39,2,FALSE),VLOOKUP(②選手情報入力!P53,種目情報!$E$4:$F$39,2,FALSE))))</f>
        <v/>
      </c>
      <c r="X44" t="str">
        <f>IF(E44="","",IF(②選手情報入力!Q53="","",②選手情報入力!Q53))</f>
        <v/>
      </c>
      <c r="Y44" s="28" t="str">
        <f>IF(E44="","",IF(②選手情報入力!O53="",0,1))</f>
        <v/>
      </c>
      <c r="Z44" t="str">
        <f>IF(E44="","",IF(②選手情報入力!P53="","",IF(I44=1,VLOOKUP(②選手情報入力!P53,種目情報!$A$4:$C$39,3,FALSE),VLOOKUP(②選手情報入力!P53,種目情報!$E$4:$G$39,3,FALSE))))</f>
        <v/>
      </c>
      <c r="AA44" t="str">
        <f>IF(E44="","",IF(②選手情報入力!R53="","",IF(I44=1,種目情報!$J$4,種目情報!$J$6)))</f>
        <v/>
      </c>
      <c r="AB44" t="str">
        <f>IF(E44="","",IF(②選手情報入力!R53="","",IF(I44=1,IF(②選手情報入力!$S$6="","",②選手情報入力!$S$6),IF(②選手情報入力!$S$7="","",②選手情報入力!$S$7))))</f>
        <v/>
      </c>
      <c r="AC44" t="str">
        <f>IF(E44="","",IF(②選手情報入力!R53="","",IF(I44=1,IF(②選手情報入力!$R$6="",0,1),IF(②選手情報入力!$R$7="",0,1))))</f>
        <v/>
      </c>
      <c r="AD44" t="str">
        <f>IF(E44="","",IF(②選手情報入力!R53="","",2))</f>
        <v/>
      </c>
      <c r="AE44" t="str">
        <f>IF(E44="","",IF(②選手情報入力!T53="","",IF(I44=1,種目情報!$J$5,種目情報!$J$7)))</f>
        <v/>
      </c>
      <c r="AF44" t="str">
        <f>IF(E44="","",IF(②選手情報入力!T53="","",IF(I44=1,IF(②選手情報入力!$U$6="","",②選手情報入力!$U$6),IF(②選手情報入力!$U$7="","",②選手情報入力!$U$7))))</f>
        <v/>
      </c>
      <c r="AG44" t="str">
        <f>IF(E44="","",IF(②選手情報入力!T53="","",IF(I44=1,IF(②選手情報入力!$T$6="",0,1),IF(②選手情報入力!$T$7="",0,1))))</f>
        <v/>
      </c>
      <c r="AH44" t="str">
        <f>IF(E44="","",IF(②選手情報入力!T53="","",2))</f>
        <v/>
      </c>
    </row>
    <row r="45" spans="1:34">
      <c r="A45" t="str">
        <f>IF(E45="","",Sheet2!A44)</f>
        <v/>
      </c>
      <c r="B45" t="str">
        <f>IF(E45="","",①団体情報入力!$C$4)</f>
        <v/>
      </c>
      <c r="D45" t="str">
        <f>IF(②選手情報入力!B54="","",②選手情報入力!B54)</f>
        <v/>
      </c>
      <c r="E45" t="str">
        <f>IF(②選手情報入力!C54="","",(②選手情報入力!C54))</f>
        <v/>
      </c>
      <c r="F45" t="str">
        <f>IF(E45="","",②選手情報入力!D54)</f>
        <v/>
      </c>
      <c r="G45" t="str">
        <f>IF(E45="","",ASC(②選手情報入力!E54))</f>
        <v/>
      </c>
      <c r="H45" t="str">
        <f t="shared" si="0"/>
        <v/>
      </c>
      <c r="I45" t="str">
        <f>IF(E45="","",IF(②選手情報入力!G54="男",1,2))</f>
        <v/>
      </c>
      <c r="J45" t="str">
        <f>IF(E45="","",IF(②選手情報入力!H54="","",②選手情報入力!H54))</f>
        <v/>
      </c>
      <c r="L45" t="str">
        <f t="shared" si="1"/>
        <v/>
      </c>
      <c r="M45" t="str">
        <f t="shared" si="2"/>
        <v/>
      </c>
      <c r="O45" t="str">
        <f>IF(E45="","",IF(②選手情報入力!J54="","",IF(I45=1,VLOOKUP(②選手情報入力!J54,種目情報!$A$4:$B$35,2,FALSE),VLOOKUP(②選手情報入力!J54,種目情報!$E$4:$F$34,2,FALSE))))</f>
        <v/>
      </c>
      <c r="P45" t="str">
        <f>IF(E45="","",IF(②選手情報入力!K54="","",②選手情報入力!K54))</f>
        <v/>
      </c>
      <c r="Q45" s="28" t="str">
        <f>IF(E45="","",IF(②選手情報入力!I54="",0,1))</f>
        <v/>
      </c>
      <c r="R45" t="str">
        <f>IF(E45="","",IF(②選手情報入力!J54="","",IF(I45=1,VLOOKUP(②選手情報入力!J54,種目情報!$A$4:$C$39,3,FALSE),VLOOKUP(②選手情報入力!J54,種目情報!$E$4:$G$39,3,FALSE))))</f>
        <v/>
      </c>
      <c r="S45" t="str">
        <f>IF(E45="","",IF(②選手情報入力!M54="","",IF(I45=1,VLOOKUP(②選手情報入力!M54,種目情報!$A$4:$B$39,2,FALSE),VLOOKUP(②選手情報入力!M54,種目情報!$E$4:$F$39,2,FALSE))))</f>
        <v/>
      </c>
      <c r="T45" t="str">
        <f>IF(E45="","",IF(②選手情報入力!N54="","",②選手情報入力!N54))</f>
        <v/>
      </c>
      <c r="U45" s="28" t="str">
        <f>IF(E45="","",IF(②選手情報入力!L54="",0,1))</f>
        <v/>
      </c>
      <c r="V45" t="str">
        <f>IF(E45="","",IF(②選手情報入力!M54="","",IF(I45=1,VLOOKUP(②選手情報入力!M54,種目情報!$A$4:$C$39,3,FALSE),VLOOKUP(②選手情報入力!M54,種目情報!$E$4:$G$39,3,FALSE))))</f>
        <v/>
      </c>
      <c r="W45" t="str">
        <f>IF(E45="","",IF(②選手情報入力!P54="","",IF(I45=1,VLOOKUP(②選手情報入力!P54,種目情報!$A$4:$B$39,2,FALSE),VLOOKUP(②選手情報入力!P54,種目情報!$E$4:$F$39,2,FALSE))))</f>
        <v/>
      </c>
      <c r="X45" t="str">
        <f>IF(E45="","",IF(②選手情報入力!Q54="","",②選手情報入力!Q54))</f>
        <v/>
      </c>
      <c r="Y45" s="28" t="str">
        <f>IF(E45="","",IF(②選手情報入力!O54="",0,1))</f>
        <v/>
      </c>
      <c r="Z45" t="str">
        <f>IF(E45="","",IF(②選手情報入力!P54="","",IF(I45=1,VLOOKUP(②選手情報入力!P54,種目情報!$A$4:$C$39,3,FALSE),VLOOKUP(②選手情報入力!P54,種目情報!$E$4:$G$39,3,FALSE))))</f>
        <v/>
      </c>
      <c r="AA45" t="str">
        <f>IF(E45="","",IF(②選手情報入力!R54="","",IF(I45=1,種目情報!$J$4,種目情報!$J$6)))</f>
        <v/>
      </c>
      <c r="AB45" t="str">
        <f>IF(E45="","",IF(②選手情報入力!R54="","",IF(I45=1,IF(②選手情報入力!$S$6="","",②選手情報入力!$S$6),IF(②選手情報入力!$S$7="","",②選手情報入力!$S$7))))</f>
        <v/>
      </c>
      <c r="AC45" t="str">
        <f>IF(E45="","",IF(②選手情報入力!R54="","",IF(I45=1,IF(②選手情報入力!$R$6="",0,1),IF(②選手情報入力!$R$7="",0,1))))</f>
        <v/>
      </c>
      <c r="AD45" t="str">
        <f>IF(E45="","",IF(②選手情報入力!R54="","",2))</f>
        <v/>
      </c>
      <c r="AE45" t="str">
        <f>IF(E45="","",IF(②選手情報入力!T54="","",IF(I45=1,種目情報!$J$5,種目情報!$J$7)))</f>
        <v/>
      </c>
      <c r="AF45" t="str">
        <f>IF(E45="","",IF(②選手情報入力!T54="","",IF(I45=1,IF(②選手情報入力!$U$6="","",②選手情報入力!$U$6),IF(②選手情報入力!$U$7="","",②選手情報入力!$U$7))))</f>
        <v/>
      </c>
      <c r="AG45" t="str">
        <f>IF(E45="","",IF(②選手情報入力!T54="","",IF(I45=1,IF(②選手情報入力!$T$6="",0,1),IF(②選手情報入力!$T$7="",0,1))))</f>
        <v/>
      </c>
      <c r="AH45" t="str">
        <f>IF(E45="","",IF(②選手情報入力!T54="","",2))</f>
        <v/>
      </c>
    </row>
    <row r="46" spans="1:34">
      <c r="A46" t="str">
        <f>IF(E46="","",Sheet2!A45)</f>
        <v/>
      </c>
      <c r="B46" t="str">
        <f>IF(E46="","",①団体情報入力!$C$4)</f>
        <v/>
      </c>
      <c r="D46" t="str">
        <f>IF(②選手情報入力!B55="","",②選手情報入力!B55)</f>
        <v/>
      </c>
      <c r="E46" t="str">
        <f>IF(②選手情報入力!C55="","",(②選手情報入力!C55))</f>
        <v/>
      </c>
      <c r="F46" t="str">
        <f>IF(E46="","",②選手情報入力!D55)</f>
        <v/>
      </c>
      <c r="G46" t="str">
        <f>IF(E46="","",ASC(②選手情報入力!E55))</f>
        <v/>
      </c>
      <c r="H46" t="str">
        <f t="shared" si="0"/>
        <v/>
      </c>
      <c r="I46" t="str">
        <f>IF(E46="","",IF(②選手情報入力!G55="男",1,2))</f>
        <v/>
      </c>
      <c r="J46" t="str">
        <f>IF(E46="","",IF(②選手情報入力!H55="","",②選手情報入力!H55))</f>
        <v/>
      </c>
      <c r="L46" t="str">
        <f t="shared" si="1"/>
        <v/>
      </c>
      <c r="M46" t="str">
        <f t="shared" si="2"/>
        <v/>
      </c>
      <c r="O46" t="str">
        <f>IF(E46="","",IF(②選手情報入力!J55="","",IF(I46=1,VLOOKUP(②選手情報入力!J55,種目情報!$A$4:$B$35,2,FALSE),VLOOKUP(②選手情報入力!J55,種目情報!$E$4:$F$34,2,FALSE))))</f>
        <v/>
      </c>
      <c r="P46" t="str">
        <f>IF(E46="","",IF(②選手情報入力!K55="","",②選手情報入力!K55))</f>
        <v/>
      </c>
      <c r="Q46" s="28" t="str">
        <f>IF(E46="","",IF(②選手情報入力!I55="",0,1))</f>
        <v/>
      </c>
      <c r="R46" t="str">
        <f>IF(E46="","",IF(②選手情報入力!J55="","",IF(I46=1,VLOOKUP(②選手情報入力!J55,種目情報!$A$4:$C$39,3,FALSE),VLOOKUP(②選手情報入力!J55,種目情報!$E$4:$G$39,3,FALSE))))</f>
        <v/>
      </c>
      <c r="S46" t="str">
        <f>IF(E46="","",IF(②選手情報入力!M55="","",IF(I46=1,VLOOKUP(②選手情報入力!M55,種目情報!$A$4:$B$39,2,FALSE),VLOOKUP(②選手情報入力!M55,種目情報!$E$4:$F$39,2,FALSE))))</f>
        <v/>
      </c>
      <c r="T46" t="str">
        <f>IF(E46="","",IF(②選手情報入力!N55="","",②選手情報入力!N55))</f>
        <v/>
      </c>
      <c r="U46" s="28" t="str">
        <f>IF(E46="","",IF(②選手情報入力!L55="",0,1))</f>
        <v/>
      </c>
      <c r="V46" t="str">
        <f>IF(E46="","",IF(②選手情報入力!M55="","",IF(I46=1,VLOOKUP(②選手情報入力!M55,種目情報!$A$4:$C$39,3,FALSE),VLOOKUP(②選手情報入力!M55,種目情報!$E$4:$G$39,3,FALSE))))</f>
        <v/>
      </c>
      <c r="W46" t="str">
        <f>IF(E46="","",IF(②選手情報入力!P55="","",IF(I46=1,VLOOKUP(②選手情報入力!P55,種目情報!$A$4:$B$39,2,FALSE),VLOOKUP(②選手情報入力!P55,種目情報!$E$4:$F$39,2,FALSE))))</f>
        <v/>
      </c>
      <c r="X46" t="str">
        <f>IF(E46="","",IF(②選手情報入力!Q55="","",②選手情報入力!Q55))</f>
        <v/>
      </c>
      <c r="Y46" s="28" t="str">
        <f>IF(E46="","",IF(②選手情報入力!O55="",0,1))</f>
        <v/>
      </c>
      <c r="Z46" t="str">
        <f>IF(E46="","",IF(②選手情報入力!P55="","",IF(I46=1,VLOOKUP(②選手情報入力!P55,種目情報!$A$4:$C$39,3,FALSE),VLOOKUP(②選手情報入力!P55,種目情報!$E$4:$G$39,3,FALSE))))</f>
        <v/>
      </c>
      <c r="AA46" t="str">
        <f>IF(E46="","",IF(②選手情報入力!R55="","",IF(I46=1,種目情報!$J$4,種目情報!$J$6)))</f>
        <v/>
      </c>
      <c r="AB46" t="str">
        <f>IF(E46="","",IF(②選手情報入力!R55="","",IF(I46=1,IF(②選手情報入力!$S$6="","",②選手情報入力!$S$6),IF(②選手情報入力!$S$7="","",②選手情報入力!$S$7))))</f>
        <v/>
      </c>
      <c r="AC46" t="str">
        <f>IF(E46="","",IF(②選手情報入力!R55="","",IF(I46=1,IF(②選手情報入力!$R$6="",0,1),IF(②選手情報入力!$R$7="",0,1))))</f>
        <v/>
      </c>
      <c r="AD46" t="str">
        <f>IF(E46="","",IF(②選手情報入力!R55="","",2))</f>
        <v/>
      </c>
      <c r="AE46" t="str">
        <f>IF(E46="","",IF(②選手情報入力!T55="","",IF(I46=1,種目情報!$J$5,種目情報!$J$7)))</f>
        <v/>
      </c>
      <c r="AF46" t="str">
        <f>IF(E46="","",IF(②選手情報入力!T55="","",IF(I46=1,IF(②選手情報入力!$U$6="","",②選手情報入力!$U$6),IF(②選手情報入力!$U$7="","",②選手情報入力!$U$7))))</f>
        <v/>
      </c>
      <c r="AG46" t="str">
        <f>IF(E46="","",IF(②選手情報入力!T55="","",IF(I46=1,IF(②選手情報入力!$T$6="",0,1),IF(②選手情報入力!$T$7="",0,1))))</f>
        <v/>
      </c>
      <c r="AH46" t="str">
        <f>IF(E46="","",IF(②選手情報入力!T55="","",2))</f>
        <v/>
      </c>
    </row>
    <row r="47" spans="1:34">
      <c r="A47" t="str">
        <f>IF(E47="","",Sheet2!A46)</f>
        <v/>
      </c>
      <c r="B47" t="str">
        <f>IF(E47="","",①団体情報入力!$C$4)</f>
        <v/>
      </c>
      <c r="D47" t="str">
        <f>IF(②選手情報入力!B56="","",②選手情報入力!B56)</f>
        <v/>
      </c>
      <c r="E47" t="str">
        <f>IF(②選手情報入力!C56="","",(②選手情報入力!C56))</f>
        <v/>
      </c>
      <c r="F47" t="str">
        <f>IF(E47="","",②選手情報入力!D56)</f>
        <v/>
      </c>
      <c r="G47" t="str">
        <f>IF(E47="","",ASC(②選手情報入力!E56))</f>
        <v/>
      </c>
      <c r="H47" t="str">
        <f t="shared" si="0"/>
        <v/>
      </c>
      <c r="I47" t="str">
        <f>IF(E47="","",IF(②選手情報入力!G56="男",1,2))</f>
        <v/>
      </c>
      <c r="J47" t="str">
        <f>IF(E47="","",IF(②選手情報入力!H56="","",②選手情報入力!H56))</f>
        <v/>
      </c>
      <c r="L47" t="str">
        <f t="shared" si="1"/>
        <v/>
      </c>
      <c r="M47" t="str">
        <f t="shared" si="2"/>
        <v/>
      </c>
      <c r="O47" t="str">
        <f>IF(E47="","",IF(②選手情報入力!J56="","",IF(I47=1,VLOOKUP(②選手情報入力!J56,種目情報!$A$4:$B$35,2,FALSE),VLOOKUP(②選手情報入力!J56,種目情報!$E$4:$F$34,2,FALSE))))</f>
        <v/>
      </c>
      <c r="P47" t="str">
        <f>IF(E47="","",IF(②選手情報入力!K56="","",②選手情報入力!K56))</f>
        <v/>
      </c>
      <c r="Q47" s="28" t="str">
        <f>IF(E47="","",IF(②選手情報入力!I56="",0,1))</f>
        <v/>
      </c>
      <c r="R47" t="str">
        <f>IF(E47="","",IF(②選手情報入力!J56="","",IF(I47=1,VLOOKUP(②選手情報入力!J56,種目情報!$A$4:$C$39,3,FALSE),VLOOKUP(②選手情報入力!J56,種目情報!$E$4:$G$39,3,FALSE))))</f>
        <v/>
      </c>
      <c r="S47" t="str">
        <f>IF(E47="","",IF(②選手情報入力!M56="","",IF(I47=1,VLOOKUP(②選手情報入力!M56,種目情報!$A$4:$B$39,2,FALSE),VLOOKUP(②選手情報入力!M56,種目情報!$E$4:$F$39,2,FALSE))))</f>
        <v/>
      </c>
      <c r="T47" t="str">
        <f>IF(E47="","",IF(②選手情報入力!N56="","",②選手情報入力!N56))</f>
        <v/>
      </c>
      <c r="U47" s="28" t="str">
        <f>IF(E47="","",IF(②選手情報入力!L56="",0,1))</f>
        <v/>
      </c>
      <c r="V47" t="str">
        <f>IF(E47="","",IF(②選手情報入力!M56="","",IF(I47=1,VLOOKUP(②選手情報入力!M56,種目情報!$A$4:$C$39,3,FALSE),VLOOKUP(②選手情報入力!M56,種目情報!$E$4:$G$39,3,FALSE))))</f>
        <v/>
      </c>
      <c r="W47" t="str">
        <f>IF(E47="","",IF(②選手情報入力!P56="","",IF(I47=1,VLOOKUP(②選手情報入力!P56,種目情報!$A$4:$B$39,2,FALSE),VLOOKUP(②選手情報入力!P56,種目情報!$E$4:$F$39,2,FALSE))))</f>
        <v/>
      </c>
      <c r="X47" t="str">
        <f>IF(E47="","",IF(②選手情報入力!Q56="","",②選手情報入力!Q56))</f>
        <v/>
      </c>
      <c r="Y47" s="28" t="str">
        <f>IF(E47="","",IF(②選手情報入力!O56="",0,1))</f>
        <v/>
      </c>
      <c r="Z47" t="str">
        <f>IF(E47="","",IF(②選手情報入力!P56="","",IF(I47=1,VLOOKUP(②選手情報入力!P56,種目情報!$A$4:$C$39,3,FALSE),VLOOKUP(②選手情報入力!P56,種目情報!$E$4:$G$39,3,FALSE))))</f>
        <v/>
      </c>
      <c r="AA47" t="str">
        <f>IF(E47="","",IF(②選手情報入力!R56="","",IF(I47=1,種目情報!$J$4,種目情報!$J$6)))</f>
        <v/>
      </c>
      <c r="AB47" t="str">
        <f>IF(E47="","",IF(②選手情報入力!R56="","",IF(I47=1,IF(②選手情報入力!$S$6="","",②選手情報入力!$S$6),IF(②選手情報入力!$S$7="","",②選手情報入力!$S$7))))</f>
        <v/>
      </c>
      <c r="AC47" t="str">
        <f>IF(E47="","",IF(②選手情報入力!R56="","",IF(I47=1,IF(②選手情報入力!$R$6="",0,1),IF(②選手情報入力!$R$7="",0,1))))</f>
        <v/>
      </c>
      <c r="AD47" t="str">
        <f>IF(E47="","",IF(②選手情報入力!R56="","",2))</f>
        <v/>
      </c>
      <c r="AE47" t="str">
        <f>IF(E47="","",IF(②選手情報入力!T56="","",IF(I47=1,種目情報!$J$5,種目情報!$J$7)))</f>
        <v/>
      </c>
      <c r="AF47" t="str">
        <f>IF(E47="","",IF(②選手情報入力!T56="","",IF(I47=1,IF(②選手情報入力!$U$6="","",②選手情報入力!$U$6),IF(②選手情報入力!$U$7="","",②選手情報入力!$U$7))))</f>
        <v/>
      </c>
      <c r="AG47" t="str">
        <f>IF(E47="","",IF(②選手情報入力!T56="","",IF(I47=1,IF(②選手情報入力!$T$6="",0,1),IF(②選手情報入力!$T$7="",0,1))))</f>
        <v/>
      </c>
      <c r="AH47" t="str">
        <f>IF(E47="","",IF(②選手情報入力!T56="","",2))</f>
        <v/>
      </c>
    </row>
    <row r="48" spans="1:34">
      <c r="A48" t="str">
        <f>IF(E48="","",Sheet2!A47)</f>
        <v/>
      </c>
      <c r="B48" t="str">
        <f>IF(E48="","",①団体情報入力!$C$4)</f>
        <v/>
      </c>
      <c r="D48" t="str">
        <f>IF(②選手情報入力!B57="","",②選手情報入力!B57)</f>
        <v/>
      </c>
      <c r="E48" t="str">
        <f>IF(②選手情報入力!C57="","",(②選手情報入力!C57))</f>
        <v/>
      </c>
      <c r="F48" t="str">
        <f>IF(E48="","",②選手情報入力!D57)</f>
        <v/>
      </c>
      <c r="G48" t="str">
        <f>IF(E48="","",ASC(②選手情報入力!E57))</f>
        <v/>
      </c>
      <c r="H48" t="str">
        <f t="shared" si="0"/>
        <v/>
      </c>
      <c r="I48" t="str">
        <f>IF(E48="","",IF(②選手情報入力!G57="男",1,2))</f>
        <v/>
      </c>
      <c r="J48" t="str">
        <f>IF(E48="","",IF(②選手情報入力!H57="","",②選手情報入力!H57))</f>
        <v/>
      </c>
      <c r="L48" t="str">
        <f t="shared" si="1"/>
        <v/>
      </c>
      <c r="M48" t="str">
        <f t="shared" si="2"/>
        <v/>
      </c>
      <c r="O48" t="str">
        <f>IF(E48="","",IF(②選手情報入力!J57="","",IF(I48=1,VLOOKUP(②選手情報入力!J57,種目情報!$A$4:$B$35,2,FALSE),VLOOKUP(②選手情報入力!J57,種目情報!$E$4:$F$34,2,FALSE))))</f>
        <v/>
      </c>
      <c r="P48" t="str">
        <f>IF(E48="","",IF(②選手情報入力!K57="","",②選手情報入力!K57))</f>
        <v/>
      </c>
      <c r="Q48" s="28" t="str">
        <f>IF(E48="","",IF(②選手情報入力!I57="",0,1))</f>
        <v/>
      </c>
      <c r="R48" t="str">
        <f>IF(E48="","",IF(②選手情報入力!J57="","",IF(I48=1,VLOOKUP(②選手情報入力!J57,種目情報!$A$4:$C$39,3,FALSE),VLOOKUP(②選手情報入力!J57,種目情報!$E$4:$G$39,3,FALSE))))</f>
        <v/>
      </c>
      <c r="S48" t="str">
        <f>IF(E48="","",IF(②選手情報入力!M57="","",IF(I48=1,VLOOKUP(②選手情報入力!M57,種目情報!$A$4:$B$39,2,FALSE),VLOOKUP(②選手情報入力!M57,種目情報!$E$4:$F$39,2,FALSE))))</f>
        <v/>
      </c>
      <c r="T48" t="str">
        <f>IF(E48="","",IF(②選手情報入力!N57="","",②選手情報入力!N57))</f>
        <v/>
      </c>
      <c r="U48" s="28" t="str">
        <f>IF(E48="","",IF(②選手情報入力!L57="",0,1))</f>
        <v/>
      </c>
      <c r="V48" t="str">
        <f>IF(E48="","",IF(②選手情報入力!M57="","",IF(I48=1,VLOOKUP(②選手情報入力!M57,種目情報!$A$4:$C$39,3,FALSE),VLOOKUP(②選手情報入力!M57,種目情報!$E$4:$G$39,3,FALSE))))</f>
        <v/>
      </c>
      <c r="W48" t="str">
        <f>IF(E48="","",IF(②選手情報入力!P57="","",IF(I48=1,VLOOKUP(②選手情報入力!P57,種目情報!$A$4:$B$39,2,FALSE),VLOOKUP(②選手情報入力!P57,種目情報!$E$4:$F$39,2,FALSE))))</f>
        <v/>
      </c>
      <c r="X48" t="str">
        <f>IF(E48="","",IF(②選手情報入力!Q57="","",②選手情報入力!Q57))</f>
        <v/>
      </c>
      <c r="Y48" s="28" t="str">
        <f>IF(E48="","",IF(②選手情報入力!O57="",0,1))</f>
        <v/>
      </c>
      <c r="Z48" t="str">
        <f>IF(E48="","",IF(②選手情報入力!P57="","",IF(I48=1,VLOOKUP(②選手情報入力!P57,種目情報!$A$4:$C$39,3,FALSE),VLOOKUP(②選手情報入力!P57,種目情報!$E$4:$G$39,3,FALSE))))</f>
        <v/>
      </c>
      <c r="AA48" t="str">
        <f>IF(E48="","",IF(②選手情報入力!R57="","",IF(I48=1,種目情報!$J$4,種目情報!$J$6)))</f>
        <v/>
      </c>
      <c r="AB48" t="str">
        <f>IF(E48="","",IF(②選手情報入力!R57="","",IF(I48=1,IF(②選手情報入力!$S$6="","",②選手情報入力!$S$6),IF(②選手情報入力!$S$7="","",②選手情報入力!$S$7))))</f>
        <v/>
      </c>
      <c r="AC48" t="str">
        <f>IF(E48="","",IF(②選手情報入力!R57="","",IF(I48=1,IF(②選手情報入力!$R$6="",0,1),IF(②選手情報入力!$R$7="",0,1))))</f>
        <v/>
      </c>
      <c r="AD48" t="str">
        <f>IF(E48="","",IF(②選手情報入力!R57="","",2))</f>
        <v/>
      </c>
      <c r="AE48" t="str">
        <f>IF(E48="","",IF(②選手情報入力!T57="","",IF(I48=1,種目情報!$J$5,種目情報!$J$7)))</f>
        <v/>
      </c>
      <c r="AF48" t="str">
        <f>IF(E48="","",IF(②選手情報入力!T57="","",IF(I48=1,IF(②選手情報入力!$U$6="","",②選手情報入力!$U$6),IF(②選手情報入力!$U$7="","",②選手情報入力!$U$7))))</f>
        <v/>
      </c>
      <c r="AG48" t="str">
        <f>IF(E48="","",IF(②選手情報入力!T57="","",IF(I48=1,IF(②選手情報入力!$T$6="",0,1),IF(②選手情報入力!$T$7="",0,1))))</f>
        <v/>
      </c>
      <c r="AH48" t="str">
        <f>IF(E48="","",IF(②選手情報入力!T57="","",2))</f>
        <v/>
      </c>
    </row>
    <row r="49" spans="1:34">
      <c r="A49" t="str">
        <f>IF(E49="","",Sheet2!A48)</f>
        <v/>
      </c>
      <c r="B49" t="str">
        <f>IF(E49="","",①団体情報入力!$C$4)</f>
        <v/>
      </c>
      <c r="D49" t="str">
        <f>IF(②選手情報入力!B58="","",②選手情報入力!B58)</f>
        <v/>
      </c>
      <c r="E49" t="str">
        <f>IF(②選手情報入力!C58="","",(②選手情報入力!C58))</f>
        <v/>
      </c>
      <c r="F49" t="str">
        <f>IF(E49="","",②選手情報入力!D58)</f>
        <v/>
      </c>
      <c r="G49" t="str">
        <f>IF(E49="","",ASC(②選手情報入力!E58))</f>
        <v/>
      </c>
      <c r="H49" t="str">
        <f t="shared" si="0"/>
        <v/>
      </c>
      <c r="I49" t="str">
        <f>IF(E49="","",IF(②選手情報入力!G58="男",1,2))</f>
        <v/>
      </c>
      <c r="J49" t="str">
        <f>IF(E49="","",IF(②選手情報入力!H58="","",②選手情報入力!H58))</f>
        <v/>
      </c>
      <c r="L49" t="str">
        <f t="shared" si="1"/>
        <v/>
      </c>
      <c r="M49" t="str">
        <f t="shared" si="2"/>
        <v/>
      </c>
      <c r="O49" t="str">
        <f>IF(E49="","",IF(②選手情報入力!J58="","",IF(I49=1,VLOOKUP(②選手情報入力!J58,種目情報!$A$4:$B$35,2,FALSE),VLOOKUP(②選手情報入力!J58,種目情報!$E$4:$F$34,2,FALSE))))</f>
        <v/>
      </c>
      <c r="P49" t="str">
        <f>IF(E49="","",IF(②選手情報入力!K58="","",②選手情報入力!K58))</f>
        <v/>
      </c>
      <c r="Q49" s="28" t="str">
        <f>IF(E49="","",IF(②選手情報入力!I58="",0,1))</f>
        <v/>
      </c>
      <c r="R49" t="str">
        <f>IF(E49="","",IF(②選手情報入力!J58="","",IF(I49=1,VLOOKUP(②選手情報入力!J58,種目情報!$A$4:$C$39,3,FALSE),VLOOKUP(②選手情報入力!J58,種目情報!$E$4:$G$39,3,FALSE))))</f>
        <v/>
      </c>
      <c r="S49" t="str">
        <f>IF(E49="","",IF(②選手情報入力!M58="","",IF(I49=1,VLOOKUP(②選手情報入力!M58,種目情報!$A$4:$B$39,2,FALSE),VLOOKUP(②選手情報入力!M58,種目情報!$E$4:$F$39,2,FALSE))))</f>
        <v/>
      </c>
      <c r="T49" t="str">
        <f>IF(E49="","",IF(②選手情報入力!N58="","",②選手情報入力!N58))</f>
        <v/>
      </c>
      <c r="U49" s="28" t="str">
        <f>IF(E49="","",IF(②選手情報入力!L58="",0,1))</f>
        <v/>
      </c>
      <c r="V49" t="str">
        <f>IF(E49="","",IF(②選手情報入力!M58="","",IF(I49=1,VLOOKUP(②選手情報入力!M58,種目情報!$A$4:$C$39,3,FALSE),VLOOKUP(②選手情報入力!M58,種目情報!$E$4:$G$39,3,FALSE))))</f>
        <v/>
      </c>
      <c r="W49" t="str">
        <f>IF(E49="","",IF(②選手情報入力!P58="","",IF(I49=1,VLOOKUP(②選手情報入力!P58,種目情報!$A$4:$B$39,2,FALSE),VLOOKUP(②選手情報入力!P58,種目情報!$E$4:$F$39,2,FALSE))))</f>
        <v/>
      </c>
      <c r="X49" t="str">
        <f>IF(E49="","",IF(②選手情報入力!Q58="","",②選手情報入力!Q58))</f>
        <v/>
      </c>
      <c r="Y49" s="28" t="str">
        <f>IF(E49="","",IF(②選手情報入力!O58="",0,1))</f>
        <v/>
      </c>
      <c r="Z49" t="str">
        <f>IF(E49="","",IF(②選手情報入力!P58="","",IF(I49=1,VLOOKUP(②選手情報入力!P58,種目情報!$A$4:$C$39,3,FALSE),VLOOKUP(②選手情報入力!P58,種目情報!$E$4:$G$39,3,FALSE))))</f>
        <v/>
      </c>
      <c r="AA49" t="str">
        <f>IF(E49="","",IF(②選手情報入力!R58="","",IF(I49=1,種目情報!$J$4,種目情報!$J$6)))</f>
        <v/>
      </c>
      <c r="AB49" t="str">
        <f>IF(E49="","",IF(②選手情報入力!R58="","",IF(I49=1,IF(②選手情報入力!$S$6="","",②選手情報入力!$S$6),IF(②選手情報入力!$S$7="","",②選手情報入力!$S$7))))</f>
        <v/>
      </c>
      <c r="AC49" t="str">
        <f>IF(E49="","",IF(②選手情報入力!R58="","",IF(I49=1,IF(②選手情報入力!$R$6="",0,1),IF(②選手情報入力!$R$7="",0,1))))</f>
        <v/>
      </c>
      <c r="AD49" t="str">
        <f>IF(E49="","",IF(②選手情報入力!R58="","",2))</f>
        <v/>
      </c>
      <c r="AE49" t="str">
        <f>IF(E49="","",IF(②選手情報入力!T58="","",IF(I49=1,種目情報!$J$5,種目情報!$J$7)))</f>
        <v/>
      </c>
      <c r="AF49" t="str">
        <f>IF(E49="","",IF(②選手情報入力!T58="","",IF(I49=1,IF(②選手情報入力!$U$6="","",②選手情報入力!$U$6),IF(②選手情報入力!$U$7="","",②選手情報入力!$U$7))))</f>
        <v/>
      </c>
      <c r="AG49" t="str">
        <f>IF(E49="","",IF(②選手情報入力!T58="","",IF(I49=1,IF(②選手情報入力!$T$6="",0,1),IF(②選手情報入力!$T$7="",0,1))))</f>
        <v/>
      </c>
      <c r="AH49" t="str">
        <f>IF(E49="","",IF(②選手情報入力!T58="","",2))</f>
        <v/>
      </c>
    </row>
    <row r="50" spans="1:34">
      <c r="A50" t="str">
        <f>IF(E50="","",Sheet2!A49)</f>
        <v/>
      </c>
      <c r="B50" t="str">
        <f>IF(E50="","",①団体情報入力!$C$4)</f>
        <v/>
      </c>
      <c r="D50" t="str">
        <f>IF(②選手情報入力!B59="","",②選手情報入力!B59)</f>
        <v/>
      </c>
      <c r="E50" t="str">
        <f>IF(②選手情報入力!C59="","",(②選手情報入力!C59))</f>
        <v/>
      </c>
      <c r="F50" t="str">
        <f>IF(E50="","",②選手情報入力!D59)</f>
        <v/>
      </c>
      <c r="G50" t="str">
        <f>IF(E50="","",ASC(②選手情報入力!E59))</f>
        <v/>
      </c>
      <c r="H50" t="str">
        <f t="shared" si="0"/>
        <v/>
      </c>
      <c r="I50" t="str">
        <f>IF(E50="","",IF(②選手情報入力!G59="男",1,2))</f>
        <v/>
      </c>
      <c r="J50" t="str">
        <f>IF(E50="","",IF(②選手情報入力!H59="","",②選手情報入力!H59))</f>
        <v/>
      </c>
      <c r="L50" t="str">
        <f t="shared" si="1"/>
        <v/>
      </c>
      <c r="M50" t="str">
        <f t="shared" si="2"/>
        <v/>
      </c>
      <c r="O50" t="str">
        <f>IF(E50="","",IF(②選手情報入力!J59="","",IF(I50=1,VLOOKUP(②選手情報入力!J59,種目情報!$A$4:$B$35,2,FALSE),VLOOKUP(②選手情報入力!J59,種目情報!$E$4:$F$34,2,FALSE))))</f>
        <v/>
      </c>
      <c r="P50" t="str">
        <f>IF(E50="","",IF(②選手情報入力!K59="","",②選手情報入力!K59))</f>
        <v/>
      </c>
      <c r="Q50" s="28" t="str">
        <f>IF(E50="","",IF(②選手情報入力!I59="",0,1))</f>
        <v/>
      </c>
      <c r="R50" t="str">
        <f>IF(E50="","",IF(②選手情報入力!J59="","",IF(I50=1,VLOOKUP(②選手情報入力!J59,種目情報!$A$4:$C$39,3,FALSE),VLOOKUP(②選手情報入力!J59,種目情報!$E$4:$G$39,3,FALSE))))</f>
        <v/>
      </c>
      <c r="S50" t="str">
        <f>IF(E50="","",IF(②選手情報入力!M59="","",IF(I50=1,VLOOKUP(②選手情報入力!M59,種目情報!$A$4:$B$39,2,FALSE),VLOOKUP(②選手情報入力!M59,種目情報!$E$4:$F$39,2,FALSE))))</f>
        <v/>
      </c>
      <c r="T50" t="str">
        <f>IF(E50="","",IF(②選手情報入力!N59="","",②選手情報入力!N59))</f>
        <v/>
      </c>
      <c r="U50" s="28" t="str">
        <f>IF(E50="","",IF(②選手情報入力!L59="",0,1))</f>
        <v/>
      </c>
      <c r="V50" t="str">
        <f>IF(E50="","",IF(②選手情報入力!M59="","",IF(I50=1,VLOOKUP(②選手情報入力!M59,種目情報!$A$4:$C$39,3,FALSE),VLOOKUP(②選手情報入力!M59,種目情報!$E$4:$G$39,3,FALSE))))</f>
        <v/>
      </c>
      <c r="W50" t="str">
        <f>IF(E50="","",IF(②選手情報入力!P59="","",IF(I50=1,VLOOKUP(②選手情報入力!P59,種目情報!$A$4:$B$39,2,FALSE),VLOOKUP(②選手情報入力!P59,種目情報!$E$4:$F$39,2,FALSE))))</f>
        <v/>
      </c>
      <c r="X50" t="str">
        <f>IF(E50="","",IF(②選手情報入力!Q59="","",②選手情報入力!Q59))</f>
        <v/>
      </c>
      <c r="Y50" s="28" t="str">
        <f>IF(E50="","",IF(②選手情報入力!O59="",0,1))</f>
        <v/>
      </c>
      <c r="Z50" t="str">
        <f>IF(E50="","",IF(②選手情報入力!P59="","",IF(I50=1,VLOOKUP(②選手情報入力!P59,種目情報!$A$4:$C$39,3,FALSE),VLOOKUP(②選手情報入力!P59,種目情報!$E$4:$G$39,3,FALSE))))</f>
        <v/>
      </c>
      <c r="AA50" t="str">
        <f>IF(E50="","",IF(②選手情報入力!R59="","",IF(I50=1,種目情報!$J$4,種目情報!$J$6)))</f>
        <v/>
      </c>
      <c r="AB50" t="str">
        <f>IF(E50="","",IF(②選手情報入力!R59="","",IF(I50=1,IF(②選手情報入力!$S$6="","",②選手情報入力!$S$6),IF(②選手情報入力!$S$7="","",②選手情報入力!$S$7))))</f>
        <v/>
      </c>
      <c r="AC50" t="str">
        <f>IF(E50="","",IF(②選手情報入力!R59="","",IF(I50=1,IF(②選手情報入力!$R$6="",0,1),IF(②選手情報入力!$R$7="",0,1))))</f>
        <v/>
      </c>
      <c r="AD50" t="str">
        <f>IF(E50="","",IF(②選手情報入力!R59="","",2))</f>
        <v/>
      </c>
      <c r="AE50" t="str">
        <f>IF(E50="","",IF(②選手情報入力!T59="","",IF(I50=1,種目情報!$J$5,種目情報!$J$7)))</f>
        <v/>
      </c>
      <c r="AF50" t="str">
        <f>IF(E50="","",IF(②選手情報入力!T59="","",IF(I50=1,IF(②選手情報入力!$U$6="","",②選手情報入力!$U$6),IF(②選手情報入力!$U$7="","",②選手情報入力!$U$7))))</f>
        <v/>
      </c>
      <c r="AG50" t="str">
        <f>IF(E50="","",IF(②選手情報入力!T59="","",IF(I50=1,IF(②選手情報入力!$T$6="",0,1),IF(②選手情報入力!$T$7="",0,1))))</f>
        <v/>
      </c>
      <c r="AH50" t="str">
        <f>IF(E50="","",IF(②選手情報入力!T59="","",2))</f>
        <v/>
      </c>
    </row>
    <row r="51" spans="1:34">
      <c r="A51" t="str">
        <f>IF(E51="","",Sheet2!A50)</f>
        <v/>
      </c>
      <c r="B51" t="str">
        <f>IF(E51="","",①団体情報入力!$C$4)</f>
        <v/>
      </c>
      <c r="D51" t="str">
        <f>IF(②選手情報入力!B60="","",②選手情報入力!B60)</f>
        <v/>
      </c>
      <c r="E51" t="str">
        <f>IF(②選手情報入力!C60="","",(②選手情報入力!C60))</f>
        <v/>
      </c>
      <c r="F51" t="str">
        <f>IF(E51="","",②選手情報入力!D60)</f>
        <v/>
      </c>
      <c r="G51" t="str">
        <f>IF(E51="","",ASC(②選手情報入力!E60))</f>
        <v/>
      </c>
      <c r="H51" t="str">
        <f t="shared" si="0"/>
        <v/>
      </c>
      <c r="I51" t="str">
        <f>IF(E51="","",IF(②選手情報入力!G60="男",1,2))</f>
        <v/>
      </c>
      <c r="J51" t="str">
        <f>IF(E51="","",IF(②選手情報入力!H60="","",②選手情報入力!H60))</f>
        <v/>
      </c>
      <c r="L51" t="str">
        <f t="shared" si="1"/>
        <v/>
      </c>
      <c r="M51" t="str">
        <f t="shared" si="2"/>
        <v/>
      </c>
      <c r="O51" t="str">
        <f>IF(E51="","",IF(②選手情報入力!J60="","",IF(I51=1,VLOOKUP(②選手情報入力!J60,種目情報!$A$4:$B$35,2,FALSE),VLOOKUP(②選手情報入力!J60,種目情報!$E$4:$F$34,2,FALSE))))</f>
        <v/>
      </c>
      <c r="P51" t="str">
        <f>IF(E51="","",IF(②選手情報入力!K60="","",②選手情報入力!K60))</f>
        <v/>
      </c>
      <c r="Q51" s="28" t="str">
        <f>IF(E51="","",IF(②選手情報入力!I60="",0,1))</f>
        <v/>
      </c>
      <c r="R51" t="str">
        <f>IF(E51="","",IF(②選手情報入力!J60="","",IF(I51=1,VLOOKUP(②選手情報入力!J60,種目情報!$A$4:$C$39,3,FALSE),VLOOKUP(②選手情報入力!J60,種目情報!$E$4:$G$39,3,FALSE))))</f>
        <v/>
      </c>
      <c r="S51" t="str">
        <f>IF(E51="","",IF(②選手情報入力!M60="","",IF(I51=1,VLOOKUP(②選手情報入力!M60,種目情報!$A$4:$B$39,2,FALSE),VLOOKUP(②選手情報入力!M60,種目情報!$E$4:$F$39,2,FALSE))))</f>
        <v/>
      </c>
      <c r="T51" t="str">
        <f>IF(E51="","",IF(②選手情報入力!N60="","",②選手情報入力!N60))</f>
        <v/>
      </c>
      <c r="U51" s="28" t="str">
        <f>IF(E51="","",IF(②選手情報入力!L60="",0,1))</f>
        <v/>
      </c>
      <c r="V51" t="str">
        <f>IF(E51="","",IF(②選手情報入力!M60="","",IF(I51=1,VLOOKUP(②選手情報入力!M60,種目情報!$A$4:$C$39,3,FALSE),VLOOKUP(②選手情報入力!M60,種目情報!$E$4:$G$39,3,FALSE))))</f>
        <v/>
      </c>
      <c r="W51" t="str">
        <f>IF(E51="","",IF(②選手情報入力!P60="","",IF(I51=1,VLOOKUP(②選手情報入力!P60,種目情報!$A$4:$B$39,2,FALSE),VLOOKUP(②選手情報入力!P60,種目情報!$E$4:$F$39,2,FALSE))))</f>
        <v/>
      </c>
      <c r="X51" t="str">
        <f>IF(E51="","",IF(②選手情報入力!Q60="","",②選手情報入力!Q60))</f>
        <v/>
      </c>
      <c r="Y51" s="28" t="str">
        <f>IF(E51="","",IF(②選手情報入力!O60="",0,1))</f>
        <v/>
      </c>
      <c r="Z51" t="str">
        <f>IF(E51="","",IF(②選手情報入力!P60="","",IF(I51=1,VLOOKUP(②選手情報入力!P60,種目情報!$A$4:$C$39,3,FALSE),VLOOKUP(②選手情報入力!P60,種目情報!$E$4:$G$39,3,FALSE))))</f>
        <v/>
      </c>
      <c r="AA51" t="str">
        <f>IF(E51="","",IF(②選手情報入力!R60="","",IF(I51=1,種目情報!$J$4,種目情報!$J$6)))</f>
        <v/>
      </c>
      <c r="AB51" t="str">
        <f>IF(E51="","",IF(②選手情報入力!R60="","",IF(I51=1,IF(②選手情報入力!$S$6="","",②選手情報入力!$S$6),IF(②選手情報入力!$S$7="","",②選手情報入力!$S$7))))</f>
        <v/>
      </c>
      <c r="AC51" t="str">
        <f>IF(E51="","",IF(②選手情報入力!R60="","",IF(I51=1,IF(②選手情報入力!$R$6="",0,1),IF(②選手情報入力!$R$7="",0,1))))</f>
        <v/>
      </c>
      <c r="AD51" t="str">
        <f>IF(E51="","",IF(②選手情報入力!R60="","",2))</f>
        <v/>
      </c>
      <c r="AE51" t="str">
        <f>IF(E51="","",IF(②選手情報入力!T60="","",IF(I51=1,種目情報!$J$5,種目情報!$J$7)))</f>
        <v/>
      </c>
      <c r="AF51" t="str">
        <f>IF(E51="","",IF(②選手情報入力!T60="","",IF(I51=1,IF(②選手情報入力!$U$6="","",②選手情報入力!$U$6),IF(②選手情報入力!$U$7="","",②選手情報入力!$U$7))))</f>
        <v/>
      </c>
      <c r="AG51" t="str">
        <f>IF(E51="","",IF(②選手情報入力!T60="","",IF(I51=1,IF(②選手情報入力!$T$6="",0,1),IF(②選手情報入力!$T$7="",0,1))))</f>
        <v/>
      </c>
      <c r="AH51" t="str">
        <f>IF(E51="","",IF(②選手情報入力!T60="","",2))</f>
        <v/>
      </c>
    </row>
    <row r="52" spans="1:34">
      <c r="A52" t="str">
        <f>IF(E52="","",Sheet2!A51)</f>
        <v/>
      </c>
      <c r="B52" t="str">
        <f>IF(E52="","",①団体情報入力!$C$4)</f>
        <v/>
      </c>
      <c r="D52" t="str">
        <f>IF(②選手情報入力!B61="","",②選手情報入力!B61)</f>
        <v/>
      </c>
      <c r="E52" t="str">
        <f>IF(②選手情報入力!C61="","",(②選手情報入力!C61))</f>
        <v/>
      </c>
      <c r="F52" t="str">
        <f>IF(E52="","",②選手情報入力!D61)</f>
        <v/>
      </c>
      <c r="G52" t="str">
        <f>IF(E52="","",ASC(②選手情報入力!E61))</f>
        <v/>
      </c>
      <c r="H52" t="str">
        <f t="shared" si="0"/>
        <v/>
      </c>
      <c r="I52" t="str">
        <f>IF(E52="","",IF(②選手情報入力!G61="男",1,2))</f>
        <v/>
      </c>
      <c r="J52" t="str">
        <f>IF(E52="","",IF(②選手情報入力!H61="","",②選手情報入力!H61))</f>
        <v/>
      </c>
      <c r="L52" t="str">
        <f t="shared" si="1"/>
        <v/>
      </c>
      <c r="M52" t="str">
        <f t="shared" si="2"/>
        <v/>
      </c>
      <c r="O52" t="str">
        <f>IF(E52="","",IF(②選手情報入力!J61="","",IF(I52=1,VLOOKUP(②選手情報入力!J61,種目情報!$A$4:$B$35,2,FALSE),VLOOKUP(②選手情報入力!J61,種目情報!$E$4:$F$34,2,FALSE))))</f>
        <v/>
      </c>
      <c r="P52" t="str">
        <f>IF(E52="","",IF(②選手情報入力!K61="","",②選手情報入力!K61))</f>
        <v/>
      </c>
      <c r="Q52" s="28" t="str">
        <f>IF(E52="","",IF(②選手情報入力!I61="",0,1))</f>
        <v/>
      </c>
      <c r="R52" t="str">
        <f>IF(E52="","",IF(②選手情報入力!J61="","",IF(I52=1,VLOOKUP(②選手情報入力!J61,種目情報!$A$4:$C$39,3,FALSE),VLOOKUP(②選手情報入力!J61,種目情報!$E$4:$G$39,3,FALSE))))</f>
        <v/>
      </c>
      <c r="S52" t="str">
        <f>IF(E52="","",IF(②選手情報入力!M61="","",IF(I52=1,VLOOKUP(②選手情報入力!M61,種目情報!$A$4:$B$39,2,FALSE),VLOOKUP(②選手情報入力!M61,種目情報!$E$4:$F$39,2,FALSE))))</f>
        <v/>
      </c>
      <c r="T52" t="str">
        <f>IF(E52="","",IF(②選手情報入力!N61="","",②選手情報入力!N61))</f>
        <v/>
      </c>
      <c r="U52" s="28" t="str">
        <f>IF(E52="","",IF(②選手情報入力!L61="",0,1))</f>
        <v/>
      </c>
      <c r="V52" t="str">
        <f>IF(E52="","",IF(②選手情報入力!M61="","",IF(I52=1,VLOOKUP(②選手情報入力!M61,種目情報!$A$4:$C$39,3,FALSE),VLOOKUP(②選手情報入力!M61,種目情報!$E$4:$G$39,3,FALSE))))</f>
        <v/>
      </c>
      <c r="W52" t="str">
        <f>IF(E52="","",IF(②選手情報入力!P61="","",IF(I52=1,VLOOKUP(②選手情報入力!P61,種目情報!$A$4:$B$39,2,FALSE),VLOOKUP(②選手情報入力!P61,種目情報!$E$4:$F$39,2,FALSE))))</f>
        <v/>
      </c>
      <c r="X52" t="str">
        <f>IF(E52="","",IF(②選手情報入力!Q61="","",②選手情報入力!Q61))</f>
        <v/>
      </c>
      <c r="Y52" s="28" t="str">
        <f>IF(E52="","",IF(②選手情報入力!O61="",0,1))</f>
        <v/>
      </c>
      <c r="Z52" t="str">
        <f>IF(E52="","",IF(②選手情報入力!P61="","",IF(I52=1,VLOOKUP(②選手情報入力!P61,種目情報!$A$4:$C$39,3,FALSE),VLOOKUP(②選手情報入力!P61,種目情報!$E$4:$G$39,3,FALSE))))</f>
        <v/>
      </c>
      <c r="AA52" t="str">
        <f>IF(E52="","",IF(②選手情報入力!R61="","",IF(I52=1,種目情報!$J$4,種目情報!$J$6)))</f>
        <v/>
      </c>
      <c r="AB52" t="str">
        <f>IF(E52="","",IF(②選手情報入力!R61="","",IF(I52=1,IF(②選手情報入力!$S$6="","",②選手情報入力!$S$6),IF(②選手情報入力!$S$7="","",②選手情報入力!$S$7))))</f>
        <v/>
      </c>
      <c r="AC52" t="str">
        <f>IF(E52="","",IF(②選手情報入力!R61="","",IF(I52=1,IF(②選手情報入力!$R$6="",0,1),IF(②選手情報入力!$R$7="",0,1))))</f>
        <v/>
      </c>
      <c r="AD52" t="str">
        <f>IF(E52="","",IF(②選手情報入力!R61="","",2))</f>
        <v/>
      </c>
      <c r="AE52" t="str">
        <f>IF(E52="","",IF(②選手情報入力!T61="","",IF(I52=1,種目情報!$J$5,種目情報!$J$7)))</f>
        <v/>
      </c>
      <c r="AF52" t="str">
        <f>IF(E52="","",IF(②選手情報入力!T61="","",IF(I52=1,IF(②選手情報入力!$U$6="","",②選手情報入力!$U$6),IF(②選手情報入力!$U$7="","",②選手情報入力!$U$7))))</f>
        <v/>
      </c>
      <c r="AG52" t="str">
        <f>IF(E52="","",IF(②選手情報入力!T61="","",IF(I52=1,IF(②選手情報入力!$T$6="",0,1),IF(②選手情報入力!$T$7="",0,1))))</f>
        <v/>
      </c>
      <c r="AH52" t="str">
        <f>IF(E52="","",IF(②選手情報入力!T61="","",2))</f>
        <v/>
      </c>
    </row>
    <row r="53" spans="1:34">
      <c r="A53" t="str">
        <f>IF(E53="","",Sheet2!A52)</f>
        <v/>
      </c>
      <c r="B53" t="str">
        <f>IF(E53="","",①団体情報入力!$C$4)</f>
        <v/>
      </c>
      <c r="D53" t="str">
        <f>IF(②選手情報入力!B62="","",②選手情報入力!B62)</f>
        <v/>
      </c>
      <c r="E53" t="str">
        <f>IF(②選手情報入力!C62="","",(②選手情報入力!C62))</f>
        <v/>
      </c>
      <c r="F53" t="str">
        <f>IF(E53="","",②選手情報入力!D62)</f>
        <v/>
      </c>
      <c r="G53" t="str">
        <f>IF(E53="","",ASC(②選手情報入力!E62))</f>
        <v/>
      </c>
      <c r="H53" t="str">
        <f t="shared" si="0"/>
        <v/>
      </c>
      <c r="I53" t="str">
        <f>IF(E53="","",IF(②選手情報入力!G62="男",1,2))</f>
        <v/>
      </c>
      <c r="J53" t="str">
        <f>IF(E53="","",IF(②選手情報入力!H62="","",②選手情報入力!H62))</f>
        <v/>
      </c>
      <c r="L53" t="str">
        <f t="shared" si="1"/>
        <v/>
      </c>
      <c r="M53" t="str">
        <f t="shared" si="2"/>
        <v/>
      </c>
      <c r="O53" t="str">
        <f>IF(E53="","",IF(②選手情報入力!J62="","",IF(I53=1,VLOOKUP(②選手情報入力!J62,種目情報!$A$4:$B$35,2,FALSE),VLOOKUP(②選手情報入力!J62,種目情報!$E$4:$F$34,2,FALSE))))</f>
        <v/>
      </c>
      <c r="P53" t="str">
        <f>IF(E53="","",IF(②選手情報入力!K62="","",②選手情報入力!K62))</f>
        <v/>
      </c>
      <c r="Q53" s="28" t="str">
        <f>IF(E53="","",IF(②選手情報入力!I62="",0,1))</f>
        <v/>
      </c>
      <c r="R53" t="str">
        <f>IF(E53="","",IF(②選手情報入力!J62="","",IF(I53=1,VLOOKUP(②選手情報入力!J62,種目情報!$A$4:$C$39,3,FALSE),VLOOKUP(②選手情報入力!J62,種目情報!$E$4:$G$39,3,FALSE))))</f>
        <v/>
      </c>
      <c r="S53" t="str">
        <f>IF(E53="","",IF(②選手情報入力!M62="","",IF(I53=1,VLOOKUP(②選手情報入力!M62,種目情報!$A$4:$B$39,2,FALSE),VLOOKUP(②選手情報入力!M62,種目情報!$E$4:$F$39,2,FALSE))))</f>
        <v/>
      </c>
      <c r="T53" t="str">
        <f>IF(E53="","",IF(②選手情報入力!N62="","",②選手情報入力!N62))</f>
        <v/>
      </c>
      <c r="U53" s="28" t="str">
        <f>IF(E53="","",IF(②選手情報入力!L62="",0,1))</f>
        <v/>
      </c>
      <c r="V53" t="str">
        <f>IF(E53="","",IF(②選手情報入力!M62="","",IF(I53=1,VLOOKUP(②選手情報入力!M62,種目情報!$A$4:$C$39,3,FALSE),VLOOKUP(②選手情報入力!M62,種目情報!$E$4:$G$39,3,FALSE))))</f>
        <v/>
      </c>
      <c r="W53" t="str">
        <f>IF(E53="","",IF(②選手情報入力!P62="","",IF(I53=1,VLOOKUP(②選手情報入力!P62,種目情報!$A$4:$B$39,2,FALSE),VLOOKUP(②選手情報入力!P62,種目情報!$E$4:$F$39,2,FALSE))))</f>
        <v/>
      </c>
      <c r="X53" t="str">
        <f>IF(E53="","",IF(②選手情報入力!Q62="","",②選手情報入力!Q62))</f>
        <v/>
      </c>
      <c r="Y53" s="28" t="str">
        <f>IF(E53="","",IF(②選手情報入力!O62="",0,1))</f>
        <v/>
      </c>
      <c r="Z53" t="str">
        <f>IF(E53="","",IF(②選手情報入力!P62="","",IF(I53=1,VLOOKUP(②選手情報入力!P62,種目情報!$A$4:$C$39,3,FALSE),VLOOKUP(②選手情報入力!P62,種目情報!$E$4:$G$39,3,FALSE))))</f>
        <v/>
      </c>
      <c r="AA53" t="str">
        <f>IF(E53="","",IF(②選手情報入力!R62="","",IF(I53=1,種目情報!$J$4,種目情報!$J$6)))</f>
        <v/>
      </c>
      <c r="AB53" t="str">
        <f>IF(E53="","",IF(②選手情報入力!R62="","",IF(I53=1,IF(②選手情報入力!$S$6="","",②選手情報入力!$S$6),IF(②選手情報入力!$S$7="","",②選手情報入力!$S$7))))</f>
        <v/>
      </c>
      <c r="AC53" t="str">
        <f>IF(E53="","",IF(②選手情報入力!R62="","",IF(I53=1,IF(②選手情報入力!$R$6="",0,1),IF(②選手情報入力!$R$7="",0,1))))</f>
        <v/>
      </c>
      <c r="AD53" t="str">
        <f>IF(E53="","",IF(②選手情報入力!R62="","",2))</f>
        <v/>
      </c>
      <c r="AE53" t="str">
        <f>IF(E53="","",IF(②選手情報入力!T62="","",IF(I53=1,種目情報!$J$5,種目情報!$J$7)))</f>
        <v/>
      </c>
      <c r="AF53" t="str">
        <f>IF(E53="","",IF(②選手情報入力!T62="","",IF(I53=1,IF(②選手情報入力!$U$6="","",②選手情報入力!$U$6),IF(②選手情報入力!$U$7="","",②選手情報入力!$U$7))))</f>
        <v/>
      </c>
      <c r="AG53" t="str">
        <f>IF(E53="","",IF(②選手情報入力!T62="","",IF(I53=1,IF(②選手情報入力!$T$6="",0,1),IF(②選手情報入力!$T$7="",0,1))))</f>
        <v/>
      </c>
      <c r="AH53" t="str">
        <f>IF(E53="","",IF(②選手情報入力!T62="","",2))</f>
        <v/>
      </c>
    </row>
    <row r="54" spans="1:34">
      <c r="A54" t="str">
        <f>IF(E54="","",Sheet2!A53)</f>
        <v/>
      </c>
      <c r="B54" t="str">
        <f>IF(E54="","",①団体情報入力!$C$4)</f>
        <v/>
      </c>
      <c r="D54" t="str">
        <f>IF(②選手情報入力!B63="","",②選手情報入力!B63)</f>
        <v/>
      </c>
      <c r="E54" t="str">
        <f>IF(②選手情報入力!C63="","",(②選手情報入力!C63))</f>
        <v/>
      </c>
      <c r="F54" t="str">
        <f>IF(E54="","",②選手情報入力!D63)</f>
        <v/>
      </c>
      <c r="G54" t="str">
        <f>IF(E54="","",ASC(②選手情報入力!E63))</f>
        <v/>
      </c>
      <c r="H54" t="str">
        <f t="shared" si="0"/>
        <v/>
      </c>
      <c r="I54" t="str">
        <f>IF(E54="","",IF(②選手情報入力!G63="男",1,2))</f>
        <v/>
      </c>
      <c r="J54" t="str">
        <f>IF(E54="","",IF(②選手情報入力!H63="","",②選手情報入力!H63))</f>
        <v/>
      </c>
      <c r="L54" t="str">
        <f t="shared" si="1"/>
        <v/>
      </c>
      <c r="M54" t="str">
        <f t="shared" si="2"/>
        <v/>
      </c>
      <c r="O54" t="str">
        <f>IF(E54="","",IF(②選手情報入力!J63="","",IF(I54=1,VLOOKUP(②選手情報入力!J63,種目情報!$A$4:$B$35,2,FALSE),VLOOKUP(②選手情報入力!J63,種目情報!$E$4:$F$34,2,FALSE))))</f>
        <v/>
      </c>
      <c r="P54" t="str">
        <f>IF(E54="","",IF(②選手情報入力!K63="","",②選手情報入力!K63))</f>
        <v/>
      </c>
      <c r="Q54" s="28" t="str">
        <f>IF(E54="","",IF(②選手情報入力!I63="",0,1))</f>
        <v/>
      </c>
      <c r="R54" t="str">
        <f>IF(E54="","",IF(②選手情報入力!J63="","",IF(I54=1,VLOOKUP(②選手情報入力!J63,種目情報!$A$4:$C$39,3,FALSE),VLOOKUP(②選手情報入力!J63,種目情報!$E$4:$G$39,3,FALSE))))</f>
        <v/>
      </c>
      <c r="S54" t="str">
        <f>IF(E54="","",IF(②選手情報入力!M63="","",IF(I54=1,VLOOKUP(②選手情報入力!M63,種目情報!$A$4:$B$39,2,FALSE),VLOOKUP(②選手情報入力!M63,種目情報!$E$4:$F$39,2,FALSE))))</f>
        <v/>
      </c>
      <c r="T54" t="str">
        <f>IF(E54="","",IF(②選手情報入力!N63="","",②選手情報入力!N63))</f>
        <v/>
      </c>
      <c r="U54" s="28" t="str">
        <f>IF(E54="","",IF(②選手情報入力!L63="",0,1))</f>
        <v/>
      </c>
      <c r="V54" t="str">
        <f>IF(E54="","",IF(②選手情報入力!M63="","",IF(I54=1,VLOOKUP(②選手情報入力!M63,種目情報!$A$4:$C$39,3,FALSE),VLOOKUP(②選手情報入力!M63,種目情報!$E$4:$G$39,3,FALSE))))</f>
        <v/>
      </c>
      <c r="W54" t="str">
        <f>IF(E54="","",IF(②選手情報入力!P63="","",IF(I54=1,VLOOKUP(②選手情報入力!P63,種目情報!$A$4:$B$39,2,FALSE),VLOOKUP(②選手情報入力!P63,種目情報!$E$4:$F$39,2,FALSE))))</f>
        <v/>
      </c>
      <c r="X54" t="str">
        <f>IF(E54="","",IF(②選手情報入力!Q63="","",②選手情報入力!Q63))</f>
        <v/>
      </c>
      <c r="Y54" s="28" t="str">
        <f>IF(E54="","",IF(②選手情報入力!O63="",0,1))</f>
        <v/>
      </c>
      <c r="Z54" t="str">
        <f>IF(E54="","",IF(②選手情報入力!P63="","",IF(I54=1,VLOOKUP(②選手情報入力!P63,種目情報!$A$4:$C$39,3,FALSE),VLOOKUP(②選手情報入力!P63,種目情報!$E$4:$G$39,3,FALSE))))</f>
        <v/>
      </c>
      <c r="AA54" t="str">
        <f>IF(E54="","",IF(②選手情報入力!R63="","",IF(I54=1,種目情報!$J$4,種目情報!$J$6)))</f>
        <v/>
      </c>
      <c r="AB54" t="str">
        <f>IF(E54="","",IF(②選手情報入力!R63="","",IF(I54=1,IF(②選手情報入力!$S$6="","",②選手情報入力!$S$6),IF(②選手情報入力!$S$7="","",②選手情報入力!$S$7))))</f>
        <v/>
      </c>
      <c r="AC54" t="str">
        <f>IF(E54="","",IF(②選手情報入力!R63="","",IF(I54=1,IF(②選手情報入力!$R$6="",0,1),IF(②選手情報入力!$R$7="",0,1))))</f>
        <v/>
      </c>
      <c r="AD54" t="str">
        <f>IF(E54="","",IF(②選手情報入力!R63="","",2))</f>
        <v/>
      </c>
      <c r="AE54" t="str">
        <f>IF(E54="","",IF(②選手情報入力!T63="","",IF(I54=1,種目情報!$J$5,種目情報!$J$7)))</f>
        <v/>
      </c>
      <c r="AF54" t="str">
        <f>IF(E54="","",IF(②選手情報入力!T63="","",IF(I54=1,IF(②選手情報入力!$U$6="","",②選手情報入力!$U$6),IF(②選手情報入力!$U$7="","",②選手情報入力!$U$7))))</f>
        <v/>
      </c>
      <c r="AG54" t="str">
        <f>IF(E54="","",IF(②選手情報入力!T63="","",IF(I54=1,IF(②選手情報入力!$T$6="",0,1),IF(②選手情報入力!$T$7="",0,1))))</f>
        <v/>
      </c>
      <c r="AH54" t="str">
        <f>IF(E54="","",IF(②選手情報入力!T63="","",2))</f>
        <v/>
      </c>
    </row>
    <row r="55" spans="1:34">
      <c r="A55" t="str">
        <f>IF(E55="","",Sheet2!A54)</f>
        <v/>
      </c>
      <c r="B55" t="str">
        <f>IF(E55="","",①団体情報入力!$C$4)</f>
        <v/>
      </c>
      <c r="D55" t="str">
        <f>IF(②選手情報入力!B64="","",②選手情報入力!B64)</f>
        <v/>
      </c>
      <c r="E55" t="str">
        <f>IF(②選手情報入力!C64="","",(②選手情報入力!C64))</f>
        <v/>
      </c>
      <c r="F55" t="str">
        <f>IF(E55="","",②選手情報入力!D64)</f>
        <v/>
      </c>
      <c r="G55" t="str">
        <f>IF(E55="","",ASC(②選手情報入力!E64))</f>
        <v/>
      </c>
      <c r="H55" t="str">
        <f t="shared" si="0"/>
        <v/>
      </c>
      <c r="I55" t="str">
        <f>IF(E55="","",IF(②選手情報入力!G64="男",1,2))</f>
        <v/>
      </c>
      <c r="J55" t="str">
        <f>IF(E55="","",IF(②選手情報入力!H64="","",②選手情報入力!H64))</f>
        <v/>
      </c>
      <c r="L55" t="str">
        <f t="shared" si="1"/>
        <v/>
      </c>
      <c r="M55" t="str">
        <f t="shared" si="2"/>
        <v/>
      </c>
      <c r="O55" t="str">
        <f>IF(E55="","",IF(②選手情報入力!J64="","",IF(I55=1,VLOOKUP(②選手情報入力!J64,種目情報!$A$4:$B$35,2,FALSE),VLOOKUP(②選手情報入力!J64,種目情報!$E$4:$F$34,2,FALSE))))</f>
        <v/>
      </c>
      <c r="P55" t="str">
        <f>IF(E55="","",IF(②選手情報入力!K64="","",②選手情報入力!K64))</f>
        <v/>
      </c>
      <c r="Q55" s="28" t="str">
        <f>IF(E55="","",IF(②選手情報入力!I64="",0,1))</f>
        <v/>
      </c>
      <c r="R55" t="str">
        <f>IF(E55="","",IF(②選手情報入力!J64="","",IF(I55=1,VLOOKUP(②選手情報入力!J64,種目情報!$A$4:$C$39,3,FALSE),VLOOKUP(②選手情報入力!J64,種目情報!$E$4:$G$39,3,FALSE))))</f>
        <v/>
      </c>
      <c r="S55" t="str">
        <f>IF(E55="","",IF(②選手情報入力!M64="","",IF(I55=1,VLOOKUP(②選手情報入力!M64,種目情報!$A$4:$B$39,2,FALSE),VLOOKUP(②選手情報入力!M64,種目情報!$E$4:$F$39,2,FALSE))))</f>
        <v/>
      </c>
      <c r="T55" t="str">
        <f>IF(E55="","",IF(②選手情報入力!N64="","",②選手情報入力!N64))</f>
        <v/>
      </c>
      <c r="U55" s="28" t="str">
        <f>IF(E55="","",IF(②選手情報入力!L64="",0,1))</f>
        <v/>
      </c>
      <c r="V55" t="str">
        <f>IF(E55="","",IF(②選手情報入力!M64="","",IF(I55=1,VLOOKUP(②選手情報入力!M64,種目情報!$A$4:$C$39,3,FALSE),VLOOKUP(②選手情報入力!M64,種目情報!$E$4:$G$39,3,FALSE))))</f>
        <v/>
      </c>
      <c r="W55" t="str">
        <f>IF(E55="","",IF(②選手情報入力!P64="","",IF(I55=1,VLOOKUP(②選手情報入力!P64,種目情報!$A$4:$B$39,2,FALSE),VLOOKUP(②選手情報入力!P64,種目情報!$E$4:$F$39,2,FALSE))))</f>
        <v/>
      </c>
      <c r="X55" t="str">
        <f>IF(E55="","",IF(②選手情報入力!Q64="","",②選手情報入力!Q64))</f>
        <v/>
      </c>
      <c r="Y55" s="28" t="str">
        <f>IF(E55="","",IF(②選手情報入力!O64="",0,1))</f>
        <v/>
      </c>
      <c r="Z55" t="str">
        <f>IF(E55="","",IF(②選手情報入力!P64="","",IF(I55=1,VLOOKUP(②選手情報入力!P64,種目情報!$A$4:$C$39,3,FALSE),VLOOKUP(②選手情報入力!P64,種目情報!$E$4:$G$39,3,FALSE))))</f>
        <v/>
      </c>
      <c r="AA55" t="str">
        <f>IF(E55="","",IF(②選手情報入力!R64="","",IF(I55=1,種目情報!$J$4,種目情報!$J$6)))</f>
        <v/>
      </c>
      <c r="AB55" t="str">
        <f>IF(E55="","",IF(②選手情報入力!R64="","",IF(I55=1,IF(②選手情報入力!$S$6="","",②選手情報入力!$S$6),IF(②選手情報入力!$S$7="","",②選手情報入力!$S$7))))</f>
        <v/>
      </c>
      <c r="AC55" t="str">
        <f>IF(E55="","",IF(②選手情報入力!R64="","",IF(I55=1,IF(②選手情報入力!$R$6="",0,1),IF(②選手情報入力!$R$7="",0,1))))</f>
        <v/>
      </c>
      <c r="AD55" t="str">
        <f>IF(E55="","",IF(②選手情報入力!R64="","",2))</f>
        <v/>
      </c>
      <c r="AE55" t="str">
        <f>IF(E55="","",IF(②選手情報入力!T64="","",IF(I55=1,種目情報!$J$5,種目情報!$J$7)))</f>
        <v/>
      </c>
      <c r="AF55" t="str">
        <f>IF(E55="","",IF(②選手情報入力!T64="","",IF(I55=1,IF(②選手情報入力!$U$6="","",②選手情報入力!$U$6),IF(②選手情報入力!$U$7="","",②選手情報入力!$U$7))))</f>
        <v/>
      </c>
      <c r="AG55" t="str">
        <f>IF(E55="","",IF(②選手情報入力!T64="","",IF(I55=1,IF(②選手情報入力!$T$6="",0,1),IF(②選手情報入力!$T$7="",0,1))))</f>
        <v/>
      </c>
      <c r="AH55" t="str">
        <f>IF(E55="","",IF(②選手情報入力!T64="","",2))</f>
        <v/>
      </c>
    </row>
    <row r="56" spans="1:34">
      <c r="A56" t="str">
        <f>IF(E56="","",Sheet2!A55)</f>
        <v/>
      </c>
      <c r="B56" t="str">
        <f>IF(E56="","",①団体情報入力!$C$4)</f>
        <v/>
      </c>
      <c r="D56" t="str">
        <f>IF(②選手情報入力!B65="","",②選手情報入力!B65)</f>
        <v/>
      </c>
      <c r="E56" t="str">
        <f>IF(②選手情報入力!C65="","",(②選手情報入力!C65))</f>
        <v/>
      </c>
      <c r="F56" t="str">
        <f>IF(E56="","",②選手情報入力!D65)</f>
        <v/>
      </c>
      <c r="G56" t="str">
        <f>IF(E56="","",ASC(②選手情報入力!E65))</f>
        <v/>
      </c>
      <c r="H56" t="str">
        <f t="shared" si="0"/>
        <v/>
      </c>
      <c r="I56" t="str">
        <f>IF(E56="","",IF(②選手情報入力!G65="男",1,2))</f>
        <v/>
      </c>
      <c r="J56" t="str">
        <f>IF(E56="","",IF(②選手情報入力!H65="","",②選手情報入力!H65))</f>
        <v/>
      </c>
      <c r="L56" t="str">
        <f t="shared" si="1"/>
        <v/>
      </c>
      <c r="M56" t="str">
        <f t="shared" si="2"/>
        <v/>
      </c>
      <c r="O56" t="str">
        <f>IF(E56="","",IF(②選手情報入力!J65="","",IF(I56=1,VLOOKUP(②選手情報入力!J65,種目情報!$A$4:$B$35,2,FALSE),VLOOKUP(②選手情報入力!J65,種目情報!$E$4:$F$34,2,FALSE))))</f>
        <v/>
      </c>
      <c r="P56" t="str">
        <f>IF(E56="","",IF(②選手情報入力!K65="","",②選手情報入力!K65))</f>
        <v/>
      </c>
      <c r="Q56" s="28" t="str">
        <f>IF(E56="","",IF(②選手情報入力!I65="",0,1))</f>
        <v/>
      </c>
      <c r="R56" t="str">
        <f>IF(E56="","",IF(②選手情報入力!J65="","",IF(I56=1,VLOOKUP(②選手情報入力!J65,種目情報!$A$4:$C$39,3,FALSE),VLOOKUP(②選手情報入力!J65,種目情報!$E$4:$G$39,3,FALSE))))</f>
        <v/>
      </c>
      <c r="S56" t="str">
        <f>IF(E56="","",IF(②選手情報入力!M65="","",IF(I56=1,VLOOKUP(②選手情報入力!M65,種目情報!$A$4:$B$39,2,FALSE),VLOOKUP(②選手情報入力!M65,種目情報!$E$4:$F$39,2,FALSE))))</f>
        <v/>
      </c>
      <c r="T56" t="str">
        <f>IF(E56="","",IF(②選手情報入力!N65="","",②選手情報入力!N65))</f>
        <v/>
      </c>
      <c r="U56" s="28" t="str">
        <f>IF(E56="","",IF(②選手情報入力!L65="",0,1))</f>
        <v/>
      </c>
      <c r="V56" t="str">
        <f>IF(E56="","",IF(②選手情報入力!M65="","",IF(I56=1,VLOOKUP(②選手情報入力!M65,種目情報!$A$4:$C$39,3,FALSE),VLOOKUP(②選手情報入力!M65,種目情報!$E$4:$G$39,3,FALSE))))</f>
        <v/>
      </c>
      <c r="W56" t="str">
        <f>IF(E56="","",IF(②選手情報入力!P65="","",IF(I56=1,VLOOKUP(②選手情報入力!P65,種目情報!$A$4:$B$39,2,FALSE),VLOOKUP(②選手情報入力!P65,種目情報!$E$4:$F$39,2,FALSE))))</f>
        <v/>
      </c>
      <c r="X56" t="str">
        <f>IF(E56="","",IF(②選手情報入力!Q65="","",②選手情報入力!Q65))</f>
        <v/>
      </c>
      <c r="Y56" s="28" t="str">
        <f>IF(E56="","",IF(②選手情報入力!O65="",0,1))</f>
        <v/>
      </c>
      <c r="Z56" t="str">
        <f>IF(E56="","",IF(②選手情報入力!P65="","",IF(I56=1,VLOOKUP(②選手情報入力!P65,種目情報!$A$4:$C$39,3,FALSE),VLOOKUP(②選手情報入力!P65,種目情報!$E$4:$G$39,3,FALSE))))</f>
        <v/>
      </c>
      <c r="AA56" t="str">
        <f>IF(E56="","",IF(②選手情報入力!R65="","",IF(I56=1,種目情報!$J$4,種目情報!$J$6)))</f>
        <v/>
      </c>
      <c r="AB56" t="str">
        <f>IF(E56="","",IF(②選手情報入力!R65="","",IF(I56=1,IF(②選手情報入力!$S$6="","",②選手情報入力!$S$6),IF(②選手情報入力!$S$7="","",②選手情報入力!$S$7))))</f>
        <v/>
      </c>
      <c r="AC56" t="str">
        <f>IF(E56="","",IF(②選手情報入力!R65="","",IF(I56=1,IF(②選手情報入力!$R$6="",0,1),IF(②選手情報入力!$R$7="",0,1))))</f>
        <v/>
      </c>
      <c r="AD56" t="str">
        <f>IF(E56="","",IF(②選手情報入力!R65="","",2))</f>
        <v/>
      </c>
      <c r="AE56" t="str">
        <f>IF(E56="","",IF(②選手情報入力!T65="","",IF(I56=1,種目情報!$J$5,種目情報!$J$7)))</f>
        <v/>
      </c>
      <c r="AF56" t="str">
        <f>IF(E56="","",IF(②選手情報入力!T65="","",IF(I56=1,IF(②選手情報入力!$U$6="","",②選手情報入力!$U$6),IF(②選手情報入力!$U$7="","",②選手情報入力!$U$7))))</f>
        <v/>
      </c>
      <c r="AG56" t="str">
        <f>IF(E56="","",IF(②選手情報入力!T65="","",IF(I56=1,IF(②選手情報入力!$T$6="",0,1),IF(②選手情報入力!$T$7="",0,1))))</f>
        <v/>
      </c>
      <c r="AH56" t="str">
        <f>IF(E56="","",IF(②選手情報入力!T65="","",2))</f>
        <v/>
      </c>
    </row>
    <row r="57" spans="1:34">
      <c r="A57" t="str">
        <f>IF(E57="","",Sheet2!A56)</f>
        <v/>
      </c>
      <c r="B57" t="str">
        <f>IF(E57="","",①団体情報入力!$C$4)</f>
        <v/>
      </c>
      <c r="D57" t="str">
        <f>IF(②選手情報入力!B66="","",②選手情報入力!B66)</f>
        <v/>
      </c>
      <c r="E57" t="str">
        <f>IF(②選手情報入力!C66="","",(②選手情報入力!C66))</f>
        <v/>
      </c>
      <c r="F57" t="str">
        <f>IF(E57="","",②選手情報入力!D66)</f>
        <v/>
      </c>
      <c r="G57" t="str">
        <f>IF(E57="","",ASC(②選手情報入力!E66))</f>
        <v/>
      </c>
      <c r="H57" t="str">
        <f t="shared" si="0"/>
        <v/>
      </c>
      <c r="I57" t="str">
        <f>IF(E57="","",IF(②選手情報入力!G66="男",1,2))</f>
        <v/>
      </c>
      <c r="J57" t="str">
        <f>IF(E57="","",IF(②選手情報入力!H66="","",②選手情報入力!H66))</f>
        <v/>
      </c>
      <c r="L57" t="str">
        <f t="shared" si="1"/>
        <v/>
      </c>
      <c r="M57" t="str">
        <f t="shared" si="2"/>
        <v/>
      </c>
      <c r="O57" t="str">
        <f>IF(E57="","",IF(②選手情報入力!J66="","",IF(I57=1,VLOOKUP(②選手情報入力!J66,種目情報!$A$4:$B$35,2,FALSE),VLOOKUP(②選手情報入力!J66,種目情報!$E$4:$F$34,2,FALSE))))</f>
        <v/>
      </c>
      <c r="P57" t="str">
        <f>IF(E57="","",IF(②選手情報入力!K66="","",②選手情報入力!K66))</f>
        <v/>
      </c>
      <c r="Q57" s="28" t="str">
        <f>IF(E57="","",IF(②選手情報入力!I66="",0,1))</f>
        <v/>
      </c>
      <c r="R57" t="str">
        <f>IF(E57="","",IF(②選手情報入力!J66="","",IF(I57=1,VLOOKUP(②選手情報入力!J66,種目情報!$A$4:$C$39,3,FALSE),VLOOKUP(②選手情報入力!J66,種目情報!$E$4:$G$39,3,FALSE))))</f>
        <v/>
      </c>
      <c r="S57" t="str">
        <f>IF(E57="","",IF(②選手情報入力!M66="","",IF(I57=1,VLOOKUP(②選手情報入力!M66,種目情報!$A$4:$B$39,2,FALSE),VLOOKUP(②選手情報入力!M66,種目情報!$E$4:$F$39,2,FALSE))))</f>
        <v/>
      </c>
      <c r="T57" t="str">
        <f>IF(E57="","",IF(②選手情報入力!N66="","",②選手情報入力!N66))</f>
        <v/>
      </c>
      <c r="U57" s="28" t="str">
        <f>IF(E57="","",IF(②選手情報入力!L66="",0,1))</f>
        <v/>
      </c>
      <c r="V57" t="str">
        <f>IF(E57="","",IF(②選手情報入力!M66="","",IF(I57=1,VLOOKUP(②選手情報入力!M66,種目情報!$A$4:$C$39,3,FALSE),VLOOKUP(②選手情報入力!M66,種目情報!$E$4:$G$39,3,FALSE))))</f>
        <v/>
      </c>
      <c r="W57" t="str">
        <f>IF(E57="","",IF(②選手情報入力!P66="","",IF(I57=1,VLOOKUP(②選手情報入力!P66,種目情報!$A$4:$B$39,2,FALSE),VLOOKUP(②選手情報入力!P66,種目情報!$E$4:$F$39,2,FALSE))))</f>
        <v/>
      </c>
      <c r="X57" t="str">
        <f>IF(E57="","",IF(②選手情報入力!Q66="","",②選手情報入力!Q66))</f>
        <v/>
      </c>
      <c r="Y57" s="28" t="str">
        <f>IF(E57="","",IF(②選手情報入力!O66="",0,1))</f>
        <v/>
      </c>
      <c r="Z57" t="str">
        <f>IF(E57="","",IF(②選手情報入力!P66="","",IF(I57=1,VLOOKUP(②選手情報入力!P66,種目情報!$A$4:$C$39,3,FALSE),VLOOKUP(②選手情報入力!P66,種目情報!$E$4:$G$39,3,FALSE))))</f>
        <v/>
      </c>
      <c r="AA57" t="str">
        <f>IF(E57="","",IF(②選手情報入力!R66="","",IF(I57=1,種目情報!$J$4,種目情報!$J$6)))</f>
        <v/>
      </c>
      <c r="AB57" t="str">
        <f>IF(E57="","",IF(②選手情報入力!R66="","",IF(I57=1,IF(②選手情報入力!$S$6="","",②選手情報入力!$S$6),IF(②選手情報入力!$S$7="","",②選手情報入力!$S$7))))</f>
        <v/>
      </c>
      <c r="AC57" t="str">
        <f>IF(E57="","",IF(②選手情報入力!R66="","",IF(I57=1,IF(②選手情報入力!$R$6="",0,1),IF(②選手情報入力!$R$7="",0,1))))</f>
        <v/>
      </c>
      <c r="AD57" t="str">
        <f>IF(E57="","",IF(②選手情報入力!R66="","",2))</f>
        <v/>
      </c>
      <c r="AE57" t="str">
        <f>IF(E57="","",IF(②選手情報入力!T66="","",IF(I57=1,種目情報!$J$5,種目情報!$J$7)))</f>
        <v/>
      </c>
      <c r="AF57" t="str">
        <f>IF(E57="","",IF(②選手情報入力!T66="","",IF(I57=1,IF(②選手情報入力!$U$6="","",②選手情報入力!$U$6),IF(②選手情報入力!$U$7="","",②選手情報入力!$U$7))))</f>
        <v/>
      </c>
      <c r="AG57" t="str">
        <f>IF(E57="","",IF(②選手情報入力!T66="","",IF(I57=1,IF(②選手情報入力!$T$6="",0,1),IF(②選手情報入力!$T$7="",0,1))))</f>
        <v/>
      </c>
      <c r="AH57" t="str">
        <f>IF(E57="","",IF(②選手情報入力!T66="","",2))</f>
        <v/>
      </c>
    </row>
    <row r="58" spans="1:34">
      <c r="A58" t="str">
        <f>IF(E58="","",Sheet2!A57)</f>
        <v/>
      </c>
      <c r="B58" t="str">
        <f>IF(E58="","",①団体情報入力!$C$4)</f>
        <v/>
      </c>
      <c r="D58" t="str">
        <f>IF(②選手情報入力!B67="","",②選手情報入力!B67)</f>
        <v/>
      </c>
      <c r="E58" t="str">
        <f>IF(②選手情報入力!C67="","",(②選手情報入力!C67))</f>
        <v/>
      </c>
      <c r="F58" t="str">
        <f>IF(E58="","",②選手情報入力!D67)</f>
        <v/>
      </c>
      <c r="G58" t="str">
        <f>IF(E58="","",ASC(②選手情報入力!E67))</f>
        <v/>
      </c>
      <c r="H58" t="str">
        <f t="shared" si="0"/>
        <v/>
      </c>
      <c r="I58" t="str">
        <f>IF(E58="","",IF(②選手情報入力!G67="男",1,2))</f>
        <v/>
      </c>
      <c r="J58" t="str">
        <f>IF(E58="","",IF(②選手情報入力!H67="","",②選手情報入力!H67))</f>
        <v/>
      </c>
      <c r="L58" t="str">
        <f t="shared" si="1"/>
        <v/>
      </c>
      <c r="M58" t="str">
        <f t="shared" si="2"/>
        <v/>
      </c>
      <c r="O58" t="str">
        <f>IF(E58="","",IF(②選手情報入力!J67="","",IF(I58=1,VLOOKUP(②選手情報入力!J67,種目情報!$A$4:$B$35,2,FALSE),VLOOKUP(②選手情報入力!J67,種目情報!$E$4:$F$34,2,FALSE))))</f>
        <v/>
      </c>
      <c r="P58" t="str">
        <f>IF(E58="","",IF(②選手情報入力!K67="","",②選手情報入力!K67))</f>
        <v/>
      </c>
      <c r="Q58" s="28" t="str">
        <f>IF(E58="","",IF(②選手情報入力!I67="",0,1))</f>
        <v/>
      </c>
      <c r="R58" t="str">
        <f>IF(E58="","",IF(②選手情報入力!J67="","",IF(I58=1,VLOOKUP(②選手情報入力!J67,種目情報!$A$4:$C$39,3,FALSE),VLOOKUP(②選手情報入力!J67,種目情報!$E$4:$G$39,3,FALSE))))</f>
        <v/>
      </c>
      <c r="S58" t="str">
        <f>IF(E58="","",IF(②選手情報入力!M67="","",IF(I58=1,VLOOKUP(②選手情報入力!M67,種目情報!$A$4:$B$39,2,FALSE),VLOOKUP(②選手情報入力!M67,種目情報!$E$4:$F$39,2,FALSE))))</f>
        <v/>
      </c>
      <c r="T58" t="str">
        <f>IF(E58="","",IF(②選手情報入力!N67="","",②選手情報入力!N67))</f>
        <v/>
      </c>
      <c r="U58" s="28" t="str">
        <f>IF(E58="","",IF(②選手情報入力!L67="",0,1))</f>
        <v/>
      </c>
      <c r="V58" t="str">
        <f>IF(E58="","",IF(②選手情報入力!M67="","",IF(I58=1,VLOOKUP(②選手情報入力!M67,種目情報!$A$4:$C$39,3,FALSE),VLOOKUP(②選手情報入力!M67,種目情報!$E$4:$G$39,3,FALSE))))</f>
        <v/>
      </c>
      <c r="W58" t="str">
        <f>IF(E58="","",IF(②選手情報入力!P67="","",IF(I58=1,VLOOKUP(②選手情報入力!P67,種目情報!$A$4:$B$39,2,FALSE),VLOOKUP(②選手情報入力!P67,種目情報!$E$4:$F$39,2,FALSE))))</f>
        <v/>
      </c>
      <c r="X58" t="str">
        <f>IF(E58="","",IF(②選手情報入力!Q67="","",②選手情報入力!Q67))</f>
        <v/>
      </c>
      <c r="Y58" s="28" t="str">
        <f>IF(E58="","",IF(②選手情報入力!O67="",0,1))</f>
        <v/>
      </c>
      <c r="Z58" t="str">
        <f>IF(E58="","",IF(②選手情報入力!P67="","",IF(I58=1,VLOOKUP(②選手情報入力!P67,種目情報!$A$4:$C$39,3,FALSE),VLOOKUP(②選手情報入力!P67,種目情報!$E$4:$G$39,3,FALSE))))</f>
        <v/>
      </c>
      <c r="AA58" t="str">
        <f>IF(E58="","",IF(②選手情報入力!R67="","",IF(I58=1,種目情報!$J$4,種目情報!$J$6)))</f>
        <v/>
      </c>
      <c r="AB58" t="str">
        <f>IF(E58="","",IF(②選手情報入力!R67="","",IF(I58=1,IF(②選手情報入力!$S$6="","",②選手情報入力!$S$6),IF(②選手情報入力!$S$7="","",②選手情報入力!$S$7))))</f>
        <v/>
      </c>
      <c r="AC58" t="str">
        <f>IF(E58="","",IF(②選手情報入力!R67="","",IF(I58=1,IF(②選手情報入力!$R$6="",0,1),IF(②選手情報入力!$R$7="",0,1))))</f>
        <v/>
      </c>
      <c r="AD58" t="str">
        <f>IF(E58="","",IF(②選手情報入力!R67="","",2))</f>
        <v/>
      </c>
      <c r="AE58" t="str">
        <f>IF(E58="","",IF(②選手情報入力!T67="","",IF(I58=1,種目情報!$J$5,種目情報!$J$7)))</f>
        <v/>
      </c>
      <c r="AF58" t="str">
        <f>IF(E58="","",IF(②選手情報入力!T67="","",IF(I58=1,IF(②選手情報入力!$U$6="","",②選手情報入力!$U$6),IF(②選手情報入力!$U$7="","",②選手情報入力!$U$7))))</f>
        <v/>
      </c>
      <c r="AG58" t="str">
        <f>IF(E58="","",IF(②選手情報入力!T67="","",IF(I58=1,IF(②選手情報入力!$T$6="",0,1),IF(②選手情報入力!$T$7="",0,1))))</f>
        <v/>
      </c>
      <c r="AH58" t="str">
        <f>IF(E58="","",IF(②選手情報入力!T67="","",2))</f>
        <v/>
      </c>
    </row>
    <row r="59" spans="1:34">
      <c r="A59" t="str">
        <f>IF(E59="","",Sheet2!A58)</f>
        <v/>
      </c>
      <c r="B59" t="str">
        <f>IF(E59="","",①団体情報入力!$C$4)</f>
        <v/>
      </c>
      <c r="D59" t="str">
        <f>IF(②選手情報入力!B68="","",②選手情報入力!B68)</f>
        <v/>
      </c>
      <c r="E59" t="str">
        <f>IF(②選手情報入力!C68="","",(②選手情報入力!C68))</f>
        <v/>
      </c>
      <c r="F59" t="str">
        <f>IF(E59="","",②選手情報入力!D68)</f>
        <v/>
      </c>
      <c r="G59" t="str">
        <f>IF(E59="","",ASC(②選手情報入力!E68))</f>
        <v/>
      </c>
      <c r="H59" t="str">
        <f t="shared" si="0"/>
        <v/>
      </c>
      <c r="I59" t="str">
        <f>IF(E59="","",IF(②選手情報入力!G68="男",1,2))</f>
        <v/>
      </c>
      <c r="J59" t="str">
        <f>IF(E59="","",IF(②選手情報入力!H68="","",②選手情報入力!H68))</f>
        <v/>
      </c>
      <c r="L59" t="str">
        <f t="shared" si="1"/>
        <v/>
      </c>
      <c r="M59" t="str">
        <f t="shared" si="2"/>
        <v/>
      </c>
      <c r="O59" t="str">
        <f>IF(E59="","",IF(②選手情報入力!J68="","",IF(I59=1,VLOOKUP(②選手情報入力!J68,種目情報!$A$4:$B$35,2,FALSE),VLOOKUP(②選手情報入力!J68,種目情報!$E$4:$F$34,2,FALSE))))</f>
        <v/>
      </c>
      <c r="P59" t="str">
        <f>IF(E59="","",IF(②選手情報入力!K68="","",②選手情報入力!K68))</f>
        <v/>
      </c>
      <c r="Q59" s="28" t="str">
        <f>IF(E59="","",IF(②選手情報入力!I68="",0,1))</f>
        <v/>
      </c>
      <c r="R59" t="str">
        <f>IF(E59="","",IF(②選手情報入力!J68="","",IF(I59=1,VLOOKUP(②選手情報入力!J68,種目情報!$A$4:$C$39,3,FALSE),VLOOKUP(②選手情報入力!J68,種目情報!$E$4:$G$39,3,FALSE))))</f>
        <v/>
      </c>
      <c r="S59" t="str">
        <f>IF(E59="","",IF(②選手情報入力!M68="","",IF(I59=1,VLOOKUP(②選手情報入力!M68,種目情報!$A$4:$B$39,2,FALSE),VLOOKUP(②選手情報入力!M68,種目情報!$E$4:$F$39,2,FALSE))))</f>
        <v/>
      </c>
      <c r="T59" t="str">
        <f>IF(E59="","",IF(②選手情報入力!N68="","",②選手情報入力!N68))</f>
        <v/>
      </c>
      <c r="U59" s="28" t="str">
        <f>IF(E59="","",IF(②選手情報入力!L68="",0,1))</f>
        <v/>
      </c>
      <c r="V59" t="str">
        <f>IF(E59="","",IF(②選手情報入力!M68="","",IF(I59=1,VLOOKUP(②選手情報入力!M68,種目情報!$A$4:$C$39,3,FALSE),VLOOKUP(②選手情報入力!M68,種目情報!$E$4:$G$39,3,FALSE))))</f>
        <v/>
      </c>
      <c r="W59" t="str">
        <f>IF(E59="","",IF(②選手情報入力!P68="","",IF(I59=1,VLOOKUP(②選手情報入力!P68,種目情報!$A$4:$B$39,2,FALSE),VLOOKUP(②選手情報入力!P68,種目情報!$E$4:$F$39,2,FALSE))))</f>
        <v/>
      </c>
      <c r="X59" t="str">
        <f>IF(E59="","",IF(②選手情報入力!Q68="","",②選手情報入力!Q68))</f>
        <v/>
      </c>
      <c r="Y59" s="28" t="str">
        <f>IF(E59="","",IF(②選手情報入力!O68="",0,1))</f>
        <v/>
      </c>
      <c r="Z59" t="str">
        <f>IF(E59="","",IF(②選手情報入力!P68="","",IF(I59=1,VLOOKUP(②選手情報入力!P68,種目情報!$A$4:$C$39,3,FALSE),VLOOKUP(②選手情報入力!P68,種目情報!$E$4:$G$39,3,FALSE))))</f>
        <v/>
      </c>
      <c r="AA59" t="str">
        <f>IF(E59="","",IF(②選手情報入力!R68="","",IF(I59=1,種目情報!$J$4,種目情報!$J$6)))</f>
        <v/>
      </c>
      <c r="AB59" t="str">
        <f>IF(E59="","",IF(②選手情報入力!R68="","",IF(I59=1,IF(②選手情報入力!$S$6="","",②選手情報入力!$S$6),IF(②選手情報入力!$S$7="","",②選手情報入力!$S$7))))</f>
        <v/>
      </c>
      <c r="AC59" t="str">
        <f>IF(E59="","",IF(②選手情報入力!R68="","",IF(I59=1,IF(②選手情報入力!$R$6="",0,1),IF(②選手情報入力!$R$7="",0,1))))</f>
        <v/>
      </c>
      <c r="AD59" t="str">
        <f>IF(E59="","",IF(②選手情報入力!R68="","",2))</f>
        <v/>
      </c>
      <c r="AE59" t="str">
        <f>IF(E59="","",IF(②選手情報入力!T68="","",IF(I59=1,種目情報!$J$5,種目情報!$J$7)))</f>
        <v/>
      </c>
      <c r="AF59" t="str">
        <f>IF(E59="","",IF(②選手情報入力!T68="","",IF(I59=1,IF(②選手情報入力!$U$6="","",②選手情報入力!$U$6),IF(②選手情報入力!$U$7="","",②選手情報入力!$U$7))))</f>
        <v/>
      </c>
      <c r="AG59" t="str">
        <f>IF(E59="","",IF(②選手情報入力!T68="","",IF(I59=1,IF(②選手情報入力!$T$6="",0,1),IF(②選手情報入力!$T$7="",0,1))))</f>
        <v/>
      </c>
      <c r="AH59" t="str">
        <f>IF(E59="","",IF(②選手情報入力!T68="","",2))</f>
        <v/>
      </c>
    </row>
    <row r="60" spans="1:34">
      <c r="A60" t="str">
        <f>IF(E60="","",Sheet2!A59)</f>
        <v/>
      </c>
      <c r="B60" t="str">
        <f>IF(E60="","",①団体情報入力!$C$4)</f>
        <v/>
      </c>
      <c r="D60" t="str">
        <f>IF(②選手情報入力!B69="","",②選手情報入力!B69)</f>
        <v/>
      </c>
      <c r="E60" t="str">
        <f>IF(②選手情報入力!C69="","",(②選手情報入力!C69))</f>
        <v/>
      </c>
      <c r="F60" t="str">
        <f>IF(E60="","",②選手情報入力!D69)</f>
        <v/>
      </c>
      <c r="G60" t="str">
        <f>IF(E60="","",ASC(②選手情報入力!E69))</f>
        <v/>
      </c>
      <c r="H60" t="str">
        <f t="shared" si="0"/>
        <v/>
      </c>
      <c r="I60" t="str">
        <f>IF(E60="","",IF(②選手情報入力!G69="男",1,2))</f>
        <v/>
      </c>
      <c r="J60" t="str">
        <f>IF(E60="","",IF(②選手情報入力!H69="","",②選手情報入力!H69))</f>
        <v/>
      </c>
      <c r="L60" t="str">
        <f t="shared" si="1"/>
        <v/>
      </c>
      <c r="M60" t="str">
        <f t="shared" si="2"/>
        <v/>
      </c>
      <c r="O60" t="str">
        <f>IF(E60="","",IF(②選手情報入力!J69="","",IF(I60=1,VLOOKUP(②選手情報入力!J69,種目情報!$A$4:$B$35,2,FALSE),VLOOKUP(②選手情報入力!J69,種目情報!$E$4:$F$34,2,FALSE))))</f>
        <v/>
      </c>
      <c r="P60" t="str">
        <f>IF(E60="","",IF(②選手情報入力!K69="","",②選手情報入力!K69))</f>
        <v/>
      </c>
      <c r="Q60" s="28" t="str">
        <f>IF(E60="","",IF(②選手情報入力!I69="",0,1))</f>
        <v/>
      </c>
      <c r="R60" t="str">
        <f>IF(E60="","",IF(②選手情報入力!J69="","",IF(I60=1,VLOOKUP(②選手情報入力!J69,種目情報!$A$4:$C$39,3,FALSE),VLOOKUP(②選手情報入力!J69,種目情報!$E$4:$G$39,3,FALSE))))</f>
        <v/>
      </c>
      <c r="S60" t="str">
        <f>IF(E60="","",IF(②選手情報入力!M69="","",IF(I60=1,VLOOKUP(②選手情報入力!M69,種目情報!$A$4:$B$39,2,FALSE),VLOOKUP(②選手情報入力!M69,種目情報!$E$4:$F$39,2,FALSE))))</f>
        <v/>
      </c>
      <c r="T60" t="str">
        <f>IF(E60="","",IF(②選手情報入力!N69="","",②選手情報入力!N69))</f>
        <v/>
      </c>
      <c r="U60" s="28" t="str">
        <f>IF(E60="","",IF(②選手情報入力!L69="",0,1))</f>
        <v/>
      </c>
      <c r="V60" t="str">
        <f>IF(E60="","",IF(②選手情報入力!M69="","",IF(I60=1,VLOOKUP(②選手情報入力!M69,種目情報!$A$4:$C$39,3,FALSE),VLOOKUP(②選手情報入力!M69,種目情報!$E$4:$G$39,3,FALSE))))</f>
        <v/>
      </c>
      <c r="W60" t="str">
        <f>IF(E60="","",IF(②選手情報入力!P69="","",IF(I60=1,VLOOKUP(②選手情報入力!P69,種目情報!$A$4:$B$39,2,FALSE),VLOOKUP(②選手情報入力!P69,種目情報!$E$4:$F$39,2,FALSE))))</f>
        <v/>
      </c>
      <c r="X60" t="str">
        <f>IF(E60="","",IF(②選手情報入力!Q69="","",②選手情報入力!Q69))</f>
        <v/>
      </c>
      <c r="Y60" s="28" t="str">
        <f>IF(E60="","",IF(②選手情報入力!O69="",0,1))</f>
        <v/>
      </c>
      <c r="Z60" t="str">
        <f>IF(E60="","",IF(②選手情報入力!P69="","",IF(I60=1,VLOOKUP(②選手情報入力!P69,種目情報!$A$4:$C$39,3,FALSE),VLOOKUP(②選手情報入力!P69,種目情報!$E$4:$G$39,3,FALSE))))</f>
        <v/>
      </c>
      <c r="AA60" t="str">
        <f>IF(E60="","",IF(②選手情報入力!R69="","",IF(I60=1,種目情報!$J$4,種目情報!$J$6)))</f>
        <v/>
      </c>
      <c r="AB60" t="str">
        <f>IF(E60="","",IF(②選手情報入力!R69="","",IF(I60=1,IF(②選手情報入力!$S$6="","",②選手情報入力!$S$6),IF(②選手情報入力!$S$7="","",②選手情報入力!$S$7))))</f>
        <v/>
      </c>
      <c r="AC60" t="str">
        <f>IF(E60="","",IF(②選手情報入力!R69="","",IF(I60=1,IF(②選手情報入力!$R$6="",0,1),IF(②選手情報入力!$R$7="",0,1))))</f>
        <v/>
      </c>
      <c r="AD60" t="str">
        <f>IF(E60="","",IF(②選手情報入力!R69="","",2))</f>
        <v/>
      </c>
      <c r="AE60" t="str">
        <f>IF(E60="","",IF(②選手情報入力!T69="","",IF(I60=1,種目情報!$J$5,種目情報!$J$7)))</f>
        <v/>
      </c>
      <c r="AF60" t="str">
        <f>IF(E60="","",IF(②選手情報入力!T69="","",IF(I60=1,IF(②選手情報入力!$U$6="","",②選手情報入力!$U$6),IF(②選手情報入力!$U$7="","",②選手情報入力!$U$7))))</f>
        <v/>
      </c>
      <c r="AG60" t="str">
        <f>IF(E60="","",IF(②選手情報入力!T69="","",IF(I60=1,IF(②選手情報入力!$T$6="",0,1),IF(②選手情報入力!$T$7="",0,1))))</f>
        <v/>
      </c>
      <c r="AH60" t="str">
        <f>IF(E60="","",IF(②選手情報入力!T69="","",2))</f>
        <v/>
      </c>
    </row>
    <row r="61" spans="1:34">
      <c r="A61" t="str">
        <f>IF(E61="","",Sheet2!A60)</f>
        <v/>
      </c>
      <c r="B61" t="str">
        <f>IF(E61="","",①団体情報入力!$C$4)</f>
        <v/>
      </c>
      <c r="D61" t="str">
        <f>IF(②選手情報入力!B70="","",②選手情報入力!B70)</f>
        <v/>
      </c>
      <c r="E61" t="str">
        <f>IF(②選手情報入力!C70="","",(②選手情報入力!C70))</f>
        <v/>
      </c>
      <c r="F61" t="str">
        <f>IF(E61="","",②選手情報入力!D70)</f>
        <v/>
      </c>
      <c r="G61" t="str">
        <f>IF(E61="","",ASC(②選手情報入力!E70))</f>
        <v/>
      </c>
      <c r="H61" t="str">
        <f t="shared" si="0"/>
        <v/>
      </c>
      <c r="I61" t="str">
        <f>IF(E61="","",IF(②選手情報入力!G70="男",1,2))</f>
        <v/>
      </c>
      <c r="J61" t="str">
        <f>IF(E61="","",IF(②選手情報入力!H70="","",②選手情報入力!H70))</f>
        <v/>
      </c>
      <c r="L61" t="str">
        <f t="shared" si="1"/>
        <v/>
      </c>
      <c r="M61" t="str">
        <f t="shared" si="2"/>
        <v/>
      </c>
      <c r="O61" t="str">
        <f>IF(E61="","",IF(②選手情報入力!J70="","",IF(I61=1,VLOOKUP(②選手情報入力!J70,種目情報!$A$4:$B$35,2,FALSE),VLOOKUP(②選手情報入力!J70,種目情報!$E$4:$F$34,2,FALSE))))</f>
        <v/>
      </c>
      <c r="P61" t="str">
        <f>IF(E61="","",IF(②選手情報入力!K70="","",②選手情報入力!K70))</f>
        <v/>
      </c>
      <c r="Q61" s="28" t="str">
        <f>IF(E61="","",IF(②選手情報入力!I70="",0,1))</f>
        <v/>
      </c>
      <c r="R61" t="str">
        <f>IF(E61="","",IF(②選手情報入力!J70="","",IF(I61=1,VLOOKUP(②選手情報入力!J70,種目情報!$A$4:$C$39,3,FALSE),VLOOKUP(②選手情報入力!J70,種目情報!$E$4:$G$39,3,FALSE))))</f>
        <v/>
      </c>
      <c r="S61" t="str">
        <f>IF(E61="","",IF(②選手情報入力!M70="","",IF(I61=1,VLOOKUP(②選手情報入力!M70,種目情報!$A$4:$B$39,2,FALSE),VLOOKUP(②選手情報入力!M70,種目情報!$E$4:$F$39,2,FALSE))))</f>
        <v/>
      </c>
      <c r="T61" t="str">
        <f>IF(E61="","",IF(②選手情報入力!N70="","",②選手情報入力!N70))</f>
        <v/>
      </c>
      <c r="U61" s="28" t="str">
        <f>IF(E61="","",IF(②選手情報入力!L70="",0,1))</f>
        <v/>
      </c>
      <c r="V61" t="str">
        <f>IF(E61="","",IF(②選手情報入力!M70="","",IF(I61=1,VLOOKUP(②選手情報入力!M70,種目情報!$A$4:$C$39,3,FALSE),VLOOKUP(②選手情報入力!M70,種目情報!$E$4:$G$39,3,FALSE))))</f>
        <v/>
      </c>
      <c r="W61" t="str">
        <f>IF(E61="","",IF(②選手情報入力!P70="","",IF(I61=1,VLOOKUP(②選手情報入力!P70,種目情報!$A$4:$B$39,2,FALSE),VLOOKUP(②選手情報入力!P70,種目情報!$E$4:$F$39,2,FALSE))))</f>
        <v/>
      </c>
      <c r="X61" t="str">
        <f>IF(E61="","",IF(②選手情報入力!Q70="","",②選手情報入力!Q70))</f>
        <v/>
      </c>
      <c r="Y61" s="28" t="str">
        <f>IF(E61="","",IF(②選手情報入力!O70="",0,1))</f>
        <v/>
      </c>
      <c r="Z61" t="str">
        <f>IF(E61="","",IF(②選手情報入力!P70="","",IF(I61=1,VLOOKUP(②選手情報入力!P70,種目情報!$A$4:$C$39,3,FALSE),VLOOKUP(②選手情報入力!P70,種目情報!$E$4:$G$39,3,FALSE))))</f>
        <v/>
      </c>
      <c r="AA61" t="str">
        <f>IF(E61="","",IF(②選手情報入力!R70="","",IF(I61=1,種目情報!$J$4,種目情報!$J$6)))</f>
        <v/>
      </c>
      <c r="AB61" t="str">
        <f>IF(E61="","",IF(②選手情報入力!R70="","",IF(I61=1,IF(②選手情報入力!$S$6="","",②選手情報入力!$S$6),IF(②選手情報入力!$S$7="","",②選手情報入力!$S$7))))</f>
        <v/>
      </c>
      <c r="AC61" t="str">
        <f>IF(E61="","",IF(②選手情報入力!R70="","",IF(I61=1,IF(②選手情報入力!$R$6="",0,1),IF(②選手情報入力!$R$7="",0,1))))</f>
        <v/>
      </c>
      <c r="AD61" t="str">
        <f>IF(E61="","",IF(②選手情報入力!R70="","",2))</f>
        <v/>
      </c>
      <c r="AE61" t="str">
        <f>IF(E61="","",IF(②選手情報入力!T70="","",IF(I61=1,種目情報!$J$5,種目情報!$J$7)))</f>
        <v/>
      </c>
      <c r="AF61" t="str">
        <f>IF(E61="","",IF(②選手情報入力!T70="","",IF(I61=1,IF(②選手情報入力!$U$6="","",②選手情報入力!$U$6),IF(②選手情報入力!$U$7="","",②選手情報入力!$U$7))))</f>
        <v/>
      </c>
      <c r="AG61" t="str">
        <f>IF(E61="","",IF(②選手情報入力!T70="","",IF(I61=1,IF(②選手情報入力!$T$6="",0,1),IF(②選手情報入力!$T$7="",0,1))))</f>
        <v/>
      </c>
      <c r="AH61" t="str">
        <f>IF(E61="","",IF(②選手情報入力!T70="","",2))</f>
        <v/>
      </c>
    </row>
    <row r="62" spans="1:34">
      <c r="A62" t="str">
        <f>IF(E62="","",Sheet2!A61)</f>
        <v/>
      </c>
      <c r="B62" t="str">
        <f>IF(E62="","",①団体情報入力!$C$4)</f>
        <v/>
      </c>
      <c r="D62" t="str">
        <f>IF(②選手情報入力!B71="","",②選手情報入力!B71)</f>
        <v/>
      </c>
      <c r="E62" t="str">
        <f>IF(②選手情報入力!C71="","",(②選手情報入力!C71))</f>
        <v/>
      </c>
      <c r="F62" t="str">
        <f>IF(E62="","",②選手情報入力!D71)</f>
        <v/>
      </c>
      <c r="G62" t="str">
        <f>IF(E62="","",ASC(②選手情報入力!E71))</f>
        <v/>
      </c>
      <c r="H62" t="str">
        <f t="shared" si="0"/>
        <v/>
      </c>
      <c r="I62" t="str">
        <f>IF(E62="","",IF(②選手情報入力!G71="男",1,2))</f>
        <v/>
      </c>
      <c r="J62" t="str">
        <f>IF(E62="","",IF(②選手情報入力!H71="","",②選手情報入力!H71))</f>
        <v/>
      </c>
      <c r="L62" t="str">
        <f t="shared" si="1"/>
        <v/>
      </c>
      <c r="M62" t="str">
        <f t="shared" si="2"/>
        <v/>
      </c>
      <c r="O62" t="str">
        <f>IF(E62="","",IF(②選手情報入力!J71="","",IF(I62=1,VLOOKUP(②選手情報入力!J71,種目情報!$A$4:$B$35,2,FALSE),VLOOKUP(②選手情報入力!J71,種目情報!$E$4:$F$34,2,FALSE))))</f>
        <v/>
      </c>
      <c r="P62" t="str">
        <f>IF(E62="","",IF(②選手情報入力!K71="","",②選手情報入力!K71))</f>
        <v/>
      </c>
      <c r="Q62" s="28" t="str">
        <f>IF(E62="","",IF(②選手情報入力!I71="",0,1))</f>
        <v/>
      </c>
      <c r="R62" t="str">
        <f>IF(E62="","",IF(②選手情報入力!J71="","",IF(I62=1,VLOOKUP(②選手情報入力!J71,種目情報!$A$4:$C$39,3,FALSE),VLOOKUP(②選手情報入力!J71,種目情報!$E$4:$G$39,3,FALSE))))</f>
        <v/>
      </c>
      <c r="S62" t="str">
        <f>IF(E62="","",IF(②選手情報入力!M71="","",IF(I62=1,VLOOKUP(②選手情報入力!M71,種目情報!$A$4:$B$39,2,FALSE),VLOOKUP(②選手情報入力!M71,種目情報!$E$4:$F$39,2,FALSE))))</f>
        <v/>
      </c>
      <c r="T62" t="str">
        <f>IF(E62="","",IF(②選手情報入力!N71="","",②選手情報入力!N71))</f>
        <v/>
      </c>
      <c r="U62" s="28" t="str">
        <f>IF(E62="","",IF(②選手情報入力!L71="",0,1))</f>
        <v/>
      </c>
      <c r="V62" t="str">
        <f>IF(E62="","",IF(②選手情報入力!M71="","",IF(I62=1,VLOOKUP(②選手情報入力!M71,種目情報!$A$4:$C$39,3,FALSE),VLOOKUP(②選手情報入力!M71,種目情報!$E$4:$G$39,3,FALSE))))</f>
        <v/>
      </c>
      <c r="W62" t="str">
        <f>IF(E62="","",IF(②選手情報入力!P71="","",IF(I62=1,VLOOKUP(②選手情報入力!P71,種目情報!$A$4:$B$39,2,FALSE),VLOOKUP(②選手情報入力!P71,種目情報!$E$4:$F$39,2,FALSE))))</f>
        <v/>
      </c>
      <c r="X62" t="str">
        <f>IF(E62="","",IF(②選手情報入力!Q71="","",②選手情報入力!Q71))</f>
        <v/>
      </c>
      <c r="Y62" s="28" t="str">
        <f>IF(E62="","",IF(②選手情報入力!O71="",0,1))</f>
        <v/>
      </c>
      <c r="Z62" t="str">
        <f>IF(E62="","",IF(②選手情報入力!P71="","",IF(I62=1,VLOOKUP(②選手情報入力!P71,種目情報!$A$4:$C$39,3,FALSE),VLOOKUP(②選手情報入力!P71,種目情報!$E$4:$G$39,3,FALSE))))</f>
        <v/>
      </c>
      <c r="AA62" t="str">
        <f>IF(E62="","",IF(②選手情報入力!R71="","",IF(I62=1,種目情報!$J$4,種目情報!$J$6)))</f>
        <v/>
      </c>
      <c r="AB62" t="str">
        <f>IF(E62="","",IF(②選手情報入力!R71="","",IF(I62=1,IF(②選手情報入力!$S$6="","",②選手情報入力!$S$6),IF(②選手情報入力!$S$7="","",②選手情報入力!$S$7))))</f>
        <v/>
      </c>
      <c r="AC62" t="str">
        <f>IF(E62="","",IF(②選手情報入力!R71="","",IF(I62=1,IF(②選手情報入力!$R$6="",0,1),IF(②選手情報入力!$R$7="",0,1))))</f>
        <v/>
      </c>
      <c r="AD62" t="str">
        <f>IF(E62="","",IF(②選手情報入力!R71="","",2))</f>
        <v/>
      </c>
      <c r="AE62" t="str">
        <f>IF(E62="","",IF(②選手情報入力!T71="","",IF(I62=1,種目情報!$J$5,種目情報!$J$7)))</f>
        <v/>
      </c>
      <c r="AF62" t="str">
        <f>IF(E62="","",IF(②選手情報入力!T71="","",IF(I62=1,IF(②選手情報入力!$U$6="","",②選手情報入力!$U$6),IF(②選手情報入力!$U$7="","",②選手情報入力!$U$7))))</f>
        <v/>
      </c>
      <c r="AG62" t="str">
        <f>IF(E62="","",IF(②選手情報入力!T71="","",IF(I62=1,IF(②選手情報入力!$T$6="",0,1),IF(②選手情報入力!$T$7="",0,1))))</f>
        <v/>
      </c>
      <c r="AH62" t="str">
        <f>IF(E62="","",IF(②選手情報入力!T71="","",2))</f>
        <v/>
      </c>
    </row>
    <row r="63" spans="1:34">
      <c r="A63" t="str">
        <f>IF(E63="","",Sheet2!A62)</f>
        <v/>
      </c>
      <c r="B63" t="str">
        <f>IF(E63="","",①団体情報入力!$C$4)</f>
        <v/>
      </c>
      <c r="D63" t="str">
        <f>IF(②選手情報入力!B72="","",②選手情報入力!B72)</f>
        <v/>
      </c>
      <c r="E63" t="str">
        <f>IF(②選手情報入力!C72="","",(②選手情報入力!C72))</f>
        <v/>
      </c>
      <c r="F63" t="str">
        <f>IF(E63="","",②選手情報入力!D72)</f>
        <v/>
      </c>
      <c r="G63" t="str">
        <f>IF(E63="","",ASC(②選手情報入力!E72))</f>
        <v/>
      </c>
      <c r="H63" t="str">
        <f t="shared" si="0"/>
        <v/>
      </c>
      <c r="I63" t="str">
        <f>IF(E63="","",IF(②選手情報入力!G72="男",1,2))</f>
        <v/>
      </c>
      <c r="J63" t="str">
        <f>IF(E63="","",IF(②選手情報入力!H72="","",②選手情報入力!H72))</f>
        <v/>
      </c>
      <c r="L63" t="str">
        <f t="shared" si="1"/>
        <v/>
      </c>
      <c r="M63" t="str">
        <f t="shared" si="2"/>
        <v/>
      </c>
      <c r="O63" t="str">
        <f>IF(E63="","",IF(②選手情報入力!J72="","",IF(I63=1,VLOOKUP(②選手情報入力!J72,種目情報!$A$4:$B$35,2,FALSE),VLOOKUP(②選手情報入力!J72,種目情報!$E$4:$F$34,2,FALSE))))</f>
        <v/>
      </c>
      <c r="P63" t="str">
        <f>IF(E63="","",IF(②選手情報入力!K72="","",②選手情報入力!K72))</f>
        <v/>
      </c>
      <c r="Q63" s="28" t="str">
        <f>IF(E63="","",IF(②選手情報入力!I72="",0,1))</f>
        <v/>
      </c>
      <c r="R63" t="str">
        <f>IF(E63="","",IF(②選手情報入力!J72="","",IF(I63=1,VLOOKUP(②選手情報入力!J72,種目情報!$A$4:$C$39,3,FALSE),VLOOKUP(②選手情報入力!J72,種目情報!$E$4:$G$39,3,FALSE))))</f>
        <v/>
      </c>
      <c r="S63" t="str">
        <f>IF(E63="","",IF(②選手情報入力!M72="","",IF(I63=1,VLOOKUP(②選手情報入力!M72,種目情報!$A$4:$B$39,2,FALSE),VLOOKUP(②選手情報入力!M72,種目情報!$E$4:$F$39,2,FALSE))))</f>
        <v/>
      </c>
      <c r="T63" t="str">
        <f>IF(E63="","",IF(②選手情報入力!N72="","",②選手情報入力!N72))</f>
        <v/>
      </c>
      <c r="U63" s="28" t="str">
        <f>IF(E63="","",IF(②選手情報入力!L72="",0,1))</f>
        <v/>
      </c>
      <c r="V63" t="str">
        <f>IF(E63="","",IF(②選手情報入力!M72="","",IF(I63=1,VLOOKUP(②選手情報入力!M72,種目情報!$A$4:$C$39,3,FALSE),VLOOKUP(②選手情報入力!M72,種目情報!$E$4:$G$39,3,FALSE))))</f>
        <v/>
      </c>
      <c r="W63" t="str">
        <f>IF(E63="","",IF(②選手情報入力!P72="","",IF(I63=1,VLOOKUP(②選手情報入力!P72,種目情報!$A$4:$B$39,2,FALSE),VLOOKUP(②選手情報入力!P72,種目情報!$E$4:$F$39,2,FALSE))))</f>
        <v/>
      </c>
      <c r="X63" t="str">
        <f>IF(E63="","",IF(②選手情報入力!Q72="","",②選手情報入力!Q72))</f>
        <v/>
      </c>
      <c r="Y63" s="28" t="str">
        <f>IF(E63="","",IF(②選手情報入力!O72="",0,1))</f>
        <v/>
      </c>
      <c r="Z63" t="str">
        <f>IF(E63="","",IF(②選手情報入力!P72="","",IF(I63=1,VLOOKUP(②選手情報入力!P72,種目情報!$A$4:$C$39,3,FALSE),VLOOKUP(②選手情報入力!P72,種目情報!$E$4:$G$39,3,FALSE))))</f>
        <v/>
      </c>
      <c r="AA63" t="str">
        <f>IF(E63="","",IF(②選手情報入力!R72="","",IF(I63=1,種目情報!$J$4,種目情報!$J$6)))</f>
        <v/>
      </c>
      <c r="AB63" t="str">
        <f>IF(E63="","",IF(②選手情報入力!R72="","",IF(I63=1,IF(②選手情報入力!$S$6="","",②選手情報入力!$S$6),IF(②選手情報入力!$S$7="","",②選手情報入力!$S$7))))</f>
        <v/>
      </c>
      <c r="AC63" t="str">
        <f>IF(E63="","",IF(②選手情報入力!R72="","",IF(I63=1,IF(②選手情報入力!$R$6="",0,1),IF(②選手情報入力!$R$7="",0,1))))</f>
        <v/>
      </c>
      <c r="AD63" t="str">
        <f>IF(E63="","",IF(②選手情報入力!R72="","",2))</f>
        <v/>
      </c>
      <c r="AE63" t="str">
        <f>IF(E63="","",IF(②選手情報入力!T72="","",IF(I63=1,種目情報!$J$5,種目情報!$J$7)))</f>
        <v/>
      </c>
      <c r="AF63" t="str">
        <f>IF(E63="","",IF(②選手情報入力!T72="","",IF(I63=1,IF(②選手情報入力!$U$6="","",②選手情報入力!$U$6),IF(②選手情報入力!$U$7="","",②選手情報入力!$U$7))))</f>
        <v/>
      </c>
      <c r="AG63" t="str">
        <f>IF(E63="","",IF(②選手情報入力!T72="","",IF(I63=1,IF(②選手情報入力!$T$6="",0,1),IF(②選手情報入力!$T$7="",0,1))))</f>
        <v/>
      </c>
      <c r="AH63" t="str">
        <f>IF(E63="","",IF(②選手情報入力!T72="","",2))</f>
        <v/>
      </c>
    </row>
    <row r="64" spans="1:34">
      <c r="A64" t="str">
        <f>IF(E64="","",Sheet2!A63)</f>
        <v/>
      </c>
      <c r="B64" t="str">
        <f>IF(E64="","",①団体情報入力!$C$4)</f>
        <v/>
      </c>
      <c r="D64" t="str">
        <f>IF(②選手情報入力!B73="","",②選手情報入力!B73)</f>
        <v/>
      </c>
      <c r="E64" t="str">
        <f>IF(②選手情報入力!C73="","",(②選手情報入力!C73))</f>
        <v/>
      </c>
      <c r="F64" t="str">
        <f>IF(E64="","",②選手情報入力!D73)</f>
        <v/>
      </c>
      <c r="G64" t="str">
        <f>IF(E64="","",ASC(②選手情報入力!E73))</f>
        <v/>
      </c>
      <c r="H64" t="str">
        <f t="shared" si="0"/>
        <v/>
      </c>
      <c r="I64" t="str">
        <f>IF(E64="","",IF(②選手情報入力!G73="男",1,2))</f>
        <v/>
      </c>
      <c r="J64" t="str">
        <f>IF(E64="","",IF(②選手情報入力!H73="","",②選手情報入力!H73))</f>
        <v/>
      </c>
      <c r="L64" t="str">
        <f t="shared" si="1"/>
        <v/>
      </c>
      <c r="M64" t="str">
        <f t="shared" si="2"/>
        <v/>
      </c>
      <c r="O64" t="str">
        <f>IF(E64="","",IF(②選手情報入力!J73="","",IF(I64=1,VLOOKUP(②選手情報入力!J73,種目情報!$A$4:$B$35,2,FALSE),VLOOKUP(②選手情報入力!J73,種目情報!$E$4:$F$34,2,FALSE))))</f>
        <v/>
      </c>
      <c r="P64" t="str">
        <f>IF(E64="","",IF(②選手情報入力!K73="","",②選手情報入力!K73))</f>
        <v/>
      </c>
      <c r="Q64" s="28" t="str">
        <f>IF(E64="","",IF(②選手情報入力!I73="",0,1))</f>
        <v/>
      </c>
      <c r="R64" t="str">
        <f>IF(E64="","",IF(②選手情報入力!J73="","",IF(I64=1,VLOOKUP(②選手情報入力!J73,種目情報!$A$4:$C$39,3,FALSE),VLOOKUP(②選手情報入力!J73,種目情報!$E$4:$G$39,3,FALSE))))</f>
        <v/>
      </c>
      <c r="S64" t="str">
        <f>IF(E64="","",IF(②選手情報入力!M73="","",IF(I64=1,VLOOKUP(②選手情報入力!M73,種目情報!$A$4:$B$39,2,FALSE),VLOOKUP(②選手情報入力!M73,種目情報!$E$4:$F$39,2,FALSE))))</f>
        <v/>
      </c>
      <c r="T64" t="str">
        <f>IF(E64="","",IF(②選手情報入力!N73="","",②選手情報入力!N73))</f>
        <v/>
      </c>
      <c r="U64" s="28" t="str">
        <f>IF(E64="","",IF(②選手情報入力!L73="",0,1))</f>
        <v/>
      </c>
      <c r="V64" t="str">
        <f>IF(E64="","",IF(②選手情報入力!M73="","",IF(I64=1,VLOOKUP(②選手情報入力!M73,種目情報!$A$4:$C$39,3,FALSE),VLOOKUP(②選手情報入力!M73,種目情報!$E$4:$G$39,3,FALSE))))</f>
        <v/>
      </c>
      <c r="W64" t="str">
        <f>IF(E64="","",IF(②選手情報入力!P73="","",IF(I64=1,VLOOKUP(②選手情報入力!P73,種目情報!$A$4:$B$39,2,FALSE),VLOOKUP(②選手情報入力!P73,種目情報!$E$4:$F$39,2,FALSE))))</f>
        <v/>
      </c>
      <c r="X64" t="str">
        <f>IF(E64="","",IF(②選手情報入力!Q73="","",②選手情報入力!Q73))</f>
        <v/>
      </c>
      <c r="Y64" s="28" t="str">
        <f>IF(E64="","",IF(②選手情報入力!O73="",0,1))</f>
        <v/>
      </c>
      <c r="Z64" t="str">
        <f>IF(E64="","",IF(②選手情報入力!P73="","",IF(I64=1,VLOOKUP(②選手情報入力!P73,種目情報!$A$4:$C$39,3,FALSE),VLOOKUP(②選手情報入力!P73,種目情報!$E$4:$G$39,3,FALSE))))</f>
        <v/>
      </c>
      <c r="AA64" t="str">
        <f>IF(E64="","",IF(②選手情報入力!R73="","",IF(I64=1,種目情報!$J$4,種目情報!$J$6)))</f>
        <v/>
      </c>
      <c r="AB64" t="str">
        <f>IF(E64="","",IF(②選手情報入力!R73="","",IF(I64=1,IF(②選手情報入力!$S$6="","",②選手情報入力!$S$6),IF(②選手情報入力!$S$7="","",②選手情報入力!$S$7))))</f>
        <v/>
      </c>
      <c r="AC64" t="str">
        <f>IF(E64="","",IF(②選手情報入力!R73="","",IF(I64=1,IF(②選手情報入力!$R$6="",0,1),IF(②選手情報入力!$R$7="",0,1))))</f>
        <v/>
      </c>
      <c r="AD64" t="str">
        <f>IF(E64="","",IF(②選手情報入力!R73="","",2))</f>
        <v/>
      </c>
      <c r="AE64" t="str">
        <f>IF(E64="","",IF(②選手情報入力!T73="","",IF(I64=1,種目情報!$J$5,種目情報!$J$7)))</f>
        <v/>
      </c>
      <c r="AF64" t="str">
        <f>IF(E64="","",IF(②選手情報入力!T73="","",IF(I64=1,IF(②選手情報入力!$U$6="","",②選手情報入力!$U$6),IF(②選手情報入力!$U$7="","",②選手情報入力!$U$7))))</f>
        <v/>
      </c>
      <c r="AG64" t="str">
        <f>IF(E64="","",IF(②選手情報入力!T73="","",IF(I64=1,IF(②選手情報入力!$T$6="",0,1),IF(②選手情報入力!$T$7="",0,1))))</f>
        <v/>
      </c>
      <c r="AH64" t="str">
        <f>IF(E64="","",IF(②選手情報入力!T73="","",2))</f>
        <v/>
      </c>
    </row>
    <row r="65" spans="1:34">
      <c r="A65" t="str">
        <f>IF(E65="","",Sheet2!A64)</f>
        <v/>
      </c>
      <c r="B65" t="str">
        <f>IF(E65="","",①団体情報入力!$C$4)</f>
        <v/>
      </c>
      <c r="D65" t="str">
        <f>IF(②選手情報入力!B74="","",②選手情報入力!B74)</f>
        <v/>
      </c>
      <c r="E65" t="str">
        <f>IF(②選手情報入力!C74="","",(②選手情報入力!C74))</f>
        <v/>
      </c>
      <c r="F65" t="str">
        <f>IF(E65="","",②選手情報入力!D74)</f>
        <v/>
      </c>
      <c r="G65" t="str">
        <f>IF(E65="","",ASC(②選手情報入力!E74))</f>
        <v/>
      </c>
      <c r="H65" t="str">
        <f t="shared" si="0"/>
        <v/>
      </c>
      <c r="I65" t="str">
        <f>IF(E65="","",IF(②選手情報入力!G74="男",1,2))</f>
        <v/>
      </c>
      <c r="J65" t="str">
        <f>IF(E65="","",IF(②選手情報入力!H74="","",②選手情報入力!H74))</f>
        <v/>
      </c>
      <c r="L65" t="str">
        <f t="shared" si="1"/>
        <v/>
      </c>
      <c r="M65" t="str">
        <f t="shared" si="2"/>
        <v/>
      </c>
      <c r="O65" t="str">
        <f>IF(E65="","",IF(②選手情報入力!J74="","",IF(I65=1,VLOOKUP(②選手情報入力!J74,種目情報!$A$4:$B$35,2,FALSE),VLOOKUP(②選手情報入力!J74,種目情報!$E$4:$F$34,2,FALSE))))</f>
        <v/>
      </c>
      <c r="P65" t="str">
        <f>IF(E65="","",IF(②選手情報入力!K74="","",②選手情報入力!K74))</f>
        <v/>
      </c>
      <c r="Q65" s="28" t="str">
        <f>IF(E65="","",IF(②選手情報入力!I74="",0,1))</f>
        <v/>
      </c>
      <c r="R65" t="str">
        <f>IF(E65="","",IF(②選手情報入力!J74="","",IF(I65=1,VLOOKUP(②選手情報入力!J74,種目情報!$A$4:$C$39,3,FALSE),VLOOKUP(②選手情報入力!J74,種目情報!$E$4:$G$39,3,FALSE))))</f>
        <v/>
      </c>
      <c r="S65" t="str">
        <f>IF(E65="","",IF(②選手情報入力!M74="","",IF(I65=1,VLOOKUP(②選手情報入力!M74,種目情報!$A$4:$B$39,2,FALSE),VLOOKUP(②選手情報入力!M74,種目情報!$E$4:$F$39,2,FALSE))))</f>
        <v/>
      </c>
      <c r="T65" t="str">
        <f>IF(E65="","",IF(②選手情報入力!N74="","",②選手情報入力!N74))</f>
        <v/>
      </c>
      <c r="U65" s="28" t="str">
        <f>IF(E65="","",IF(②選手情報入力!L74="",0,1))</f>
        <v/>
      </c>
      <c r="V65" t="str">
        <f>IF(E65="","",IF(②選手情報入力!M74="","",IF(I65=1,VLOOKUP(②選手情報入力!M74,種目情報!$A$4:$C$39,3,FALSE),VLOOKUP(②選手情報入力!M74,種目情報!$E$4:$G$39,3,FALSE))))</f>
        <v/>
      </c>
      <c r="W65" t="str">
        <f>IF(E65="","",IF(②選手情報入力!P74="","",IF(I65=1,VLOOKUP(②選手情報入力!P74,種目情報!$A$4:$B$39,2,FALSE),VLOOKUP(②選手情報入力!P74,種目情報!$E$4:$F$39,2,FALSE))))</f>
        <v/>
      </c>
      <c r="X65" t="str">
        <f>IF(E65="","",IF(②選手情報入力!Q74="","",②選手情報入力!Q74))</f>
        <v/>
      </c>
      <c r="Y65" s="28" t="str">
        <f>IF(E65="","",IF(②選手情報入力!O74="",0,1))</f>
        <v/>
      </c>
      <c r="Z65" t="str">
        <f>IF(E65="","",IF(②選手情報入力!P74="","",IF(I65=1,VLOOKUP(②選手情報入力!P74,種目情報!$A$4:$C$39,3,FALSE),VLOOKUP(②選手情報入力!P74,種目情報!$E$4:$G$39,3,FALSE))))</f>
        <v/>
      </c>
      <c r="AA65" t="str">
        <f>IF(E65="","",IF(②選手情報入力!R74="","",IF(I65=1,種目情報!$J$4,種目情報!$J$6)))</f>
        <v/>
      </c>
      <c r="AB65" t="str">
        <f>IF(E65="","",IF(②選手情報入力!R74="","",IF(I65=1,IF(②選手情報入力!$S$6="","",②選手情報入力!$S$6),IF(②選手情報入力!$S$7="","",②選手情報入力!$S$7))))</f>
        <v/>
      </c>
      <c r="AC65" t="str">
        <f>IF(E65="","",IF(②選手情報入力!R74="","",IF(I65=1,IF(②選手情報入力!$R$6="",0,1),IF(②選手情報入力!$R$7="",0,1))))</f>
        <v/>
      </c>
      <c r="AD65" t="str">
        <f>IF(E65="","",IF(②選手情報入力!R74="","",2))</f>
        <v/>
      </c>
      <c r="AE65" t="str">
        <f>IF(E65="","",IF(②選手情報入力!T74="","",IF(I65=1,種目情報!$J$5,種目情報!$J$7)))</f>
        <v/>
      </c>
      <c r="AF65" t="str">
        <f>IF(E65="","",IF(②選手情報入力!T74="","",IF(I65=1,IF(②選手情報入力!$U$6="","",②選手情報入力!$U$6),IF(②選手情報入力!$U$7="","",②選手情報入力!$U$7))))</f>
        <v/>
      </c>
      <c r="AG65" t="str">
        <f>IF(E65="","",IF(②選手情報入力!T74="","",IF(I65=1,IF(②選手情報入力!$T$6="",0,1),IF(②選手情報入力!$T$7="",0,1))))</f>
        <v/>
      </c>
      <c r="AH65" t="str">
        <f>IF(E65="","",IF(②選手情報入力!T74="","",2))</f>
        <v/>
      </c>
    </row>
    <row r="66" spans="1:34">
      <c r="A66" t="str">
        <f>IF(E66="","",Sheet2!A65)</f>
        <v/>
      </c>
      <c r="B66" t="str">
        <f>IF(E66="","",①団体情報入力!$C$4)</f>
        <v/>
      </c>
      <c r="D66" t="str">
        <f>IF(②選手情報入力!B75="","",②選手情報入力!B75)</f>
        <v/>
      </c>
      <c r="E66" t="str">
        <f>IF(②選手情報入力!C75="","",(②選手情報入力!C75))</f>
        <v/>
      </c>
      <c r="F66" t="str">
        <f>IF(E66="","",②選手情報入力!D75)</f>
        <v/>
      </c>
      <c r="G66" t="str">
        <f>IF(E66="","",ASC(②選手情報入力!E75))</f>
        <v/>
      </c>
      <c r="H66" t="str">
        <f t="shared" si="0"/>
        <v/>
      </c>
      <c r="I66" t="str">
        <f>IF(E66="","",IF(②選手情報入力!G75="男",1,2))</f>
        <v/>
      </c>
      <c r="J66" t="str">
        <f>IF(E66="","",IF(②選手情報入力!H75="","",②選手情報入力!H75))</f>
        <v/>
      </c>
      <c r="L66" t="str">
        <f t="shared" si="1"/>
        <v/>
      </c>
      <c r="M66" t="str">
        <f t="shared" si="2"/>
        <v/>
      </c>
      <c r="O66" t="str">
        <f>IF(E66="","",IF(②選手情報入力!J75="","",IF(I66=1,VLOOKUP(②選手情報入力!J75,種目情報!$A$4:$B$35,2,FALSE),VLOOKUP(②選手情報入力!J75,種目情報!$E$4:$F$34,2,FALSE))))</f>
        <v/>
      </c>
      <c r="P66" t="str">
        <f>IF(E66="","",IF(②選手情報入力!K75="","",②選手情報入力!K75))</f>
        <v/>
      </c>
      <c r="Q66" s="28" t="str">
        <f>IF(E66="","",IF(②選手情報入力!I75="",0,1))</f>
        <v/>
      </c>
      <c r="R66" t="str">
        <f>IF(E66="","",IF(②選手情報入力!J75="","",IF(I66=1,VLOOKUP(②選手情報入力!J75,種目情報!$A$4:$C$39,3,FALSE),VLOOKUP(②選手情報入力!J75,種目情報!$E$4:$G$39,3,FALSE))))</f>
        <v/>
      </c>
      <c r="S66" t="str">
        <f>IF(E66="","",IF(②選手情報入力!M75="","",IF(I66=1,VLOOKUP(②選手情報入力!M75,種目情報!$A$4:$B$39,2,FALSE),VLOOKUP(②選手情報入力!M75,種目情報!$E$4:$F$39,2,FALSE))))</f>
        <v/>
      </c>
      <c r="T66" t="str">
        <f>IF(E66="","",IF(②選手情報入力!N75="","",②選手情報入力!N75))</f>
        <v/>
      </c>
      <c r="U66" s="28" t="str">
        <f>IF(E66="","",IF(②選手情報入力!L75="",0,1))</f>
        <v/>
      </c>
      <c r="V66" t="str">
        <f>IF(E66="","",IF(②選手情報入力!M75="","",IF(I66=1,VLOOKUP(②選手情報入力!M75,種目情報!$A$4:$C$39,3,FALSE),VLOOKUP(②選手情報入力!M75,種目情報!$E$4:$G$39,3,FALSE))))</f>
        <v/>
      </c>
      <c r="W66" t="str">
        <f>IF(E66="","",IF(②選手情報入力!P75="","",IF(I66=1,VLOOKUP(②選手情報入力!P75,種目情報!$A$4:$B$39,2,FALSE),VLOOKUP(②選手情報入力!P75,種目情報!$E$4:$F$39,2,FALSE))))</f>
        <v/>
      </c>
      <c r="X66" t="str">
        <f>IF(E66="","",IF(②選手情報入力!Q75="","",②選手情報入力!Q75))</f>
        <v/>
      </c>
      <c r="Y66" s="28" t="str">
        <f>IF(E66="","",IF(②選手情報入力!O75="",0,1))</f>
        <v/>
      </c>
      <c r="Z66" t="str">
        <f>IF(E66="","",IF(②選手情報入力!P75="","",IF(I66=1,VLOOKUP(②選手情報入力!P75,種目情報!$A$4:$C$39,3,FALSE),VLOOKUP(②選手情報入力!P75,種目情報!$E$4:$G$39,3,FALSE))))</f>
        <v/>
      </c>
      <c r="AA66" t="str">
        <f>IF(E66="","",IF(②選手情報入力!R75="","",IF(I66=1,種目情報!$J$4,種目情報!$J$6)))</f>
        <v/>
      </c>
      <c r="AB66" t="str">
        <f>IF(E66="","",IF(②選手情報入力!R75="","",IF(I66=1,IF(②選手情報入力!$S$6="","",②選手情報入力!$S$6),IF(②選手情報入力!$S$7="","",②選手情報入力!$S$7))))</f>
        <v/>
      </c>
      <c r="AC66" t="str">
        <f>IF(E66="","",IF(②選手情報入力!R75="","",IF(I66=1,IF(②選手情報入力!$R$6="",0,1),IF(②選手情報入力!$R$7="",0,1))))</f>
        <v/>
      </c>
      <c r="AD66" t="str">
        <f>IF(E66="","",IF(②選手情報入力!R75="","",2))</f>
        <v/>
      </c>
      <c r="AE66" t="str">
        <f>IF(E66="","",IF(②選手情報入力!T75="","",IF(I66=1,種目情報!$J$5,種目情報!$J$7)))</f>
        <v/>
      </c>
      <c r="AF66" t="str">
        <f>IF(E66="","",IF(②選手情報入力!T75="","",IF(I66=1,IF(②選手情報入力!$U$6="","",②選手情報入力!$U$6),IF(②選手情報入力!$U$7="","",②選手情報入力!$U$7))))</f>
        <v/>
      </c>
      <c r="AG66" t="str">
        <f>IF(E66="","",IF(②選手情報入力!T75="","",IF(I66=1,IF(②選手情報入力!$T$6="",0,1),IF(②選手情報入力!$T$7="",0,1))))</f>
        <v/>
      </c>
      <c r="AH66" t="str">
        <f>IF(E66="","",IF(②選手情報入力!T75="","",2))</f>
        <v/>
      </c>
    </row>
    <row r="67" spans="1:34">
      <c r="A67" t="str">
        <f>IF(E67="","",Sheet2!A66)</f>
        <v/>
      </c>
      <c r="B67" t="str">
        <f>IF(E67="","",①団体情報入力!$C$4)</f>
        <v/>
      </c>
      <c r="D67" t="str">
        <f>IF(②選手情報入力!B76="","",②選手情報入力!B76)</f>
        <v/>
      </c>
      <c r="E67" t="str">
        <f>IF(②選手情報入力!C76="","",(②選手情報入力!C76))</f>
        <v/>
      </c>
      <c r="F67" t="str">
        <f>IF(E67="","",②選手情報入力!D76)</f>
        <v/>
      </c>
      <c r="G67" t="str">
        <f>IF(E67="","",ASC(②選手情報入力!E76))</f>
        <v/>
      </c>
      <c r="H67" t="str">
        <f t="shared" ref="H67:H91" si="3">IF(E67="","",F67)</f>
        <v/>
      </c>
      <c r="I67" t="str">
        <f>IF(E67="","",IF(②選手情報入力!G76="男",1,2))</f>
        <v/>
      </c>
      <c r="J67" t="str">
        <f>IF(E67="","",IF(②選手情報入力!H76="","",②選手情報入力!H76))</f>
        <v/>
      </c>
      <c r="L67" t="str">
        <f t="shared" ref="L67:L91" si="4">IF(E67="","",0)</f>
        <v/>
      </c>
      <c r="M67" t="str">
        <f t="shared" ref="M67:M91" si="5">IF(E67="","","愛知")</f>
        <v/>
      </c>
      <c r="O67" t="str">
        <f>IF(E67="","",IF(②選手情報入力!J76="","",IF(I67=1,VLOOKUP(②選手情報入力!J76,種目情報!$A$4:$B$35,2,FALSE),VLOOKUP(②選手情報入力!J76,種目情報!$E$4:$F$34,2,FALSE))))</f>
        <v/>
      </c>
      <c r="P67" t="str">
        <f>IF(E67="","",IF(②選手情報入力!K76="","",②選手情報入力!K76))</f>
        <v/>
      </c>
      <c r="Q67" s="28" t="str">
        <f>IF(E67="","",IF(②選手情報入力!I76="",0,1))</f>
        <v/>
      </c>
      <c r="R67" t="str">
        <f>IF(E67="","",IF(②選手情報入力!J76="","",IF(I67=1,VLOOKUP(②選手情報入力!J76,種目情報!$A$4:$C$39,3,FALSE),VLOOKUP(②選手情報入力!J76,種目情報!$E$4:$G$39,3,FALSE))))</f>
        <v/>
      </c>
      <c r="S67" t="str">
        <f>IF(E67="","",IF(②選手情報入力!M76="","",IF(I67=1,VLOOKUP(②選手情報入力!M76,種目情報!$A$4:$B$39,2,FALSE),VLOOKUP(②選手情報入力!M76,種目情報!$E$4:$F$39,2,FALSE))))</f>
        <v/>
      </c>
      <c r="T67" t="str">
        <f>IF(E67="","",IF(②選手情報入力!N76="","",②選手情報入力!N76))</f>
        <v/>
      </c>
      <c r="U67" s="28" t="str">
        <f>IF(E67="","",IF(②選手情報入力!L76="",0,1))</f>
        <v/>
      </c>
      <c r="V67" t="str">
        <f>IF(E67="","",IF(②選手情報入力!M76="","",IF(I67=1,VLOOKUP(②選手情報入力!M76,種目情報!$A$4:$C$39,3,FALSE),VLOOKUP(②選手情報入力!M76,種目情報!$E$4:$G$39,3,FALSE))))</f>
        <v/>
      </c>
      <c r="W67" t="str">
        <f>IF(E67="","",IF(②選手情報入力!P76="","",IF(I67=1,VLOOKUP(②選手情報入力!P76,種目情報!$A$4:$B$39,2,FALSE),VLOOKUP(②選手情報入力!P76,種目情報!$E$4:$F$39,2,FALSE))))</f>
        <v/>
      </c>
      <c r="X67" t="str">
        <f>IF(E67="","",IF(②選手情報入力!Q76="","",②選手情報入力!Q76))</f>
        <v/>
      </c>
      <c r="Y67" s="28" t="str">
        <f>IF(E67="","",IF(②選手情報入力!O76="",0,1))</f>
        <v/>
      </c>
      <c r="Z67" t="str">
        <f>IF(E67="","",IF(②選手情報入力!P76="","",IF(I67=1,VLOOKUP(②選手情報入力!P76,種目情報!$A$4:$C$39,3,FALSE),VLOOKUP(②選手情報入力!P76,種目情報!$E$4:$G$39,3,FALSE))))</f>
        <v/>
      </c>
      <c r="AA67" t="str">
        <f>IF(E67="","",IF(②選手情報入力!R76="","",IF(I67=1,種目情報!$J$4,種目情報!$J$6)))</f>
        <v/>
      </c>
      <c r="AB67" t="str">
        <f>IF(E67="","",IF(②選手情報入力!R76="","",IF(I67=1,IF(②選手情報入力!$S$6="","",②選手情報入力!$S$6),IF(②選手情報入力!$S$7="","",②選手情報入力!$S$7))))</f>
        <v/>
      </c>
      <c r="AC67" t="str">
        <f>IF(E67="","",IF(②選手情報入力!R76="","",IF(I67=1,IF(②選手情報入力!$R$6="",0,1),IF(②選手情報入力!$R$7="",0,1))))</f>
        <v/>
      </c>
      <c r="AD67" t="str">
        <f>IF(E67="","",IF(②選手情報入力!R76="","",2))</f>
        <v/>
      </c>
      <c r="AE67" t="str">
        <f>IF(E67="","",IF(②選手情報入力!T76="","",IF(I67=1,種目情報!$J$5,種目情報!$J$7)))</f>
        <v/>
      </c>
      <c r="AF67" t="str">
        <f>IF(E67="","",IF(②選手情報入力!T76="","",IF(I67=1,IF(②選手情報入力!$U$6="","",②選手情報入力!$U$6),IF(②選手情報入力!$U$7="","",②選手情報入力!$U$7))))</f>
        <v/>
      </c>
      <c r="AG67" t="str">
        <f>IF(E67="","",IF(②選手情報入力!T76="","",IF(I67=1,IF(②選手情報入力!$T$6="",0,1),IF(②選手情報入力!$T$7="",0,1))))</f>
        <v/>
      </c>
      <c r="AH67" t="str">
        <f>IF(E67="","",IF(②選手情報入力!T76="","",2))</f>
        <v/>
      </c>
    </row>
    <row r="68" spans="1:34">
      <c r="A68" t="str">
        <f>IF(E68="","",Sheet2!A67)</f>
        <v/>
      </c>
      <c r="B68" t="str">
        <f>IF(E68="","",①団体情報入力!$C$4)</f>
        <v/>
      </c>
      <c r="D68" t="str">
        <f>IF(②選手情報入力!B77="","",②選手情報入力!B77)</f>
        <v/>
      </c>
      <c r="E68" t="str">
        <f>IF(②選手情報入力!C77="","",(②選手情報入力!C77))</f>
        <v/>
      </c>
      <c r="F68" t="str">
        <f>IF(E68="","",②選手情報入力!D77)</f>
        <v/>
      </c>
      <c r="G68" t="str">
        <f>IF(E68="","",ASC(②選手情報入力!E77))</f>
        <v/>
      </c>
      <c r="H68" t="str">
        <f t="shared" si="3"/>
        <v/>
      </c>
      <c r="I68" t="str">
        <f>IF(E68="","",IF(②選手情報入力!G77="男",1,2))</f>
        <v/>
      </c>
      <c r="J68" t="str">
        <f>IF(E68="","",IF(②選手情報入力!H77="","",②選手情報入力!H77))</f>
        <v/>
      </c>
      <c r="L68" t="str">
        <f t="shared" si="4"/>
        <v/>
      </c>
      <c r="M68" t="str">
        <f t="shared" si="5"/>
        <v/>
      </c>
      <c r="O68" t="str">
        <f>IF(E68="","",IF(②選手情報入力!J77="","",IF(I68=1,VLOOKUP(②選手情報入力!J77,種目情報!$A$4:$B$35,2,FALSE),VLOOKUP(②選手情報入力!J77,種目情報!$E$4:$F$34,2,FALSE))))</f>
        <v/>
      </c>
      <c r="P68" t="str">
        <f>IF(E68="","",IF(②選手情報入力!K77="","",②選手情報入力!K77))</f>
        <v/>
      </c>
      <c r="Q68" s="28" t="str">
        <f>IF(E68="","",IF(②選手情報入力!I77="",0,1))</f>
        <v/>
      </c>
      <c r="R68" t="str">
        <f>IF(E68="","",IF(②選手情報入力!J77="","",IF(I68=1,VLOOKUP(②選手情報入力!J77,種目情報!$A$4:$C$39,3,FALSE),VLOOKUP(②選手情報入力!J77,種目情報!$E$4:$G$39,3,FALSE))))</f>
        <v/>
      </c>
      <c r="S68" t="str">
        <f>IF(E68="","",IF(②選手情報入力!M77="","",IF(I68=1,VLOOKUP(②選手情報入力!M77,種目情報!$A$4:$B$39,2,FALSE),VLOOKUP(②選手情報入力!M77,種目情報!$E$4:$F$39,2,FALSE))))</f>
        <v/>
      </c>
      <c r="T68" t="str">
        <f>IF(E68="","",IF(②選手情報入力!N77="","",②選手情報入力!N77))</f>
        <v/>
      </c>
      <c r="U68" s="28" t="str">
        <f>IF(E68="","",IF(②選手情報入力!L77="",0,1))</f>
        <v/>
      </c>
      <c r="V68" t="str">
        <f>IF(E68="","",IF(②選手情報入力!M77="","",IF(I68=1,VLOOKUP(②選手情報入力!M77,種目情報!$A$4:$C$39,3,FALSE),VLOOKUP(②選手情報入力!M77,種目情報!$E$4:$G$39,3,FALSE))))</f>
        <v/>
      </c>
      <c r="W68" t="str">
        <f>IF(E68="","",IF(②選手情報入力!P77="","",IF(I68=1,VLOOKUP(②選手情報入力!P77,種目情報!$A$4:$B$39,2,FALSE),VLOOKUP(②選手情報入力!P77,種目情報!$E$4:$F$39,2,FALSE))))</f>
        <v/>
      </c>
      <c r="X68" t="str">
        <f>IF(E68="","",IF(②選手情報入力!Q77="","",②選手情報入力!Q77))</f>
        <v/>
      </c>
      <c r="Y68" s="28" t="str">
        <f>IF(E68="","",IF(②選手情報入力!O77="",0,1))</f>
        <v/>
      </c>
      <c r="Z68" t="str">
        <f>IF(E68="","",IF(②選手情報入力!P77="","",IF(I68=1,VLOOKUP(②選手情報入力!P77,種目情報!$A$4:$C$39,3,FALSE),VLOOKUP(②選手情報入力!P77,種目情報!$E$4:$G$39,3,FALSE))))</f>
        <v/>
      </c>
      <c r="AA68" t="str">
        <f>IF(E68="","",IF(②選手情報入力!R77="","",IF(I68=1,種目情報!$J$4,種目情報!$J$6)))</f>
        <v/>
      </c>
      <c r="AB68" t="str">
        <f>IF(E68="","",IF(②選手情報入力!R77="","",IF(I68=1,IF(②選手情報入力!$S$6="","",②選手情報入力!$S$6),IF(②選手情報入力!$S$7="","",②選手情報入力!$S$7))))</f>
        <v/>
      </c>
      <c r="AC68" t="str">
        <f>IF(E68="","",IF(②選手情報入力!R77="","",IF(I68=1,IF(②選手情報入力!$R$6="",0,1),IF(②選手情報入力!$R$7="",0,1))))</f>
        <v/>
      </c>
      <c r="AD68" t="str">
        <f>IF(E68="","",IF(②選手情報入力!R77="","",2))</f>
        <v/>
      </c>
      <c r="AE68" t="str">
        <f>IF(E68="","",IF(②選手情報入力!T77="","",IF(I68=1,種目情報!$J$5,種目情報!$J$7)))</f>
        <v/>
      </c>
      <c r="AF68" t="str">
        <f>IF(E68="","",IF(②選手情報入力!T77="","",IF(I68=1,IF(②選手情報入力!$U$6="","",②選手情報入力!$U$6),IF(②選手情報入力!$U$7="","",②選手情報入力!$U$7))))</f>
        <v/>
      </c>
      <c r="AG68" t="str">
        <f>IF(E68="","",IF(②選手情報入力!T77="","",IF(I68=1,IF(②選手情報入力!$T$6="",0,1),IF(②選手情報入力!$T$7="",0,1))))</f>
        <v/>
      </c>
      <c r="AH68" t="str">
        <f>IF(E68="","",IF(②選手情報入力!T77="","",2))</f>
        <v/>
      </c>
    </row>
    <row r="69" spans="1:34">
      <c r="A69" t="str">
        <f>IF(E69="","",Sheet2!A68)</f>
        <v/>
      </c>
      <c r="B69" t="str">
        <f>IF(E69="","",①団体情報入力!$C$4)</f>
        <v/>
      </c>
      <c r="D69" t="str">
        <f>IF(②選手情報入力!B78="","",②選手情報入力!B78)</f>
        <v/>
      </c>
      <c r="E69" t="str">
        <f>IF(②選手情報入力!C78="","",(②選手情報入力!C78))</f>
        <v/>
      </c>
      <c r="F69" t="str">
        <f>IF(E69="","",②選手情報入力!D78)</f>
        <v/>
      </c>
      <c r="G69" t="str">
        <f>IF(E69="","",ASC(②選手情報入力!E78))</f>
        <v/>
      </c>
      <c r="H69" t="str">
        <f t="shared" si="3"/>
        <v/>
      </c>
      <c r="I69" t="str">
        <f>IF(E69="","",IF(②選手情報入力!G78="男",1,2))</f>
        <v/>
      </c>
      <c r="J69" t="str">
        <f>IF(E69="","",IF(②選手情報入力!H78="","",②選手情報入力!H78))</f>
        <v/>
      </c>
      <c r="L69" t="str">
        <f t="shared" si="4"/>
        <v/>
      </c>
      <c r="M69" t="str">
        <f t="shared" si="5"/>
        <v/>
      </c>
      <c r="O69" t="str">
        <f>IF(E69="","",IF(②選手情報入力!J78="","",IF(I69=1,VLOOKUP(②選手情報入力!J78,種目情報!$A$4:$B$35,2,FALSE),VLOOKUP(②選手情報入力!J78,種目情報!$E$4:$F$34,2,FALSE))))</f>
        <v/>
      </c>
      <c r="P69" t="str">
        <f>IF(E69="","",IF(②選手情報入力!K78="","",②選手情報入力!K78))</f>
        <v/>
      </c>
      <c r="Q69" s="28" t="str">
        <f>IF(E69="","",IF(②選手情報入力!I78="",0,1))</f>
        <v/>
      </c>
      <c r="R69" t="str">
        <f>IF(E69="","",IF(②選手情報入力!J78="","",IF(I69=1,VLOOKUP(②選手情報入力!J78,種目情報!$A$4:$C$39,3,FALSE),VLOOKUP(②選手情報入力!J78,種目情報!$E$4:$G$39,3,FALSE))))</f>
        <v/>
      </c>
      <c r="S69" t="str">
        <f>IF(E69="","",IF(②選手情報入力!M78="","",IF(I69=1,VLOOKUP(②選手情報入力!M78,種目情報!$A$4:$B$39,2,FALSE),VLOOKUP(②選手情報入力!M78,種目情報!$E$4:$F$39,2,FALSE))))</f>
        <v/>
      </c>
      <c r="T69" t="str">
        <f>IF(E69="","",IF(②選手情報入力!N78="","",②選手情報入力!N78))</f>
        <v/>
      </c>
      <c r="U69" s="28" t="str">
        <f>IF(E69="","",IF(②選手情報入力!L78="",0,1))</f>
        <v/>
      </c>
      <c r="V69" t="str">
        <f>IF(E69="","",IF(②選手情報入力!M78="","",IF(I69=1,VLOOKUP(②選手情報入力!M78,種目情報!$A$4:$C$39,3,FALSE),VLOOKUP(②選手情報入力!M78,種目情報!$E$4:$G$39,3,FALSE))))</f>
        <v/>
      </c>
      <c r="W69" t="str">
        <f>IF(E69="","",IF(②選手情報入力!P78="","",IF(I69=1,VLOOKUP(②選手情報入力!P78,種目情報!$A$4:$B$39,2,FALSE),VLOOKUP(②選手情報入力!P78,種目情報!$E$4:$F$39,2,FALSE))))</f>
        <v/>
      </c>
      <c r="X69" t="str">
        <f>IF(E69="","",IF(②選手情報入力!Q78="","",②選手情報入力!Q78))</f>
        <v/>
      </c>
      <c r="Y69" s="28" t="str">
        <f>IF(E69="","",IF(②選手情報入力!O78="",0,1))</f>
        <v/>
      </c>
      <c r="Z69" t="str">
        <f>IF(E69="","",IF(②選手情報入力!P78="","",IF(I69=1,VLOOKUP(②選手情報入力!P78,種目情報!$A$4:$C$39,3,FALSE),VLOOKUP(②選手情報入力!P78,種目情報!$E$4:$G$39,3,FALSE))))</f>
        <v/>
      </c>
      <c r="AA69" t="str">
        <f>IF(E69="","",IF(②選手情報入力!R78="","",IF(I69=1,種目情報!$J$4,種目情報!$J$6)))</f>
        <v/>
      </c>
      <c r="AB69" t="str">
        <f>IF(E69="","",IF(②選手情報入力!R78="","",IF(I69=1,IF(②選手情報入力!$S$6="","",②選手情報入力!$S$6),IF(②選手情報入力!$S$7="","",②選手情報入力!$S$7))))</f>
        <v/>
      </c>
      <c r="AC69" t="str">
        <f>IF(E69="","",IF(②選手情報入力!R78="","",IF(I69=1,IF(②選手情報入力!$R$6="",0,1),IF(②選手情報入力!$R$7="",0,1))))</f>
        <v/>
      </c>
      <c r="AD69" t="str">
        <f>IF(E69="","",IF(②選手情報入力!R78="","",2))</f>
        <v/>
      </c>
      <c r="AE69" t="str">
        <f>IF(E69="","",IF(②選手情報入力!T78="","",IF(I69=1,種目情報!$J$5,種目情報!$J$7)))</f>
        <v/>
      </c>
      <c r="AF69" t="str">
        <f>IF(E69="","",IF(②選手情報入力!T78="","",IF(I69=1,IF(②選手情報入力!$U$6="","",②選手情報入力!$U$6),IF(②選手情報入力!$U$7="","",②選手情報入力!$U$7))))</f>
        <v/>
      </c>
      <c r="AG69" t="str">
        <f>IF(E69="","",IF(②選手情報入力!T78="","",IF(I69=1,IF(②選手情報入力!$T$6="",0,1),IF(②選手情報入力!$T$7="",0,1))))</f>
        <v/>
      </c>
      <c r="AH69" t="str">
        <f>IF(E69="","",IF(②選手情報入力!T78="","",2))</f>
        <v/>
      </c>
    </row>
    <row r="70" spans="1:34">
      <c r="A70" t="str">
        <f>IF(E70="","",Sheet2!A69)</f>
        <v/>
      </c>
      <c r="B70" t="str">
        <f>IF(E70="","",①団体情報入力!$C$4)</f>
        <v/>
      </c>
      <c r="D70" t="str">
        <f>IF(②選手情報入力!B79="","",②選手情報入力!B79)</f>
        <v/>
      </c>
      <c r="E70" t="str">
        <f>IF(②選手情報入力!C79="","",(②選手情報入力!C79))</f>
        <v/>
      </c>
      <c r="F70" t="str">
        <f>IF(E70="","",②選手情報入力!D79)</f>
        <v/>
      </c>
      <c r="G70" t="str">
        <f>IF(E70="","",ASC(②選手情報入力!E79))</f>
        <v/>
      </c>
      <c r="H70" t="str">
        <f t="shared" si="3"/>
        <v/>
      </c>
      <c r="I70" t="str">
        <f>IF(E70="","",IF(②選手情報入力!G79="男",1,2))</f>
        <v/>
      </c>
      <c r="J70" t="str">
        <f>IF(E70="","",IF(②選手情報入力!H79="","",②選手情報入力!H79))</f>
        <v/>
      </c>
      <c r="L70" t="str">
        <f t="shared" si="4"/>
        <v/>
      </c>
      <c r="M70" t="str">
        <f t="shared" si="5"/>
        <v/>
      </c>
      <c r="O70" t="str">
        <f>IF(E70="","",IF(②選手情報入力!J79="","",IF(I70=1,VLOOKUP(②選手情報入力!J79,種目情報!$A$4:$B$35,2,FALSE),VLOOKUP(②選手情報入力!J79,種目情報!$E$4:$F$34,2,FALSE))))</f>
        <v/>
      </c>
      <c r="P70" t="str">
        <f>IF(E70="","",IF(②選手情報入力!K79="","",②選手情報入力!K79))</f>
        <v/>
      </c>
      <c r="Q70" s="28" t="str">
        <f>IF(E70="","",IF(②選手情報入力!I79="",0,1))</f>
        <v/>
      </c>
      <c r="R70" t="str">
        <f>IF(E70="","",IF(②選手情報入力!J79="","",IF(I70=1,VLOOKUP(②選手情報入力!J79,種目情報!$A$4:$C$39,3,FALSE),VLOOKUP(②選手情報入力!J79,種目情報!$E$4:$G$39,3,FALSE))))</f>
        <v/>
      </c>
      <c r="S70" t="str">
        <f>IF(E70="","",IF(②選手情報入力!M79="","",IF(I70=1,VLOOKUP(②選手情報入力!M79,種目情報!$A$4:$B$39,2,FALSE),VLOOKUP(②選手情報入力!M79,種目情報!$E$4:$F$39,2,FALSE))))</f>
        <v/>
      </c>
      <c r="T70" t="str">
        <f>IF(E70="","",IF(②選手情報入力!N79="","",②選手情報入力!N79))</f>
        <v/>
      </c>
      <c r="U70" s="28" t="str">
        <f>IF(E70="","",IF(②選手情報入力!L79="",0,1))</f>
        <v/>
      </c>
      <c r="V70" t="str">
        <f>IF(E70="","",IF(②選手情報入力!M79="","",IF(I70=1,VLOOKUP(②選手情報入力!M79,種目情報!$A$4:$C$39,3,FALSE),VLOOKUP(②選手情報入力!M79,種目情報!$E$4:$G$39,3,FALSE))))</f>
        <v/>
      </c>
      <c r="W70" t="str">
        <f>IF(E70="","",IF(②選手情報入力!P79="","",IF(I70=1,VLOOKUP(②選手情報入力!P79,種目情報!$A$4:$B$39,2,FALSE),VLOOKUP(②選手情報入力!P79,種目情報!$E$4:$F$39,2,FALSE))))</f>
        <v/>
      </c>
      <c r="X70" t="str">
        <f>IF(E70="","",IF(②選手情報入力!Q79="","",②選手情報入力!Q79))</f>
        <v/>
      </c>
      <c r="Y70" s="28" t="str">
        <f>IF(E70="","",IF(②選手情報入力!O79="",0,1))</f>
        <v/>
      </c>
      <c r="Z70" t="str">
        <f>IF(E70="","",IF(②選手情報入力!P79="","",IF(I70=1,VLOOKUP(②選手情報入力!P79,種目情報!$A$4:$C$39,3,FALSE),VLOOKUP(②選手情報入力!P79,種目情報!$E$4:$G$39,3,FALSE))))</f>
        <v/>
      </c>
      <c r="AA70" t="str">
        <f>IF(E70="","",IF(②選手情報入力!R79="","",IF(I70=1,種目情報!$J$4,種目情報!$J$6)))</f>
        <v/>
      </c>
      <c r="AB70" t="str">
        <f>IF(E70="","",IF(②選手情報入力!R79="","",IF(I70=1,IF(②選手情報入力!$S$6="","",②選手情報入力!$S$6),IF(②選手情報入力!$S$7="","",②選手情報入力!$S$7))))</f>
        <v/>
      </c>
      <c r="AC70" t="str">
        <f>IF(E70="","",IF(②選手情報入力!R79="","",IF(I70=1,IF(②選手情報入力!$R$6="",0,1),IF(②選手情報入力!$R$7="",0,1))))</f>
        <v/>
      </c>
      <c r="AD70" t="str">
        <f>IF(E70="","",IF(②選手情報入力!R79="","",2))</f>
        <v/>
      </c>
      <c r="AE70" t="str">
        <f>IF(E70="","",IF(②選手情報入力!T79="","",IF(I70=1,種目情報!$J$5,種目情報!$J$7)))</f>
        <v/>
      </c>
      <c r="AF70" t="str">
        <f>IF(E70="","",IF(②選手情報入力!T79="","",IF(I70=1,IF(②選手情報入力!$U$6="","",②選手情報入力!$U$6),IF(②選手情報入力!$U$7="","",②選手情報入力!$U$7))))</f>
        <v/>
      </c>
      <c r="AG70" t="str">
        <f>IF(E70="","",IF(②選手情報入力!T79="","",IF(I70=1,IF(②選手情報入力!$T$6="",0,1),IF(②選手情報入力!$T$7="",0,1))))</f>
        <v/>
      </c>
      <c r="AH70" t="str">
        <f>IF(E70="","",IF(②選手情報入力!T79="","",2))</f>
        <v/>
      </c>
    </row>
    <row r="71" spans="1:34">
      <c r="A71" t="str">
        <f>IF(E71="","",Sheet2!A70)</f>
        <v/>
      </c>
      <c r="B71" t="str">
        <f>IF(E71="","",①団体情報入力!$C$4)</f>
        <v/>
      </c>
      <c r="D71" t="str">
        <f>IF(②選手情報入力!B80="","",②選手情報入力!B80)</f>
        <v/>
      </c>
      <c r="E71" t="str">
        <f>IF(②選手情報入力!C80="","",(②選手情報入力!C80))</f>
        <v/>
      </c>
      <c r="F71" t="str">
        <f>IF(E71="","",②選手情報入力!D80)</f>
        <v/>
      </c>
      <c r="G71" t="str">
        <f>IF(E71="","",ASC(②選手情報入力!E80))</f>
        <v/>
      </c>
      <c r="H71" t="str">
        <f t="shared" si="3"/>
        <v/>
      </c>
      <c r="I71" t="str">
        <f>IF(E71="","",IF(②選手情報入力!G80="男",1,2))</f>
        <v/>
      </c>
      <c r="J71" t="str">
        <f>IF(E71="","",IF(②選手情報入力!H80="","",②選手情報入力!H80))</f>
        <v/>
      </c>
      <c r="L71" t="str">
        <f t="shared" si="4"/>
        <v/>
      </c>
      <c r="M71" t="str">
        <f t="shared" si="5"/>
        <v/>
      </c>
      <c r="O71" t="str">
        <f>IF(E71="","",IF(②選手情報入力!J80="","",IF(I71=1,VLOOKUP(②選手情報入力!J80,種目情報!$A$4:$B$35,2,FALSE),VLOOKUP(②選手情報入力!J80,種目情報!$E$4:$F$34,2,FALSE))))</f>
        <v/>
      </c>
      <c r="P71" t="str">
        <f>IF(E71="","",IF(②選手情報入力!K80="","",②選手情報入力!K80))</f>
        <v/>
      </c>
      <c r="Q71" s="28" t="str">
        <f>IF(E71="","",IF(②選手情報入力!I80="",0,1))</f>
        <v/>
      </c>
      <c r="R71" t="str">
        <f>IF(E71="","",IF(②選手情報入力!J80="","",IF(I71=1,VLOOKUP(②選手情報入力!J80,種目情報!$A$4:$C$39,3,FALSE),VLOOKUP(②選手情報入力!J80,種目情報!$E$4:$G$39,3,FALSE))))</f>
        <v/>
      </c>
      <c r="S71" t="str">
        <f>IF(E71="","",IF(②選手情報入力!M80="","",IF(I71=1,VLOOKUP(②選手情報入力!M80,種目情報!$A$4:$B$39,2,FALSE),VLOOKUP(②選手情報入力!M80,種目情報!$E$4:$F$39,2,FALSE))))</f>
        <v/>
      </c>
      <c r="T71" t="str">
        <f>IF(E71="","",IF(②選手情報入力!N80="","",②選手情報入力!N80))</f>
        <v/>
      </c>
      <c r="U71" s="28" t="str">
        <f>IF(E71="","",IF(②選手情報入力!L80="",0,1))</f>
        <v/>
      </c>
      <c r="V71" t="str">
        <f>IF(E71="","",IF(②選手情報入力!M80="","",IF(I71=1,VLOOKUP(②選手情報入力!M80,種目情報!$A$4:$C$39,3,FALSE),VLOOKUP(②選手情報入力!M80,種目情報!$E$4:$G$39,3,FALSE))))</f>
        <v/>
      </c>
      <c r="W71" t="str">
        <f>IF(E71="","",IF(②選手情報入力!P80="","",IF(I71=1,VLOOKUP(②選手情報入力!P80,種目情報!$A$4:$B$39,2,FALSE),VLOOKUP(②選手情報入力!P80,種目情報!$E$4:$F$39,2,FALSE))))</f>
        <v/>
      </c>
      <c r="X71" t="str">
        <f>IF(E71="","",IF(②選手情報入力!Q80="","",②選手情報入力!Q80))</f>
        <v/>
      </c>
      <c r="Y71" s="28" t="str">
        <f>IF(E71="","",IF(②選手情報入力!O80="",0,1))</f>
        <v/>
      </c>
      <c r="Z71" t="str">
        <f>IF(E71="","",IF(②選手情報入力!P80="","",IF(I71=1,VLOOKUP(②選手情報入力!P80,種目情報!$A$4:$C$39,3,FALSE),VLOOKUP(②選手情報入力!P80,種目情報!$E$4:$G$39,3,FALSE))))</f>
        <v/>
      </c>
      <c r="AA71" t="str">
        <f>IF(E71="","",IF(②選手情報入力!R80="","",IF(I71=1,種目情報!$J$4,種目情報!$J$6)))</f>
        <v/>
      </c>
      <c r="AB71" t="str">
        <f>IF(E71="","",IF(②選手情報入力!R80="","",IF(I71=1,IF(②選手情報入力!$S$6="","",②選手情報入力!$S$6),IF(②選手情報入力!$S$7="","",②選手情報入力!$S$7))))</f>
        <v/>
      </c>
      <c r="AC71" t="str">
        <f>IF(E71="","",IF(②選手情報入力!R80="","",IF(I71=1,IF(②選手情報入力!$R$6="",0,1),IF(②選手情報入力!$R$7="",0,1))))</f>
        <v/>
      </c>
      <c r="AD71" t="str">
        <f>IF(E71="","",IF(②選手情報入力!R80="","",2))</f>
        <v/>
      </c>
      <c r="AE71" t="str">
        <f>IF(E71="","",IF(②選手情報入力!T80="","",IF(I71=1,種目情報!$J$5,種目情報!$J$7)))</f>
        <v/>
      </c>
      <c r="AF71" t="str">
        <f>IF(E71="","",IF(②選手情報入力!T80="","",IF(I71=1,IF(②選手情報入力!$U$6="","",②選手情報入力!$U$6),IF(②選手情報入力!$U$7="","",②選手情報入力!$U$7))))</f>
        <v/>
      </c>
      <c r="AG71" t="str">
        <f>IF(E71="","",IF(②選手情報入力!T80="","",IF(I71=1,IF(②選手情報入力!$T$6="",0,1),IF(②選手情報入力!$T$7="",0,1))))</f>
        <v/>
      </c>
      <c r="AH71" t="str">
        <f>IF(E71="","",IF(②選手情報入力!T80="","",2))</f>
        <v/>
      </c>
    </row>
    <row r="72" spans="1:34">
      <c r="A72" t="str">
        <f>IF(E72="","",Sheet2!A71)</f>
        <v/>
      </c>
      <c r="B72" t="str">
        <f>IF(E72="","",①団体情報入力!$C$4)</f>
        <v/>
      </c>
      <c r="D72" t="str">
        <f>IF(②選手情報入力!B81="","",②選手情報入力!B81)</f>
        <v/>
      </c>
      <c r="E72" t="str">
        <f>IF(②選手情報入力!C81="","",(②選手情報入力!C81))</f>
        <v/>
      </c>
      <c r="F72" t="str">
        <f>IF(E72="","",②選手情報入力!D81)</f>
        <v/>
      </c>
      <c r="G72" t="str">
        <f>IF(E72="","",ASC(②選手情報入力!E81))</f>
        <v/>
      </c>
      <c r="H72" t="str">
        <f t="shared" si="3"/>
        <v/>
      </c>
      <c r="I72" t="str">
        <f>IF(E72="","",IF(②選手情報入力!G81="男",1,2))</f>
        <v/>
      </c>
      <c r="J72" t="str">
        <f>IF(E72="","",IF(②選手情報入力!H81="","",②選手情報入力!H81))</f>
        <v/>
      </c>
      <c r="L72" t="str">
        <f t="shared" si="4"/>
        <v/>
      </c>
      <c r="M72" t="str">
        <f t="shared" si="5"/>
        <v/>
      </c>
      <c r="O72" t="str">
        <f>IF(E72="","",IF(②選手情報入力!J81="","",IF(I72=1,VLOOKUP(②選手情報入力!J81,種目情報!$A$4:$B$35,2,FALSE),VLOOKUP(②選手情報入力!J81,種目情報!$E$4:$F$34,2,FALSE))))</f>
        <v/>
      </c>
      <c r="P72" t="str">
        <f>IF(E72="","",IF(②選手情報入力!K81="","",②選手情報入力!K81))</f>
        <v/>
      </c>
      <c r="Q72" s="28" t="str">
        <f>IF(E72="","",IF(②選手情報入力!I81="",0,1))</f>
        <v/>
      </c>
      <c r="R72" t="str">
        <f>IF(E72="","",IF(②選手情報入力!J81="","",IF(I72=1,VLOOKUP(②選手情報入力!J81,種目情報!$A$4:$C$39,3,FALSE),VLOOKUP(②選手情報入力!J81,種目情報!$E$4:$G$39,3,FALSE))))</f>
        <v/>
      </c>
      <c r="S72" t="str">
        <f>IF(E72="","",IF(②選手情報入力!M81="","",IF(I72=1,VLOOKUP(②選手情報入力!M81,種目情報!$A$4:$B$39,2,FALSE),VLOOKUP(②選手情報入力!M81,種目情報!$E$4:$F$39,2,FALSE))))</f>
        <v/>
      </c>
      <c r="T72" t="str">
        <f>IF(E72="","",IF(②選手情報入力!N81="","",②選手情報入力!N81))</f>
        <v/>
      </c>
      <c r="U72" s="28" t="str">
        <f>IF(E72="","",IF(②選手情報入力!L81="",0,1))</f>
        <v/>
      </c>
      <c r="V72" t="str">
        <f>IF(E72="","",IF(②選手情報入力!M81="","",IF(I72=1,VLOOKUP(②選手情報入力!M81,種目情報!$A$4:$C$39,3,FALSE),VLOOKUP(②選手情報入力!M81,種目情報!$E$4:$G$39,3,FALSE))))</f>
        <v/>
      </c>
      <c r="W72" t="str">
        <f>IF(E72="","",IF(②選手情報入力!P81="","",IF(I72=1,VLOOKUP(②選手情報入力!P81,種目情報!$A$4:$B$39,2,FALSE),VLOOKUP(②選手情報入力!P81,種目情報!$E$4:$F$39,2,FALSE))))</f>
        <v/>
      </c>
      <c r="X72" t="str">
        <f>IF(E72="","",IF(②選手情報入力!Q81="","",②選手情報入力!Q81))</f>
        <v/>
      </c>
      <c r="Y72" s="28" t="str">
        <f>IF(E72="","",IF(②選手情報入力!O81="",0,1))</f>
        <v/>
      </c>
      <c r="Z72" t="str">
        <f>IF(E72="","",IF(②選手情報入力!P81="","",IF(I72=1,VLOOKUP(②選手情報入力!P81,種目情報!$A$4:$C$39,3,FALSE),VLOOKUP(②選手情報入力!P81,種目情報!$E$4:$G$39,3,FALSE))))</f>
        <v/>
      </c>
      <c r="AA72" t="str">
        <f>IF(E72="","",IF(②選手情報入力!R81="","",IF(I72=1,種目情報!$J$4,種目情報!$J$6)))</f>
        <v/>
      </c>
      <c r="AB72" t="str">
        <f>IF(E72="","",IF(②選手情報入力!R81="","",IF(I72=1,IF(②選手情報入力!$S$6="","",②選手情報入力!$S$6),IF(②選手情報入力!$S$7="","",②選手情報入力!$S$7))))</f>
        <v/>
      </c>
      <c r="AC72" t="str">
        <f>IF(E72="","",IF(②選手情報入力!R81="","",IF(I72=1,IF(②選手情報入力!$R$6="",0,1),IF(②選手情報入力!$R$7="",0,1))))</f>
        <v/>
      </c>
      <c r="AD72" t="str">
        <f>IF(E72="","",IF(②選手情報入力!R81="","",2))</f>
        <v/>
      </c>
      <c r="AE72" t="str">
        <f>IF(E72="","",IF(②選手情報入力!T81="","",IF(I72=1,種目情報!$J$5,種目情報!$J$7)))</f>
        <v/>
      </c>
      <c r="AF72" t="str">
        <f>IF(E72="","",IF(②選手情報入力!T81="","",IF(I72=1,IF(②選手情報入力!$U$6="","",②選手情報入力!$U$6),IF(②選手情報入力!$U$7="","",②選手情報入力!$U$7))))</f>
        <v/>
      </c>
      <c r="AG72" t="str">
        <f>IF(E72="","",IF(②選手情報入力!T81="","",IF(I72=1,IF(②選手情報入力!$T$6="",0,1),IF(②選手情報入力!$T$7="",0,1))))</f>
        <v/>
      </c>
      <c r="AH72" t="str">
        <f>IF(E72="","",IF(②選手情報入力!T81="","",2))</f>
        <v/>
      </c>
    </row>
    <row r="73" spans="1:34">
      <c r="A73" t="str">
        <f>IF(E73="","",Sheet2!A72)</f>
        <v/>
      </c>
      <c r="B73" t="str">
        <f>IF(E73="","",①団体情報入力!$C$4)</f>
        <v/>
      </c>
      <c r="D73" t="str">
        <f>IF(②選手情報入力!B82="","",②選手情報入力!B82)</f>
        <v/>
      </c>
      <c r="E73" t="str">
        <f>IF(②選手情報入力!C82="","",(②選手情報入力!C82))</f>
        <v/>
      </c>
      <c r="F73" t="str">
        <f>IF(E73="","",②選手情報入力!D82)</f>
        <v/>
      </c>
      <c r="G73" t="str">
        <f>IF(E73="","",ASC(②選手情報入力!E82))</f>
        <v/>
      </c>
      <c r="H73" t="str">
        <f t="shared" si="3"/>
        <v/>
      </c>
      <c r="I73" t="str">
        <f>IF(E73="","",IF(②選手情報入力!G82="男",1,2))</f>
        <v/>
      </c>
      <c r="J73" t="str">
        <f>IF(E73="","",IF(②選手情報入力!H82="","",②選手情報入力!H82))</f>
        <v/>
      </c>
      <c r="L73" t="str">
        <f t="shared" si="4"/>
        <v/>
      </c>
      <c r="M73" t="str">
        <f t="shared" si="5"/>
        <v/>
      </c>
      <c r="O73" t="str">
        <f>IF(E73="","",IF(②選手情報入力!J82="","",IF(I73=1,VLOOKUP(②選手情報入力!J82,種目情報!$A$4:$B$35,2,FALSE),VLOOKUP(②選手情報入力!J82,種目情報!$E$4:$F$34,2,FALSE))))</f>
        <v/>
      </c>
      <c r="P73" t="str">
        <f>IF(E73="","",IF(②選手情報入力!K82="","",②選手情報入力!K82))</f>
        <v/>
      </c>
      <c r="Q73" s="28" t="str">
        <f>IF(E73="","",IF(②選手情報入力!I82="",0,1))</f>
        <v/>
      </c>
      <c r="R73" t="str">
        <f>IF(E73="","",IF(②選手情報入力!J82="","",IF(I73=1,VLOOKUP(②選手情報入力!J82,種目情報!$A$4:$C$39,3,FALSE),VLOOKUP(②選手情報入力!J82,種目情報!$E$4:$G$39,3,FALSE))))</f>
        <v/>
      </c>
      <c r="S73" t="str">
        <f>IF(E73="","",IF(②選手情報入力!M82="","",IF(I73=1,VLOOKUP(②選手情報入力!M82,種目情報!$A$4:$B$39,2,FALSE),VLOOKUP(②選手情報入力!M82,種目情報!$E$4:$F$39,2,FALSE))))</f>
        <v/>
      </c>
      <c r="T73" t="str">
        <f>IF(E73="","",IF(②選手情報入力!N82="","",②選手情報入力!N82))</f>
        <v/>
      </c>
      <c r="U73" s="28" t="str">
        <f>IF(E73="","",IF(②選手情報入力!L82="",0,1))</f>
        <v/>
      </c>
      <c r="V73" t="str">
        <f>IF(E73="","",IF(②選手情報入力!M82="","",IF(I73=1,VLOOKUP(②選手情報入力!M82,種目情報!$A$4:$C$39,3,FALSE),VLOOKUP(②選手情報入力!M82,種目情報!$E$4:$G$39,3,FALSE))))</f>
        <v/>
      </c>
      <c r="W73" t="str">
        <f>IF(E73="","",IF(②選手情報入力!P82="","",IF(I73=1,VLOOKUP(②選手情報入力!P82,種目情報!$A$4:$B$39,2,FALSE),VLOOKUP(②選手情報入力!P82,種目情報!$E$4:$F$39,2,FALSE))))</f>
        <v/>
      </c>
      <c r="X73" t="str">
        <f>IF(E73="","",IF(②選手情報入力!Q82="","",②選手情報入力!Q82))</f>
        <v/>
      </c>
      <c r="Y73" s="28" t="str">
        <f>IF(E73="","",IF(②選手情報入力!O82="",0,1))</f>
        <v/>
      </c>
      <c r="Z73" t="str">
        <f>IF(E73="","",IF(②選手情報入力!P82="","",IF(I73=1,VLOOKUP(②選手情報入力!P82,種目情報!$A$4:$C$39,3,FALSE),VLOOKUP(②選手情報入力!P82,種目情報!$E$4:$G$39,3,FALSE))))</f>
        <v/>
      </c>
      <c r="AA73" t="str">
        <f>IF(E73="","",IF(②選手情報入力!R82="","",IF(I73=1,種目情報!$J$4,種目情報!$J$6)))</f>
        <v/>
      </c>
      <c r="AB73" t="str">
        <f>IF(E73="","",IF(②選手情報入力!R82="","",IF(I73=1,IF(②選手情報入力!$S$6="","",②選手情報入力!$S$6),IF(②選手情報入力!$S$7="","",②選手情報入力!$S$7))))</f>
        <v/>
      </c>
      <c r="AC73" t="str">
        <f>IF(E73="","",IF(②選手情報入力!R82="","",IF(I73=1,IF(②選手情報入力!$R$6="",0,1),IF(②選手情報入力!$R$7="",0,1))))</f>
        <v/>
      </c>
      <c r="AD73" t="str">
        <f>IF(E73="","",IF(②選手情報入力!R82="","",2))</f>
        <v/>
      </c>
      <c r="AE73" t="str">
        <f>IF(E73="","",IF(②選手情報入力!T82="","",IF(I73=1,種目情報!$J$5,種目情報!$J$7)))</f>
        <v/>
      </c>
      <c r="AF73" t="str">
        <f>IF(E73="","",IF(②選手情報入力!T82="","",IF(I73=1,IF(②選手情報入力!$U$6="","",②選手情報入力!$U$6),IF(②選手情報入力!$U$7="","",②選手情報入力!$U$7))))</f>
        <v/>
      </c>
      <c r="AG73" t="str">
        <f>IF(E73="","",IF(②選手情報入力!T82="","",IF(I73=1,IF(②選手情報入力!$T$6="",0,1),IF(②選手情報入力!$T$7="",0,1))))</f>
        <v/>
      </c>
      <c r="AH73" t="str">
        <f>IF(E73="","",IF(②選手情報入力!T82="","",2))</f>
        <v/>
      </c>
    </row>
    <row r="74" spans="1:34">
      <c r="A74" t="str">
        <f>IF(E74="","",Sheet2!A73)</f>
        <v/>
      </c>
      <c r="B74" t="str">
        <f>IF(E74="","",①団体情報入力!$C$4)</f>
        <v/>
      </c>
      <c r="D74" t="str">
        <f>IF(②選手情報入力!B83="","",②選手情報入力!B83)</f>
        <v/>
      </c>
      <c r="E74" t="str">
        <f>IF(②選手情報入力!C83="","",(②選手情報入力!C83))</f>
        <v/>
      </c>
      <c r="F74" t="str">
        <f>IF(E74="","",②選手情報入力!D83)</f>
        <v/>
      </c>
      <c r="G74" t="str">
        <f>IF(E74="","",ASC(②選手情報入力!E83))</f>
        <v/>
      </c>
      <c r="H74" t="str">
        <f t="shared" si="3"/>
        <v/>
      </c>
      <c r="I74" t="str">
        <f>IF(E74="","",IF(②選手情報入力!G83="男",1,2))</f>
        <v/>
      </c>
      <c r="J74" t="str">
        <f>IF(E74="","",IF(②選手情報入力!H83="","",②選手情報入力!H83))</f>
        <v/>
      </c>
      <c r="L74" t="str">
        <f t="shared" si="4"/>
        <v/>
      </c>
      <c r="M74" t="str">
        <f t="shared" si="5"/>
        <v/>
      </c>
      <c r="O74" t="str">
        <f>IF(E74="","",IF(②選手情報入力!J83="","",IF(I74=1,VLOOKUP(②選手情報入力!J83,種目情報!$A$4:$B$35,2,FALSE),VLOOKUP(②選手情報入力!J83,種目情報!$E$4:$F$34,2,FALSE))))</f>
        <v/>
      </c>
      <c r="P74" t="str">
        <f>IF(E74="","",IF(②選手情報入力!K83="","",②選手情報入力!K83))</f>
        <v/>
      </c>
      <c r="Q74" s="28" t="str">
        <f>IF(E74="","",IF(②選手情報入力!I83="",0,1))</f>
        <v/>
      </c>
      <c r="R74" t="str">
        <f>IF(E74="","",IF(②選手情報入力!J83="","",IF(I74=1,VLOOKUP(②選手情報入力!J83,種目情報!$A$4:$C$39,3,FALSE),VLOOKUP(②選手情報入力!J83,種目情報!$E$4:$G$39,3,FALSE))))</f>
        <v/>
      </c>
      <c r="S74" t="str">
        <f>IF(E74="","",IF(②選手情報入力!M83="","",IF(I74=1,VLOOKUP(②選手情報入力!M83,種目情報!$A$4:$B$39,2,FALSE),VLOOKUP(②選手情報入力!M83,種目情報!$E$4:$F$39,2,FALSE))))</f>
        <v/>
      </c>
      <c r="T74" t="str">
        <f>IF(E74="","",IF(②選手情報入力!N83="","",②選手情報入力!N83))</f>
        <v/>
      </c>
      <c r="U74" s="28" t="str">
        <f>IF(E74="","",IF(②選手情報入力!L83="",0,1))</f>
        <v/>
      </c>
      <c r="V74" t="str">
        <f>IF(E74="","",IF(②選手情報入力!M83="","",IF(I74=1,VLOOKUP(②選手情報入力!M83,種目情報!$A$4:$C$39,3,FALSE),VLOOKUP(②選手情報入力!M83,種目情報!$E$4:$G$39,3,FALSE))))</f>
        <v/>
      </c>
      <c r="W74" t="str">
        <f>IF(E74="","",IF(②選手情報入力!P83="","",IF(I74=1,VLOOKUP(②選手情報入力!P83,種目情報!$A$4:$B$39,2,FALSE),VLOOKUP(②選手情報入力!P83,種目情報!$E$4:$F$39,2,FALSE))))</f>
        <v/>
      </c>
      <c r="X74" t="str">
        <f>IF(E74="","",IF(②選手情報入力!Q83="","",②選手情報入力!Q83))</f>
        <v/>
      </c>
      <c r="Y74" s="28" t="str">
        <f>IF(E74="","",IF(②選手情報入力!O83="",0,1))</f>
        <v/>
      </c>
      <c r="Z74" t="str">
        <f>IF(E74="","",IF(②選手情報入力!P83="","",IF(I74=1,VLOOKUP(②選手情報入力!P83,種目情報!$A$4:$C$39,3,FALSE),VLOOKUP(②選手情報入力!P83,種目情報!$E$4:$G$39,3,FALSE))))</f>
        <v/>
      </c>
      <c r="AA74" t="str">
        <f>IF(E74="","",IF(②選手情報入力!R83="","",IF(I74=1,種目情報!$J$4,種目情報!$J$6)))</f>
        <v/>
      </c>
      <c r="AB74" t="str">
        <f>IF(E74="","",IF(②選手情報入力!R83="","",IF(I74=1,IF(②選手情報入力!$S$6="","",②選手情報入力!$S$6),IF(②選手情報入力!$S$7="","",②選手情報入力!$S$7))))</f>
        <v/>
      </c>
      <c r="AC74" t="str">
        <f>IF(E74="","",IF(②選手情報入力!R83="","",IF(I74=1,IF(②選手情報入力!$R$6="",0,1),IF(②選手情報入力!$R$7="",0,1))))</f>
        <v/>
      </c>
      <c r="AD74" t="str">
        <f>IF(E74="","",IF(②選手情報入力!R83="","",2))</f>
        <v/>
      </c>
      <c r="AE74" t="str">
        <f>IF(E74="","",IF(②選手情報入力!T83="","",IF(I74=1,種目情報!$J$5,種目情報!$J$7)))</f>
        <v/>
      </c>
      <c r="AF74" t="str">
        <f>IF(E74="","",IF(②選手情報入力!T83="","",IF(I74=1,IF(②選手情報入力!$U$6="","",②選手情報入力!$U$6),IF(②選手情報入力!$U$7="","",②選手情報入力!$U$7))))</f>
        <v/>
      </c>
      <c r="AG74" t="str">
        <f>IF(E74="","",IF(②選手情報入力!T83="","",IF(I74=1,IF(②選手情報入力!$T$6="",0,1),IF(②選手情報入力!$T$7="",0,1))))</f>
        <v/>
      </c>
      <c r="AH74" t="str">
        <f>IF(E74="","",IF(②選手情報入力!T83="","",2))</f>
        <v/>
      </c>
    </row>
    <row r="75" spans="1:34">
      <c r="A75" t="str">
        <f>IF(E75="","",Sheet2!A74)</f>
        <v/>
      </c>
      <c r="B75" t="str">
        <f>IF(E75="","",①団体情報入力!$C$4)</f>
        <v/>
      </c>
      <c r="D75" t="str">
        <f>IF(②選手情報入力!B84="","",②選手情報入力!B84)</f>
        <v/>
      </c>
      <c r="E75" t="str">
        <f>IF(②選手情報入力!C84="","",(②選手情報入力!C84))</f>
        <v/>
      </c>
      <c r="F75" t="str">
        <f>IF(E75="","",②選手情報入力!D84)</f>
        <v/>
      </c>
      <c r="G75" t="str">
        <f>IF(E75="","",ASC(②選手情報入力!E84))</f>
        <v/>
      </c>
      <c r="H75" t="str">
        <f t="shared" si="3"/>
        <v/>
      </c>
      <c r="I75" t="str">
        <f>IF(E75="","",IF(②選手情報入力!G84="男",1,2))</f>
        <v/>
      </c>
      <c r="J75" t="str">
        <f>IF(E75="","",IF(②選手情報入力!H84="","",②選手情報入力!H84))</f>
        <v/>
      </c>
      <c r="L75" t="str">
        <f t="shared" si="4"/>
        <v/>
      </c>
      <c r="M75" t="str">
        <f t="shared" si="5"/>
        <v/>
      </c>
      <c r="O75" t="str">
        <f>IF(E75="","",IF(②選手情報入力!J84="","",IF(I75=1,VLOOKUP(②選手情報入力!J84,種目情報!$A$4:$B$35,2,FALSE),VLOOKUP(②選手情報入力!J84,種目情報!$E$4:$F$34,2,FALSE))))</f>
        <v/>
      </c>
      <c r="P75" t="str">
        <f>IF(E75="","",IF(②選手情報入力!K84="","",②選手情報入力!K84))</f>
        <v/>
      </c>
      <c r="Q75" s="28" t="str">
        <f>IF(E75="","",IF(②選手情報入力!I84="",0,1))</f>
        <v/>
      </c>
      <c r="R75" t="str">
        <f>IF(E75="","",IF(②選手情報入力!J84="","",IF(I75=1,VLOOKUP(②選手情報入力!J84,種目情報!$A$4:$C$39,3,FALSE),VLOOKUP(②選手情報入力!J84,種目情報!$E$4:$G$39,3,FALSE))))</f>
        <v/>
      </c>
      <c r="S75" t="str">
        <f>IF(E75="","",IF(②選手情報入力!M84="","",IF(I75=1,VLOOKUP(②選手情報入力!M84,種目情報!$A$4:$B$39,2,FALSE),VLOOKUP(②選手情報入力!M84,種目情報!$E$4:$F$39,2,FALSE))))</f>
        <v/>
      </c>
      <c r="T75" t="str">
        <f>IF(E75="","",IF(②選手情報入力!N84="","",②選手情報入力!N84))</f>
        <v/>
      </c>
      <c r="U75" s="28" t="str">
        <f>IF(E75="","",IF(②選手情報入力!L84="",0,1))</f>
        <v/>
      </c>
      <c r="V75" t="str">
        <f>IF(E75="","",IF(②選手情報入力!M84="","",IF(I75=1,VLOOKUP(②選手情報入力!M84,種目情報!$A$4:$C$39,3,FALSE),VLOOKUP(②選手情報入力!M84,種目情報!$E$4:$G$39,3,FALSE))))</f>
        <v/>
      </c>
      <c r="W75" t="str">
        <f>IF(E75="","",IF(②選手情報入力!P84="","",IF(I75=1,VLOOKUP(②選手情報入力!P84,種目情報!$A$4:$B$39,2,FALSE),VLOOKUP(②選手情報入力!P84,種目情報!$E$4:$F$39,2,FALSE))))</f>
        <v/>
      </c>
      <c r="X75" t="str">
        <f>IF(E75="","",IF(②選手情報入力!Q84="","",②選手情報入力!Q84))</f>
        <v/>
      </c>
      <c r="Y75" s="28" t="str">
        <f>IF(E75="","",IF(②選手情報入力!O84="",0,1))</f>
        <v/>
      </c>
      <c r="Z75" t="str">
        <f>IF(E75="","",IF(②選手情報入力!P84="","",IF(I75=1,VLOOKUP(②選手情報入力!P84,種目情報!$A$4:$C$39,3,FALSE),VLOOKUP(②選手情報入力!P84,種目情報!$E$4:$G$39,3,FALSE))))</f>
        <v/>
      </c>
      <c r="AA75" t="str">
        <f>IF(E75="","",IF(②選手情報入力!R84="","",IF(I75=1,種目情報!$J$4,種目情報!$J$6)))</f>
        <v/>
      </c>
      <c r="AB75" t="str">
        <f>IF(E75="","",IF(②選手情報入力!R84="","",IF(I75=1,IF(②選手情報入力!$S$6="","",②選手情報入力!$S$6),IF(②選手情報入力!$S$7="","",②選手情報入力!$S$7))))</f>
        <v/>
      </c>
      <c r="AC75" t="str">
        <f>IF(E75="","",IF(②選手情報入力!R84="","",IF(I75=1,IF(②選手情報入力!$R$6="",0,1),IF(②選手情報入力!$R$7="",0,1))))</f>
        <v/>
      </c>
      <c r="AD75" t="str">
        <f>IF(E75="","",IF(②選手情報入力!R84="","",2))</f>
        <v/>
      </c>
      <c r="AE75" t="str">
        <f>IF(E75="","",IF(②選手情報入力!T84="","",IF(I75=1,種目情報!$J$5,種目情報!$J$7)))</f>
        <v/>
      </c>
      <c r="AF75" t="str">
        <f>IF(E75="","",IF(②選手情報入力!T84="","",IF(I75=1,IF(②選手情報入力!$U$6="","",②選手情報入力!$U$6),IF(②選手情報入力!$U$7="","",②選手情報入力!$U$7))))</f>
        <v/>
      </c>
      <c r="AG75" t="str">
        <f>IF(E75="","",IF(②選手情報入力!T84="","",IF(I75=1,IF(②選手情報入力!$T$6="",0,1),IF(②選手情報入力!$T$7="",0,1))))</f>
        <v/>
      </c>
      <c r="AH75" t="str">
        <f>IF(E75="","",IF(②選手情報入力!T84="","",2))</f>
        <v/>
      </c>
    </row>
    <row r="76" spans="1:34">
      <c r="A76" t="str">
        <f>IF(E76="","",Sheet2!A75)</f>
        <v/>
      </c>
      <c r="B76" t="str">
        <f>IF(E76="","",①団体情報入力!$C$4)</f>
        <v/>
      </c>
      <c r="D76" t="str">
        <f>IF(②選手情報入力!B85="","",②選手情報入力!B85)</f>
        <v/>
      </c>
      <c r="E76" t="str">
        <f>IF(②選手情報入力!C85="","",(②選手情報入力!C85))</f>
        <v/>
      </c>
      <c r="F76" t="str">
        <f>IF(E76="","",②選手情報入力!D85)</f>
        <v/>
      </c>
      <c r="G76" t="str">
        <f>IF(E76="","",ASC(②選手情報入力!E85))</f>
        <v/>
      </c>
      <c r="H76" t="str">
        <f t="shared" si="3"/>
        <v/>
      </c>
      <c r="I76" t="str">
        <f>IF(E76="","",IF(②選手情報入力!G85="男",1,2))</f>
        <v/>
      </c>
      <c r="J76" t="str">
        <f>IF(E76="","",IF(②選手情報入力!H85="","",②選手情報入力!H85))</f>
        <v/>
      </c>
      <c r="L76" t="str">
        <f t="shared" si="4"/>
        <v/>
      </c>
      <c r="M76" t="str">
        <f t="shared" si="5"/>
        <v/>
      </c>
      <c r="O76" t="str">
        <f>IF(E76="","",IF(②選手情報入力!J85="","",IF(I76=1,VLOOKUP(②選手情報入力!J85,種目情報!$A$4:$B$35,2,FALSE),VLOOKUP(②選手情報入力!J85,種目情報!$E$4:$F$34,2,FALSE))))</f>
        <v/>
      </c>
      <c r="P76" t="str">
        <f>IF(E76="","",IF(②選手情報入力!K85="","",②選手情報入力!K85))</f>
        <v/>
      </c>
      <c r="Q76" s="28" t="str">
        <f>IF(E76="","",IF(②選手情報入力!I85="",0,1))</f>
        <v/>
      </c>
      <c r="R76" t="str">
        <f>IF(E76="","",IF(②選手情報入力!J85="","",IF(I76=1,VLOOKUP(②選手情報入力!J85,種目情報!$A$4:$C$39,3,FALSE),VLOOKUP(②選手情報入力!J85,種目情報!$E$4:$G$39,3,FALSE))))</f>
        <v/>
      </c>
      <c r="S76" t="str">
        <f>IF(E76="","",IF(②選手情報入力!M85="","",IF(I76=1,VLOOKUP(②選手情報入力!M85,種目情報!$A$4:$B$39,2,FALSE),VLOOKUP(②選手情報入力!M85,種目情報!$E$4:$F$39,2,FALSE))))</f>
        <v/>
      </c>
      <c r="T76" t="str">
        <f>IF(E76="","",IF(②選手情報入力!N85="","",②選手情報入力!N85))</f>
        <v/>
      </c>
      <c r="U76" s="28" t="str">
        <f>IF(E76="","",IF(②選手情報入力!L85="",0,1))</f>
        <v/>
      </c>
      <c r="V76" t="str">
        <f>IF(E76="","",IF(②選手情報入力!M85="","",IF(I76=1,VLOOKUP(②選手情報入力!M85,種目情報!$A$4:$C$39,3,FALSE),VLOOKUP(②選手情報入力!M85,種目情報!$E$4:$G$39,3,FALSE))))</f>
        <v/>
      </c>
      <c r="W76" t="str">
        <f>IF(E76="","",IF(②選手情報入力!P85="","",IF(I76=1,VLOOKUP(②選手情報入力!P85,種目情報!$A$4:$B$39,2,FALSE),VLOOKUP(②選手情報入力!P85,種目情報!$E$4:$F$39,2,FALSE))))</f>
        <v/>
      </c>
      <c r="X76" t="str">
        <f>IF(E76="","",IF(②選手情報入力!Q85="","",②選手情報入力!Q85))</f>
        <v/>
      </c>
      <c r="Y76" s="28" t="str">
        <f>IF(E76="","",IF(②選手情報入力!O85="",0,1))</f>
        <v/>
      </c>
      <c r="Z76" t="str">
        <f>IF(E76="","",IF(②選手情報入力!P85="","",IF(I76=1,VLOOKUP(②選手情報入力!P85,種目情報!$A$4:$C$39,3,FALSE),VLOOKUP(②選手情報入力!P85,種目情報!$E$4:$G$39,3,FALSE))))</f>
        <v/>
      </c>
      <c r="AA76" t="str">
        <f>IF(E76="","",IF(②選手情報入力!R85="","",IF(I76=1,種目情報!$J$4,種目情報!$J$6)))</f>
        <v/>
      </c>
      <c r="AB76" t="str">
        <f>IF(E76="","",IF(②選手情報入力!R85="","",IF(I76=1,IF(②選手情報入力!$S$6="","",②選手情報入力!$S$6),IF(②選手情報入力!$S$7="","",②選手情報入力!$S$7))))</f>
        <v/>
      </c>
      <c r="AC76" t="str">
        <f>IF(E76="","",IF(②選手情報入力!R85="","",IF(I76=1,IF(②選手情報入力!$R$6="",0,1),IF(②選手情報入力!$R$7="",0,1))))</f>
        <v/>
      </c>
      <c r="AD76" t="str">
        <f>IF(E76="","",IF(②選手情報入力!R85="","",2))</f>
        <v/>
      </c>
      <c r="AE76" t="str">
        <f>IF(E76="","",IF(②選手情報入力!T85="","",IF(I76=1,種目情報!$J$5,種目情報!$J$7)))</f>
        <v/>
      </c>
      <c r="AF76" t="str">
        <f>IF(E76="","",IF(②選手情報入力!T85="","",IF(I76=1,IF(②選手情報入力!$U$6="","",②選手情報入力!$U$6),IF(②選手情報入力!$U$7="","",②選手情報入力!$U$7))))</f>
        <v/>
      </c>
      <c r="AG76" t="str">
        <f>IF(E76="","",IF(②選手情報入力!T85="","",IF(I76=1,IF(②選手情報入力!$T$6="",0,1),IF(②選手情報入力!$T$7="",0,1))))</f>
        <v/>
      </c>
      <c r="AH76" t="str">
        <f>IF(E76="","",IF(②選手情報入力!T85="","",2))</f>
        <v/>
      </c>
    </row>
    <row r="77" spans="1:34">
      <c r="A77" t="str">
        <f>IF(E77="","",Sheet2!A76)</f>
        <v/>
      </c>
      <c r="B77" t="str">
        <f>IF(E77="","",①団体情報入力!$C$4)</f>
        <v/>
      </c>
      <c r="D77" t="str">
        <f>IF(②選手情報入力!B86="","",②選手情報入力!B86)</f>
        <v/>
      </c>
      <c r="E77" t="str">
        <f>IF(②選手情報入力!C86="","",(②選手情報入力!C86))</f>
        <v/>
      </c>
      <c r="F77" t="str">
        <f>IF(E77="","",②選手情報入力!D86)</f>
        <v/>
      </c>
      <c r="G77" t="str">
        <f>IF(E77="","",ASC(②選手情報入力!E86))</f>
        <v/>
      </c>
      <c r="H77" t="str">
        <f t="shared" si="3"/>
        <v/>
      </c>
      <c r="I77" t="str">
        <f>IF(E77="","",IF(②選手情報入力!G86="男",1,2))</f>
        <v/>
      </c>
      <c r="J77" t="str">
        <f>IF(E77="","",IF(②選手情報入力!H86="","",②選手情報入力!H86))</f>
        <v/>
      </c>
      <c r="L77" t="str">
        <f t="shared" si="4"/>
        <v/>
      </c>
      <c r="M77" t="str">
        <f t="shared" si="5"/>
        <v/>
      </c>
      <c r="O77" t="str">
        <f>IF(E77="","",IF(②選手情報入力!J86="","",IF(I77=1,VLOOKUP(②選手情報入力!J86,種目情報!$A$4:$B$35,2,FALSE),VLOOKUP(②選手情報入力!J86,種目情報!$E$4:$F$34,2,FALSE))))</f>
        <v/>
      </c>
      <c r="P77" t="str">
        <f>IF(E77="","",IF(②選手情報入力!K86="","",②選手情報入力!K86))</f>
        <v/>
      </c>
      <c r="Q77" s="28" t="str">
        <f>IF(E77="","",IF(②選手情報入力!I86="",0,1))</f>
        <v/>
      </c>
      <c r="R77" t="str">
        <f>IF(E77="","",IF(②選手情報入力!J86="","",IF(I77=1,VLOOKUP(②選手情報入力!J86,種目情報!$A$4:$C$39,3,FALSE),VLOOKUP(②選手情報入力!J86,種目情報!$E$4:$G$39,3,FALSE))))</f>
        <v/>
      </c>
      <c r="S77" t="str">
        <f>IF(E77="","",IF(②選手情報入力!M86="","",IF(I77=1,VLOOKUP(②選手情報入力!M86,種目情報!$A$4:$B$39,2,FALSE),VLOOKUP(②選手情報入力!M86,種目情報!$E$4:$F$39,2,FALSE))))</f>
        <v/>
      </c>
      <c r="T77" t="str">
        <f>IF(E77="","",IF(②選手情報入力!N86="","",②選手情報入力!N86))</f>
        <v/>
      </c>
      <c r="U77" s="28" t="str">
        <f>IF(E77="","",IF(②選手情報入力!L86="",0,1))</f>
        <v/>
      </c>
      <c r="V77" t="str">
        <f>IF(E77="","",IF(②選手情報入力!M86="","",IF(I77=1,VLOOKUP(②選手情報入力!M86,種目情報!$A$4:$C$39,3,FALSE),VLOOKUP(②選手情報入力!M86,種目情報!$E$4:$G$39,3,FALSE))))</f>
        <v/>
      </c>
      <c r="W77" t="str">
        <f>IF(E77="","",IF(②選手情報入力!P86="","",IF(I77=1,VLOOKUP(②選手情報入力!P86,種目情報!$A$4:$B$39,2,FALSE),VLOOKUP(②選手情報入力!P86,種目情報!$E$4:$F$39,2,FALSE))))</f>
        <v/>
      </c>
      <c r="X77" t="str">
        <f>IF(E77="","",IF(②選手情報入力!Q86="","",②選手情報入力!Q86))</f>
        <v/>
      </c>
      <c r="Y77" s="28" t="str">
        <f>IF(E77="","",IF(②選手情報入力!O86="",0,1))</f>
        <v/>
      </c>
      <c r="Z77" t="str">
        <f>IF(E77="","",IF(②選手情報入力!P86="","",IF(I77=1,VLOOKUP(②選手情報入力!P86,種目情報!$A$4:$C$39,3,FALSE),VLOOKUP(②選手情報入力!P86,種目情報!$E$4:$G$39,3,FALSE))))</f>
        <v/>
      </c>
      <c r="AA77" t="str">
        <f>IF(E77="","",IF(②選手情報入力!R86="","",IF(I77=1,種目情報!$J$4,種目情報!$J$6)))</f>
        <v/>
      </c>
      <c r="AB77" t="str">
        <f>IF(E77="","",IF(②選手情報入力!R86="","",IF(I77=1,IF(②選手情報入力!$S$6="","",②選手情報入力!$S$6),IF(②選手情報入力!$S$7="","",②選手情報入力!$S$7))))</f>
        <v/>
      </c>
      <c r="AC77" t="str">
        <f>IF(E77="","",IF(②選手情報入力!R86="","",IF(I77=1,IF(②選手情報入力!$R$6="",0,1),IF(②選手情報入力!$R$7="",0,1))))</f>
        <v/>
      </c>
      <c r="AD77" t="str">
        <f>IF(E77="","",IF(②選手情報入力!R86="","",2))</f>
        <v/>
      </c>
      <c r="AE77" t="str">
        <f>IF(E77="","",IF(②選手情報入力!T86="","",IF(I77=1,種目情報!$J$5,種目情報!$J$7)))</f>
        <v/>
      </c>
      <c r="AF77" t="str">
        <f>IF(E77="","",IF(②選手情報入力!T86="","",IF(I77=1,IF(②選手情報入力!$U$6="","",②選手情報入力!$U$6),IF(②選手情報入力!$U$7="","",②選手情報入力!$U$7))))</f>
        <v/>
      </c>
      <c r="AG77" t="str">
        <f>IF(E77="","",IF(②選手情報入力!T86="","",IF(I77=1,IF(②選手情報入力!$T$6="",0,1),IF(②選手情報入力!$T$7="",0,1))))</f>
        <v/>
      </c>
      <c r="AH77" t="str">
        <f>IF(E77="","",IF(②選手情報入力!T86="","",2))</f>
        <v/>
      </c>
    </row>
    <row r="78" spans="1:34">
      <c r="A78" t="str">
        <f>IF(E78="","",Sheet2!A77)</f>
        <v/>
      </c>
      <c r="B78" t="str">
        <f>IF(E78="","",①団体情報入力!$C$4)</f>
        <v/>
      </c>
      <c r="D78" t="str">
        <f>IF(②選手情報入力!B87="","",②選手情報入力!B87)</f>
        <v/>
      </c>
      <c r="E78" t="str">
        <f>IF(②選手情報入力!C87="","",(②選手情報入力!C87))</f>
        <v/>
      </c>
      <c r="F78" t="str">
        <f>IF(E78="","",②選手情報入力!D87)</f>
        <v/>
      </c>
      <c r="G78" t="str">
        <f>IF(E78="","",ASC(②選手情報入力!E87))</f>
        <v/>
      </c>
      <c r="H78" t="str">
        <f t="shared" si="3"/>
        <v/>
      </c>
      <c r="I78" t="str">
        <f>IF(E78="","",IF(②選手情報入力!G87="男",1,2))</f>
        <v/>
      </c>
      <c r="J78" t="str">
        <f>IF(E78="","",IF(②選手情報入力!H87="","",②選手情報入力!H87))</f>
        <v/>
      </c>
      <c r="L78" t="str">
        <f t="shared" si="4"/>
        <v/>
      </c>
      <c r="M78" t="str">
        <f t="shared" si="5"/>
        <v/>
      </c>
      <c r="O78" t="str">
        <f>IF(E78="","",IF(②選手情報入力!J87="","",IF(I78=1,VLOOKUP(②選手情報入力!J87,種目情報!$A$4:$B$35,2,FALSE),VLOOKUP(②選手情報入力!J87,種目情報!$E$4:$F$34,2,FALSE))))</f>
        <v/>
      </c>
      <c r="P78" t="str">
        <f>IF(E78="","",IF(②選手情報入力!K87="","",②選手情報入力!K87))</f>
        <v/>
      </c>
      <c r="Q78" s="28" t="str">
        <f>IF(E78="","",IF(②選手情報入力!I87="",0,1))</f>
        <v/>
      </c>
      <c r="R78" t="str">
        <f>IF(E78="","",IF(②選手情報入力!J87="","",IF(I78=1,VLOOKUP(②選手情報入力!J87,種目情報!$A$4:$C$39,3,FALSE),VLOOKUP(②選手情報入力!J87,種目情報!$E$4:$G$39,3,FALSE))))</f>
        <v/>
      </c>
      <c r="S78" t="str">
        <f>IF(E78="","",IF(②選手情報入力!M87="","",IF(I78=1,VLOOKUP(②選手情報入力!M87,種目情報!$A$4:$B$39,2,FALSE),VLOOKUP(②選手情報入力!M87,種目情報!$E$4:$F$39,2,FALSE))))</f>
        <v/>
      </c>
      <c r="T78" t="str">
        <f>IF(E78="","",IF(②選手情報入力!N87="","",②選手情報入力!N87))</f>
        <v/>
      </c>
      <c r="U78" s="28" t="str">
        <f>IF(E78="","",IF(②選手情報入力!L87="",0,1))</f>
        <v/>
      </c>
      <c r="V78" t="str">
        <f>IF(E78="","",IF(②選手情報入力!M87="","",IF(I78=1,VLOOKUP(②選手情報入力!M87,種目情報!$A$4:$C$39,3,FALSE),VLOOKUP(②選手情報入力!M87,種目情報!$E$4:$G$39,3,FALSE))))</f>
        <v/>
      </c>
      <c r="W78" t="str">
        <f>IF(E78="","",IF(②選手情報入力!P87="","",IF(I78=1,VLOOKUP(②選手情報入力!P87,種目情報!$A$4:$B$39,2,FALSE),VLOOKUP(②選手情報入力!P87,種目情報!$E$4:$F$39,2,FALSE))))</f>
        <v/>
      </c>
      <c r="X78" t="str">
        <f>IF(E78="","",IF(②選手情報入力!Q87="","",②選手情報入力!Q87))</f>
        <v/>
      </c>
      <c r="Y78" s="28" t="str">
        <f>IF(E78="","",IF(②選手情報入力!O87="",0,1))</f>
        <v/>
      </c>
      <c r="Z78" t="str">
        <f>IF(E78="","",IF(②選手情報入力!P87="","",IF(I78=1,VLOOKUP(②選手情報入力!P87,種目情報!$A$4:$C$39,3,FALSE),VLOOKUP(②選手情報入力!P87,種目情報!$E$4:$G$39,3,FALSE))))</f>
        <v/>
      </c>
      <c r="AA78" t="str">
        <f>IF(E78="","",IF(②選手情報入力!R87="","",IF(I78=1,種目情報!$J$4,種目情報!$J$6)))</f>
        <v/>
      </c>
      <c r="AB78" t="str">
        <f>IF(E78="","",IF(②選手情報入力!R87="","",IF(I78=1,IF(②選手情報入力!$S$6="","",②選手情報入力!$S$6),IF(②選手情報入力!$S$7="","",②選手情報入力!$S$7))))</f>
        <v/>
      </c>
      <c r="AC78" t="str">
        <f>IF(E78="","",IF(②選手情報入力!R87="","",IF(I78=1,IF(②選手情報入力!$R$6="",0,1),IF(②選手情報入力!$R$7="",0,1))))</f>
        <v/>
      </c>
      <c r="AD78" t="str">
        <f>IF(E78="","",IF(②選手情報入力!R87="","",2))</f>
        <v/>
      </c>
      <c r="AE78" t="str">
        <f>IF(E78="","",IF(②選手情報入力!T87="","",IF(I78=1,種目情報!$J$5,種目情報!$J$7)))</f>
        <v/>
      </c>
      <c r="AF78" t="str">
        <f>IF(E78="","",IF(②選手情報入力!T87="","",IF(I78=1,IF(②選手情報入力!$U$6="","",②選手情報入力!$U$6),IF(②選手情報入力!$U$7="","",②選手情報入力!$U$7))))</f>
        <v/>
      </c>
      <c r="AG78" t="str">
        <f>IF(E78="","",IF(②選手情報入力!T87="","",IF(I78=1,IF(②選手情報入力!$T$6="",0,1),IF(②選手情報入力!$T$7="",0,1))))</f>
        <v/>
      </c>
      <c r="AH78" t="str">
        <f>IF(E78="","",IF(②選手情報入力!T87="","",2))</f>
        <v/>
      </c>
    </row>
    <row r="79" spans="1:34">
      <c r="A79" t="str">
        <f>IF(E79="","",Sheet2!A78)</f>
        <v/>
      </c>
      <c r="B79" t="str">
        <f>IF(E79="","",①団体情報入力!$C$4)</f>
        <v/>
      </c>
      <c r="D79" t="str">
        <f>IF(②選手情報入力!B88="","",②選手情報入力!B88)</f>
        <v/>
      </c>
      <c r="E79" t="str">
        <f>IF(②選手情報入力!C88="","",(②選手情報入力!C88))</f>
        <v/>
      </c>
      <c r="F79" t="str">
        <f>IF(E79="","",②選手情報入力!D88)</f>
        <v/>
      </c>
      <c r="G79" t="str">
        <f>IF(E79="","",ASC(②選手情報入力!E88))</f>
        <v/>
      </c>
      <c r="H79" t="str">
        <f t="shared" si="3"/>
        <v/>
      </c>
      <c r="I79" t="str">
        <f>IF(E79="","",IF(②選手情報入力!G88="男",1,2))</f>
        <v/>
      </c>
      <c r="J79" t="str">
        <f>IF(E79="","",IF(②選手情報入力!H88="","",②選手情報入力!H88))</f>
        <v/>
      </c>
      <c r="L79" t="str">
        <f t="shared" si="4"/>
        <v/>
      </c>
      <c r="M79" t="str">
        <f t="shared" si="5"/>
        <v/>
      </c>
      <c r="O79" t="str">
        <f>IF(E79="","",IF(②選手情報入力!J88="","",IF(I79=1,VLOOKUP(②選手情報入力!J88,種目情報!$A$4:$B$35,2,FALSE),VLOOKUP(②選手情報入力!J88,種目情報!$E$4:$F$34,2,FALSE))))</f>
        <v/>
      </c>
      <c r="P79" t="str">
        <f>IF(E79="","",IF(②選手情報入力!K88="","",②選手情報入力!K88))</f>
        <v/>
      </c>
      <c r="Q79" s="28" t="str">
        <f>IF(E79="","",IF(②選手情報入力!I88="",0,1))</f>
        <v/>
      </c>
      <c r="R79" t="str">
        <f>IF(E79="","",IF(②選手情報入力!J88="","",IF(I79=1,VLOOKUP(②選手情報入力!J88,種目情報!$A$4:$C$39,3,FALSE),VLOOKUP(②選手情報入力!J88,種目情報!$E$4:$G$39,3,FALSE))))</f>
        <v/>
      </c>
      <c r="S79" t="str">
        <f>IF(E79="","",IF(②選手情報入力!M88="","",IF(I79=1,VLOOKUP(②選手情報入力!M88,種目情報!$A$4:$B$39,2,FALSE),VLOOKUP(②選手情報入力!M88,種目情報!$E$4:$F$39,2,FALSE))))</f>
        <v/>
      </c>
      <c r="T79" t="str">
        <f>IF(E79="","",IF(②選手情報入力!N88="","",②選手情報入力!N88))</f>
        <v/>
      </c>
      <c r="U79" s="28" t="str">
        <f>IF(E79="","",IF(②選手情報入力!L88="",0,1))</f>
        <v/>
      </c>
      <c r="V79" t="str">
        <f>IF(E79="","",IF(②選手情報入力!M88="","",IF(I79=1,VLOOKUP(②選手情報入力!M88,種目情報!$A$4:$C$39,3,FALSE),VLOOKUP(②選手情報入力!M88,種目情報!$E$4:$G$39,3,FALSE))))</f>
        <v/>
      </c>
      <c r="W79" t="str">
        <f>IF(E79="","",IF(②選手情報入力!P88="","",IF(I79=1,VLOOKUP(②選手情報入力!P88,種目情報!$A$4:$B$39,2,FALSE),VLOOKUP(②選手情報入力!P88,種目情報!$E$4:$F$39,2,FALSE))))</f>
        <v/>
      </c>
      <c r="X79" t="str">
        <f>IF(E79="","",IF(②選手情報入力!Q88="","",②選手情報入力!Q88))</f>
        <v/>
      </c>
      <c r="Y79" s="28" t="str">
        <f>IF(E79="","",IF(②選手情報入力!O88="",0,1))</f>
        <v/>
      </c>
      <c r="Z79" t="str">
        <f>IF(E79="","",IF(②選手情報入力!P88="","",IF(I79=1,VLOOKUP(②選手情報入力!P88,種目情報!$A$4:$C$39,3,FALSE),VLOOKUP(②選手情報入力!P88,種目情報!$E$4:$G$39,3,FALSE))))</f>
        <v/>
      </c>
      <c r="AA79" t="str">
        <f>IF(E79="","",IF(②選手情報入力!R88="","",IF(I79=1,種目情報!$J$4,種目情報!$J$6)))</f>
        <v/>
      </c>
      <c r="AB79" t="str">
        <f>IF(E79="","",IF(②選手情報入力!R88="","",IF(I79=1,IF(②選手情報入力!$S$6="","",②選手情報入力!$S$6),IF(②選手情報入力!$S$7="","",②選手情報入力!$S$7))))</f>
        <v/>
      </c>
      <c r="AC79" t="str">
        <f>IF(E79="","",IF(②選手情報入力!R88="","",IF(I79=1,IF(②選手情報入力!$R$6="",0,1),IF(②選手情報入力!$R$7="",0,1))))</f>
        <v/>
      </c>
      <c r="AD79" t="str">
        <f>IF(E79="","",IF(②選手情報入力!R88="","",2))</f>
        <v/>
      </c>
      <c r="AE79" t="str">
        <f>IF(E79="","",IF(②選手情報入力!T88="","",IF(I79=1,種目情報!$J$5,種目情報!$J$7)))</f>
        <v/>
      </c>
      <c r="AF79" t="str">
        <f>IF(E79="","",IF(②選手情報入力!T88="","",IF(I79=1,IF(②選手情報入力!$U$6="","",②選手情報入力!$U$6),IF(②選手情報入力!$U$7="","",②選手情報入力!$U$7))))</f>
        <v/>
      </c>
      <c r="AG79" t="str">
        <f>IF(E79="","",IF(②選手情報入力!T88="","",IF(I79=1,IF(②選手情報入力!$T$6="",0,1),IF(②選手情報入力!$T$7="",0,1))))</f>
        <v/>
      </c>
      <c r="AH79" t="str">
        <f>IF(E79="","",IF(②選手情報入力!T88="","",2))</f>
        <v/>
      </c>
    </row>
    <row r="80" spans="1:34">
      <c r="A80" t="str">
        <f>IF(E80="","",Sheet2!A79)</f>
        <v/>
      </c>
      <c r="B80" t="str">
        <f>IF(E80="","",①団体情報入力!$C$4)</f>
        <v/>
      </c>
      <c r="D80" t="str">
        <f>IF(②選手情報入力!B89="","",②選手情報入力!B89)</f>
        <v/>
      </c>
      <c r="E80" t="str">
        <f>IF(②選手情報入力!C89="","",(②選手情報入力!C89))</f>
        <v/>
      </c>
      <c r="F80" t="str">
        <f>IF(E80="","",②選手情報入力!D89)</f>
        <v/>
      </c>
      <c r="G80" t="str">
        <f>IF(E80="","",ASC(②選手情報入力!E89))</f>
        <v/>
      </c>
      <c r="H80" t="str">
        <f t="shared" si="3"/>
        <v/>
      </c>
      <c r="I80" t="str">
        <f>IF(E80="","",IF(②選手情報入力!G89="男",1,2))</f>
        <v/>
      </c>
      <c r="J80" t="str">
        <f>IF(E80="","",IF(②選手情報入力!H89="","",②選手情報入力!H89))</f>
        <v/>
      </c>
      <c r="L80" t="str">
        <f t="shared" si="4"/>
        <v/>
      </c>
      <c r="M80" t="str">
        <f t="shared" si="5"/>
        <v/>
      </c>
      <c r="O80" t="str">
        <f>IF(E80="","",IF(②選手情報入力!J89="","",IF(I80=1,VLOOKUP(②選手情報入力!J89,種目情報!$A$4:$B$35,2,FALSE),VLOOKUP(②選手情報入力!J89,種目情報!$E$4:$F$34,2,FALSE))))</f>
        <v/>
      </c>
      <c r="P80" t="str">
        <f>IF(E80="","",IF(②選手情報入力!K89="","",②選手情報入力!K89))</f>
        <v/>
      </c>
      <c r="Q80" s="28" t="str">
        <f>IF(E80="","",IF(②選手情報入力!I89="",0,1))</f>
        <v/>
      </c>
      <c r="R80" t="str">
        <f>IF(E80="","",IF(②選手情報入力!J89="","",IF(I80=1,VLOOKUP(②選手情報入力!J89,種目情報!$A$4:$C$39,3,FALSE),VLOOKUP(②選手情報入力!J89,種目情報!$E$4:$G$39,3,FALSE))))</f>
        <v/>
      </c>
      <c r="S80" t="str">
        <f>IF(E80="","",IF(②選手情報入力!M89="","",IF(I80=1,VLOOKUP(②選手情報入力!M89,種目情報!$A$4:$B$39,2,FALSE),VLOOKUP(②選手情報入力!M89,種目情報!$E$4:$F$39,2,FALSE))))</f>
        <v/>
      </c>
      <c r="T80" t="str">
        <f>IF(E80="","",IF(②選手情報入力!N89="","",②選手情報入力!N89))</f>
        <v/>
      </c>
      <c r="U80" s="28" t="str">
        <f>IF(E80="","",IF(②選手情報入力!L89="",0,1))</f>
        <v/>
      </c>
      <c r="V80" t="str">
        <f>IF(E80="","",IF(②選手情報入力!M89="","",IF(I80=1,VLOOKUP(②選手情報入力!M89,種目情報!$A$4:$C$39,3,FALSE),VLOOKUP(②選手情報入力!M89,種目情報!$E$4:$G$39,3,FALSE))))</f>
        <v/>
      </c>
      <c r="W80" t="str">
        <f>IF(E80="","",IF(②選手情報入力!P89="","",IF(I80=1,VLOOKUP(②選手情報入力!P89,種目情報!$A$4:$B$39,2,FALSE),VLOOKUP(②選手情報入力!P89,種目情報!$E$4:$F$39,2,FALSE))))</f>
        <v/>
      </c>
      <c r="X80" t="str">
        <f>IF(E80="","",IF(②選手情報入力!Q89="","",②選手情報入力!Q89))</f>
        <v/>
      </c>
      <c r="Y80" s="28" t="str">
        <f>IF(E80="","",IF(②選手情報入力!O89="",0,1))</f>
        <v/>
      </c>
      <c r="Z80" t="str">
        <f>IF(E80="","",IF(②選手情報入力!P89="","",IF(I80=1,VLOOKUP(②選手情報入力!P89,種目情報!$A$4:$C$39,3,FALSE),VLOOKUP(②選手情報入力!P89,種目情報!$E$4:$G$39,3,FALSE))))</f>
        <v/>
      </c>
      <c r="AA80" t="str">
        <f>IF(E80="","",IF(②選手情報入力!R89="","",IF(I80=1,種目情報!$J$4,種目情報!$J$6)))</f>
        <v/>
      </c>
      <c r="AB80" t="str">
        <f>IF(E80="","",IF(②選手情報入力!R89="","",IF(I80=1,IF(②選手情報入力!$S$6="","",②選手情報入力!$S$6),IF(②選手情報入力!$S$7="","",②選手情報入力!$S$7))))</f>
        <v/>
      </c>
      <c r="AC80" t="str">
        <f>IF(E80="","",IF(②選手情報入力!R89="","",IF(I80=1,IF(②選手情報入力!$R$6="",0,1),IF(②選手情報入力!$R$7="",0,1))))</f>
        <v/>
      </c>
      <c r="AD80" t="str">
        <f>IF(E80="","",IF(②選手情報入力!R89="","",2))</f>
        <v/>
      </c>
      <c r="AE80" t="str">
        <f>IF(E80="","",IF(②選手情報入力!T89="","",IF(I80=1,種目情報!$J$5,種目情報!$J$7)))</f>
        <v/>
      </c>
      <c r="AF80" t="str">
        <f>IF(E80="","",IF(②選手情報入力!T89="","",IF(I80=1,IF(②選手情報入力!$U$6="","",②選手情報入力!$U$6),IF(②選手情報入力!$U$7="","",②選手情報入力!$U$7))))</f>
        <v/>
      </c>
      <c r="AG80" t="str">
        <f>IF(E80="","",IF(②選手情報入力!T89="","",IF(I80=1,IF(②選手情報入力!$T$6="",0,1),IF(②選手情報入力!$T$7="",0,1))))</f>
        <v/>
      </c>
      <c r="AH80" t="str">
        <f>IF(E80="","",IF(②選手情報入力!T89="","",2))</f>
        <v/>
      </c>
    </row>
    <row r="81" spans="1:35">
      <c r="A81" t="str">
        <f>IF(E81="","",Sheet2!A80)</f>
        <v/>
      </c>
      <c r="B81" t="str">
        <f>IF(E81="","",①団体情報入力!$C$4)</f>
        <v/>
      </c>
      <c r="D81" t="str">
        <f>IF(②選手情報入力!B90="","",②選手情報入力!B90)</f>
        <v/>
      </c>
      <c r="E81" t="str">
        <f>IF(②選手情報入力!C90="","",(②選手情報入力!C90))</f>
        <v/>
      </c>
      <c r="F81" t="str">
        <f>IF(E81="","",②選手情報入力!D90)</f>
        <v/>
      </c>
      <c r="G81" t="str">
        <f>IF(E81="","",ASC(②選手情報入力!E90))</f>
        <v/>
      </c>
      <c r="H81" t="str">
        <f t="shared" si="3"/>
        <v/>
      </c>
      <c r="I81" t="str">
        <f>IF(E81="","",IF(②選手情報入力!G90="男",1,2))</f>
        <v/>
      </c>
      <c r="J81" t="str">
        <f>IF(E81="","",IF(②選手情報入力!H90="","",②選手情報入力!H90))</f>
        <v/>
      </c>
      <c r="L81" t="str">
        <f t="shared" si="4"/>
        <v/>
      </c>
      <c r="M81" t="str">
        <f t="shared" si="5"/>
        <v/>
      </c>
      <c r="O81" t="str">
        <f>IF(E81="","",IF(②選手情報入力!J90="","",IF(I81=1,VLOOKUP(②選手情報入力!J90,種目情報!$A$4:$B$35,2,FALSE),VLOOKUP(②選手情報入力!J90,種目情報!$E$4:$F$34,2,FALSE))))</f>
        <v/>
      </c>
      <c r="P81" t="str">
        <f>IF(E81="","",IF(②選手情報入力!K90="","",②選手情報入力!K90))</f>
        <v/>
      </c>
      <c r="Q81" s="28" t="str">
        <f>IF(E81="","",IF(②選手情報入力!I90="",0,1))</f>
        <v/>
      </c>
      <c r="R81" t="str">
        <f>IF(E81="","",IF(②選手情報入力!J90="","",IF(I81=1,VLOOKUP(②選手情報入力!J90,種目情報!$A$4:$C$39,3,FALSE),VLOOKUP(②選手情報入力!J90,種目情報!$E$4:$G$39,3,FALSE))))</f>
        <v/>
      </c>
      <c r="S81" t="str">
        <f>IF(E81="","",IF(②選手情報入力!M90="","",IF(I81=1,VLOOKUP(②選手情報入力!M90,種目情報!$A$4:$B$39,2,FALSE),VLOOKUP(②選手情報入力!M90,種目情報!$E$4:$F$39,2,FALSE))))</f>
        <v/>
      </c>
      <c r="T81" t="str">
        <f>IF(E81="","",IF(②選手情報入力!N90="","",②選手情報入力!N90))</f>
        <v/>
      </c>
      <c r="U81" s="28" t="str">
        <f>IF(E81="","",IF(②選手情報入力!L90="",0,1))</f>
        <v/>
      </c>
      <c r="V81" t="str">
        <f>IF(E81="","",IF(②選手情報入力!M90="","",IF(I81=1,VLOOKUP(②選手情報入力!M90,種目情報!$A$4:$C$39,3,FALSE),VLOOKUP(②選手情報入力!M90,種目情報!$E$4:$G$39,3,FALSE))))</f>
        <v/>
      </c>
      <c r="W81" t="str">
        <f>IF(E81="","",IF(②選手情報入力!P90="","",IF(I81=1,VLOOKUP(②選手情報入力!P90,種目情報!$A$4:$B$39,2,FALSE),VLOOKUP(②選手情報入力!P90,種目情報!$E$4:$F$39,2,FALSE))))</f>
        <v/>
      </c>
      <c r="X81" t="str">
        <f>IF(E81="","",IF(②選手情報入力!Q90="","",②選手情報入力!Q90))</f>
        <v/>
      </c>
      <c r="Y81" s="28" t="str">
        <f>IF(E81="","",IF(②選手情報入力!O90="",0,1))</f>
        <v/>
      </c>
      <c r="Z81" t="str">
        <f>IF(E81="","",IF(②選手情報入力!P90="","",IF(I81=1,VLOOKUP(②選手情報入力!P90,種目情報!$A$4:$C$39,3,FALSE),VLOOKUP(②選手情報入力!P90,種目情報!$E$4:$G$39,3,FALSE))))</f>
        <v/>
      </c>
      <c r="AA81" t="str">
        <f>IF(E81="","",IF(②選手情報入力!R90="","",IF(I81=1,種目情報!$J$4,種目情報!$J$6)))</f>
        <v/>
      </c>
      <c r="AB81" t="str">
        <f>IF(E81="","",IF(②選手情報入力!R90="","",IF(I81=1,IF(②選手情報入力!$S$6="","",②選手情報入力!$S$6),IF(②選手情報入力!$S$7="","",②選手情報入力!$S$7))))</f>
        <v/>
      </c>
      <c r="AC81" t="str">
        <f>IF(E81="","",IF(②選手情報入力!R90="","",IF(I81=1,IF(②選手情報入力!$R$6="",0,1),IF(②選手情報入力!$R$7="",0,1))))</f>
        <v/>
      </c>
      <c r="AD81" t="str">
        <f>IF(E81="","",IF(②選手情報入力!R90="","",2))</f>
        <v/>
      </c>
      <c r="AE81" t="str">
        <f>IF(E81="","",IF(②選手情報入力!T90="","",IF(I81=1,種目情報!$J$5,種目情報!$J$7)))</f>
        <v/>
      </c>
      <c r="AF81" t="str">
        <f>IF(E81="","",IF(②選手情報入力!T90="","",IF(I81=1,IF(②選手情報入力!$U$6="","",②選手情報入力!$U$6),IF(②選手情報入力!$U$7="","",②選手情報入力!$U$7))))</f>
        <v/>
      </c>
      <c r="AG81" t="str">
        <f>IF(E81="","",IF(②選手情報入力!T90="","",IF(I81=1,IF(②選手情報入力!$T$6="",0,1),IF(②選手情報入力!$T$7="",0,1))))</f>
        <v/>
      </c>
      <c r="AH81" t="str">
        <f>IF(E81="","",IF(②選手情報入力!T90="","",2))</f>
        <v/>
      </c>
    </row>
    <row r="82" spans="1:35">
      <c r="A82" t="str">
        <f>IF(E82="","",Sheet2!A81)</f>
        <v/>
      </c>
      <c r="B82" t="str">
        <f>IF(E82="","",①団体情報入力!$C$4)</f>
        <v/>
      </c>
      <c r="D82" t="str">
        <f>IF(②選手情報入力!B91="","",②選手情報入力!B91)</f>
        <v/>
      </c>
      <c r="E82" t="str">
        <f>IF(②選手情報入力!C91="","",(②選手情報入力!C91))</f>
        <v/>
      </c>
      <c r="F82" t="str">
        <f>IF(E82="","",②選手情報入力!D91)</f>
        <v/>
      </c>
      <c r="G82" t="str">
        <f>IF(E82="","",ASC(②選手情報入力!E91))</f>
        <v/>
      </c>
      <c r="H82" t="str">
        <f t="shared" si="3"/>
        <v/>
      </c>
      <c r="I82" t="str">
        <f>IF(E82="","",IF(②選手情報入力!G91="男",1,2))</f>
        <v/>
      </c>
      <c r="J82" t="str">
        <f>IF(E82="","",IF(②選手情報入力!H91="","",②選手情報入力!H91))</f>
        <v/>
      </c>
      <c r="L82" t="str">
        <f t="shared" si="4"/>
        <v/>
      </c>
      <c r="M82" t="str">
        <f t="shared" si="5"/>
        <v/>
      </c>
      <c r="O82" t="str">
        <f>IF(E82="","",IF(②選手情報入力!J91="","",IF(I82=1,VLOOKUP(②選手情報入力!J91,種目情報!$A$4:$B$35,2,FALSE),VLOOKUP(②選手情報入力!J91,種目情報!$E$4:$F$34,2,FALSE))))</f>
        <v/>
      </c>
      <c r="P82" t="str">
        <f>IF(E82="","",IF(②選手情報入力!K91="","",②選手情報入力!K91))</f>
        <v/>
      </c>
      <c r="Q82" s="28" t="str">
        <f>IF(E82="","",IF(②選手情報入力!I91="",0,1))</f>
        <v/>
      </c>
      <c r="R82" t="str">
        <f>IF(E82="","",IF(②選手情報入力!J91="","",IF(I82=1,VLOOKUP(②選手情報入力!J91,種目情報!$A$4:$C$39,3,FALSE),VLOOKUP(②選手情報入力!J91,種目情報!$E$4:$G$39,3,FALSE))))</f>
        <v/>
      </c>
      <c r="S82" t="str">
        <f>IF(E82="","",IF(②選手情報入力!M91="","",IF(I82=1,VLOOKUP(②選手情報入力!M91,種目情報!$A$4:$B$39,2,FALSE),VLOOKUP(②選手情報入力!M91,種目情報!$E$4:$F$39,2,FALSE))))</f>
        <v/>
      </c>
      <c r="T82" t="str">
        <f>IF(E82="","",IF(②選手情報入力!N91="","",②選手情報入力!N91))</f>
        <v/>
      </c>
      <c r="U82" s="28" t="str">
        <f>IF(E82="","",IF(②選手情報入力!L91="",0,1))</f>
        <v/>
      </c>
      <c r="V82" t="str">
        <f>IF(E82="","",IF(②選手情報入力!M91="","",IF(I82=1,VLOOKUP(②選手情報入力!M91,種目情報!$A$4:$C$39,3,FALSE),VLOOKUP(②選手情報入力!M91,種目情報!$E$4:$G$39,3,FALSE))))</f>
        <v/>
      </c>
      <c r="W82" t="str">
        <f>IF(E82="","",IF(②選手情報入力!P91="","",IF(I82=1,VLOOKUP(②選手情報入力!P91,種目情報!$A$4:$B$39,2,FALSE),VLOOKUP(②選手情報入力!P91,種目情報!$E$4:$F$39,2,FALSE))))</f>
        <v/>
      </c>
      <c r="X82" t="str">
        <f>IF(E82="","",IF(②選手情報入力!Q91="","",②選手情報入力!Q91))</f>
        <v/>
      </c>
      <c r="Y82" s="28" t="str">
        <f>IF(E82="","",IF(②選手情報入力!O91="",0,1))</f>
        <v/>
      </c>
      <c r="Z82" t="str">
        <f>IF(E82="","",IF(②選手情報入力!P91="","",IF(I82=1,VLOOKUP(②選手情報入力!P91,種目情報!$A$4:$C$39,3,FALSE),VLOOKUP(②選手情報入力!P91,種目情報!$E$4:$G$39,3,FALSE))))</f>
        <v/>
      </c>
      <c r="AA82" t="str">
        <f>IF(E82="","",IF(②選手情報入力!R91="","",IF(I82=1,種目情報!$J$4,種目情報!$J$6)))</f>
        <v/>
      </c>
      <c r="AB82" t="str">
        <f>IF(E82="","",IF(②選手情報入力!R91="","",IF(I82=1,IF(②選手情報入力!$S$6="","",②選手情報入力!$S$6),IF(②選手情報入力!$S$7="","",②選手情報入力!$S$7))))</f>
        <v/>
      </c>
      <c r="AC82" t="str">
        <f>IF(E82="","",IF(②選手情報入力!R91="","",IF(I82=1,IF(②選手情報入力!$R$6="",0,1),IF(②選手情報入力!$R$7="",0,1))))</f>
        <v/>
      </c>
      <c r="AD82" t="str">
        <f>IF(E82="","",IF(②選手情報入力!R91="","",2))</f>
        <v/>
      </c>
      <c r="AE82" t="str">
        <f>IF(E82="","",IF(②選手情報入力!T91="","",IF(I82=1,種目情報!$J$5,種目情報!$J$7)))</f>
        <v/>
      </c>
      <c r="AF82" t="str">
        <f>IF(E82="","",IF(②選手情報入力!T91="","",IF(I82=1,IF(②選手情報入力!$U$6="","",②選手情報入力!$U$6),IF(②選手情報入力!$U$7="","",②選手情報入力!$U$7))))</f>
        <v/>
      </c>
      <c r="AG82" t="str">
        <f>IF(E82="","",IF(②選手情報入力!T91="","",IF(I82=1,IF(②選手情報入力!$T$6="",0,1),IF(②選手情報入力!$T$7="",0,1))))</f>
        <v/>
      </c>
      <c r="AH82" t="str">
        <f>IF(E82="","",IF(②選手情報入力!T91="","",2))</f>
        <v/>
      </c>
    </row>
    <row r="83" spans="1:35">
      <c r="A83" t="str">
        <f>IF(E83="","",Sheet2!A82)</f>
        <v/>
      </c>
      <c r="B83" t="str">
        <f>IF(E83="","",①団体情報入力!$C$4)</f>
        <v/>
      </c>
      <c r="D83" t="str">
        <f>IF(②選手情報入力!B92="","",②選手情報入力!B92)</f>
        <v/>
      </c>
      <c r="E83" t="str">
        <f>IF(②選手情報入力!C92="","",(②選手情報入力!C92))</f>
        <v/>
      </c>
      <c r="F83" t="str">
        <f>IF(E83="","",②選手情報入力!D92)</f>
        <v/>
      </c>
      <c r="G83" t="str">
        <f>IF(E83="","",ASC(②選手情報入力!E92))</f>
        <v/>
      </c>
      <c r="H83" t="str">
        <f t="shared" si="3"/>
        <v/>
      </c>
      <c r="I83" t="str">
        <f>IF(E83="","",IF(②選手情報入力!G92="男",1,2))</f>
        <v/>
      </c>
      <c r="J83" t="str">
        <f>IF(E83="","",IF(②選手情報入力!H92="","",②選手情報入力!H92))</f>
        <v/>
      </c>
      <c r="L83" t="str">
        <f t="shared" si="4"/>
        <v/>
      </c>
      <c r="M83" t="str">
        <f t="shared" si="5"/>
        <v/>
      </c>
      <c r="O83" t="str">
        <f>IF(E83="","",IF(②選手情報入力!J92="","",IF(I83=1,VLOOKUP(②選手情報入力!J92,種目情報!$A$4:$B$35,2,FALSE),VLOOKUP(②選手情報入力!J92,種目情報!$E$4:$F$34,2,FALSE))))</f>
        <v/>
      </c>
      <c r="P83" t="str">
        <f>IF(E83="","",IF(②選手情報入力!K92="","",②選手情報入力!K92))</f>
        <v/>
      </c>
      <c r="Q83" s="28" t="str">
        <f>IF(E83="","",IF(②選手情報入力!I92="",0,1))</f>
        <v/>
      </c>
      <c r="R83" t="str">
        <f>IF(E83="","",IF(②選手情報入力!J92="","",IF(I83=1,VLOOKUP(②選手情報入力!J92,種目情報!$A$4:$C$39,3,FALSE),VLOOKUP(②選手情報入力!J92,種目情報!$E$4:$G$39,3,FALSE))))</f>
        <v/>
      </c>
      <c r="S83" t="str">
        <f>IF(E83="","",IF(②選手情報入力!M92="","",IF(I83=1,VLOOKUP(②選手情報入力!M92,種目情報!$A$4:$B$39,2,FALSE),VLOOKUP(②選手情報入力!M92,種目情報!$E$4:$F$39,2,FALSE))))</f>
        <v/>
      </c>
      <c r="T83" t="str">
        <f>IF(E83="","",IF(②選手情報入力!N92="","",②選手情報入力!N92))</f>
        <v/>
      </c>
      <c r="U83" s="28" t="str">
        <f>IF(E83="","",IF(②選手情報入力!L92="",0,1))</f>
        <v/>
      </c>
      <c r="V83" t="str">
        <f>IF(E83="","",IF(②選手情報入力!M92="","",IF(I83=1,VLOOKUP(②選手情報入力!M92,種目情報!$A$4:$C$39,3,FALSE),VLOOKUP(②選手情報入力!M92,種目情報!$E$4:$G$39,3,FALSE))))</f>
        <v/>
      </c>
      <c r="W83" t="str">
        <f>IF(E83="","",IF(②選手情報入力!P92="","",IF(I83=1,VLOOKUP(②選手情報入力!P92,種目情報!$A$4:$B$39,2,FALSE),VLOOKUP(②選手情報入力!P92,種目情報!$E$4:$F$39,2,FALSE))))</f>
        <v/>
      </c>
      <c r="X83" t="str">
        <f>IF(E83="","",IF(②選手情報入力!Q92="","",②選手情報入力!Q92))</f>
        <v/>
      </c>
      <c r="Y83" s="28" t="str">
        <f>IF(E83="","",IF(②選手情報入力!O92="",0,1))</f>
        <v/>
      </c>
      <c r="Z83" t="str">
        <f>IF(E83="","",IF(②選手情報入力!P92="","",IF(I83=1,VLOOKUP(②選手情報入力!P92,種目情報!$A$4:$C$39,3,FALSE),VLOOKUP(②選手情報入力!P92,種目情報!$E$4:$G$39,3,FALSE))))</f>
        <v/>
      </c>
      <c r="AA83" t="str">
        <f>IF(E83="","",IF(②選手情報入力!R92="","",IF(I83=1,種目情報!$J$4,種目情報!$J$6)))</f>
        <v/>
      </c>
      <c r="AB83" t="str">
        <f>IF(E83="","",IF(②選手情報入力!R92="","",IF(I83=1,IF(②選手情報入力!$S$6="","",②選手情報入力!$S$6),IF(②選手情報入力!$S$7="","",②選手情報入力!$S$7))))</f>
        <v/>
      </c>
      <c r="AC83" t="str">
        <f>IF(E83="","",IF(②選手情報入力!R92="","",IF(I83=1,IF(②選手情報入力!$R$6="",0,1),IF(②選手情報入力!$R$7="",0,1))))</f>
        <v/>
      </c>
      <c r="AD83" t="str">
        <f>IF(E83="","",IF(②選手情報入力!R92="","",2))</f>
        <v/>
      </c>
      <c r="AE83" t="str">
        <f>IF(E83="","",IF(②選手情報入力!T92="","",IF(I83=1,種目情報!$J$5,種目情報!$J$7)))</f>
        <v/>
      </c>
      <c r="AF83" t="str">
        <f>IF(E83="","",IF(②選手情報入力!T92="","",IF(I83=1,IF(②選手情報入力!$U$6="","",②選手情報入力!$U$6),IF(②選手情報入力!$U$7="","",②選手情報入力!$U$7))))</f>
        <v/>
      </c>
      <c r="AG83" t="str">
        <f>IF(E83="","",IF(②選手情報入力!T92="","",IF(I83=1,IF(②選手情報入力!$T$6="",0,1),IF(②選手情報入力!$T$7="",0,1))))</f>
        <v/>
      </c>
      <c r="AH83" t="str">
        <f>IF(E83="","",IF(②選手情報入力!T92="","",2))</f>
        <v/>
      </c>
    </row>
    <row r="84" spans="1:35">
      <c r="A84" t="str">
        <f>IF(E84="","",Sheet2!A83)</f>
        <v/>
      </c>
      <c r="B84" t="str">
        <f>IF(E84="","",①団体情報入力!$C$4)</f>
        <v/>
      </c>
      <c r="D84" t="str">
        <f>IF(②選手情報入力!B93="","",②選手情報入力!B93)</f>
        <v/>
      </c>
      <c r="E84" t="str">
        <f>IF(②選手情報入力!C93="","",(②選手情報入力!C93))</f>
        <v/>
      </c>
      <c r="F84" t="str">
        <f>IF(E84="","",②選手情報入力!D93)</f>
        <v/>
      </c>
      <c r="G84" t="str">
        <f>IF(E84="","",ASC(②選手情報入力!E93))</f>
        <v/>
      </c>
      <c r="H84" t="str">
        <f t="shared" si="3"/>
        <v/>
      </c>
      <c r="I84" t="str">
        <f>IF(E84="","",IF(②選手情報入力!G93="男",1,2))</f>
        <v/>
      </c>
      <c r="J84" t="str">
        <f>IF(E84="","",IF(②選手情報入力!H93="","",②選手情報入力!H93))</f>
        <v/>
      </c>
      <c r="L84" t="str">
        <f t="shared" si="4"/>
        <v/>
      </c>
      <c r="M84" t="str">
        <f t="shared" si="5"/>
        <v/>
      </c>
      <c r="O84" t="str">
        <f>IF(E84="","",IF(②選手情報入力!J93="","",IF(I84=1,VLOOKUP(②選手情報入力!J93,種目情報!$A$4:$B$35,2,FALSE),VLOOKUP(②選手情報入力!J93,種目情報!$E$4:$F$34,2,FALSE))))</f>
        <v/>
      </c>
      <c r="P84" t="str">
        <f>IF(E84="","",IF(②選手情報入力!K93="","",②選手情報入力!K93))</f>
        <v/>
      </c>
      <c r="Q84" s="28" t="str">
        <f>IF(E84="","",IF(②選手情報入力!I93="",0,1))</f>
        <v/>
      </c>
      <c r="R84" t="str">
        <f>IF(E84="","",IF(②選手情報入力!J93="","",IF(I84=1,VLOOKUP(②選手情報入力!J93,種目情報!$A$4:$C$39,3,FALSE),VLOOKUP(②選手情報入力!J93,種目情報!$E$4:$G$39,3,FALSE))))</f>
        <v/>
      </c>
      <c r="S84" t="str">
        <f>IF(E84="","",IF(②選手情報入力!M93="","",IF(I84=1,VLOOKUP(②選手情報入力!M93,種目情報!$A$4:$B$39,2,FALSE),VLOOKUP(②選手情報入力!M93,種目情報!$E$4:$F$39,2,FALSE))))</f>
        <v/>
      </c>
      <c r="T84" t="str">
        <f>IF(E84="","",IF(②選手情報入力!N93="","",②選手情報入力!N93))</f>
        <v/>
      </c>
      <c r="U84" s="28" t="str">
        <f>IF(E84="","",IF(②選手情報入力!L93="",0,1))</f>
        <v/>
      </c>
      <c r="V84" t="str">
        <f>IF(E84="","",IF(②選手情報入力!M93="","",IF(I84=1,VLOOKUP(②選手情報入力!M93,種目情報!$A$4:$C$39,3,FALSE),VLOOKUP(②選手情報入力!M93,種目情報!$E$4:$G$39,3,FALSE))))</f>
        <v/>
      </c>
      <c r="W84" t="str">
        <f>IF(E84="","",IF(②選手情報入力!P93="","",IF(I84=1,VLOOKUP(②選手情報入力!P93,種目情報!$A$4:$B$39,2,FALSE),VLOOKUP(②選手情報入力!P93,種目情報!$E$4:$F$39,2,FALSE))))</f>
        <v/>
      </c>
      <c r="X84" t="str">
        <f>IF(E84="","",IF(②選手情報入力!Q93="","",②選手情報入力!Q93))</f>
        <v/>
      </c>
      <c r="Y84" s="28" t="str">
        <f>IF(E84="","",IF(②選手情報入力!O93="",0,1))</f>
        <v/>
      </c>
      <c r="Z84" t="str">
        <f>IF(E84="","",IF(②選手情報入力!P93="","",IF(I84=1,VLOOKUP(②選手情報入力!P93,種目情報!$A$4:$C$39,3,FALSE),VLOOKUP(②選手情報入力!P93,種目情報!$E$4:$G$39,3,FALSE))))</f>
        <v/>
      </c>
      <c r="AA84" t="str">
        <f>IF(E84="","",IF(②選手情報入力!R93="","",IF(I84=1,種目情報!$J$4,種目情報!$J$6)))</f>
        <v/>
      </c>
      <c r="AB84" t="str">
        <f>IF(E84="","",IF(②選手情報入力!R93="","",IF(I84=1,IF(②選手情報入力!$S$6="","",②選手情報入力!$S$6),IF(②選手情報入力!$S$7="","",②選手情報入力!$S$7))))</f>
        <v/>
      </c>
      <c r="AC84" t="str">
        <f>IF(E84="","",IF(②選手情報入力!R93="","",IF(I84=1,IF(②選手情報入力!$R$6="",0,1),IF(②選手情報入力!$R$7="",0,1))))</f>
        <v/>
      </c>
      <c r="AD84" t="str">
        <f>IF(E84="","",IF(②選手情報入力!R93="","",2))</f>
        <v/>
      </c>
      <c r="AE84" t="str">
        <f>IF(E84="","",IF(②選手情報入力!T93="","",IF(I84=1,種目情報!$J$5,種目情報!$J$7)))</f>
        <v/>
      </c>
      <c r="AF84" t="str">
        <f>IF(E84="","",IF(②選手情報入力!T93="","",IF(I84=1,IF(②選手情報入力!$U$6="","",②選手情報入力!$U$6),IF(②選手情報入力!$U$7="","",②選手情報入力!$U$7))))</f>
        <v/>
      </c>
      <c r="AG84" t="str">
        <f>IF(E84="","",IF(②選手情報入力!T93="","",IF(I84=1,IF(②選手情報入力!$T$6="",0,1),IF(②選手情報入力!$T$7="",0,1))))</f>
        <v/>
      </c>
      <c r="AH84" t="str">
        <f>IF(E84="","",IF(②選手情報入力!T93="","",2))</f>
        <v/>
      </c>
    </row>
    <row r="85" spans="1:35">
      <c r="A85" t="str">
        <f>IF(E85="","",Sheet2!A84)</f>
        <v/>
      </c>
      <c r="B85" t="str">
        <f>IF(E85="","",①団体情報入力!$C$4)</f>
        <v/>
      </c>
      <c r="D85" t="str">
        <f>IF(②選手情報入力!B94="","",②選手情報入力!B94)</f>
        <v/>
      </c>
      <c r="E85" t="str">
        <f>IF(②選手情報入力!C94="","",(②選手情報入力!C94))</f>
        <v/>
      </c>
      <c r="F85" t="str">
        <f>IF(E85="","",②選手情報入力!D94)</f>
        <v/>
      </c>
      <c r="G85" t="str">
        <f>IF(E85="","",ASC(②選手情報入力!E94))</f>
        <v/>
      </c>
      <c r="H85" t="str">
        <f t="shared" si="3"/>
        <v/>
      </c>
      <c r="I85" t="str">
        <f>IF(E85="","",IF(②選手情報入力!G94="男",1,2))</f>
        <v/>
      </c>
      <c r="J85" t="str">
        <f>IF(E85="","",IF(②選手情報入力!H94="","",②選手情報入力!H94))</f>
        <v/>
      </c>
      <c r="L85" t="str">
        <f t="shared" si="4"/>
        <v/>
      </c>
      <c r="M85" t="str">
        <f t="shared" si="5"/>
        <v/>
      </c>
      <c r="O85" t="str">
        <f>IF(E85="","",IF(②選手情報入力!J94="","",IF(I85=1,VLOOKUP(②選手情報入力!J94,種目情報!$A$4:$B$35,2,FALSE),VLOOKUP(②選手情報入力!J94,種目情報!$E$4:$F$34,2,FALSE))))</f>
        <v/>
      </c>
      <c r="P85" t="str">
        <f>IF(E85="","",IF(②選手情報入力!K94="","",②選手情報入力!K94))</f>
        <v/>
      </c>
      <c r="Q85" s="28" t="str">
        <f>IF(E85="","",IF(②選手情報入力!I94="",0,1))</f>
        <v/>
      </c>
      <c r="R85" t="str">
        <f>IF(E85="","",IF(②選手情報入力!J94="","",IF(I85=1,VLOOKUP(②選手情報入力!J94,種目情報!$A$4:$C$39,3,FALSE),VLOOKUP(②選手情報入力!J94,種目情報!$E$4:$G$39,3,FALSE))))</f>
        <v/>
      </c>
      <c r="S85" t="str">
        <f>IF(E85="","",IF(②選手情報入力!M94="","",IF(I85=1,VLOOKUP(②選手情報入力!M94,種目情報!$A$4:$B$39,2,FALSE),VLOOKUP(②選手情報入力!M94,種目情報!$E$4:$F$39,2,FALSE))))</f>
        <v/>
      </c>
      <c r="T85" t="str">
        <f>IF(E85="","",IF(②選手情報入力!N94="","",②選手情報入力!N94))</f>
        <v/>
      </c>
      <c r="U85" s="28" t="str">
        <f>IF(E85="","",IF(②選手情報入力!L94="",0,1))</f>
        <v/>
      </c>
      <c r="V85" t="str">
        <f>IF(E85="","",IF(②選手情報入力!M94="","",IF(I85=1,VLOOKUP(②選手情報入力!M94,種目情報!$A$4:$C$39,3,FALSE),VLOOKUP(②選手情報入力!M94,種目情報!$E$4:$G$39,3,FALSE))))</f>
        <v/>
      </c>
      <c r="W85" t="str">
        <f>IF(E85="","",IF(②選手情報入力!P94="","",IF(I85=1,VLOOKUP(②選手情報入力!P94,種目情報!$A$4:$B$39,2,FALSE),VLOOKUP(②選手情報入力!P94,種目情報!$E$4:$F$39,2,FALSE))))</f>
        <v/>
      </c>
      <c r="X85" t="str">
        <f>IF(E85="","",IF(②選手情報入力!Q94="","",②選手情報入力!Q94))</f>
        <v/>
      </c>
      <c r="Y85" s="28" t="str">
        <f>IF(E85="","",IF(②選手情報入力!O94="",0,1))</f>
        <v/>
      </c>
      <c r="Z85" t="str">
        <f>IF(E85="","",IF(②選手情報入力!P94="","",IF(I85=1,VLOOKUP(②選手情報入力!P94,種目情報!$A$4:$C$39,3,FALSE),VLOOKUP(②選手情報入力!P94,種目情報!$E$4:$G$39,3,FALSE))))</f>
        <v/>
      </c>
      <c r="AA85" t="str">
        <f>IF(E85="","",IF(②選手情報入力!R94="","",IF(I85=1,種目情報!$J$4,種目情報!$J$6)))</f>
        <v/>
      </c>
      <c r="AB85" t="str">
        <f>IF(E85="","",IF(②選手情報入力!R94="","",IF(I85=1,IF(②選手情報入力!$S$6="","",②選手情報入力!$S$6),IF(②選手情報入力!$S$7="","",②選手情報入力!$S$7))))</f>
        <v/>
      </c>
      <c r="AC85" t="str">
        <f>IF(E85="","",IF(②選手情報入力!R94="","",IF(I85=1,IF(②選手情報入力!$R$6="",0,1),IF(②選手情報入力!$R$7="",0,1))))</f>
        <v/>
      </c>
      <c r="AD85" t="str">
        <f>IF(E85="","",IF(②選手情報入力!R94="","",2))</f>
        <v/>
      </c>
      <c r="AE85" t="str">
        <f>IF(E85="","",IF(②選手情報入力!T94="","",IF(I85=1,種目情報!$J$5,種目情報!$J$7)))</f>
        <v/>
      </c>
      <c r="AF85" t="str">
        <f>IF(E85="","",IF(②選手情報入力!T94="","",IF(I85=1,IF(②選手情報入力!$U$6="","",②選手情報入力!$U$6),IF(②選手情報入力!$U$7="","",②選手情報入力!$U$7))))</f>
        <v/>
      </c>
      <c r="AG85" t="str">
        <f>IF(E85="","",IF(②選手情報入力!T94="","",IF(I85=1,IF(②選手情報入力!$T$6="",0,1),IF(②選手情報入力!$T$7="",0,1))))</f>
        <v/>
      </c>
      <c r="AH85" t="str">
        <f>IF(E85="","",IF(②選手情報入力!T94="","",2))</f>
        <v/>
      </c>
    </row>
    <row r="86" spans="1:35">
      <c r="A86" t="str">
        <f>IF(E86="","",Sheet2!A85)</f>
        <v/>
      </c>
      <c r="B86" t="str">
        <f>IF(E86="","",①団体情報入力!$C$4)</f>
        <v/>
      </c>
      <c r="D86" t="str">
        <f>IF(②選手情報入力!B95="","",②選手情報入力!B95)</f>
        <v/>
      </c>
      <c r="E86" t="str">
        <f>IF(②選手情報入力!C95="","",(②選手情報入力!C95))</f>
        <v/>
      </c>
      <c r="F86" t="str">
        <f>IF(E86="","",②選手情報入力!D95)</f>
        <v/>
      </c>
      <c r="G86" t="str">
        <f>IF(E86="","",ASC(②選手情報入力!E95))</f>
        <v/>
      </c>
      <c r="H86" t="str">
        <f t="shared" si="3"/>
        <v/>
      </c>
      <c r="I86" t="str">
        <f>IF(E86="","",IF(②選手情報入力!G95="男",1,2))</f>
        <v/>
      </c>
      <c r="J86" t="str">
        <f>IF(E86="","",IF(②選手情報入力!H95="","",②選手情報入力!H95))</f>
        <v/>
      </c>
      <c r="L86" t="str">
        <f t="shared" si="4"/>
        <v/>
      </c>
      <c r="M86" t="str">
        <f t="shared" si="5"/>
        <v/>
      </c>
      <c r="O86" t="str">
        <f>IF(E86="","",IF(②選手情報入力!J95="","",IF(I86=1,VLOOKUP(②選手情報入力!J95,種目情報!$A$4:$B$35,2,FALSE),VLOOKUP(②選手情報入力!J95,種目情報!$E$4:$F$34,2,FALSE))))</f>
        <v/>
      </c>
      <c r="P86" t="str">
        <f>IF(E86="","",IF(②選手情報入力!K95="","",②選手情報入力!K95))</f>
        <v/>
      </c>
      <c r="Q86" s="28" t="str">
        <f>IF(E86="","",IF(②選手情報入力!I95="",0,1))</f>
        <v/>
      </c>
      <c r="R86" t="str">
        <f>IF(E86="","",IF(②選手情報入力!J95="","",IF(I86=1,VLOOKUP(②選手情報入力!J95,種目情報!$A$4:$C$39,3,FALSE),VLOOKUP(②選手情報入力!J95,種目情報!$E$4:$G$39,3,FALSE))))</f>
        <v/>
      </c>
      <c r="S86" t="str">
        <f>IF(E86="","",IF(②選手情報入力!M95="","",IF(I86=1,VLOOKUP(②選手情報入力!M95,種目情報!$A$4:$B$39,2,FALSE),VLOOKUP(②選手情報入力!M95,種目情報!$E$4:$F$39,2,FALSE))))</f>
        <v/>
      </c>
      <c r="T86" t="str">
        <f>IF(E86="","",IF(②選手情報入力!N95="","",②選手情報入力!N95))</f>
        <v/>
      </c>
      <c r="U86" s="28" t="str">
        <f>IF(E86="","",IF(②選手情報入力!L95="",0,1))</f>
        <v/>
      </c>
      <c r="V86" t="str">
        <f>IF(E86="","",IF(②選手情報入力!M95="","",IF(I86=1,VLOOKUP(②選手情報入力!M95,種目情報!$A$4:$C$39,3,FALSE),VLOOKUP(②選手情報入力!M95,種目情報!$E$4:$G$39,3,FALSE))))</f>
        <v/>
      </c>
      <c r="W86" t="str">
        <f>IF(E86="","",IF(②選手情報入力!P95="","",IF(I86=1,VLOOKUP(②選手情報入力!P95,種目情報!$A$4:$B$39,2,FALSE),VLOOKUP(②選手情報入力!P95,種目情報!$E$4:$F$39,2,FALSE))))</f>
        <v/>
      </c>
      <c r="X86" t="str">
        <f>IF(E86="","",IF(②選手情報入力!Q95="","",②選手情報入力!Q95))</f>
        <v/>
      </c>
      <c r="Y86" s="28" t="str">
        <f>IF(E86="","",IF(②選手情報入力!O95="",0,1))</f>
        <v/>
      </c>
      <c r="Z86" t="str">
        <f>IF(E86="","",IF(②選手情報入力!P95="","",IF(I86=1,VLOOKUP(②選手情報入力!P95,種目情報!$A$4:$C$39,3,FALSE),VLOOKUP(②選手情報入力!P95,種目情報!$E$4:$G$39,3,FALSE))))</f>
        <v/>
      </c>
      <c r="AA86" t="str">
        <f>IF(E86="","",IF(②選手情報入力!R95="","",IF(I86=1,種目情報!$J$4,種目情報!$J$6)))</f>
        <v/>
      </c>
      <c r="AB86" t="str">
        <f>IF(E86="","",IF(②選手情報入力!R95="","",IF(I86=1,IF(②選手情報入力!$S$6="","",②選手情報入力!$S$6),IF(②選手情報入力!$S$7="","",②選手情報入力!$S$7))))</f>
        <v/>
      </c>
      <c r="AC86" t="str">
        <f>IF(E86="","",IF(②選手情報入力!R95="","",IF(I86=1,IF(②選手情報入力!$R$6="",0,1),IF(②選手情報入力!$R$7="",0,1))))</f>
        <v/>
      </c>
      <c r="AD86" t="str">
        <f>IF(E86="","",IF(②選手情報入力!R95="","",2))</f>
        <v/>
      </c>
      <c r="AE86" t="str">
        <f>IF(E86="","",IF(②選手情報入力!T95="","",IF(I86=1,種目情報!$J$5,種目情報!$J$7)))</f>
        <v/>
      </c>
      <c r="AF86" t="str">
        <f>IF(E86="","",IF(②選手情報入力!T95="","",IF(I86=1,IF(②選手情報入力!$U$6="","",②選手情報入力!$U$6),IF(②選手情報入力!$U$7="","",②選手情報入力!$U$7))))</f>
        <v/>
      </c>
      <c r="AG86" t="str">
        <f>IF(E86="","",IF(②選手情報入力!T95="","",IF(I86=1,IF(②選手情報入力!$T$6="",0,1),IF(②選手情報入力!$T$7="",0,1))))</f>
        <v/>
      </c>
      <c r="AH86" t="str">
        <f>IF(E86="","",IF(②選手情報入力!T95="","",2))</f>
        <v/>
      </c>
    </row>
    <row r="87" spans="1:35">
      <c r="A87" t="str">
        <f>IF(E87="","",Sheet2!A86)</f>
        <v/>
      </c>
      <c r="B87" t="str">
        <f>IF(E87="","",①団体情報入力!$C$4)</f>
        <v/>
      </c>
      <c r="D87" t="str">
        <f>IF(②選手情報入力!B96="","",②選手情報入力!B96)</f>
        <v/>
      </c>
      <c r="E87" t="str">
        <f>IF(②選手情報入力!C96="","",(②選手情報入力!C96))</f>
        <v/>
      </c>
      <c r="F87" t="str">
        <f>IF(E87="","",②選手情報入力!D96)</f>
        <v/>
      </c>
      <c r="G87" t="str">
        <f>IF(E87="","",ASC(②選手情報入力!E96))</f>
        <v/>
      </c>
      <c r="H87" t="str">
        <f t="shared" si="3"/>
        <v/>
      </c>
      <c r="I87" t="str">
        <f>IF(E87="","",IF(②選手情報入力!G96="男",1,2))</f>
        <v/>
      </c>
      <c r="J87" t="str">
        <f>IF(E87="","",IF(②選手情報入力!H96="","",②選手情報入力!H96))</f>
        <v/>
      </c>
      <c r="L87" t="str">
        <f t="shared" si="4"/>
        <v/>
      </c>
      <c r="M87" t="str">
        <f t="shared" si="5"/>
        <v/>
      </c>
      <c r="O87" t="str">
        <f>IF(E87="","",IF(②選手情報入力!J96="","",IF(I87=1,VLOOKUP(②選手情報入力!J96,種目情報!$A$4:$B$35,2,FALSE),VLOOKUP(②選手情報入力!J96,種目情報!$E$4:$F$34,2,FALSE))))</f>
        <v/>
      </c>
      <c r="P87" t="str">
        <f>IF(E87="","",IF(②選手情報入力!K96="","",②選手情報入力!K96))</f>
        <v/>
      </c>
      <c r="Q87" s="28" t="str">
        <f>IF(E87="","",IF(②選手情報入力!I96="",0,1))</f>
        <v/>
      </c>
      <c r="R87" t="str">
        <f>IF(E87="","",IF(②選手情報入力!J96="","",IF(I87=1,VLOOKUP(②選手情報入力!J96,種目情報!$A$4:$C$39,3,FALSE),VLOOKUP(②選手情報入力!J96,種目情報!$E$4:$G$39,3,FALSE))))</f>
        <v/>
      </c>
      <c r="S87" t="str">
        <f>IF(E87="","",IF(②選手情報入力!M96="","",IF(I87=1,VLOOKUP(②選手情報入力!M96,種目情報!$A$4:$B$39,2,FALSE),VLOOKUP(②選手情報入力!M96,種目情報!$E$4:$F$39,2,FALSE))))</f>
        <v/>
      </c>
      <c r="T87" t="str">
        <f>IF(E87="","",IF(②選手情報入力!N96="","",②選手情報入力!N96))</f>
        <v/>
      </c>
      <c r="U87" s="28" t="str">
        <f>IF(E87="","",IF(②選手情報入力!L96="",0,1))</f>
        <v/>
      </c>
      <c r="V87" t="str">
        <f>IF(E87="","",IF(②選手情報入力!M96="","",IF(I87=1,VLOOKUP(②選手情報入力!M96,種目情報!$A$4:$C$39,3,FALSE),VLOOKUP(②選手情報入力!M96,種目情報!$E$4:$G$39,3,FALSE))))</f>
        <v/>
      </c>
      <c r="W87" t="str">
        <f>IF(E87="","",IF(②選手情報入力!P96="","",IF(I87=1,VLOOKUP(②選手情報入力!P96,種目情報!$A$4:$B$39,2,FALSE),VLOOKUP(②選手情報入力!P96,種目情報!$E$4:$F$39,2,FALSE))))</f>
        <v/>
      </c>
      <c r="X87" t="str">
        <f>IF(E87="","",IF(②選手情報入力!Q96="","",②選手情報入力!Q96))</f>
        <v/>
      </c>
      <c r="Y87" s="28" t="str">
        <f>IF(E87="","",IF(②選手情報入力!O96="",0,1))</f>
        <v/>
      </c>
      <c r="Z87" t="str">
        <f>IF(E87="","",IF(②選手情報入力!P96="","",IF(I87=1,VLOOKUP(②選手情報入力!P96,種目情報!$A$4:$C$39,3,FALSE),VLOOKUP(②選手情報入力!P96,種目情報!$E$4:$G$39,3,FALSE))))</f>
        <v/>
      </c>
      <c r="AA87" t="str">
        <f>IF(E87="","",IF(②選手情報入力!R96="","",IF(I87=1,種目情報!$J$4,種目情報!$J$6)))</f>
        <v/>
      </c>
      <c r="AB87" t="str">
        <f>IF(E87="","",IF(②選手情報入力!R96="","",IF(I87=1,IF(②選手情報入力!$S$6="","",②選手情報入力!$S$6),IF(②選手情報入力!$S$7="","",②選手情報入力!$S$7))))</f>
        <v/>
      </c>
      <c r="AC87" t="str">
        <f>IF(E87="","",IF(②選手情報入力!R96="","",IF(I87=1,IF(②選手情報入力!$R$6="",0,1),IF(②選手情報入力!$R$7="",0,1))))</f>
        <v/>
      </c>
      <c r="AD87" t="str">
        <f>IF(E87="","",IF(②選手情報入力!R96="","",2))</f>
        <v/>
      </c>
      <c r="AE87" t="str">
        <f>IF(E87="","",IF(②選手情報入力!T96="","",IF(I87=1,種目情報!$J$5,種目情報!$J$7)))</f>
        <v/>
      </c>
      <c r="AF87" t="str">
        <f>IF(E87="","",IF(②選手情報入力!T96="","",IF(I87=1,IF(②選手情報入力!$U$6="","",②選手情報入力!$U$6),IF(②選手情報入力!$U$7="","",②選手情報入力!$U$7))))</f>
        <v/>
      </c>
      <c r="AG87" t="str">
        <f>IF(E87="","",IF(②選手情報入力!T96="","",IF(I87=1,IF(②選手情報入力!$T$6="",0,1),IF(②選手情報入力!$T$7="",0,1))))</f>
        <v/>
      </c>
      <c r="AH87" t="str">
        <f>IF(E87="","",IF(②選手情報入力!T96="","",2))</f>
        <v/>
      </c>
    </row>
    <row r="88" spans="1:35">
      <c r="A88" t="str">
        <f>IF(E88="","",Sheet2!A87)</f>
        <v/>
      </c>
      <c r="B88" t="str">
        <f>IF(E88="","",①団体情報入力!$C$4)</f>
        <v/>
      </c>
      <c r="D88" t="str">
        <f>IF(②選手情報入力!B97="","",②選手情報入力!B97)</f>
        <v/>
      </c>
      <c r="E88" t="str">
        <f>IF(②選手情報入力!C97="","",(②選手情報入力!C97))</f>
        <v/>
      </c>
      <c r="F88" t="str">
        <f>IF(E88="","",②選手情報入力!D97)</f>
        <v/>
      </c>
      <c r="G88" t="str">
        <f>IF(E88="","",ASC(②選手情報入力!E97))</f>
        <v/>
      </c>
      <c r="H88" t="str">
        <f t="shared" si="3"/>
        <v/>
      </c>
      <c r="I88" t="str">
        <f>IF(E88="","",IF(②選手情報入力!G97="男",1,2))</f>
        <v/>
      </c>
      <c r="J88" t="str">
        <f>IF(E88="","",IF(②選手情報入力!H97="","",②選手情報入力!H97))</f>
        <v/>
      </c>
      <c r="L88" t="str">
        <f t="shared" si="4"/>
        <v/>
      </c>
      <c r="M88" t="str">
        <f t="shared" si="5"/>
        <v/>
      </c>
      <c r="O88" t="str">
        <f>IF(E88="","",IF(②選手情報入力!J97="","",IF(I88=1,VLOOKUP(②選手情報入力!J97,種目情報!$A$4:$B$35,2,FALSE),VLOOKUP(②選手情報入力!J97,種目情報!$E$4:$F$34,2,FALSE))))</f>
        <v/>
      </c>
      <c r="P88" t="str">
        <f>IF(E88="","",IF(②選手情報入力!K97="","",②選手情報入力!K97))</f>
        <v/>
      </c>
      <c r="Q88" s="28" t="str">
        <f>IF(E88="","",IF(②選手情報入力!I97="",0,1))</f>
        <v/>
      </c>
      <c r="R88" t="str">
        <f>IF(E88="","",IF(②選手情報入力!J97="","",IF(I88=1,VLOOKUP(②選手情報入力!J97,種目情報!$A$4:$C$39,3,FALSE),VLOOKUP(②選手情報入力!J97,種目情報!$E$4:$G$39,3,FALSE))))</f>
        <v/>
      </c>
      <c r="S88" t="str">
        <f>IF(E88="","",IF(②選手情報入力!M97="","",IF(I88=1,VLOOKUP(②選手情報入力!M97,種目情報!$A$4:$B$39,2,FALSE),VLOOKUP(②選手情報入力!M97,種目情報!$E$4:$F$39,2,FALSE))))</f>
        <v/>
      </c>
      <c r="T88" t="str">
        <f>IF(E88="","",IF(②選手情報入力!N97="","",②選手情報入力!N97))</f>
        <v/>
      </c>
      <c r="U88" s="28" t="str">
        <f>IF(E88="","",IF(②選手情報入力!L97="",0,1))</f>
        <v/>
      </c>
      <c r="V88" t="str">
        <f>IF(E88="","",IF(②選手情報入力!M97="","",IF(I88=1,VLOOKUP(②選手情報入力!M97,種目情報!$A$4:$C$39,3,FALSE),VLOOKUP(②選手情報入力!M97,種目情報!$E$4:$G$39,3,FALSE))))</f>
        <v/>
      </c>
      <c r="W88" t="str">
        <f>IF(E88="","",IF(②選手情報入力!P97="","",IF(I88=1,VLOOKUP(②選手情報入力!P97,種目情報!$A$4:$B$39,2,FALSE),VLOOKUP(②選手情報入力!P97,種目情報!$E$4:$F$39,2,FALSE))))</f>
        <v/>
      </c>
      <c r="X88" t="str">
        <f>IF(E88="","",IF(②選手情報入力!Q97="","",②選手情報入力!Q97))</f>
        <v/>
      </c>
      <c r="Y88" s="28" t="str">
        <f>IF(E88="","",IF(②選手情報入力!O97="",0,1))</f>
        <v/>
      </c>
      <c r="Z88" t="str">
        <f>IF(E88="","",IF(②選手情報入力!P97="","",IF(I88=1,VLOOKUP(②選手情報入力!P97,種目情報!$A$4:$C$39,3,FALSE),VLOOKUP(②選手情報入力!P97,種目情報!$E$4:$G$39,3,FALSE))))</f>
        <v/>
      </c>
      <c r="AA88" t="str">
        <f>IF(E88="","",IF(②選手情報入力!R97="","",IF(I88=1,種目情報!$J$4,種目情報!$J$6)))</f>
        <v/>
      </c>
      <c r="AB88" t="str">
        <f>IF(E88="","",IF(②選手情報入力!R97="","",IF(I88=1,IF(②選手情報入力!$S$6="","",②選手情報入力!$S$6),IF(②選手情報入力!$S$7="","",②選手情報入力!$S$7))))</f>
        <v/>
      </c>
      <c r="AC88" t="str">
        <f>IF(E88="","",IF(②選手情報入力!R97="","",IF(I88=1,IF(②選手情報入力!$R$6="",0,1),IF(②選手情報入力!$R$7="",0,1))))</f>
        <v/>
      </c>
      <c r="AD88" t="str">
        <f>IF(E88="","",IF(②選手情報入力!R97="","",2))</f>
        <v/>
      </c>
      <c r="AE88" t="str">
        <f>IF(E88="","",IF(②選手情報入力!T97="","",IF(I88=1,種目情報!$J$5,種目情報!$J$7)))</f>
        <v/>
      </c>
      <c r="AF88" t="str">
        <f>IF(E88="","",IF(②選手情報入力!T97="","",IF(I88=1,IF(②選手情報入力!$U$6="","",②選手情報入力!$U$6),IF(②選手情報入力!$U$7="","",②選手情報入力!$U$7))))</f>
        <v/>
      </c>
      <c r="AG88" t="str">
        <f>IF(E88="","",IF(②選手情報入力!T97="","",IF(I88=1,IF(②選手情報入力!$T$6="",0,1),IF(②選手情報入力!$T$7="",0,1))))</f>
        <v/>
      </c>
      <c r="AH88" t="str">
        <f>IF(E88="","",IF(②選手情報入力!T97="","",2))</f>
        <v/>
      </c>
    </row>
    <row r="89" spans="1:35">
      <c r="A89" t="str">
        <f>IF(E89="","",Sheet2!A88)</f>
        <v/>
      </c>
      <c r="B89" t="str">
        <f>IF(E89="","",①団体情報入力!$C$4)</f>
        <v/>
      </c>
      <c r="D89" t="str">
        <f>IF(②選手情報入力!B98="","",②選手情報入力!B98)</f>
        <v/>
      </c>
      <c r="E89" t="str">
        <f>IF(②選手情報入力!C98="","",(②選手情報入力!C98))</f>
        <v/>
      </c>
      <c r="F89" t="str">
        <f>IF(E89="","",②選手情報入力!D98)</f>
        <v/>
      </c>
      <c r="G89" t="str">
        <f>IF(E89="","",ASC(②選手情報入力!E98))</f>
        <v/>
      </c>
      <c r="H89" t="str">
        <f t="shared" si="3"/>
        <v/>
      </c>
      <c r="I89" t="str">
        <f>IF(E89="","",IF(②選手情報入力!G98="男",1,2))</f>
        <v/>
      </c>
      <c r="J89" t="str">
        <f>IF(E89="","",IF(②選手情報入力!H98="","",②選手情報入力!H98))</f>
        <v/>
      </c>
      <c r="L89" t="str">
        <f t="shared" si="4"/>
        <v/>
      </c>
      <c r="M89" t="str">
        <f t="shared" si="5"/>
        <v/>
      </c>
      <c r="O89" t="str">
        <f>IF(E89="","",IF(②選手情報入力!J98="","",IF(I89=1,VLOOKUP(②選手情報入力!J98,種目情報!$A$4:$B$35,2,FALSE),VLOOKUP(②選手情報入力!J98,種目情報!$E$4:$F$34,2,FALSE))))</f>
        <v/>
      </c>
      <c r="P89" t="str">
        <f>IF(E89="","",IF(②選手情報入力!K98="","",②選手情報入力!K98))</f>
        <v/>
      </c>
      <c r="Q89" s="28" t="str">
        <f>IF(E89="","",IF(②選手情報入力!I98="",0,1))</f>
        <v/>
      </c>
      <c r="R89" t="str">
        <f>IF(E89="","",IF(②選手情報入力!J98="","",IF(I89=1,VLOOKUP(②選手情報入力!J98,種目情報!$A$4:$C$39,3,FALSE),VLOOKUP(②選手情報入力!J98,種目情報!$E$4:$G$39,3,FALSE))))</f>
        <v/>
      </c>
      <c r="S89" t="str">
        <f>IF(E89="","",IF(②選手情報入力!M98="","",IF(I89=1,VLOOKUP(②選手情報入力!M98,種目情報!$A$4:$B$39,2,FALSE),VLOOKUP(②選手情報入力!M98,種目情報!$E$4:$F$39,2,FALSE))))</f>
        <v/>
      </c>
      <c r="T89" t="str">
        <f>IF(E89="","",IF(②選手情報入力!N98="","",②選手情報入力!N98))</f>
        <v/>
      </c>
      <c r="U89" s="28" t="str">
        <f>IF(E89="","",IF(②選手情報入力!L98="",0,1))</f>
        <v/>
      </c>
      <c r="V89" t="str">
        <f>IF(E89="","",IF(②選手情報入力!M98="","",IF(I89=1,VLOOKUP(②選手情報入力!M98,種目情報!$A$4:$C$39,3,FALSE),VLOOKUP(②選手情報入力!M98,種目情報!$E$4:$G$39,3,FALSE))))</f>
        <v/>
      </c>
      <c r="W89" t="str">
        <f>IF(E89="","",IF(②選手情報入力!P98="","",IF(I89=1,VLOOKUP(②選手情報入力!P98,種目情報!$A$4:$B$39,2,FALSE),VLOOKUP(②選手情報入力!P98,種目情報!$E$4:$F$39,2,FALSE))))</f>
        <v/>
      </c>
      <c r="X89" t="str">
        <f>IF(E89="","",IF(②選手情報入力!Q98="","",②選手情報入力!Q98))</f>
        <v/>
      </c>
      <c r="Y89" s="28" t="str">
        <f>IF(E89="","",IF(②選手情報入力!O98="",0,1))</f>
        <v/>
      </c>
      <c r="Z89" t="str">
        <f>IF(E89="","",IF(②選手情報入力!P98="","",IF(I89=1,VLOOKUP(②選手情報入力!P98,種目情報!$A$4:$C$39,3,FALSE),VLOOKUP(②選手情報入力!P98,種目情報!$E$4:$G$39,3,FALSE))))</f>
        <v/>
      </c>
      <c r="AA89" t="str">
        <f>IF(E89="","",IF(②選手情報入力!R98="","",IF(I89=1,種目情報!$J$4,種目情報!$J$6)))</f>
        <v/>
      </c>
      <c r="AB89" t="str">
        <f>IF(E89="","",IF(②選手情報入力!R98="","",IF(I89=1,IF(②選手情報入力!$S$6="","",②選手情報入力!$S$6),IF(②選手情報入力!$S$7="","",②選手情報入力!$S$7))))</f>
        <v/>
      </c>
      <c r="AC89" t="str">
        <f>IF(E89="","",IF(②選手情報入力!R98="","",IF(I89=1,IF(②選手情報入力!$R$6="",0,1),IF(②選手情報入力!$R$7="",0,1))))</f>
        <v/>
      </c>
      <c r="AD89" t="str">
        <f>IF(E89="","",IF(②選手情報入力!R98="","",2))</f>
        <v/>
      </c>
      <c r="AE89" t="str">
        <f>IF(E89="","",IF(②選手情報入力!T98="","",IF(I89=1,種目情報!$J$5,種目情報!$J$7)))</f>
        <v/>
      </c>
      <c r="AF89" t="str">
        <f>IF(E89="","",IF(②選手情報入力!T98="","",IF(I89=1,IF(②選手情報入力!$U$6="","",②選手情報入力!$U$6),IF(②選手情報入力!$U$7="","",②選手情報入力!$U$7))))</f>
        <v/>
      </c>
      <c r="AG89" t="str">
        <f>IF(E89="","",IF(②選手情報入力!T98="","",IF(I89=1,IF(②選手情報入力!$T$6="",0,1),IF(②選手情報入力!$T$7="",0,1))))</f>
        <v/>
      </c>
      <c r="AH89" t="str">
        <f>IF(E89="","",IF(②選手情報入力!T98="","",2))</f>
        <v/>
      </c>
    </row>
    <row r="90" spans="1:35">
      <c r="A90" t="str">
        <f>IF(E90="","",Sheet2!A89)</f>
        <v/>
      </c>
      <c r="B90" t="str">
        <f>IF(E90="","",①団体情報入力!$C$4)</f>
        <v/>
      </c>
      <c r="D90" t="str">
        <f>IF(②選手情報入力!B99="","",②選手情報入力!B99)</f>
        <v/>
      </c>
      <c r="E90" t="str">
        <f>IF(②選手情報入力!C99="","",(②選手情報入力!C99))</f>
        <v/>
      </c>
      <c r="F90" t="str">
        <f>IF(E90="","",②選手情報入力!D99)</f>
        <v/>
      </c>
      <c r="G90" t="str">
        <f>IF(E90="","",ASC(②選手情報入力!E99))</f>
        <v/>
      </c>
      <c r="H90" t="str">
        <f t="shared" si="3"/>
        <v/>
      </c>
      <c r="I90" t="str">
        <f>IF(E90="","",IF(②選手情報入力!G99="男",1,2))</f>
        <v/>
      </c>
      <c r="J90" t="str">
        <f>IF(E90="","",IF(②選手情報入力!H99="","",②選手情報入力!H99))</f>
        <v/>
      </c>
      <c r="L90" t="str">
        <f t="shared" si="4"/>
        <v/>
      </c>
      <c r="M90" t="str">
        <f t="shared" si="5"/>
        <v/>
      </c>
      <c r="O90" t="str">
        <f>IF(E90="","",IF(②選手情報入力!J99="","",IF(I90=1,VLOOKUP(②選手情報入力!J99,種目情報!$A$4:$B$35,2,FALSE),VLOOKUP(②選手情報入力!J99,種目情報!$E$4:$F$34,2,FALSE))))</f>
        <v/>
      </c>
      <c r="P90" t="str">
        <f>IF(E90="","",IF(②選手情報入力!K99="","",②選手情報入力!K99))</f>
        <v/>
      </c>
      <c r="Q90" s="28" t="str">
        <f>IF(E90="","",IF(②選手情報入力!I99="",0,1))</f>
        <v/>
      </c>
      <c r="R90" t="str">
        <f>IF(E90="","",IF(②選手情報入力!J99="","",IF(I90=1,VLOOKUP(②選手情報入力!J99,種目情報!$A$4:$C$39,3,FALSE),VLOOKUP(②選手情報入力!J99,種目情報!$E$4:$G$39,3,FALSE))))</f>
        <v/>
      </c>
      <c r="S90" t="str">
        <f>IF(E90="","",IF(②選手情報入力!M99="","",IF(I90=1,VLOOKUP(②選手情報入力!M99,種目情報!$A$4:$B$39,2,FALSE),VLOOKUP(②選手情報入力!M99,種目情報!$E$4:$F$39,2,FALSE))))</f>
        <v/>
      </c>
      <c r="T90" t="str">
        <f>IF(E90="","",IF(②選手情報入力!N99="","",②選手情報入力!N99))</f>
        <v/>
      </c>
      <c r="U90" s="28" t="str">
        <f>IF(E90="","",IF(②選手情報入力!L99="",0,1))</f>
        <v/>
      </c>
      <c r="V90" t="str">
        <f>IF(E90="","",IF(②選手情報入力!M99="","",IF(I90=1,VLOOKUP(②選手情報入力!M99,種目情報!$A$4:$C$39,3,FALSE),VLOOKUP(②選手情報入力!M99,種目情報!$E$4:$G$39,3,FALSE))))</f>
        <v/>
      </c>
      <c r="W90" t="str">
        <f>IF(E90="","",IF(②選手情報入力!P99="","",IF(I90=1,VLOOKUP(②選手情報入力!P99,種目情報!$A$4:$B$39,2,FALSE),VLOOKUP(②選手情報入力!P99,種目情報!$E$4:$F$39,2,FALSE))))</f>
        <v/>
      </c>
      <c r="X90" t="str">
        <f>IF(E90="","",IF(②選手情報入力!Q99="","",②選手情報入力!Q99))</f>
        <v/>
      </c>
      <c r="Y90" s="28" t="str">
        <f>IF(E90="","",IF(②選手情報入力!O99="",0,1))</f>
        <v/>
      </c>
      <c r="Z90" t="str">
        <f>IF(E90="","",IF(②選手情報入力!P99="","",IF(I90=1,VLOOKUP(②選手情報入力!P99,種目情報!$A$4:$C$39,3,FALSE),VLOOKUP(②選手情報入力!P99,種目情報!$E$4:$G$39,3,FALSE))))</f>
        <v/>
      </c>
      <c r="AA90" t="str">
        <f>IF(E90="","",IF(②選手情報入力!R99="","",IF(I90=1,種目情報!$J$4,種目情報!$J$6)))</f>
        <v/>
      </c>
      <c r="AB90" t="str">
        <f>IF(E90="","",IF(②選手情報入力!R99="","",IF(I90=1,IF(②選手情報入力!$S$6="","",②選手情報入力!$S$6),IF(②選手情報入力!$S$7="","",②選手情報入力!$S$7))))</f>
        <v/>
      </c>
      <c r="AC90" t="str">
        <f>IF(E90="","",IF(②選手情報入力!R99="","",IF(I90=1,IF(②選手情報入力!$R$6="",0,1),IF(②選手情報入力!$R$7="",0,1))))</f>
        <v/>
      </c>
      <c r="AD90" t="str">
        <f>IF(E90="","",IF(②選手情報入力!R99="","",2))</f>
        <v/>
      </c>
      <c r="AE90" t="str">
        <f>IF(E90="","",IF(②選手情報入力!T99="","",IF(I90=1,種目情報!$J$5,種目情報!$J$7)))</f>
        <v/>
      </c>
      <c r="AF90" t="str">
        <f>IF(E90="","",IF(②選手情報入力!T99="","",IF(I90=1,IF(②選手情報入力!$U$6="","",②選手情報入力!$U$6),IF(②選手情報入力!$U$7="","",②選手情報入力!$U$7))))</f>
        <v/>
      </c>
      <c r="AG90" t="str">
        <f>IF(E90="","",IF(②選手情報入力!T99="","",IF(I90=1,IF(②選手情報入力!$T$6="",0,1),IF(②選手情報入力!$T$7="",0,1))))</f>
        <v/>
      </c>
      <c r="AH90" t="str">
        <f>IF(E90="","",IF(②選手情報入力!T99="","",2))</f>
        <v/>
      </c>
    </row>
    <row r="91" spans="1:35">
      <c r="A91" t="str">
        <f>IF(E91="","",Sheet2!A90)</f>
        <v/>
      </c>
      <c r="B91" t="str">
        <f>IF(E91="","",①団体情報入力!$C$4)</f>
        <v/>
      </c>
      <c r="D91" t="str">
        <f>IF(②選手情報入力!B100="","",②選手情報入力!B100)</f>
        <v/>
      </c>
      <c r="E91" t="str">
        <f>IF(②選手情報入力!C100="","",(②選手情報入力!C100))</f>
        <v/>
      </c>
      <c r="F91" t="str">
        <f>IF(E91="","",②選手情報入力!D100)</f>
        <v/>
      </c>
      <c r="G91" t="str">
        <f>IF(E91="","",ASC(②選手情報入力!E100))</f>
        <v/>
      </c>
      <c r="H91" t="str">
        <f t="shared" si="3"/>
        <v/>
      </c>
      <c r="I91" t="str">
        <f>IF(E91="","",IF(②選手情報入力!G100="男",1,2))</f>
        <v/>
      </c>
      <c r="J91" t="str">
        <f>IF(E91="","",IF(②選手情報入力!H100="","",②選手情報入力!H100))</f>
        <v/>
      </c>
      <c r="L91" t="str">
        <f t="shared" si="4"/>
        <v/>
      </c>
      <c r="M91" t="str">
        <f t="shared" si="5"/>
        <v/>
      </c>
      <c r="O91" t="str">
        <f>IF(E91="","",IF(②選手情報入力!J100="","",IF(I91=1,VLOOKUP(②選手情報入力!J100,種目情報!$A$4:$B$35,2,FALSE),VLOOKUP(②選手情報入力!J100,種目情報!$E$4:$F$34,2,FALSE))))</f>
        <v/>
      </c>
      <c r="P91" t="str">
        <f>IF(E91="","",IF(②選手情報入力!K100="","",②選手情報入力!K100))</f>
        <v/>
      </c>
      <c r="Q91" s="28" t="str">
        <f>IF(E91="","",IF(②選手情報入力!I100="",0,1))</f>
        <v/>
      </c>
      <c r="R91" t="str">
        <f>IF(E91="","",IF(②選手情報入力!J100="","",IF(I91=1,VLOOKUP(②選手情報入力!J100,種目情報!$A$4:$C$39,3,FALSE),VLOOKUP(②選手情報入力!J100,種目情報!$E$4:$G$39,3,FALSE))))</f>
        <v/>
      </c>
      <c r="S91" t="str">
        <f>IF(E91="","",IF(②選手情報入力!M100="","",IF(I91=1,VLOOKUP(②選手情報入力!M100,種目情報!$A$4:$B$39,2,FALSE),VLOOKUP(②選手情報入力!M100,種目情報!$E$4:$F$39,2,FALSE))))</f>
        <v/>
      </c>
      <c r="T91" t="str">
        <f>IF(E91="","",IF(②選手情報入力!N100="","",②選手情報入力!N100))</f>
        <v/>
      </c>
      <c r="U91" s="28" t="str">
        <f>IF(E91="","",IF(②選手情報入力!L100="",0,1))</f>
        <v/>
      </c>
      <c r="V91" t="str">
        <f>IF(E91="","",IF(②選手情報入力!M100="","",IF(I91=1,VLOOKUP(②選手情報入力!M100,種目情報!$A$4:$C$39,3,FALSE),VLOOKUP(②選手情報入力!M100,種目情報!$E$4:$G$39,3,FALSE))))</f>
        <v/>
      </c>
      <c r="W91" t="str">
        <f>IF(E91="","",IF(②選手情報入力!P100="","",IF(I91=1,VLOOKUP(②選手情報入力!P100,種目情報!$A$4:$B$39,2,FALSE),VLOOKUP(②選手情報入力!P100,種目情報!$E$4:$F$39,2,FALSE))))</f>
        <v/>
      </c>
      <c r="X91" t="str">
        <f>IF(E91="","",IF(②選手情報入力!Q100="","",②選手情報入力!Q100))</f>
        <v/>
      </c>
      <c r="Y91" s="28" t="str">
        <f>IF(E91="","",IF(②選手情報入力!O100="",0,1))</f>
        <v/>
      </c>
      <c r="Z91" t="str">
        <f>IF(E91="","",IF(②選手情報入力!P100="","",IF(I91=1,VLOOKUP(②選手情報入力!P100,種目情報!$A$4:$C$39,3,FALSE),VLOOKUP(②選手情報入力!P100,種目情報!$E$4:$G$39,3,FALSE))))</f>
        <v/>
      </c>
      <c r="AA91" t="str">
        <f>IF(E91="","",IF(②選手情報入力!R100="","",IF(I91=1,種目情報!$J$4,種目情報!$J$6)))</f>
        <v/>
      </c>
      <c r="AB91" t="str">
        <f>IF(E91="","",IF(②選手情報入力!R100="","",IF(I91=1,IF(②選手情報入力!$S$6="","",②選手情報入力!$S$6),IF(②選手情報入力!$S$7="","",②選手情報入力!$S$7))))</f>
        <v/>
      </c>
      <c r="AC91" t="str">
        <f>IF(E91="","",IF(②選手情報入力!R100="","",IF(I91=1,IF(②選手情報入力!$R$6="",0,1),IF(②選手情報入力!$R$7="",0,1))))</f>
        <v/>
      </c>
      <c r="AD91" t="str">
        <f>IF(E91="","",IF(②選手情報入力!R100="","",2))</f>
        <v/>
      </c>
      <c r="AE91" t="str">
        <f>IF(E91="","",IF(②選手情報入力!T100="","",IF(I91=1,種目情報!$J$5,種目情報!$J$7)))</f>
        <v/>
      </c>
      <c r="AF91" t="str">
        <f>IF(E91="","",IF(②選手情報入力!T100="","",IF(I91=1,IF(②選手情報入力!$U$6="","",②選手情報入力!$U$6),IF(②選手情報入力!$U$7="","",②選手情報入力!$U$7))))</f>
        <v/>
      </c>
      <c r="AG91" t="str">
        <f>IF(E91="","",IF(②選手情報入力!T100="","",IF(I91=1,IF(②選手情報入力!$T$6="",0,1),IF(②選手情報入力!$T$7="",0,1))))</f>
        <v/>
      </c>
      <c r="AH91" t="str">
        <f>IF(E91="","",IF(②選手情報入力!T100="","",2))</f>
        <v/>
      </c>
    </row>
    <row r="92" spans="1:3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row>
  </sheetData>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注意事項</vt:lpstr>
      <vt:lpstr>①団体情報入力</vt:lpstr>
      <vt:lpstr>②選手情報入力</vt:lpstr>
      <vt:lpstr>③リレー情報確認</vt:lpstr>
      <vt:lpstr>④参加人数一覧表</vt:lpstr>
      <vt:lpstr>⑤リレーの選手が反映されない場合の対処</vt:lpstr>
      <vt:lpstr>　　　　　</vt:lpstr>
      <vt:lpstr>種目情報</vt:lpstr>
      <vt:lpstr>data_kyogisha</vt:lpstr>
      <vt:lpstr>data_team</vt:lpstr>
      <vt:lpstr>Sheet1</vt:lpstr>
      <vt:lpstr>Sheet2</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2018-04-21T05:57:49Z</cp:lastPrinted>
  <dcterms:created xsi:type="dcterms:W3CDTF">2013-01-03T14:12:28Z</dcterms:created>
  <dcterms:modified xsi:type="dcterms:W3CDTF">2018-05-07T07:02:43Z</dcterms:modified>
  <cp:contentStatus/>
</cp:coreProperties>
</file>