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agoya\Desktop\2017市スポ\申込ファイル\"/>
    </mc:Choice>
  </mc:AlternateContent>
  <bookViews>
    <workbookView xWindow="0" yWindow="12600" windowWidth="23040" windowHeight="9555" tabRatio="925"/>
  </bookViews>
  <sheets>
    <sheet name="注意事項" sheetId="4" r:id="rId1"/>
    <sheet name="①学校情報入力" sheetId="7" r:id="rId2"/>
    <sheet name="②選手情報入力" sheetId="3" r:id="rId3"/>
    <sheet name="　　　　　　　　" sheetId="5" state="hidden" r:id="rId4"/>
    <sheet name="④種目別人数" sheetId="17" r:id="rId5"/>
    <sheet name="⑤申込一覧表" sheetId="21" r:id="rId6"/>
    <sheet name="　　　　　" sheetId="14" r:id="rId7"/>
    <sheet name="種目情報" sheetId="18" r:id="rId8"/>
    <sheet name="data_kyogisha" sheetId="2" r:id="rId9"/>
  </sheets>
  <externalReferences>
    <externalReference r:id="rId10"/>
    <externalReference r:id="rId11"/>
  </externalReferences>
  <definedNames>
    <definedName name="_xlnm.Print_Area" localSheetId="4">④種目別人数!$A$1:$H$27</definedName>
    <definedName name="_xlnm.Print_Area" localSheetId="5">⑤申込一覧表!$A$1:$M$97</definedName>
    <definedName name="_xlnm.Print_Titles" localSheetId="5">⑤申込一覧表!$1:$3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52511" concurrentCalc="0"/>
</workbook>
</file>

<file path=xl/calcChain.xml><?xml version="1.0" encoding="utf-8"?>
<calcChain xmlns="http://schemas.openxmlformats.org/spreadsheetml/2006/main">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2" i="2"/>
  <c r="F102" i="3"/>
  <c r="F103" i="3"/>
  <c r="F104" i="3"/>
  <c r="G24" i="17"/>
  <c r="C22" i="17"/>
  <c r="G22" i="17"/>
  <c r="P1" i="5"/>
  <c r="J1" i="5"/>
  <c r="B8" i="17"/>
  <c r="C7" i="17"/>
  <c r="D1" i="7"/>
  <c r="C25" i="17"/>
  <c r="B25" i="17"/>
  <c r="D5" i="21"/>
  <c r="D4" i="21"/>
  <c r="L100" i="3"/>
  <c r="J100" i="3"/>
  <c r="H100" i="3"/>
  <c r="F100" i="3"/>
  <c r="C20" i="17"/>
  <c r="AI99" i="3"/>
  <c r="AI98" i="3"/>
  <c r="AI97" i="3"/>
  <c r="AI96" i="3"/>
  <c r="AI95" i="3"/>
  <c r="AI94" i="3"/>
  <c r="AI93" i="3"/>
  <c r="AI92" i="3"/>
  <c r="AI91" i="3"/>
  <c r="AI90" i="3"/>
  <c r="AI89" i="3"/>
  <c r="AI88" i="3"/>
  <c r="AI87" i="3"/>
  <c r="AI86" i="3"/>
  <c r="AI85" i="3"/>
  <c r="AI84" i="3"/>
  <c r="AI83" i="3"/>
  <c r="AI82" i="3"/>
  <c r="AI81"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AI41" i="3"/>
  <c r="AI40" i="3"/>
  <c r="AI39" i="3"/>
  <c r="AI38" i="3"/>
  <c r="AI37" i="3"/>
  <c r="AI36" i="3"/>
  <c r="AI35" i="3"/>
  <c r="AI34" i="3"/>
  <c r="AI33" i="3"/>
  <c r="AI32" i="3"/>
  <c r="AI31" i="3"/>
  <c r="AI30" i="3"/>
  <c r="AI29" i="3"/>
  <c r="AI28" i="3"/>
  <c r="AI27" i="3"/>
  <c r="AI26" i="3"/>
  <c r="AI25" i="3"/>
  <c r="AI24" i="3"/>
  <c r="AI23" i="3"/>
  <c r="AI22" i="3"/>
  <c r="AI21" i="3"/>
  <c r="AI20" i="3"/>
  <c r="AI19" i="3"/>
  <c r="AI18" i="3"/>
  <c r="AI17" i="3"/>
  <c r="X8" i="5"/>
  <c r="R8" i="5"/>
  <c r="L8" i="5"/>
  <c r="F8" i="5"/>
  <c r="AO99" i="3"/>
  <c r="AO98" i="3"/>
  <c r="AO97" i="3"/>
  <c r="AO96" i="3"/>
  <c r="AO95" i="3"/>
  <c r="AO94" i="3"/>
  <c r="AO93" i="3"/>
  <c r="AO92" i="3"/>
  <c r="AO91" i="3"/>
  <c r="AO90" i="3"/>
  <c r="AO89" i="3"/>
  <c r="AO88" i="3"/>
  <c r="AO87" i="3"/>
  <c r="AO86" i="3"/>
  <c r="AO85" i="3"/>
  <c r="AO84" i="3"/>
  <c r="AO83" i="3"/>
  <c r="AO82" i="3"/>
  <c r="AO81" i="3"/>
  <c r="AO80" i="3"/>
  <c r="AO79" i="3"/>
  <c r="AO78" i="3"/>
  <c r="AO77" i="3"/>
  <c r="AO76" i="3"/>
  <c r="AO75" i="3"/>
  <c r="AO74" i="3"/>
  <c r="AO73" i="3"/>
  <c r="AO72" i="3"/>
  <c r="AO71" i="3"/>
  <c r="AO70" i="3"/>
  <c r="AO69" i="3"/>
  <c r="AO68" i="3"/>
  <c r="AO67" i="3"/>
  <c r="AO66" i="3"/>
  <c r="AO65" i="3"/>
  <c r="AO64" i="3"/>
  <c r="AO63" i="3"/>
  <c r="AO62" i="3"/>
  <c r="AO61" i="3"/>
  <c r="AO60" i="3"/>
  <c r="AO59" i="3"/>
  <c r="AO58" i="3"/>
  <c r="AO57" i="3"/>
  <c r="AO56" i="3"/>
  <c r="AO55" i="3"/>
  <c r="AO54" i="3"/>
  <c r="AO53" i="3"/>
  <c r="AO52" i="3"/>
  <c r="AO51" i="3"/>
  <c r="AO50" i="3"/>
  <c r="AO49" i="3"/>
  <c r="AO48" i="3"/>
  <c r="AO47" i="3"/>
  <c r="AO46" i="3"/>
  <c r="AO45" i="3"/>
  <c r="AO44" i="3"/>
  <c r="AO43" i="3"/>
  <c r="AO42" i="3"/>
  <c r="AO41" i="3"/>
  <c r="AO40" i="3"/>
  <c r="AO39" i="3"/>
  <c r="AO38" i="3"/>
  <c r="AO37" i="3"/>
  <c r="AO36" i="3"/>
  <c r="AO35" i="3"/>
  <c r="AO34" i="3"/>
  <c r="AO33" i="3"/>
  <c r="AO32" i="3"/>
  <c r="AO31" i="3"/>
  <c r="AO30" i="3"/>
  <c r="AO29" i="3"/>
  <c r="AO28" i="3"/>
  <c r="AO27" i="3"/>
  <c r="AO26" i="3"/>
  <c r="AO25" i="3"/>
  <c r="AO24" i="3"/>
  <c r="AO23" i="3"/>
  <c r="AO22" i="3"/>
  <c r="AO21" i="3"/>
  <c r="AO20" i="3"/>
  <c r="AO19" i="3"/>
  <c r="AO18" i="3"/>
  <c r="AO17" i="3"/>
  <c r="AO16" i="3"/>
  <c r="AO15" i="3"/>
  <c r="AO14" i="3"/>
  <c r="AO13" i="3"/>
  <c r="AO12" i="3"/>
  <c r="AO11" i="3"/>
  <c r="AK11" i="3"/>
  <c r="AO10" i="3"/>
  <c r="AK10"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J10" i="3"/>
  <c r="AJ11" i="3"/>
  <c r="AM99" i="3"/>
  <c r="AM98" i="3"/>
  <c r="AM97" i="3"/>
  <c r="AM96" i="3"/>
  <c r="AM95" i="3"/>
  <c r="AM94" i="3"/>
  <c r="AM93" i="3"/>
  <c r="AM92" i="3"/>
  <c r="AM91" i="3"/>
  <c r="AM90" i="3"/>
  <c r="AM89" i="3"/>
  <c r="AM88" i="3"/>
  <c r="AM87" i="3"/>
  <c r="AM86" i="3"/>
  <c r="AM85" i="3"/>
  <c r="AM84" i="3"/>
  <c r="AM83" i="3"/>
  <c r="AM82" i="3"/>
  <c r="AM81" i="3"/>
  <c r="AM80" i="3"/>
  <c r="AM79" i="3"/>
  <c r="AM78" i="3"/>
  <c r="AM77" i="3"/>
  <c r="AM76" i="3"/>
  <c r="AM75" i="3"/>
  <c r="AM74" i="3"/>
  <c r="AM73" i="3"/>
  <c r="AM72" i="3"/>
  <c r="AM71" i="3"/>
  <c r="AM70" i="3"/>
  <c r="AM69" i="3"/>
  <c r="AM68" i="3"/>
  <c r="AM67" i="3"/>
  <c r="AM66" i="3"/>
  <c r="AM65" i="3"/>
  <c r="AM64" i="3"/>
  <c r="AM63" i="3"/>
  <c r="AM62" i="3"/>
  <c r="AM61" i="3"/>
  <c r="AM60" i="3"/>
  <c r="AM59" i="3"/>
  <c r="AM58" i="3"/>
  <c r="AM57" i="3"/>
  <c r="AM56" i="3"/>
  <c r="AM55" i="3"/>
  <c r="AM54" i="3"/>
  <c r="AM53" i="3"/>
  <c r="AM52" i="3"/>
  <c r="AM51" i="3"/>
  <c r="AM50" i="3"/>
  <c r="AM49" i="3"/>
  <c r="AM48" i="3"/>
  <c r="AM47" i="3"/>
  <c r="AM46" i="3"/>
  <c r="AM45" i="3"/>
  <c r="AM44" i="3"/>
  <c r="AM43" i="3"/>
  <c r="AM42" i="3"/>
  <c r="AM41" i="3"/>
  <c r="AM40" i="3"/>
  <c r="AM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3" i="3"/>
  <c r="AM12" i="3"/>
  <c r="AM11" i="3"/>
  <c r="AM10" i="3"/>
  <c r="AI10" i="3"/>
  <c r="AL10" i="3"/>
  <c r="AL11" i="3"/>
  <c r="AK99" i="3"/>
  <c r="AK98" i="3"/>
  <c r="AK97" i="3"/>
  <c r="AK96" i="3"/>
  <c r="AK95" i="3"/>
  <c r="AK94" i="3"/>
  <c r="AK93" i="3"/>
  <c r="AK92" i="3"/>
  <c r="AK91" i="3"/>
  <c r="AK90" i="3"/>
  <c r="AK89" i="3"/>
  <c r="AK88" i="3"/>
  <c r="AK87" i="3"/>
  <c r="AK86" i="3"/>
  <c r="AK85" i="3"/>
  <c r="AK84" i="3"/>
  <c r="AK83" i="3"/>
  <c r="AK82" i="3"/>
  <c r="AK81" i="3"/>
  <c r="AK80" i="3"/>
  <c r="AK79" i="3"/>
  <c r="AK78" i="3"/>
  <c r="AK77" i="3"/>
  <c r="AK76" i="3"/>
  <c r="AK75" i="3"/>
  <c r="AK74" i="3"/>
  <c r="AK73" i="3"/>
  <c r="AK72" i="3"/>
  <c r="AK71" i="3"/>
  <c r="AK70" i="3"/>
  <c r="AK69" i="3"/>
  <c r="AK68" i="3"/>
  <c r="AK67" i="3"/>
  <c r="AK66" i="3"/>
  <c r="AK65" i="3"/>
  <c r="AK64" i="3"/>
  <c r="AK63" i="3"/>
  <c r="AK62" i="3"/>
  <c r="AK61" i="3"/>
  <c r="AK60" i="3"/>
  <c r="AK59" i="3"/>
  <c r="AK58" i="3"/>
  <c r="AK57" i="3"/>
  <c r="AK56" i="3"/>
  <c r="AK55" i="3"/>
  <c r="AK54" i="3"/>
  <c r="AK53" i="3"/>
  <c r="AK52" i="3"/>
  <c r="AK51" i="3"/>
  <c r="AK50" i="3"/>
  <c r="AK49" i="3"/>
  <c r="AK48" i="3"/>
  <c r="AK47" i="3"/>
  <c r="AK46" i="3"/>
  <c r="AK45" i="3"/>
  <c r="AK44" i="3"/>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3" i="3"/>
  <c r="AK12" i="3"/>
  <c r="AH10" i="3"/>
  <c r="AH11" i="3"/>
  <c r="AM9" i="3"/>
  <c r="AO9"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K9" i="3"/>
  <c r="L14" i="5"/>
  <c r="R14" i="5"/>
  <c r="U13" i="5"/>
  <c r="U9" i="5"/>
  <c r="U12" i="5"/>
  <c r="U8" i="5"/>
  <c r="U11" i="5"/>
  <c r="X14" i="5"/>
  <c r="U10" i="5"/>
  <c r="I13" i="5"/>
  <c r="I9" i="5"/>
  <c r="I11" i="5"/>
  <c r="I12" i="5"/>
  <c r="I10" i="5"/>
  <c r="I8" i="5"/>
  <c r="AI16" i="3"/>
  <c r="AI15" i="3"/>
  <c r="AI14" i="3"/>
  <c r="AI13" i="3"/>
  <c r="AI12" i="3"/>
  <c r="AI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O12" i="5"/>
  <c r="O13" i="5"/>
  <c r="O8" i="5"/>
  <c r="O11" i="5"/>
  <c r="O10" i="5"/>
  <c r="O9" i="5"/>
  <c r="AI9" i="3"/>
  <c r="F14" i="5"/>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AA30" i="3"/>
  <c r="AA29" i="3"/>
  <c r="AA28" i="3"/>
  <c r="AA27" i="3"/>
  <c r="AA26" i="3"/>
  <c r="AA25" i="3"/>
  <c r="AA24" i="3"/>
  <c r="AA23" i="3"/>
  <c r="AA22" i="3"/>
  <c r="C8" i="5"/>
  <c r="C11" i="5"/>
  <c r="C9" i="5"/>
  <c r="C10" i="5"/>
  <c r="C13" i="5"/>
  <c r="C12" i="5"/>
  <c r="D2" i="21"/>
  <c r="A5" i="17"/>
  <c r="G3" i="17"/>
  <c r="T19" i="3"/>
  <c r="T20" i="3"/>
  <c r="T21" i="3"/>
  <c r="T22" i="3"/>
  <c r="T23" i="3"/>
  <c r="T24" i="3"/>
  <c r="T25" i="3"/>
  <c r="T26" i="3"/>
  <c r="T27" i="3"/>
  <c r="T28" i="3"/>
  <c r="M13" i="17"/>
  <c r="M14" i="17"/>
  <c r="M15" i="17"/>
  <c r="M16" i="17"/>
  <c r="M17" i="17"/>
  <c r="M18" i="17"/>
  <c r="M19" i="17"/>
  <c r="M20" i="17"/>
  <c r="M21" i="17"/>
  <c r="M22" i="17"/>
  <c r="M23" i="17"/>
  <c r="M25" i="17"/>
  <c r="M26"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F26" i="17"/>
  <c r="M12" i="17"/>
  <c r="N12" i="17"/>
  <c r="G12" i="17"/>
  <c r="N13" i="17"/>
  <c r="G13" i="17"/>
  <c r="N14" i="17"/>
  <c r="N15" i="17"/>
  <c r="G15" i="17"/>
  <c r="N16" i="17"/>
  <c r="N17" i="17"/>
  <c r="N18" i="17"/>
  <c r="N19" i="17"/>
  <c r="N20" i="17"/>
  <c r="N21" i="17"/>
  <c r="N22" i="17"/>
  <c r="N23" i="17"/>
  <c r="N25" i="17"/>
  <c r="N26" i="17"/>
  <c r="K23" i="17"/>
  <c r="L23" i="17"/>
  <c r="K25" i="17"/>
  <c r="L25" i="17"/>
  <c r="K26" i="17"/>
  <c r="L26" i="17"/>
  <c r="K19" i="17"/>
  <c r="L19" i="17"/>
  <c r="K20" i="17"/>
  <c r="L20" i="17"/>
  <c r="K21" i="17"/>
  <c r="L21" i="17"/>
  <c r="K22" i="17"/>
  <c r="L22" i="17"/>
  <c r="K12" i="17"/>
  <c r="L12" i="17"/>
  <c r="C12" i="17"/>
  <c r="K13" i="17"/>
  <c r="L13" i="17"/>
  <c r="C13" i="17"/>
  <c r="K14" i="17"/>
  <c r="L14" i="17"/>
  <c r="C14" i="17"/>
  <c r="K15" i="17"/>
  <c r="L15" i="17"/>
  <c r="K16" i="17"/>
  <c r="L16" i="17"/>
  <c r="K17" i="17"/>
  <c r="L17" i="17"/>
  <c r="K18" i="17"/>
  <c r="L18" i="17"/>
  <c r="G16" i="17"/>
  <c r="C16" i="17"/>
  <c r="T12" i="3"/>
  <c r="T13" i="3"/>
  <c r="T14" i="3"/>
  <c r="T15" i="3"/>
  <c r="T16" i="3"/>
  <c r="T17" i="3"/>
  <c r="T18" i="3"/>
  <c r="T29" i="3"/>
  <c r="T30" i="3"/>
  <c r="T31" i="3"/>
  <c r="T32" i="3"/>
  <c r="T33" i="3"/>
  <c r="T34" i="3"/>
  <c r="T35" i="3"/>
  <c r="T36" i="3"/>
  <c r="T11" i="3"/>
  <c r="S12" i="3"/>
  <c r="S13" i="3"/>
  <c r="S14" i="3"/>
  <c r="S15" i="3"/>
  <c r="S16" i="3"/>
  <c r="S17" i="3"/>
  <c r="S18" i="3"/>
  <c r="S19" i="3"/>
  <c r="S20" i="3"/>
  <c r="S21" i="3"/>
  <c r="S22" i="3"/>
  <c r="S23" i="3"/>
  <c r="S24" i="3"/>
  <c r="S25" i="3"/>
  <c r="S26" i="3"/>
  <c r="S27" i="3"/>
  <c r="S28" i="3"/>
  <c r="S29" i="3"/>
  <c r="S30" i="3"/>
  <c r="S31" i="3"/>
  <c r="S32" i="3"/>
  <c r="S33" i="3"/>
  <c r="S34" i="3"/>
  <c r="S35" i="3"/>
  <c r="S36"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E2" i="2"/>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G20" i="1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E18" i="2"/>
  <c r="AA18" i="2"/>
  <c r="AE14" i="2"/>
  <c r="AA14" i="2"/>
  <c r="AA10" i="2"/>
  <c r="AE10" i="2"/>
  <c r="AE6"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17" i="2"/>
  <c r="AA17" i="2"/>
  <c r="AE13" i="2"/>
  <c r="AA13" i="2"/>
  <c r="AE9" i="2"/>
  <c r="AA9" i="2"/>
  <c r="AE5"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A20" i="2"/>
  <c r="AE16" i="2"/>
  <c r="AA16" i="2"/>
  <c r="AE12" i="2"/>
  <c r="AA12" i="2"/>
  <c r="AE8" i="2"/>
  <c r="AA8" i="2"/>
  <c r="AE4"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AE19" i="2"/>
  <c r="AA19" i="2"/>
  <c r="AE15" i="2"/>
  <c r="AA15" i="2"/>
  <c r="AE11" i="2"/>
  <c r="AA11" i="2"/>
  <c r="AE7" i="2"/>
  <c r="AA7" i="2"/>
  <c r="T3" i="2"/>
  <c r="AE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F17" i="2"/>
  <c r="AB17" i="2"/>
  <c r="AF9"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B16" i="2"/>
  <c r="AF16" i="2"/>
  <c r="AF4"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F19" i="2"/>
  <c r="AB19" i="2"/>
  <c r="AF15" i="2"/>
  <c r="AB15"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AB18" i="2"/>
  <c r="AF18" i="2"/>
  <c r="AF10" i="2"/>
  <c r="AF6" i="2"/>
  <c r="W23" i="2"/>
  <c r="O70" i="2"/>
  <c r="Y47" i="2"/>
  <c r="L37" i="2"/>
  <c r="R23" i="2"/>
  <c r="I21" i="2"/>
  <c r="AG29" i="3"/>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G44" i="2"/>
  <c r="AG44" i="2"/>
  <c r="AD44" i="2"/>
  <c r="AC44" i="2"/>
  <c r="AH44" i="2"/>
  <c r="G41" i="2"/>
  <c r="AH41" i="2"/>
  <c r="AG41" i="2"/>
  <c r="AD41" i="2"/>
  <c r="AC41" i="2"/>
  <c r="G36" i="2"/>
  <c r="AG36" i="2"/>
  <c r="AD36" i="2"/>
  <c r="AH36" i="2"/>
  <c r="AC36" i="2"/>
  <c r="I28" i="2"/>
  <c r="AG28" i="2"/>
  <c r="AD28" i="2"/>
  <c r="AH28" i="2"/>
  <c r="AC28" i="2"/>
  <c r="AG24" i="2"/>
  <c r="AC24" i="2"/>
  <c r="AD24" i="2"/>
  <c r="AH24" i="2"/>
  <c r="I22" i="2"/>
  <c r="AG30" i="3"/>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AA35" i="3"/>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34" i="3"/>
  <c r="AG18" i="2"/>
  <c r="AD18" i="2"/>
  <c r="AC18" i="2"/>
  <c r="AH18" i="2"/>
  <c r="AH14" i="2"/>
  <c r="AD14" i="2"/>
  <c r="AG14" i="2"/>
  <c r="AC14" i="2"/>
  <c r="AG11" i="2"/>
  <c r="AC11" i="2"/>
  <c r="AH11" i="2"/>
  <c r="AD11" i="2"/>
  <c r="AH7" i="2"/>
  <c r="AD7" i="2"/>
  <c r="AC7" i="2"/>
  <c r="AG7" i="2"/>
  <c r="AG84" i="2"/>
  <c r="AH84" i="2"/>
  <c r="AD84" i="2"/>
  <c r="AC84" i="2"/>
  <c r="G77"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G80" i="2"/>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G38" i="2"/>
  <c r="AD38" i="2"/>
  <c r="AC38" i="2"/>
  <c r="AH38" i="2"/>
  <c r="AG38" i="2"/>
  <c r="I37" i="2"/>
  <c r="AH37" i="2"/>
  <c r="AD37" i="2"/>
  <c r="AC37" i="2"/>
  <c r="AG37" i="2"/>
  <c r="G33" i="2"/>
  <c r="AH33" i="2"/>
  <c r="AG33" i="2"/>
  <c r="AD33" i="2"/>
  <c r="AC33" i="2"/>
  <c r="U29" i="2"/>
  <c r="AH29" i="2"/>
  <c r="AD29" i="2"/>
  <c r="AG29" i="2"/>
  <c r="AC29" i="2"/>
  <c r="W25" i="2"/>
  <c r="AH25" i="2"/>
  <c r="AG25" i="2"/>
  <c r="AC25" i="2"/>
  <c r="AD25" i="2"/>
  <c r="F23" i="2"/>
  <c r="H23" i="2"/>
  <c r="AH23" i="2"/>
  <c r="AD23" i="2"/>
  <c r="AC23" i="2"/>
  <c r="AG23" i="2"/>
  <c r="AG31" i="3"/>
  <c r="G21" i="2"/>
  <c r="AH21" i="2"/>
  <c r="AD21" i="2"/>
  <c r="AG21" i="2"/>
  <c r="AC21" i="2"/>
  <c r="G17" i="2"/>
  <c r="AH17" i="2"/>
  <c r="AD17" i="2"/>
  <c r="AG17" i="2"/>
  <c r="AC17" i="2"/>
  <c r="AH13" i="2"/>
  <c r="AG13" i="2"/>
  <c r="AD13" i="2"/>
  <c r="AC13" i="2"/>
  <c r="AD10" i="2"/>
  <c r="AH10" i="2"/>
  <c r="AG10" i="2"/>
  <c r="AC10" i="2"/>
  <c r="Z6" i="2"/>
  <c r="AD6" i="2"/>
  <c r="AG6" i="2"/>
  <c r="AH6" i="2"/>
  <c r="AC6" i="2"/>
  <c r="AH3" i="2"/>
  <c r="AC3" i="2"/>
  <c r="AG3" i="2"/>
  <c r="AD3" i="2"/>
  <c r="O14" i="2"/>
  <c r="I14" i="2"/>
  <c r="AG22" i="3"/>
  <c r="U13" i="2"/>
  <c r="O12" i="2"/>
  <c r="I11" i="2"/>
  <c r="S10" i="2"/>
  <c r="I9" i="2"/>
  <c r="W9" i="2"/>
  <c r="J11" i="5"/>
  <c r="D10" i="5"/>
  <c r="V13" i="5"/>
  <c r="V8" i="5"/>
  <c r="F7" i="2"/>
  <c r="H7" i="2"/>
  <c r="X4" i="2"/>
  <c r="V10" i="5"/>
  <c r="G2" i="2"/>
  <c r="V12" i="5"/>
  <c r="V9" i="5"/>
  <c r="P11" i="5"/>
  <c r="G8" i="2"/>
  <c r="B5" i="2"/>
  <c r="B3" i="2"/>
  <c r="V11" i="5"/>
  <c r="P12" i="5"/>
  <c r="J12" i="5"/>
  <c r="J8" i="5"/>
  <c r="D11" i="5"/>
  <c r="J9" i="5"/>
  <c r="J10" i="5"/>
  <c r="D13" i="5"/>
  <c r="P13" i="5"/>
  <c r="D12" i="5"/>
  <c r="E13" i="5"/>
  <c r="D9" i="5"/>
  <c r="D8" i="5"/>
  <c r="J13" i="5"/>
  <c r="W84" i="2"/>
  <c r="U75" i="2"/>
  <c r="L75" i="2"/>
  <c r="O75" i="2"/>
  <c r="S84" i="2"/>
  <c r="Z75" i="2"/>
  <c r="R75" i="2"/>
  <c r="I75" i="2"/>
  <c r="S21" i="2"/>
  <c r="Q85" i="2"/>
  <c r="L84" i="2"/>
  <c r="W75" i="2"/>
  <c r="Q75" i="2"/>
  <c r="H75" i="2"/>
  <c r="T57" i="2"/>
  <c r="V53" i="2"/>
  <c r="S41" i="2"/>
  <c r="O21" i="2"/>
  <c r="S12" i="2"/>
  <c r="R7" i="2"/>
  <c r="V91" i="2"/>
  <c r="U89" i="2"/>
  <c r="U33" i="2"/>
  <c r="R19" i="2"/>
  <c r="Q9" i="2"/>
  <c r="O91" i="2"/>
  <c r="S89" i="2"/>
  <c r="S70" i="2"/>
  <c r="W69" i="2"/>
  <c r="Y66" i="2"/>
  <c r="W47" i="2"/>
  <c r="M47" i="2"/>
  <c r="Y37" i="2"/>
  <c r="O37" i="2"/>
  <c r="S33" i="2"/>
  <c r="H19" i="2"/>
  <c r="O9" i="2"/>
  <c r="V7" i="2"/>
  <c r="W65" i="2"/>
  <c r="W61" i="2"/>
  <c r="W58" i="2"/>
  <c r="W54" i="2"/>
  <c r="M53" i="2"/>
  <c r="S51" i="2"/>
  <c r="R47" i="2"/>
  <c r="G47" i="2"/>
  <c r="U37" i="2"/>
  <c r="G37" i="2"/>
  <c r="O28" i="2"/>
  <c r="V23" i="2"/>
  <c r="I23" i="2"/>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U23" i="2"/>
  <c r="L23" i="2"/>
  <c r="S22" i="2"/>
  <c r="V19" i="2"/>
  <c r="W14" i="2"/>
  <c r="Y11" i="2"/>
  <c r="G11" i="2"/>
  <c r="X9" i="2"/>
  <c r="S9" i="2"/>
  <c r="G9" i="2"/>
  <c r="W91" i="2"/>
  <c r="Q91" i="2"/>
  <c r="H91" i="2"/>
  <c r="W83" i="2"/>
  <c r="G83" i="2"/>
  <c r="O78" i="2"/>
  <c r="Y69" i="2"/>
  <c r="G69" i="2"/>
  <c r="S67" i="2"/>
  <c r="O59" i="2"/>
  <c r="W53" i="2"/>
  <c r="Q53" i="2"/>
  <c r="G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G91" i="2"/>
  <c r="O87" i="2"/>
  <c r="V83" i="2"/>
  <c r="Q83" i="2"/>
  <c r="I83" i="2"/>
  <c r="B83" i="2"/>
  <c r="S81" i="2"/>
  <c r="W77" i="2"/>
  <c r="S76" i="2"/>
  <c r="Y75" i="2"/>
  <c r="S75" i="2"/>
  <c r="M75" i="2"/>
  <c r="G75" i="2"/>
  <c r="W72" i="2"/>
  <c r="V69" i="2"/>
  <c r="Q69" i="2"/>
  <c r="I69" i="2"/>
  <c r="B69" i="2"/>
  <c r="L67" i="2"/>
  <c r="W62" i="2"/>
  <c r="Z61" i="2"/>
  <c r="U61" i="2"/>
  <c r="O61" i="2"/>
  <c r="H61" i="2"/>
  <c r="W55" i="2"/>
  <c r="U51" i="2"/>
  <c r="I51" i="2"/>
  <c r="W42" i="2"/>
  <c r="Y41" i="2"/>
  <c r="Q41" i="2"/>
  <c r="Y39" i="2"/>
  <c r="R39" i="2"/>
  <c r="I39" i="2"/>
  <c r="Z35" i="2"/>
  <c r="S30" i="2"/>
  <c r="W27" i="2"/>
  <c r="O25" i="2"/>
  <c r="Y23" i="2"/>
  <c r="S23" i="2"/>
  <c r="M23" i="2"/>
  <c r="G23" i="2"/>
  <c r="Y21" i="2"/>
  <c r="Q21" i="2"/>
  <c r="O17" i="2"/>
  <c r="I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G61" i="2"/>
  <c r="W56" i="2"/>
  <c r="O44" i="2"/>
  <c r="S42" i="2"/>
  <c r="W39" i="2"/>
  <c r="Q39" i="2"/>
  <c r="G39" i="2"/>
  <c r="W36" i="2"/>
  <c r="M35" i="2"/>
  <c r="I30" i="2"/>
  <c r="W28" i="2"/>
  <c r="I17" i="2"/>
  <c r="AG25" i="3"/>
  <c r="S11" i="2"/>
  <c r="W8" i="2"/>
  <c r="X5" i="2"/>
  <c r="G74" i="2"/>
  <c r="W74" i="2"/>
  <c r="G71" i="2"/>
  <c r="Q71" i="2"/>
  <c r="F27" i="2"/>
  <c r="J27" i="2"/>
  <c r="P27" i="2"/>
  <c r="T27" i="2"/>
  <c r="X27" i="2"/>
  <c r="H27" i="2"/>
  <c r="M27" i="2"/>
  <c r="R27" i="2"/>
  <c r="V27" i="2"/>
  <c r="Z27" i="2"/>
  <c r="G24" i="2"/>
  <c r="O24" i="2"/>
  <c r="I24" i="2"/>
  <c r="AG32" i="3"/>
  <c r="U24" i="2"/>
  <c r="I15" i="2"/>
  <c r="AG23" i="3"/>
  <c r="W15" i="2"/>
  <c r="O15" i="2"/>
  <c r="W89" i="2"/>
  <c r="L89" i="2"/>
  <c r="Q88" i="2"/>
  <c r="T87" i="2"/>
  <c r="J87" i="2"/>
  <c r="W86" i="2"/>
  <c r="W85" i="2"/>
  <c r="U84" i="2"/>
  <c r="I84" i="2"/>
  <c r="O81" i="2"/>
  <c r="W80" i="2"/>
  <c r="W79" i="2"/>
  <c r="S78" i="2"/>
  <c r="Q77" i="2"/>
  <c r="U76" i="2"/>
  <c r="I76" i="2"/>
  <c r="I72" i="2"/>
  <c r="S72" i="2"/>
  <c r="I70" i="2"/>
  <c r="U70" i="2"/>
  <c r="W66" i="2"/>
  <c r="G63" i="2"/>
  <c r="G59" i="2"/>
  <c r="I59" i="2"/>
  <c r="U59" i="2"/>
  <c r="I54" i="2"/>
  <c r="U54" i="2"/>
  <c r="O54" i="2"/>
  <c r="G48" i="2"/>
  <c r="O48" i="2"/>
  <c r="W48" i="2"/>
  <c r="F41" i="2"/>
  <c r="J41" i="2"/>
  <c r="P41" i="2"/>
  <c r="T41" i="2"/>
  <c r="X41" i="2"/>
  <c r="H41" i="2"/>
  <c r="M41" i="2"/>
  <c r="R41" i="2"/>
  <c r="V41" i="2"/>
  <c r="Z41" i="2"/>
  <c r="G29" i="2"/>
  <c r="L29" i="2"/>
  <c r="U27" i="2"/>
  <c r="L27" i="2"/>
  <c r="W24" i="2"/>
  <c r="G20" i="2"/>
  <c r="L20" i="2"/>
  <c r="W16" i="2"/>
  <c r="F11" i="2"/>
  <c r="H11" i="2"/>
  <c r="J11" i="2"/>
  <c r="P11" i="2"/>
  <c r="T11" i="2"/>
  <c r="X11" i="2"/>
  <c r="M11" i="2"/>
  <c r="R11" i="2"/>
  <c r="V11" i="2"/>
  <c r="Z11" i="2"/>
  <c r="I6" i="2"/>
  <c r="S6" i="2"/>
  <c r="S87" i="2"/>
  <c r="I87" i="2"/>
  <c r="S86" i="2"/>
  <c r="W81" i="2"/>
  <c r="L81" i="2"/>
  <c r="Q80" i="2"/>
  <c r="Q74" i="2"/>
  <c r="J73" i="2"/>
  <c r="W73" i="2"/>
  <c r="W71" i="2"/>
  <c r="O66" i="2"/>
  <c r="I45" i="2"/>
  <c r="U45" i="2"/>
  <c r="O45" i="2"/>
  <c r="L43" i="2"/>
  <c r="G28" i="2"/>
  <c r="Q28" i="2"/>
  <c r="Y28" i="2"/>
  <c r="L28" i="2"/>
  <c r="U28" i="2"/>
  <c r="S27" i="2"/>
  <c r="I27" i="2"/>
  <c r="I26" i="2"/>
  <c r="O26" i="2"/>
  <c r="W26" i="2"/>
  <c r="S24" i="2"/>
  <c r="G13" i="2"/>
  <c r="L13" i="2"/>
  <c r="W90" i="2"/>
  <c r="X87" i="2"/>
  <c r="P87" i="2"/>
  <c r="O86" i="2"/>
  <c r="O84" i="2"/>
  <c r="U81" i="2"/>
  <c r="I81" i="2"/>
  <c r="O80" i="2"/>
  <c r="O76" i="2"/>
  <c r="O74" i="2"/>
  <c r="O71" i="2"/>
  <c r="G67" i="2"/>
  <c r="I67" i="2"/>
  <c r="U67" i="2"/>
  <c r="G66" i="2"/>
  <c r="W63" i="2"/>
  <c r="I62" i="2"/>
  <c r="U62" i="2"/>
  <c r="S49" i="2"/>
  <c r="W49" i="2"/>
  <c r="W45" i="2"/>
  <c r="G42" i="2"/>
  <c r="Q42" i="2"/>
  <c r="Y42" i="2"/>
  <c r="L42" i="2"/>
  <c r="U42" i="2"/>
  <c r="G40" i="2"/>
  <c r="O40" i="2"/>
  <c r="W40" i="2"/>
  <c r="F35" i="2"/>
  <c r="R35" i="2"/>
  <c r="H35" i="2"/>
  <c r="W35" i="2"/>
  <c r="S31" i="2"/>
  <c r="W31" i="2"/>
  <c r="S28" i="2"/>
  <c r="Y27" i="2"/>
  <c r="Q27" i="2"/>
  <c r="G27" i="2"/>
  <c r="L24" i="2"/>
  <c r="S15" i="2"/>
  <c r="G12" i="2"/>
  <c r="Q12" i="2"/>
  <c r="Y12" i="2"/>
  <c r="L12" i="2"/>
  <c r="U12" i="2"/>
  <c r="I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P10" i="5"/>
  <c r="U5" i="2"/>
  <c r="L5" i="2"/>
  <c r="P9" i="5"/>
  <c r="P8" i="5"/>
  <c r="P5" i="2"/>
  <c r="J5" i="2"/>
  <c r="W5" i="2"/>
  <c r="S5" i="2"/>
  <c r="I5" i="2"/>
  <c r="Z5" i="2"/>
  <c r="V5" i="2"/>
  <c r="M5" i="2"/>
  <c r="G5" i="2"/>
  <c r="G87"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G25" i="2"/>
  <c r="Q25" i="2"/>
  <c r="I16" i="2"/>
  <c r="AG24" i="3"/>
  <c r="S16" i="2"/>
  <c r="Y16" i="2"/>
  <c r="Q16" i="2"/>
  <c r="L16" i="2"/>
  <c r="U16" i="2"/>
  <c r="G16" i="2"/>
  <c r="Y80" i="2"/>
  <c r="T79" i="2"/>
  <c r="Y77" i="2"/>
  <c r="Y74" i="2"/>
  <c r="T73" i="2"/>
  <c r="Y71" i="2"/>
  <c r="S65" i="2"/>
  <c r="X57" i="2"/>
  <c r="P57" i="2"/>
  <c r="P4" i="2"/>
  <c r="P2" i="2"/>
  <c r="L2" i="2"/>
  <c r="G79" i="2"/>
  <c r="L79" i="2"/>
  <c r="Q79" i="2"/>
  <c r="U79" i="2"/>
  <c r="Y79" i="2"/>
  <c r="B79" i="2"/>
  <c r="H79" i="2"/>
  <c r="M79" i="2"/>
  <c r="R79" i="2"/>
  <c r="V79" i="2"/>
  <c r="Z79" i="2"/>
  <c r="G73" i="2"/>
  <c r="L73" i="2"/>
  <c r="Q73" i="2"/>
  <c r="U73" i="2"/>
  <c r="Y73" i="2"/>
  <c r="B73" i="2"/>
  <c r="H73" i="2"/>
  <c r="M73" i="2"/>
  <c r="R73" i="2"/>
  <c r="V73" i="2"/>
  <c r="Z73" i="2"/>
  <c r="O68" i="2"/>
  <c r="S68" i="2"/>
  <c r="I58" i="2"/>
  <c r="S58" i="2"/>
  <c r="L58" i="2"/>
  <c r="U58" i="2"/>
  <c r="I55" i="2"/>
  <c r="S55" i="2"/>
  <c r="L55" i="2"/>
  <c r="U55" i="2"/>
  <c r="G49" i="2"/>
  <c r="L49" i="2"/>
  <c r="Q49" i="2"/>
  <c r="U49" i="2"/>
  <c r="Y49" i="2"/>
  <c r="F49" i="2"/>
  <c r="J49" i="2"/>
  <c r="T49" i="2"/>
  <c r="X49" i="2"/>
  <c r="B49" i="2"/>
  <c r="H49" i="2"/>
  <c r="M49" i="2"/>
  <c r="R49" i="2"/>
  <c r="V49" i="2"/>
  <c r="Z49" i="2"/>
  <c r="P49" i="2"/>
  <c r="G31" i="2"/>
  <c r="L31" i="2"/>
  <c r="Q31" i="2"/>
  <c r="U31" i="2"/>
  <c r="Y31" i="2"/>
  <c r="F31" i="2"/>
  <c r="P31" i="2"/>
  <c r="H31" i="2"/>
  <c r="M31" i="2"/>
  <c r="R31" i="2"/>
  <c r="V31" i="2"/>
  <c r="Z31" i="2"/>
  <c r="J31" i="2"/>
  <c r="T31" i="2"/>
  <c r="X31" i="2"/>
  <c r="I88" i="2"/>
  <c r="S88" i="2"/>
  <c r="L88" i="2"/>
  <c r="U88" i="2"/>
  <c r="I85" i="2"/>
  <c r="S85" i="2"/>
  <c r="L85" i="2"/>
  <c r="U85" i="2"/>
  <c r="G65" i="2"/>
  <c r="L65" i="2"/>
  <c r="Q65" i="2"/>
  <c r="U65" i="2"/>
  <c r="Y65" i="2"/>
  <c r="B65" i="2"/>
  <c r="H65" i="2"/>
  <c r="M65" i="2"/>
  <c r="R65" i="2"/>
  <c r="V65" i="2"/>
  <c r="Z65" i="2"/>
  <c r="O60" i="2"/>
  <c r="S60" i="2"/>
  <c r="I50" i="2"/>
  <c r="S50" i="2"/>
  <c r="G50" i="2"/>
  <c r="Y50" i="2"/>
  <c r="L50" i="2"/>
  <c r="U50" i="2"/>
  <c r="Q50" i="2"/>
  <c r="I32" i="2"/>
  <c r="S32" i="2"/>
  <c r="G32" i="2"/>
  <c r="Q32" i="2"/>
  <c r="L32" i="2"/>
  <c r="U32" i="2"/>
  <c r="Y32" i="2"/>
  <c r="O18" i="2"/>
  <c r="I18" i="2"/>
  <c r="AG26" i="3"/>
  <c r="S18" i="2"/>
  <c r="X79" i="2"/>
  <c r="P79" i="2"/>
  <c r="F79" i="2"/>
  <c r="X73" i="2"/>
  <c r="P73" i="2"/>
  <c r="F73" i="2"/>
  <c r="I68" i="2"/>
  <c r="Y58" i="2"/>
  <c r="G58" i="2"/>
  <c r="Y55" i="2"/>
  <c r="G55" i="2"/>
  <c r="I49" i="2"/>
  <c r="I31" i="2"/>
  <c r="O90" i="2"/>
  <c r="S90" i="2"/>
  <c r="I80" i="2"/>
  <c r="S80" i="2"/>
  <c r="L80" i="2"/>
  <c r="U80" i="2"/>
  <c r="I77" i="2"/>
  <c r="S77" i="2"/>
  <c r="L77" i="2"/>
  <c r="U77" i="2"/>
  <c r="I74" i="2"/>
  <c r="S74" i="2"/>
  <c r="L74" i="2"/>
  <c r="U74" i="2"/>
  <c r="I71" i="2"/>
  <c r="S71" i="2"/>
  <c r="L71" i="2"/>
  <c r="U71" i="2"/>
  <c r="G57" i="2"/>
  <c r="L57" i="2"/>
  <c r="Q57" i="2"/>
  <c r="U57" i="2"/>
  <c r="Y57" i="2"/>
  <c r="B57" i="2"/>
  <c r="H57" i="2"/>
  <c r="M57" i="2"/>
  <c r="R57" i="2"/>
  <c r="V57" i="2"/>
  <c r="Z57" i="2"/>
  <c r="G46" i="2"/>
  <c r="O46" i="2"/>
  <c r="S46" i="2"/>
  <c r="I46" i="2"/>
  <c r="G15" i="2"/>
  <c r="L15" i="2"/>
  <c r="Q15" i="2"/>
  <c r="U15" i="2"/>
  <c r="Y15" i="2"/>
  <c r="T15" i="2"/>
  <c r="F15" i="2"/>
  <c r="J15" i="2"/>
  <c r="P15" i="2"/>
  <c r="X15" i="2"/>
  <c r="H15" i="2"/>
  <c r="M15" i="2"/>
  <c r="R15" i="2"/>
  <c r="V15" i="2"/>
  <c r="Z15" i="2"/>
  <c r="B4" i="2"/>
  <c r="M4" i="2"/>
  <c r="V4" i="2"/>
  <c r="Z4" i="2"/>
  <c r="Q4" i="2"/>
  <c r="U4" i="2"/>
  <c r="Y4" i="2"/>
  <c r="J4" i="2"/>
  <c r="W4" i="2"/>
  <c r="Y88" i="2"/>
  <c r="G88" i="2"/>
  <c r="Y85" i="2"/>
  <c r="G85" i="2"/>
  <c r="S79" i="2"/>
  <c r="I79" i="2"/>
  <c r="S73" i="2"/>
  <c r="I73" i="2"/>
  <c r="W68" i="2"/>
  <c r="X65" i="2"/>
  <c r="P65" i="2"/>
  <c r="F65" i="2"/>
  <c r="I60" i="2"/>
  <c r="O58" i="2"/>
  <c r="O55" i="2"/>
  <c r="O50" i="2"/>
  <c r="O49" i="2"/>
  <c r="O32" i="2"/>
  <c r="O31" i="2"/>
  <c r="W18" i="2"/>
  <c r="S19" i="2"/>
  <c r="I19" i="2"/>
  <c r="AG27" i="3"/>
  <c r="O8" i="2"/>
  <c r="S7" i="2"/>
  <c r="X91" i="2"/>
  <c r="T91" i="2"/>
  <c r="P91" i="2"/>
  <c r="J91" i="2"/>
  <c r="F91" i="2"/>
  <c r="Y89" i="2"/>
  <c r="Q89" i="2"/>
  <c r="G89" i="2"/>
  <c r="I86" i="2"/>
  <c r="Y84" i="2"/>
  <c r="Q84" i="2"/>
  <c r="G84" i="2"/>
  <c r="X83" i="2"/>
  <c r="T83" i="2"/>
  <c r="P83" i="2"/>
  <c r="J83" i="2"/>
  <c r="F83" i="2"/>
  <c r="Y81" i="2"/>
  <c r="Q81" i="2"/>
  <c r="G81" i="2"/>
  <c r="I78" i="2"/>
  <c r="Y76" i="2"/>
  <c r="Q76" i="2"/>
  <c r="G76" i="2"/>
  <c r="X75" i="2"/>
  <c r="T75" i="2"/>
  <c r="P75" i="2"/>
  <c r="J75" i="2"/>
  <c r="Y70" i="2"/>
  <c r="Q70" i="2"/>
  <c r="G70" i="2"/>
  <c r="X69" i="2"/>
  <c r="T69" i="2"/>
  <c r="P69" i="2"/>
  <c r="J69" i="2"/>
  <c r="F69" i="2"/>
  <c r="Y67" i="2"/>
  <c r="Q67" i="2"/>
  <c r="Y62" i="2"/>
  <c r="Q62" i="2"/>
  <c r="G62" i="2"/>
  <c r="X61" i="2"/>
  <c r="T61" i="2"/>
  <c r="P61" i="2"/>
  <c r="J61" i="2"/>
  <c r="F61" i="2"/>
  <c r="Y59" i="2"/>
  <c r="Q59" i="2"/>
  <c r="I56" i="2"/>
  <c r="Y54" i="2"/>
  <c r="Q54" i="2"/>
  <c r="G54" i="2"/>
  <c r="X53" i="2"/>
  <c r="T53" i="2"/>
  <c r="P53" i="2"/>
  <c r="J53" i="2"/>
  <c r="F53" i="2"/>
  <c r="Y51" i="2"/>
  <c r="Q51" i="2"/>
  <c r="G51" i="2"/>
  <c r="I48" i="2"/>
  <c r="X47" i="2"/>
  <c r="T47" i="2"/>
  <c r="P47" i="2"/>
  <c r="J47" i="2"/>
  <c r="F47" i="2"/>
  <c r="Y45" i="2"/>
  <c r="Q45" i="2"/>
  <c r="G45" i="2"/>
  <c r="S43" i="2"/>
  <c r="I43" i="2"/>
  <c r="I40" i="2"/>
  <c r="X39" i="2"/>
  <c r="T39" i="2"/>
  <c r="P39" i="2"/>
  <c r="J39" i="2"/>
  <c r="O38" i="2"/>
  <c r="S36" i="2"/>
  <c r="I36" i="2"/>
  <c r="Y35" i="2"/>
  <c r="U35" i="2"/>
  <c r="Q35" i="2"/>
  <c r="L35" i="2"/>
  <c r="G35" i="2"/>
  <c r="Y33" i="2"/>
  <c r="Q33" i="2"/>
  <c r="S29" i="2"/>
  <c r="I29" i="2"/>
  <c r="Y24" i="2"/>
  <c r="Q24" i="2"/>
  <c r="X23" i="2"/>
  <c r="T23" i="2"/>
  <c r="P23" i="2"/>
  <c r="J23" i="2"/>
  <c r="O22" i="2"/>
  <c r="S20" i="2"/>
  <c r="I20" i="2"/>
  <c r="AG28" i="3"/>
  <c r="Y19" i="2"/>
  <c r="U19" i="2"/>
  <c r="Q19" i="2"/>
  <c r="L19" i="2"/>
  <c r="G19" i="2"/>
  <c r="Y17" i="2"/>
  <c r="Q17" i="2"/>
  <c r="S13" i="2"/>
  <c r="I13" i="2"/>
  <c r="S8" i="2"/>
  <c r="I8" i="2"/>
  <c r="Y7" i="2"/>
  <c r="U7" i="2"/>
  <c r="Q7" i="2"/>
  <c r="L7" i="2"/>
  <c r="G7" i="2"/>
  <c r="Y6" i="2"/>
  <c r="O6" i="2"/>
  <c r="X3" i="2"/>
  <c r="P3" i="2"/>
  <c r="W43" i="2"/>
  <c r="O43" i="2"/>
  <c r="W38" i="2"/>
  <c r="O36" i="2"/>
  <c r="W29" i="2"/>
  <c r="O29" i="2"/>
  <c r="W22" i="2"/>
  <c r="W20" i="2"/>
  <c r="O20" i="2"/>
  <c r="O19" i="2"/>
  <c r="W13" i="2"/>
  <c r="O13" i="2"/>
  <c r="S35" i="2"/>
  <c r="O35" i="2"/>
  <c r="I35" i="2"/>
  <c r="W7" i="2"/>
  <c r="O7" i="2"/>
  <c r="I7" i="2"/>
  <c r="W6" i="2"/>
  <c r="Y43" i="2"/>
  <c r="Q43" i="2"/>
  <c r="G43" i="2"/>
  <c r="I38" i="2"/>
  <c r="Y36" i="2"/>
  <c r="Q36" i="2"/>
  <c r="X35" i="2"/>
  <c r="T35" i="2"/>
  <c r="P35" i="2"/>
  <c r="J35" i="2"/>
  <c r="Y29" i="2"/>
  <c r="Q29" i="2"/>
  <c r="Y20" i="2"/>
  <c r="Q20" i="2"/>
  <c r="X19" i="2"/>
  <c r="T19" i="2"/>
  <c r="P19" i="2"/>
  <c r="J19" i="2"/>
  <c r="Y13" i="2"/>
  <c r="Q13" i="2"/>
  <c r="Y8" i="2"/>
  <c r="Q8" i="2"/>
  <c r="X7" i="2"/>
  <c r="T7" i="2"/>
  <c r="P7" i="2"/>
  <c r="J7" i="2"/>
  <c r="X6" i="2"/>
  <c r="I2" i="2"/>
  <c r="J2" i="2"/>
  <c r="Y3" i="2"/>
  <c r="U3" i="2"/>
  <c r="Q3" i="2"/>
  <c r="I3" i="2"/>
  <c r="V3" i="2"/>
  <c r="C21" i="17"/>
  <c r="Z3" i="2"/>
  <c r="L3" i="2"/>
  <c r="B41" i="2"/>
  <c r="B39" i="2"/>
  <c r="B35" i="2"/>
  <c r="B31" i="2"/>
  <c r="B27" i="2"/>
  <c r="B23" i="2"/>
  <c r="B19" i="2"/>
  <c r="B15" i="2"/>
  <c r="B11" i="2"/>
  <c r="B7" i="2"/>
  <c r="B75" i="2"/>
  <c r="G72" i="2"/>
  <c r="L72" i="2"/>
  <c r="Q72" i="2"/>
  <c r="U72" i="2"/>
  <c r="Y72" i="2"/>
  <c r="B71" i="2"/>
  <c r="F71" i="2"/>
  <c r="H71" i="2"/>
  <c r="J71" i="2"/>
  <c r="M71" i="2"/>
  <c r="P71" i="2"/>
  <c r="R71" i="2"/>
  <c r="T71" i="2"/>
  <c r="V71" i="2"/>
  <c r="X71" i="2"/>
  <c r="Z71" i="2"/>
  <c r="G68" i="2"/>
  <c r="L68" i="2"/>
  <c r="Q68" i="2"/>
  <c r="U68" i="2"/>
  <c r="Y68" i="2"/>
  <c r="B67" i="2"/>
  <c r="F67" i="2"/>
  <c r="H67" i="2"/>
  <c r="J67" i="2"/>
  <c r="M67" i="2"/>
  <c r="P67" i="2"/>
  <c r="R67" i="2"/>
  <c r="T67" i="2"/>
  <c r="V67" i="2"/>
  <c r="X67" i="2"/>
  <c r="Z67" i="2"/>
  <c r="G64" i="2"/>
  <c r="L64" i="2"/>
  <c r="Q64" i="2"/>
  <c r="U64" i="2"/>
  <c r="Y64" i="2"/>
  <c r="B63" i="2"/>
  <c r="F63" i="2"/>
  <c r="H63" i="2"/>
  <c r="J63" i="2"/>
  <c r="M63" i="2"/>
  <c r="P63" i="2"/>
  <c r="R63" i="2"/>
  <c r="T63" i="2"/>
  <c r="V63" i="2"/>
  <c r="X63" i="2"/>
  <c r="Z63" i="2"/>
  <c r="G60" i="2"/>
  <c r="L60" i="2"/>
  <c r="Q60" i="2"/>
  <c r="U60" i="2"/>
  <c r="Y60" i="2"/>
  <c r="B59" i="2"/>
  <c r="F59" i="2"/>
  <c r="H59" i="2"/>
  <c r="J59" i="2"/>
  <c r="M59" i="2"/>
  <c r="P59" i="2"/>
  <c r="R59" i="2"/>
  <c r="T59" i="2"/>
  <c r="V59" i="2"/>
  <c r="X59" i="2"/>
  <c r="Z59" i="2"/>
  <c r="Y90" i="2"/>
  <c r="U90" i="2"/>
  <c r="Q90" i="2"/>
  <c r="L90" i="2"/>
  <c r="G90" i="2"/>
  <c r="Z89" i="2"/>
  <c r="X89" i="2"/>
  <c r="V89" i="2"/>
  <c r="T89" i="2"/>
  <c r="R89" i="2"/>
  <c r="P89" i="2"/>
  <c r="M89" i="2"/>
  <c r="J89" i="2"/>
  <c r="H89" i="2"/>
  <c r="F89" i="2"/>
  <c r="B89" i="2"/>
  <c r="Y86" i="2"/>
  <c r="U86" i="2"/>
  <c r="Q86" i="2"/>
  <c r="L86" i="2"/>
  <c r="G86" i="2"/>
  <c r="Z85" i="2"/>
  <c r="X85" i="2"/>
  <c r="V85" i="2"/>
  <c r="T85" i="2"/>
  <c r="R85" i="2"/>
  <c r="P85" i="2"/>
  <c r="M85" i="2"/>
  <c r="J85" i="2"/>
  <c r="H85" i="2"/>
  <c r="F85" i="2"/>
  <c r="B85" i="2"/>
  <c r="Y82" i="2"/>
  <c r="U82" i="2"/>
  <c r="Q82" i="2"/>
  <c r="L82" i="2"/>
  <c r="G82" i="2"/>
  <c r="Z81" i="2"/>
  <c r="X81" i="2"/>
  <c r="V81" i="2"/>
  <c r="T81" i="2"/>
  <c r="R81" i="2"/>
  <c r="P81" i="2"/>
  <c r="M81" i="2"/>
  <c r="J81" i="2"/>
  <c r="H81" i="2"/>
  <c r="F81" i="2"/>
  <c r="B81" i="2"/>
  <c r="Y78" i="2"/>
  <c r="U78" i="2"/>
  <c r="Q78" i="2"/>
  <c r="L78" i="2"/>
  <c r="G78" i="2"/>
  <c r="Z77" i="2"/>
  <c r="X77" i="2"/>
  <c r="V77" i="2"/>
  <c r="T77" i="2"/>
  <c r="R77" i="2"/>
  <c r="P77" i="2"/>
  <c r="M77" i="2"/>
  <c r="J77" i="2"/>
  <c r="H77" i="2"/>
  <c r="F77" i="2"/>
  <c r="B77" i="2"/>
  <c r="Y56" i="2"/>
  <c r="U56" i="2"/>
  <c r="Q56" i="2"/>
  <c r="L56" i="2"/>
  <c r="G56" i="2"/>
  <c r="Z55" i="2"/>
  <c r="X55" i="2"/>
  <c r="V55" i="2"/>
  <c r="T55" i="2"/>
  <c r="R55" i="2"/>
  <c r="P55" i="2"/>
  <c r="M55" i="2"/>
  <c r="J55" i="2"/>
  <c r="H55" i="2"/>
  <c r="F55" i="2"/>
  <c r="B55" i="2"/>
  <c r="Y52" i="2"/>
  <c r="U52" i="2"/>
  <c r="Q52" i="2"/>
  <c r="L52" i="2"/>
  <c r="G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G34" i="2"/>
  <c r="Z33" i="2"/>
  <c r="X33" i="2"/>
  <c r="V33" i="2"/>
  <c r="T33" i="2"/>
  <c r="R33" i="2"/>
  <c r="P33" i="2"/>
  <c r="M33" i="2"/>
  <c r="J33" i="2"/>
  <c r="F33" i="2"/>
  <c r="H33" i="2"/>
  <c r="B33" i="2"/>
  <c r="Y30" i="2"/>
  <c r="U30" i="2"/>
  <c r="Q30" i="2"/>
  <c r="L30" i="2"/>
  <c r="G30" i="2"/>
  <c r="Z29" i="2"/>
  <c r="X29" i="2"/>
  <c r="V29" i="2"/>
  <c r="T29" i="2"/>
  <c r="R29" i="2"/>
  <c r="P29" i="2"/>
  <c r="M29" i="2"/>
  <c r="J29" i="2"/>
  <c r="F29" i="2"/>
  <c r="H29" i="2"/>
  <c r="B29" i="2"/>
  <c r="Y26" i="2"/>
  <c r="U26" i="2"/>
  <c r="Q26" i="2"/>
  <c r="L26" i="2"/>
  <c r="G26" i="2"/>
  <c r="Z25" i="2"/>
  <c r="X25" i="2"/>
  <c r="V25" i="2"/>
  <c r="T25" i="2"/>
  <c r="R25" i="2"/>
  <c r="P25" i="2"/>
  <c r="M25" i="2"/>
  <c r="J25" i="2"/>
  <c r="F25" i="2"/>
  <c r="H25" i="2"/>
  <c r="B25" i="2"/>
  <c r="Y22" i="2"/>
  <c r="U22" i="2"/>
  <c r="Q22" i="2"/>
  <c r="L22" i="2"/>
  <c r="G22" i="2"/>
  <c r="Z21" i="2"/>
  <c r="X21" i="2"/>
  <c r="V21" i="2"/>
  <c r="T21" i="2"/>
  <c r="R21" i="2"/>
  <c r="P21" i="2"/>
  <c r="M21" i="2"/>
  <c r="J21" i="2"/>
  <c r="F21" i="2"/>
  <c r="H21" i="2"/>
  <c r="B21" i="2"/>
  <c r="Y18" i="2"/>
  <c r="U18" i="2"/>
  <c r="Q18" i="2"/>
  <c r="L18" i="2"/>
  <c r="G18" i="2"/>
  <c r="Z17" i="2"/>
  <c r="X17" i="2"/>
  <c r="V17" i="2"/>
  <c r="T17" i="2"/>
  <c r="R17" i="2"/>
  <c r="P17" i="2"/>
  <c r="M17" i="2"/>
  <c r="J17" i="2"/>
  <c r="F17" i="2"/>
  <c r="H17" i="2"/>
  <c r="B17" i="2"/>
  <c r="Y14" i="2"/>
  <c r="U14" i="2"/>
  <c r="Q14" i="2"/>
  <c r="L14" i="2"/>
  <c r="G14" i="2"/>
  <c r="Z13" i="2"/>
  <c r="X13" i="2"/>
  <c r="V13" i="2"/>
  <c r="T13" i="2"/>
  <c r="R13" i="2"/>
  <c r="P13" i="2"/>
  <c r="M13" i="2"/>
  <c r="J13" i="2"/>
  <c r="F13" i="2"/>
  <c r="H13" i="2"/>
  <c r="B13" i="2"/>
  <c r="Y10" i="2"/>
  <c r="U10" i="2"/>
  <c r="Q10" i="2"/>
  <c r="L10" i="2"/>
  <c r="G10" i="2"/>
  <c r="P9" i="2"/>
  <c r="M9" i="2"/>
  <c r="J9" i="2"/>
  <c r="F9" i="2"/>
  <c r="H9" i="2"/>
  <c r="B9" i="2"/>
  <c r="U6" i="2"/>
  <c r="Q6" i="2"/>
  <c r="L6" i="2"/>
  <c r="G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R6" i="2"/>
  <c r="P6" i="2"/>
  <c r="M6" i="2"/>
  <c r="J6" i="2"/>
  <c r="F6" i="2"/>
  <c r="H6" i="2"/>
  <c r="B6" i="2"/>
  <c r="L4" i="2"/>
  <c r="I4" i="2"/>
  <c r="R4" i="2"/>
  <c r="G4" i="2"/>
  <c r="G3" i="2"/>
  <c r="J2" i="21"/>
  <c r="F4" i="2"/>
  <c r="H4" i="2"/>
  <c r="M3" i="2"/>
  <c r="J3" i="2"/>
  <c r="F3" i="2"/>
  <c r="H3" i="2"/>
  <c r="B2" i="2"/>
  <c r="Q2" i="2"/>
  <c r="U2" i="2"/>
  <c r="W2" i="2"/>
  <c r="X2" i="2"/>
  <c r="M2" i="2"/>
  <c r="T2" i="2"/>
  <c r="Y2" i="2"/>
  <c r="D8" i="17"/>
  <c r="G14" i="17"/>
  <c r="F2" i="2"/>
  <c r="H2" i="2"/>
  <c r="C15" i="17"/>
  <c r="G23" i="17"/>
  <c r="AA17" i="3"/>
  <c r="AG1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K10" i="5"/>
  <c r="AA16" i="3"/>
  <c r="K11" i="5"/>
  <c r="AA19" i="3"/>
  <c r="K13" i="5"/>
  <c r="AG19" i="3"/>
  <c r="E9" i="5"/>
  <c r="E10" i="5"/>
  <c r="E11" i="5"/>
  <c r="AG12" i="3"/>
  <c r="E12" i="5"/>
  <c r="K12" i="5"/>
  <c r="Q13" i="5"/>
  <c r="W12" i="5"/>
  <c r="Q10" i="5"/>
  <c r="W13" i="5"/>
  <c r="Q11" i="5"/>
  <c r="Q12" i="5"/>
  <c r="W11" i="5"/>
  <c r="W10" i="5"/>
  <c r="AA11" i="3"/>
  <c r="K9" i="5"/>
  <c r="AG11" i="3"/>
  <c r="K8" i="5"/>
  <c r="W8" i="5"/>
  <c r="E8" i="5"/>
  <c r="Q8" i="5"/>
  <c r="Q9" i="5"/>
  <c r="W9" i="5"/>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5" authorId="0" shapeId="0">
      <text>
        <r>
          <rPr>
            <b/>
            <sz val="14"/>
            <color indexed="81"/>
            <rFont val="ＭＳ Ｐゴシック"/>
            <family val="3"/>
            <charset val="128"/>
          </rPr>
          <t>６文字以内です。</t>
        </r>
      </text>
    </comment>
    <comment ref="D6" authorId="0" shapeId="0">
      <text>
        <r>
          <rPr>
            <b/>
            <sz val="16"/>
            <color indexed="81"/>
            <rFont val="ＭＳ Ｐゴシック"/>
            <family val="3"/>
            <charset val="128"/>
          </rPr>
          <t>半角ｶﾀｶﾅ</t>
        </r>
        <r>
          <rPr>
            <b/>
            <sz val="9"/>
            <color indexed="81"/>
            <rFont val="ＭＳ Ｐゴシック"/>
            <family val="3"/>
            <charset val="128"/>
          </rPr>
          <t>で入力してください。</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E10" authorId="0" shapeId="0">
      <text>
        <r>
          <rPr>
            <b/>
            <sz val="9"/>
            <color indexed="81"/>
            <rFont val="ＭＳ ゴシック"/>
            <family val="3"/>
            <charset val="128"/>
          </rPr>
          <t>入力の必要はありません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<sst xmlns="http://schemas.openxmlformats.org/spreadsheetml/2006/main" count="367" uniqueCount="257">
  <si>
    <t>ﾅﾝﾊﾞｰ</t>
    <phoneticPr fontId="2"/>
  </si>
  <si>
    <t>学年</t>
    <rPh sb="0" eb="2">
      <t>ガクネン</t>
    </rPh>
    <phoneticPr fontId="2"/>
  </si>
  <si>
    <t>男</t>
    <rPh sb="0" eb="1">
      <t>オトコ</t>
    </rPh>
    <phoneticPr fontId="2"/>
  </si>
  <si>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</si>
  <si>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</si>
  <si>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</si>
  <si>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</si>
  <si>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</si>
  <si>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</si>
  <si>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</si>
  <si>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</si>
  <si>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</si>
  <si>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</si>
  <si>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</si>
  <si>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</si>
  <si>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</si>
  <si>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</si>
  <si>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</si>
  <si>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</si>
  <si>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</si>
  <si>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</si>
  <si>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</si>
  <si>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</si>
  <si>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</si>
  <si>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</si>
  <si>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</si>
  <si>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</si>
  <si>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</si>
  <si>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</si>
  <si>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</si>
  <si>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</si>
  <si>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</si>
  <si>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</si>
  <si>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</si>
  <si>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</si>
  <si>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</si>
  <si>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</si>
  <si>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2"/>
  </si>
  <si>
    <t>性別</t>
    <rPh sb="0" eb="2">
      <t>セイベツ</t>
    </rPh>
    <phoneticPr fontId="2"/>
  </si>
  <si>
    <t>学年</t>
    <rPh sb="0" eb="2">
      <t>ガクネン</t>
    </rPh>
    <phoneticPr fontId="2"/>
  </si>
  <si>
    <t>記録</t>
    <rPh sb="0" eb="2">
      <t>キロク</t>
    </rPh>
    <phoneticPr fontId="2"/>
  </si>
  <si>
    <t>例</t>
    <rPh sb="0" eb="1">
      <t>レイ</t>
    </rPh>
    <phoneticPr fontId="2"/>
  </si>
  <si>
    <t>西三　太郎</t>
    <rPh sb="0" eb="1">
      <t>セイ</t>
    </rPh>
    <rPh sb="1" eb="2">
      <t>サン</t>
    </rPh>
    <rPh sb="3" eb="5">
      <t>タロウ</t>
    </rPh>
    <phoneticPr fontId="2"/>
  </si>
  <si>
    <t>4X100mR</t>
    <phoneticPr fontId="2"/>
  </si>
  <si>
    <t>4X400mR</t>
    <phoneticPr fontId="2"/>
  </si>
  <si>
    <t>氏　名</t>
    <rPh sb="0" eb="1">
      <t>シ</t>
    </rPh>
    <rPh sb="2" eb="3">
      <t>メイ</t>
    </rPh>
    <phoneticPr fontId="2"/>
  </si>
  <si>
    <t>A4サイズ</t>
    <phoneticPr fontId="6"/>
  </si>
  <si>
    <t>男　　　子</t>
    <rPh sb="0" eb="1">
      <t>オトコ</t>
    </rPh>
    <rPh sb="4" eb="5">
      <t>コ</t>
    </rPh>
    <phoneticPr fontId="6"/>
  </si>
  <si>
    <t>女　　　子</t>
    <rPh sb="0" eb="1">
      <t>オンナ</t>
    </rPh>
    <rPh sb="4" eb="5">
      <t>コ</t>
    </rPh>
    <phoneticPr fontId="6"/>
  </si>
  <si>
    <t>種　　目</t>
    <rPh sb="0" eb="1">
      <t>タネ</t>
    </rPh>
    <rPh sb="3" eb="4">
      <t>メ</t>
    </rPh>
    <phoneticPr fontId="6"/>
  </si>
  <si>
    <t>申込数</t>
    <rPh sb="0" eb="2">
      <t>モウシコミ</t>
    </rPh>
    <rPh sb="2" eb="3">
      <t>スウ</t>
    </rPh>
    <phoneticPr fontId="6"/>
  </si>
  <si>
    <t>種　　　目</t>
    <rPh sb="0" eb="1">
      <t>タネ</t>
    </rPh>
    <rPh sb="4" eb="5">
      <t>メ</t>
    </rPh>
    <phoneticPr fontId="6"/>
  </si>
  <si>
    <t>男種目</t>
    <rPh sb="0" eb="3">
      <t>オトコシュモク</t>
    </rPh>
    <phoneticPr fontId="6"/>
  </si>
  <si>
    <t>女種目</t>
    <rPh sb="0" eb="1">
      <t>オンナ</t>
    </rPh>
    <rPh sb="1" eb="3">
      <t>シュモク</t>
    </rPh>
    <phoneticPr fontId="6"/>
  </si>
  <si>
    <t>４×１００ｍＲ</t>
    <phoneticPr fontId="6"/>
  </si>
  <si>
    <t>参　　加　　料</t>
    <rPh sb="0" eb="1">
      <t>サン</t>
    </rPh>
    <rPh sb="3" eb="4">
      <t>カ</t>
    </rPh>
    <rPh sb="6" eb="7">
      <t>リョウ</t>
    </rPh>
    <phoneticPr fontId="6"/>
  </si>
  <si>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6"/>
  </si>
  <si>
    <t>女</t>
    <rPh sb="0" eb="1">
      <t>オンナ</t>
    </rPh>
    <phoneticPr fontId="2"/>
  </si>
  <si>
    <t>男</t>
    <rPh sb="0" eb="1">
      <t>オトコ</t>
    </rPh>
    <phoneticPr fontId="2"/>
  </si>
  <si>
    <t>○</t>
    <phoneticPr fontId="2"/>
  </si>
  <si>
    <t>大会名</t>
    <rPh sb="0" eb="2">
      <t>タイカイ</t>
    </rPh>
    <rPh sb="2" eb="3">
      <t>メイ</t>
    </rPh>
    <phoneticPr fontId="2"/>
  </si>
  <si>
    <t>ﾅﾝﾊﾞｰ</t>
    <phoneticPr fontId="2"/>
  </si>
  <si>
    <t>申込チーム数</t>
    <rPh sb="0" eb="2">
      <t>モウシコミ</t>
    </rPh>
    <rPh sb="5" eb="6">
      <t>スウ</t>
    </rPh>
    <phoneticPr fontId="2"/>
  </si>
  <si>
    <t>②選手情報入力</t>
    <rPh sb="1" eb="3">
      <t>センシュ</t>
    </rPh>
    <rPh sb="3" eb="5">
      <t>ジョウホウ</t>
    </rPh>
    <rPh sb="5" eb="7">
      <t>ニュウリョク</t>
    </rPh>
    <phoneticPr fontId="2"/>
  </si>
  <si>
    <t>④種目別人数一覧表</t>
    <rPh sb="1" eb="4">
      <t>シュモクベツ</t>
    </rPh>
    <rPh sb="4" eb="6">
      <t>ニンズウ</t>
    </rPh>
    <rPh sb="6" eb="8">
      <t>イチラン</t>
    </rPh>
    <rPh sb="8" eb="9">
      <t>ヒョウ</t>
    </rPh>
    <phoneticPr fontId="2"/>
  </si>
  <si>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2"/>
  </si>
  <si>
    <t xml:space="preserve">チーム名 </t>
    <rPh sb="3" eb="4">
      <t>メイ</t>
    </rPh>
    <phoneticPr fontId="2"/>
  </si>
  <si>
    <t>54秒23</t>
    <rPh sb="2" eb="3">
      <t>ビョウ</t>
    </rPh>
    <phoneticPr fontId="2"/>
  </si>
  <si>
    <t>↓</t>
    <phoneticPr fontId="2"/>
  </si>
  <si>
    <t xml:space="preserve">３ </t>
    <phoneticPr fontId="2"/>
  </si>
  <si>
    <t>期　日</t>
    <rPh sb="0" eb="1">
      <t>キ</t>
    </rPh>
    <rPh sb="2" eb="3">
      <t>ヒ</t>
    </rPh>
    <phoneticPr fontId="2"/>
  </si>
  <si>
    <t>会　場</t>
    <rPh sb="0" eb="1">
      <t>カイ</t>
    </rPh>
    <rPh sb="2" eb="3">
      <t>バ</t>
    </rPh>
    <phoneticPr fontId="2"/>
  </si>
  <si>
    <t>送付先</t>
    <rPh sb="0" eb="2">
      <t>ソウフ</t>
    </rPh>
    <rPh sb="2" eb="3">
      <t>サキ</t>
    </rPh>
    <phoneticPr fontId="2"/>
  </si>
  <si>
    <t>　★問い合わせ先</t>
    <rPh sb="2" eb="3">
      <t>ト</t>
    </rPh>
    <rPh sb="4" eb="5">
      <t>ア</t>
    </rPh>
    <rPh sb="7" eb="8">
      <t>サキ</t>
    </rPh>
    <phoneticPr fontId="2"/>
  </si>
  <si>
    <t>　★データ入力前にこのページの内容を必ずお読みください。</t>
    <rPh sb="5" eb="7">
      <t>ニュウリョク</t>
    </rPh>
    <rPh sb="7" eb="8">
      <t>マエ</t>
    </rPh>
    <rPh sb="15" eb="17">
      <t>ナイヨウ</t>
    </rPh>
    <rPh sb="18" eb="19">
      <t>カナラ</t>
    </rPh>
    <rPh sb="21" eb="22">
      <t>ヨ</t>
    </rPh>
    <phoneticPr fontId="2"/>
  </si>
  <si>
    <t>12秒00</t>
    <rPh sb="2" eb="3">
      <t>ビョウ</t>
    </rPh>
    <phoneticPr fontId="2"/>
  </si>
  <si>
    <t>　　 のときは整数で表示されます。</t>
    <rPh sb="7" eb="9">
      <t>セイスウ</t>
    </rPh>
    <rPh sb="10" eb="12">
      <t>ヒョウジ</t>
    </rPh>
    <phoneticPr fontId="2"/>
  </si>
  <si>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2"/>
  </si>
  <si>
    <t>←入力</t>
    <rPh sb="1" eb="3">
      <t>ニュウリョク</t>
    </rPh>
    <phoneticPr fontId="2"/>
  </si>
  <si>
    <t>○</t>
    <phoneticPr fontId="2"/>
  </si>
  <si>
    <t>男100m</t>
    <rPh sb="0" eb="1">
      <t>ダン</t>
    </rPh>
    <phoneticPr fontId="2"/>
  </si>
  <si>
    <t>★記録がない場合は空欄にしてください。</t>
    <rPh sb="1" eb="3">
      <t>キロク</t>
    </rPh>
    <rPh sb="6" eb="8">
      <t>バアイ</t>
    </rPh>
    <rPh sb="9" eb="11">
      <t>クウラン</t>
    </rPh>
    <phoneticPr fontId="2"/>
  </si>
  <si>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2"/>
  </si>
  <si>
    <t>Ord</t>
    <phoneticPr fontId="2"/>
  </si>
  <si>
    <r>
      <t>　　※</t>
    </r>
    <r>
      <rPr>
        <b/>
        <sz val="11"/>
        <color indexed="10"/>
        <rFont val="ＭＳ ゴシック"/>
        <family val="3"/>
        <charset val="128"/>
      </rPr>
      <t>記録は、次のとおり入力してください。</t>
    </r>
    <rPh sb="3" eb="5">
      <t>キロク</t>
    </rPh>
    <rPh sb="7" eb="8">
      <t>ツギ</t>
    </rPh>
    <rPh sb="12" eb="14">
      <t>ニュウリョク</t>
    </rPh>
    <phoneticPr fontId="2"/>
  </si>
  <si>
    <t>4分07秒00</t>
    <rPh sb="1" eb="2">
      <t>フン</t>
    </rPh>
    <rPh sb="4" eb="5">
      <t>ビョウ</t>
    </rPh>
    <phoneticPr fontId="2"/>
  </si>
  <si>
    <t>4.07.00</t>
    <phoneticPr fontId="2"/>
  </si>
  <si>
    <t>氏　名</t>
    <rPh sb="0" eb="1">
      <t>シ</t>
    </rPh>
    <rPh sb="2" eb="3">
      <t>メイ</t>
    </rPh>
    <phoneticPr fontId="2"/>
  </si>
  <si>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2"/>
  </si>
  <si>
    <t>　＜注意事項等＞</t>
    <rPh sb="2" eb="4">
      <t>チュウイ</t>
    </rPh>
    <rPh sb="4" eb="6">
      <t>ジコウ</t>
    </rPh>
    <rPh sb="6" eb="7">
      <t>トウ</t>
    </rPh>
    <phoneticPr fontId="2"/>
  </si>
  <si>
    <t>　 ※記録が１分未満で、10分の1以下が「00」</t>
    <rPh sb="3" eb="5">
      <t>キロク</t>
    </rPh>
    <rPh sb="7" eb="8">
      <t>フン</t>
    </rPh>
    <rPh sb="8" eb="10">
      <t>ミマン</t>
    </rPh>
    <rPh sb="14" eb="15">
      <t>ブン</t>
    </rPh>
    <rPh sb="17" eb="19">
      <t>イカ</t>
    </rPh>
    <phoneticPr fontId="2"/>
  </si>
  <si>
    <t>例１</t>
    <rPh sb="0" eb="1">
      <t>レイ</t>
    </rPh>
    <phoneticPr fontId="2"/>
  </si>
  <si>
    <t>例２</t>
    <rPh sb="0" eb="1">
      <t>レイ</t>
    </rPh>
    <phoneticPr fontId="2"/>
  </si>
  <si>
    <t>例３</t>
    <rPh sb="0" eb="1">
      <t>レイ</t>
    </rPh>
    <phoneticPr fontId="2"/>
  </si>
  <si>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2"/>
  </si>
  <si>
    <t>ｾｲｻﾝ ﾀﾛｳ</t>
    <phoneticPr fontId="2"/>
  </si>
  <si>
    <t>ﾌﾘｶﾞﾅ</t>
    <phoneticPr fontId="2"/>
  </si>
  <si>
    <t>種目</t>
    <rPh sb="0" eb="2">
      <t>シュモク</t>
    </rPh>
    <phoneticPr fontId="40"/>
  </si>
  <si>
    <t>ﾅﾝﾊﾞｰ</t>
    <phoneticPr fontId="2"/>
  </si>
  <si>
    <t>男4X100mR</t>
    <rPh sb="0" eb="1">
      <t>オトコ</t>
    </rPh>
    <phoneticPr fontId="2"/>
  </si>
  <si>
    <t>男4X400mR</t>
    <rPh sb="0" eb="1">
      <t>オトコ</t>
    </rPh>
    <phoneticPr fontId="2"/>
  </si>
  <si>
    <t>女4X100mR</t>
    <phoneticPr fontId="2"/>
  </si>
  <si>
    <t>女4X400mR</t>
    <phoneticPr fontId="2"/>
  </si>
  <si>
    <t>男子</t>
    <rPh sb="0" eb="2">
      <t>ダンシ</t>
    </rPh>
    <phoneticPr fontId="40"/>
  </si>
  <si>
    <t>女子</t>
    <rPh sb="0" eb="2">
      <t>ジョシ</t>
    </rPh>
    <phoneticPr fontId="40"/>
  </si>
  <si>
    <t>リレー</t>
    <phoneticPr fontId="40"/>
  </si>
  <si>
    <t>種目</t>
    <rPh sb="0" eb="2">
      <t>シュモク</t>
    </rPh>
    <phoneticPr fontId="40"/>
  </si>
  <si>
    <t>No</t>
    <phoneticPr fontId="40"/>
  </si>
  <si>
    <t>FLAG</t>
    <phoneticPr fontId="40"/>
  </si>
  <si>
    <t>記録</t>
    <rPh sb="0" eb="2">
      <t>キロク</t>
    </rPh>
    <phoneticPr fontId="40"/>
  </si>
  <si>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2"/>
  </si>
  <si>
    <r>
      <t xml:space="preserve">ﾌﾘｶﾞﾅ
</t>
    </r>
    <r>
      <rPr>
        <b/>
        <sz val="8"/>
        <color indexed="10"/>
        <rFont val="ＭＳ 明朝"/>
        <family val="1"/>
        <charset val="128"/>
      </rPr>
      <t>姓と名の間に
半角ｽﾍﾟｰｽ1つ</t>
    </r>
    <rPh sb="13" eb="15">
      <t>ハンカク</t>
    </rPh>
    <phoneticPr fontId="2"/>
  </si>
  <si>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2"/>
  </si>
  <si>
    <t>学校名</t>
    <rPh sb="0" eb="2">
      <t>ガッコウ</t>
    </rPh>
    <rPh sb="2" eb="3">
      <t>メイ</t>
    </rPh>
    <phoneticPr fontId="6"/>
  </si>
  <si>
    <t>ｶﾅ</t>
    <phoneticPr fontId="2"/>
  </si>
  <si>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2"/>
  </si>
  <si>
    <t>学校名</t>
    <rPh sb="0" eb="2">
      <t>ガッコウ</t>
    </rPh>
    <rPh sb="2" eb="3">
      <t>メイ</t>
    </rPh>
    <phoneticPr fontId="40"/>
  </si>
  <si>
    <t>リレー</t>
    <phoneticPr fontId="40"/>
  </si>
  <si>
    <t>ﾅﾝﾊﾞｰ</t>
    <phoneticPr fontId="40"/>
  </si>
  <si>
    <t>氏　名</t>
    <rPh sb="0" eb="1">
      <t>シ</t>
    </rPh>
    <rPh sb="2" eb="3">
      <t>メイ</t>
    </rPh>
    <phoneticPr fontId="40"/>
  </si>
  <si>
    <t>性</t>
    <rPh sb="0" eb="1">
      <t>セイ</t>
    </rPh>
    <phoneticPr fontId="40"/>
  </si>
  <si>
    <t>年</t>
    <rPh sb="0" eb="1">
      <t>ネン</t>
    </rPh>
    <phoneticPr fontId="40"/>
  </si>
  <si>
    <t>記録確認表</t>
    <rPh sb="0" eb="2">
      <t>キロク</t>
    </rPh>
    <rPh sb="2" eb="4">
      <t>カクニン</t>
    </rPh>
    <rPh sb="4" eb="5">
      <t>ヒョウ</t>
    </rPh>
    <phoneticPr fontId="2"/>
  </si>
  <si>
    <t>4R</t>
    <phoneticPr fontId="40"/>
  </si>
  <si>
    <t>16R</t>
    <phoneticPr fontId="40"/>
  </si>
  <si>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2"/>
  </si>
  <si>
    <t>人数</t>
    <rPh sb="0" eb="2">
      <t>ニンズウ</t>
    </rPh>
    <phoneticPr fontId="40"/>
  </si>
  <si>
    <t>男　　子</t>
    <rPh sb="0" eb="1">
      <t>オトコ</t>
    </rPh>
    <rPh sb="3" eb="4">
      <t>コ</t>
    </rPh>
    <phoneticPr fontId="40"/>
  </si>
  <si>
    <t>女　　子</t>
    <rPh sb="0" eb="1">
      <t>オンナ</t>
    </rPh>
    <rPh sb="3" eb="4">
      <t>コ</t>
    </rPh>
    <phoneticPr fontId="40"/>
  </si>
  <si>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2"/>
  </si>
  <si>
    <t>男　　　子</t>
    <rPh sb="0" eb="1">
      <t>オトコ</t>
    </rPh>
    <rPh sb="4" eb="5">
      <t>コ</t>
    </rPh>
    <phoneticPr fontId="40"/>
  </si>
  <si>
    <t>女　　　子</t>
    <rPh sb="0" eb="1">
      <t>オンナ</t>
    </rPh>
    <rPh sb="4" eb="5">
      <t>コ</t>
    </rPh>
    <phoneticPr fontId="40"/>
  </si>
  <si>
    <t>大会名</t>
    <rPh sb="0" eb="2">
      <t>タイカイ</t>
    </rPh>
    <rPh sb="2" eb="3">
      <t>メイ</t>
    </rPh>
    <phoneticPr fontId="40"/>
  </si>
  <si>
    <t>一覧表用　種目名</t>
    <rPh sb="0" eb="2">
      <t>イチラン</t>
    </rPh>
    <rPh sb="2" eb="3">
      <t>ヒョウ</t>
    </rPh>
    <rPh sb="3" eb="4">
      <t>ヨウ</t>
    </rPh>
    <rPh sb="5" eb="7">
      <t>シュモク</t>
    </rPh>
    <rPh sb="7" eb="8">
      <t>メイ</t>
    </rPh>
    <phoneticPr fontId="40"/>
  </si>
  <si>
    <t>振込明細書のコピーを裏面に添付してください</t>
    <rPh sb="0" eb="2">
      <t>フリコミ</t>
    </rPh>
    <rPh sb="2" eb="5">
      <t>メイサイショ</t>
    </rPh>
    <rPh sb="10" eb="12">
      <t>ウラメン</t>
    </rPh>
    <rPh sb="13" eb="15">
      <t>テンプ</t>
    </rPh>
    <phoneticPr fontId="2"/>
  </si>
  <si>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3"/>
  </si>
  <si>
    <t>※データを修正する場合は、必ず「Delete」キーを使用してください。</t>
    <rPh sb="5" eb="7">
      <t>シュウセイ</t>
    </rPh>
    <rPh sb="9" eb="11">
      <t>バアイ</t>
    </rPh>
    <rPh sb="13" eb="14">
      <t>カナラ</t>
    </rPh>
    <rPh sb="26" eb="28">
      <t>シヨウ</t>
    </rPh>
    <phoneticPr fontId="2"/>
  </si>
  <si>
    <t>競技者NO</t>
    <rPh sb="0" eb="3">
      <t>キョウギシャ</t>
    </rPh>
    <phoneticPr fontId="2"/>
  </si>
  <si>
    <t>男400R</t>
    <rPh sb="0" eb="1">
      <t>オトコ</t>
    </rPh>
    <phoneticPr fontId="2"/>
  </si>
  <si>
    <t>男1600R</t>
    <rPh sb="0" eb="1">
      <t>オトコ</t>
    </rPh>
    <phoneticPr fontId="2"/>
  </si>
  <si>
    <t>女400R</t>
    <rPh sb="0" eb="1">
      <t>オンナ</t>
    </rPh>
    <phoneticPr fontId="2"/>
  </si>
  <si>
    <t>女1600R</t>
    <rPh sb="0" eb="1">
      <t>オンナ</t>
    </rPh>
    <phoneticPr fontId="2"/>
  </si>
  <si>
    <t>※必要事項を全て入力してください。</t>
    <rPh sb="1" eb="3">
      <t>ヒツヨウ</t>
    </rPh>
    <rPh sb="3" eb="5">
      <t>ジコウ</t>
    </rPh>
    <rPh sb="6" eb="7">
      <t>スベ</t>
    </rPh>
    <rPh sb="8" eb="10">
      <t>ニュウリョク</t>
    </rPh>
    <phoneticPr fontId="2"/>
  </si>
  <si>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2"/>
  </si>
  <si>
    <t>※リレーにエントリーをする選手とチームの記録を確認してください。</t>
    <rPh sb="13" eb="15">
      <t>センシュ</t>
    </rPh>
    <rPh sb="20" eb="22">
      <t>キロク</t>
    </rPh>
    <rPh sb="23" eb="25">
      <t>カクニン</t>
    </rPh>
    <phoneticPr fontId="2"/>
  </si>
  <si>
    <t>③リレー情報確認</t>
    <rPh sb="4" eb="6">
      <t>ジョウホウ</t>
    </rPh>
    <rPh sb="6" eb="8">
      <t>カクニン</t>
    </rPh>
    <phoneticPr fontId="2"/>
  </si>
  <si>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2"/>
  </si>
  <si>
    <t>パロマ瑞穂スタジアム・パロマ瑞穂北陸上競技場</t>
    <rPh sb="3" eb="5">
      <t>ミズホ</t>
    </rPh>
    <rPh sb="14" eb="16">
      <t>ミズホ</t>
    </rPh>
    <rPh sb="16" eb="17">
      <t>キタ</t>
    </rPh>
    <rPh sb="17" eb="22">
      <t>リクジョウキョウギジョウ</t>
    </rPh>
    <phoneticPr fontId="2"/>
  </si>
  <si>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2"/>
  </si>
  <si>
    <t>〒463-8799　守山郵便局　私書箱１４号　名古屋地区陸上競技協会</t>
    <rPh sb="23" eb="26">
      <t>ナゴヤ</t>
    </rPh>
    <rPh sb="26" eb="28">
      <t>チク</t>
    </rPh>
    <phoneticPr fontId="2"/>
  </si>
  <si>
    <t>勝見　昌弘　宛</t>
    <rPh sb="0" eb="2">
      <t>カツミ</t>
    </rPh>
    <rPh sb="3" eb="5">
      <t>マサヒロ</t>
    </rPh>
    <rPh sb="6" eb="7">
      <t>アテ</t>
    </rPh>
    <phoneticPr fontId="2"/>
  </si>
  <si>
    <t>男子100m</t>
  </si>
  <si>
    <t>男子400m</t>
  </si>
  <si>
    <t>男子1500m</t>
  </si>
  <si>
    <t>男子110mH</t>
  </si>
  <si>
    <t>男子4X100mR</t>
  </si>
  <si>
    <t>男子走高跳</t>
  </si>
  <si>
    <t>男子走幅跳</t>
  </si>
  <si>
    <t>女子100m</t>
  </si>
  <si>
    <t>女子200m</t>
  </si>
  <si>
    <t>女子800m</t>
  </si>
  <si>
    <t>女子4X100mR</t>
  </si>
  <si>
    <t>女子走高跳</t>
  </si>
  <si>
    <t>女子走幅跳</t>
  </si>
  <si>
    <t>種　目　数</t>
    <rPh sb="0" eb="1">
      <t>シュ</t>
    </rPh>
    <rPh sb="2" eb="3">
      <t>メ</t>
    </rPh>
    <rPh sb="4" eb="5">
      <t>スウ</t>
    </rPh>
    <phoneticPr fontId="6"/>
  </si>
  <si>
    <t>種目計</t>
    <rPh sb="0" eb="2">
      <t>シュモク</t>
    </rPh>
    <rPh sb="2" eb="3">
      <t>ケイ</t>
    </rPh>
    <phoneticPr fontId="2"/>
  </si>
  <si>
    <t>種目数</t>
    <rPh sb="0" eb="3">
      <t>シュモクスウ</t>
    </rPh>
    <phoneticPr fontId="6"/>
  </si>
  <si>
    <t>リレー</t>
    <phoneticPr fontId="6"/>
  </si>
  <si>
    <t>リレー計</t>
    <rPh sb="3" eb="4">
      <t>ケイ</t>
    </rPh>
    <phoneticPr fontId="2"/>
  </si>
  <si>
    <t>プログラム購入部数</t>
    <phoneticPr fontId="6"/>
  </si>
  <si>
    <t>支払金額</t>
    <rPh sb="0" eb="4">
      <t>シハライキンガク</t>
    </rPh>
    <phoneticPr fontId="6"/>
  </si>
  <si>
    <t>部</t>
    <rPh sb="0" eb="1">
      <t>ブ</t>
    </rPh>
    <phoneticPr fontId="6"/>
  </si>
  <si>
    <t>男</t>
    <rPh sb="0" eb="1">
      <t>オトコ</t>
    </rPh>
    <phoneticPr fontId="2"/>
  </si>
  <si>
    <t>女</t>
    <rPh sb="0" eb="1">
      <t>オンナ</t>
    </rPh>
    <phoneticPr fontId="2"/>
  </si>
  <si>
    <t>申込責任者</t>
    <rPh sb="0" eb="2">
      <t>モウシコミ</t>
    </rPh>
    <rPh sb="2" eb="5">
      <t>セキニ</t>
    </rPh>
    <phoneticPr fontId="2"/>
  </si>
  <si>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2"/>
  </si>
  <si>
    <t>このシートを印刷し裏面に振込明細のコピーを添付してください</t>
    <rPh sb="6" eb="8">
      <t>インサツ</t>
    </rPh>
    <rPh sb="9" eb="11">
      <t>リメン</t>
    </rPh>
    <rPh sb="12" eb="14">
      <t>フリコミ</t>
    </rPh>
    <rPh sb="14" eb="16">
      <t>メイサイ</t>
    </rPh>
    <rPh sb="21" eb="23">
      <t>テンプ</t>
    </rPh>
    <phoneticPr fontId="2"/>
  </si>
  <si>
    <t>役員ができる方のお名前を入力してください</t>
    <rPh sb="0" eb="2">
      <t>ヤクイン</t>
    </rPh>
    <rPh sb="6" eb="7">
      <t>カタ</t>
    </rPh>
    <rPh sb="9" eb="11">
      <t>ナマ</t>
    </rPh>
    <rPh sb="12" eb="14">
      <t>ニュウリョク</t>
    </rPh>
    <phoneticPr fontId="2"/>
  </si>
  <si>
    <t>toiawase.nagoya@gmail.com</t>
    <phoneticPr fontId="2"/>
  </si>
  <si>
    <t>メール送信期限</t>
    <rPh sb="3" eb="5">
      <t>ソウシン</t>
    </rPh>
    <rPh sb="5" eb="7">
      <t>キゲン</t>
    </rPh>
    <phoneticPr fontId="2"/>
  </si>
  <si>
    <t>書類郵送期限　</t>
    <rPh sb="0" eb="2">
      <t>ショルイ</t>
    </rPh>
    <rPh sb="2" eb="4">
      <t>ユウソウ</t>
    </rPh>
    <rPh sb="4" eb="6">
      <t>キゲン</t>
    </rPh>
    <phoneticPr fontId="2"/>
  </si>
  <si>
    <t>メール送信後に郵送願います。</t>
    <rPh sb="3" eb="6">
      <t>ソウシンゴ</t>
    </rPh>
    <rPh sb="7" eb="10">
      <t>ユウソウネガ</t>
    </rPh>
    <phoneticPr fontId="2"/>
  </si>
  <si>
    <t xml:space="preserve">２ </t>
    <phoneticPr fontId="2"/>
  </si>
  <si>
    <t xml:space="preserve">４ </t>
  </si>
  <si>
    <t xml:space="preserve">５ </t>
  </si>
  <si>
    <t xml:space="preserve">６ </t>
    <phoneticPr fontId="2"/>
  </si>
  <si>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2"/>
  </si>
  <si>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2"/>
  </si>
  <si>
    <r>
      <t>◎トラック種目・・・・分秒をドット「．」で区切り、</t>
    </r>
    <r>
      <rPr>
        <b/>
        <u/>
        <sz val="11"/>
        <color indexed="10"/>
        <rFont val="ＭＳ ゴシック"/>
        <family val="3"/>
        <charset val="128"/>
      </rPr>
      <t>100分の1秒まで入力</t>
    </r>
    <rPh sb="5" eb="7">
      <t>シュモク</t>
    </rPh>
    <phoneticPr fontId="2"/>
  </si>
  <si>
    <r>
      <t>◎フィールド種目・・・メートルを「m」で区切り、</t>
    </r>
    <r>
      <rPr>
        <b/>
        <u/>
        <sz val="11"/>
        <color indexed="10"/>
        <rFont val="ＭＳ ゴシック"/>
        <family val="3"/>
        <charset val="128"/>
      </rPr>
      <t>cm単位まで入力（「cm」の文字は入れない）</t>
    </r>
    <rPh sb="6" eb="8">
      <t>シュモク</t>
    </rPh>
    <phoneticPr fontId="2"/>
  </si>
  <si>
    <t>⇒</t>
    <phoneticPr fontId="2"/>
  </si>
  <si>
    <r>
      <t>　・入力したファイルを送信してください。</t>
    </r>
    <r>
      <rPr>
        <b/>
        <sz val="12"/>
        <color indexed="8"/>
        <rFont val="ＭＳ 明朝"/>
        <family val="1"/>
        <charset val="128"/>
      </rPr>
      <t/>
    </r>
    <rPh sb="2" eb="4">
      <t>ニュウリョク</t>
    </rPh>
    <phoneticPr fontId="2"/>
  </si>
  <si>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2"/>
  </si>
  <si>
    <t xml:space="preserve">mail：   </t>
    <phoneticPr fontId="2"/>
  </si>
  <si>
    <t>①団体情報入力</t>
    <rPh sb="1" eb="3">
      <t>ダン</t>
    </rPh>
    <rPh sb="3" eb="5">
      <t>ジョウホウ</t>
    </rPh>
    <rPh sb="5" eb="7">
      <t>ニュウリョク</t>
    </rPh>
    <phoneticPr fontId="2"/>
  </si>
  <si>
    <t>団体コード</t>
    <rPh sb="0" eb="2">
      <t>ダンタイ</t>
    </rPh>
    <phoneticPr fontId="2"/>
  </si>
  <si>
    <t>　未記入(担当者が入力します)</t>
    <rPh sb="1" eb="4">
      <t>ミキニュウ</t>
    </rPh>
    <rPh sb="5" eb="8">
      <t>タントウシャ</t>
    </rPh>
    <rPh sb="9" eb="11">
      <t>ニュウリョク</t>
    </rPh>
    <phoneticPr fontId="2"/>
  </si>
  <si>
    <t>団体名</t>
    <rPh sb="0" eb="2">
      <t>ダンタイ</t>
    </rPh>
    <rPh sb="2" eb="3">
      <t>メイ</t>
    </rPh>
    <phoneticPr fontId="2"/>
  </si>
  <si>
    <t>略称団体名</t>
    <rPh sb="0" eb="2">
      <t>リャクショウ</t>
    </rPh>
    <rPh sb="2" eb="4">
      <t>ダンタ</t>
    </rPh>
    <rPh sb="4" eb="5">
      <t>メイ</t>
    </rPh>
    <phoneticPr fontId="2"/>
  </si>
  <si>
    <t>団体名ﾌﾘｶﾞﾅ</t>
    <rPh sb="0" eb="3">
      <t>ダンタイメイ</t>
    </rPh>
    <phoneticPr fontId="2"/>
  </si>
  <si>
    <t>申込責任者</t>
    <rPh sb="0" eb="2">
      <t>モウシコミ</t>
    </rPh>
    <rPh sb="2" eb="5">
      <t>セキニンシャ</t>
    </rPh>
    <phoneticPr fontId="2"/>
  </si>
  <si>
    <t>プログラム購入部数</t>
    <phoneticPr fontId="2"/>
  </si>
  <si>
    <t>部</t>
    <rPh sb="0" eb="1">
      <t>ブ</t>
    </rPh>
    <phoneticPr fontId="2"/>
  </si>
  <si>
    <t>役員のできる方のお名前を入力してください</t>
    <rPh sb="0" eb="2">
      <t>ヤクイン</t>
    </rPh>
    <rPh sb="6" eb="7">
      <t>カタ</t>
    </rPh>
    <rPh sb="9" eb="11">
      <t>ナマ</t>
    </rPh>
    <rPh sb="12" eb="14">
      <t>ニュウリョク</t>
    </rPh>
    <phoneticPr fontId="2"/>
  </si>
  <si>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2"/>
  </si>
  <si>
    <t>OP１００ｍ</t>
    <phoneticPr fontId="2"/>
  </si>
  <si>
    <t>OP１５００ｍ</t>
    <phoneticPr fontId="2"/>
  </si>
  <si>
    <t>記録会</t>
    <rPh sb="0" eb="3">
      <t>キロクカイ</t>
    </rPh>
    <phoneticPr fontId="2"/>
  </si>
  <si>
    <t>種目</t>
    <rPh sb="0" eb="2">
      <t>シュモク</t>
    </rPh>
    <phoneticPr fontId="2"/>
  </si>
  <si>
    <t>男子110mH</t>
    <phoneticPr fontId="40"/>
  </si>
  <si>
    <t>男子砲丸投</t>
    <rPh sb="2" eb="5">
      <t>ホウガンナゲ</t>
    </rPh>
    <phoneticPr fontId="40"/>
  </si>
  <si>
    <t>女子砲丸投</t>
    <rPh sb="2" eb="5">
      <t>ホウガンナゲ</t>
    </rPh>
    <phoneticPr fontId="40"/>
  </si>
  <si>
    <t>女子200m</t>
    <phoneticPr fontId="40"/>
  </si>
  <si>
    <t>女子800m</t>
    <phoneticPr fontId="40"/>
  </si>
  <si>
    <t>女子100mH</t>
    <rPh sb="0" eb="2">
      <t>ジョ</t>
    </rPh>
    <phoneticPr fontId="40"/>
  </si>
  <si>
    <t>有料種目数×500円</t>
    <rPh sb="0" eb="2">
      <t>ユウリョウ</t>
    </rPh>
    <rPh sb="2" eb="4">
      <t>シュモク</t>
    </rPh>
    <rPh sb="4" eb="5">
      <t>スウ</t>
    </rPh>
    <rPh sb="9" eb="10">
      <t>エン</t>
    </rPh>
    <phoneticPr fontId="6"/>
  </si>
  <si>
    <t>種目</t>
    <rPh sb="0" eb="2">
      <t>シュモク</t>
    </rPh>
    <phoneticPr fontId="2"/>
  </si>
  <si>
    <t>shisupo.moushikomi@gmail.com</t>
    <phoneticPr fontId="2"/>
  </si>
  <si>
    <t>※必ずメールを送信してください！　書類のみでは受け付けません。</t>
    <rPh sb="1" eb="2">
      <t>カナラ</t>
    </rPh>
    <rPh sb="7" eb="9">
      <t>ソウシン</t>
    </rPh>
    <rPh sb="17" eb="19">
      <t>ショルイ</t>
    </rPh>
    <rPh sb="23" eb="24">
      <t>ウ</t>
    </rPh>
    <rPh sb="25" eb="26">
      <t>ツ</t>
    </rPh>
    <phoneticPr fontId="2"/>
  </si>
  <si>
    <t xml:space="preserve">１ </t>
    <phoneticPr fontId="2"/>
  </si>
  <si>
    <t xml:space="preserve">７ </t>
    <phoneticPr fontId="2"/>
  </si>
  <si>
    <t>　　選手情報の入力</t>
    <rPh sb="2" eb="4">
      <t>センシュ</t>
    </rPh>
    <rPh sb="4" eb="6">
      <t>ジョウホウ</t>
    </rPh>
    <rPh sb="7" eb="9">
      <t>ニュウリョク</t>
    </rPh>
    <phoneticPr fontId="2"/>
  </si>
  <si>
    <t>　・５月末までに選手登録されていれば、ナンバーを入力するだけで、氏名、性別、学年、所属情報は入力されます。</t>
    <rPh sb="3" eb="5">
      <t>ガツマツ</t>
    </rPh>
    <rPh sb="8" eb="10">
      <t>センシュ</t>
    </rPh>
    <rPh sb="10" eb="12">
      <t>トウロク</t>
    </rPh>
    <rPh sb="24" eb="26">
      <t>ニュウ</t>
    </rPh>
    <rPh sb="32" eb="34">
      <t>シメイ</t>
    </rPh>
    <rPh sb="35" eb="37">
      <t>セイベツ</t>
    </rPh>
    <rPh sb="38" eb="40">
      <t>ガクネン</t>
    </rPh>
    <rPh sb="41" eb="43">
      <t>ショゾク</t>
    </rPh>
    <rPh sb="43" eb="45">
      <t>ジョウホウ</t>
    </rPh>
    <rPh sb="46" eb="48">
      <t>ニュウリョク</t>
    </rPh>
    <phoneticPr fontId="2"/>
  </si>
  <si>
    <t>↓</t>
    <phoneticPr fontId="2"/>
  </si>
  <si>
    <t>20m</t>
    <phoneticPr fontId="2"/>
  </si>
  <si>
    <t>20m00</t>
    <phoneticPr fontId="2"/>
  </si>
  <si>
    <t>↓</t>
    <phoneticPr fontId="2"/>
  </si>
  <si>
    <t>　　種目別人数の確認・印刷</t>
    <rPh sb="2" eb="5">
      <t>シュモクベツ</t>
    </rPh>
    <rPh sb="5" eb="7">
      <t>ニンズウ</t>
    </rPh>
    <rPh sb="8" eb="10">
      <t>カクニン</t>
    </rPh>
    <rPh sb="11" eb="13">
      <t>インサツ</t>
    </rPh>
    <phoneticPr fontId="2"/>
  </si>
  <si>
    <t>↓</t>
    <phoneticPr fontId="2"/>
  </si>
  <si>
    <t>　・プログラム購入部数を入力後、金額を確認して印刷をしてください。</t>
    <rPh sb="7" eb="9">
      <t>コウニュウ</t>
    </rPh>
    <rPh sb="9" eb="11">
      <t>ブスウ</t>
    </rPh>
    <rPh sb="12" eb="15">
      <t>ニュウリョクゴ</t>
    </rPh>
    <rPh sb="16" eb="18">
      <t>キンガク</t>
    </rPh>
    <rPh sb="19" eb="21">
      <t>カクニン</t>
    </rPh>
    <phoneticPr fontId="2"/>
  </si>
  <si>
    <t>　　ファイルの保存 ファイル名を団体名に変えて保存してください。</t>
    <rPh sb="7" eb="9">
      <t>ホゾン</t>
    </rPh>
    <rPh sb="16" eb="19">
      <t>ダンタイメイ</t>
    </rPh>
    <rPh sb="20" eb="21">
      <t>カ</t>
    </rPh>
    <rPh sb="23" eb="25">
      <t>ホゾン</t>
    </rPh>
    <phoneticPr fontId="2"/>
  </si>
  <si>
    <t>E-mail：</t>
    <phoneticPr fontId="2"/>
  </si>
  <si>
    <t>　　参加料の振込</t>
    <rPh sb="2" eb="5">
      <t>サンカリョウ</t>
    </rPh>
    <rPh sb="6" eb="8">
      <t>フリコミ</t>
    </rPh>
    <phoneticPr fontId="2"/>
  </si>
  <si>
    <t>　　郵送</t>
    <rPh sb="2" eb="4">
      <t>ユウソウ</t>
    </rPh>
    <phoneticPr fontId="2"/>
  </si>
  <si>
    <t>　　申込完了</t>
    <rPh sb="2" eb="4">
      <t>モウシコミ</t>
    </rPh>
    <rPh sb="4" eb="6">
      <t>カンリョウ</t>
    </rPh>
    <phoneticPr fontId="2"/>
  </si>
  <si>
    <t>中学用</t>
    <rPh sb="0" eb="2">
      <t>チュウガク</t>
    </rPh>
    <rPh sb="2" eb="3">
      <t>ヨウ</t>
    </rPh>
    <phoneticPr fontId="2"/>
  </si>
  <si>
    <t>　※この大会は、名古屋地区の中学校が申し込めます。</t>
    <rPh sb="4" eb="7">
      <t>タイカ</t>
    </rPh>
    <rPh sb="8" eb="11">
      <t>ナゴヤ</t>
    </rPh>
    <rPh sb="11" eb="13">
      <t>チク</t>
    </rPh>
    <rPh sb="14" eb="17">
      <t>チュウガッコウ</t>
    </rPh>
    <rPh sb="18" eb="19">
      <t>モウ</t>
    </rPh>
    <rPh sb="20" eb="21">
      <t>コ</t>
    </rPh>
    <phoneticPr fontId="2"/>
  </si>
  <si>
    <t>記録会男子100m</t>
    <rPh sb="3" eb="5">
      <t>ダン</t>
    </rPh>
    <phoneticPr fontId="40"/>
  </si>
  <si>
    <t>記録会女子100m</t>
  </si>
  <si>
    <t>記録会男子1500m</t>
    <rPh sb="3" eb="5">
      <t>ダンシ</t>
    </rPh>
    <phoneticPr fontId="40"/>
  </si>
  <si>
    <t>記録会女子1500m</t>
  </si>
  <si>
    <t>記録会100m</t>
    <rPh sb="0" eb="3">
      <t>キロクカイ</t>
    </rPh>
    <phoneticPr fontId="6"/>
  </si>
  <si>
    <t>　　メール送信 市スポ中学の部とは申込み先が異なります。</t>
    <rPh sb="5" eb="7">
      <t>ソウシン</t>
    </rPh>
    <rPh sb="8" eb="9">
      <t>シ</t>
    </rPh>
    <rPh sb="11" eb="13">
      <t>チュウガク</t>
    </rPh>
    <rPh sb="14" eb="15">
      <t>ブ</t>
    </rPh>
    <rPh sb="17" eb="19">
      <t>モウシコ</t>
    </rPh>
    <rPh sb="19" eb="21">
      <t>サキ</t>
    </rPh>
    <rPh sb="22" eb="23">
      <t>コト</t>
    </rPh>
    <phoneticPr fontId="2"/>
  </si>
  <si>
    <t>必着</t>
    <rPh sb="0" eb="2">
      <t>ヒッチャク</t>
    </rPh>
    <phoneticPr fontId="2"/>
  </si>
  <si>
    <t>記録会1500m</t>
    <rPh sb="0" eb="3">
      <t>キ</t>
    </rPh>
    <phoneticPr fontId="2"/>
  </si>
  <si>
    <t>記録会男100m</t>
    <rPh sb="0" eb="3">
      <t>キロ</t>
    </rPh>
    <rPh sb="3" eb="4">
      <t>オ</t>
    </rPh>
    <phoneticPr fontId="1"/>
  </si>
  <si>
    <t>記録会女100m</t>
    <rPh sb="0" eb="3">
      <t>キロ</t>
    </rPh>
    <phoneticPr fontId="1"/>
  </si>
  <si>
    <t>記録会男1500m</t>
    <rPh sb="0" eb="3">
      <t>キロ</t>
    </rPh>
    <rPh sb="3" eb="4">
      <t>オ</t>
    </rPh>
    <phoneticPr fontId="1"/>
  </si>
  <si>
    <t>記録会女1500m</t>
    <rPh sb="0" eb="3">
      <t>キロ</t>
    </rPh>
    <phoneticPr fontId="1"/>
  </si>
  <si>
    <t>プログラム部数✕800円</t>
    <rPh sb="5" eb="7">
      <t>ブスウ</t>
    </rPh>
    <rPh sb="11" eb="12">
      <t>エン</t>
    </rPh>
    <phoneticPr fontId="6"/>
  </si>
  <si>
    <r>
      <t>←入力 〇〇中迄入力してください。</t>
    </r>
    <r>
      <rPr>
        <b/>
        <sz val="11"/>
        <rFont val="ＭＳ ゴシック"/>
        <family val="3"/>
        <charset val="128"/>
      </rPr>
      <t>全角６文字以内です</t>
    </r>
    <rPh sb="1" eb="3">
      <t>ニュウリョク</t>
    </rPh>
    <rPh sb="6" eb="7">
      <t>チュウ</t>
    </rPh>
    <rPh sb="7" eb="8">
      <t>マデ</t>
    </rPh>
    <rPh sb="8" eb="12">
      <t>ニュウ</t>
    </rPh>
    <rPh sb="17" eb="19">
      <t>ゼンカク</t>
    </rPh>
    <rPh sb="20" eb="24">
      <t>モジイナイ</t>
    </rPh>
    <phoneticPr fontId="2"/>
  </si>
  <si>
    <t>5.00.00</t>
    <phoneticPr fontId="2"/>
  </si>
  <si>
    <t>参加人数</t>
    <rPh sb="0" eb="4">
      <t>サンカニンズウ</t>
    </rPh>
    <phoneticPr fontId="6"/>
  </si>
  <si>
    <t>ナンバーのアルファベット</t>
    <phoneticPr fontId="2"/>
  </si>
  <si>
    <t>←半角大文字で入力してください。</t>
    <rPh sb="1" eb="3">
      <t>ハンカク</t>
    </rPh>
    <rPh sb="3" eb="6">
      <t>オオモジ</t>
    </rPh>
    <rPh sb="7" eb="15">
      <t>ニュウリョク</t>
    </rPh>
    <phoneticPr fontId="2"/>
  </si>
  <si>
    <t>2017名古屋市民スポーツ祭記録会</t>
    <rPh sb="4" eb="7">
      <t>ナゴヤ</t>
    </rPh>
    <rPh sb="7" eb="9">
      <t>シミン</t>
    </rPh>
    <rPh sb="13" eb="14">
      <t>サイ</t>
    </rPh>
    <rPh sb="14" eb="17">
      <t>キロクカイ</t>
    </rPh>
    <phoneticPr fontId="2"/>
  </si>
  <si>
    <t>平成29年8月26日(土)～27日(日)</t>
    <rPh sb="0" eb="2">
      <t>ヘイセイ</t>
    </rPh>
    <rPh sb="4" eb="5">
      <t>ネン</t>
    </rPh>
    <rPh sb="6" eb="7">
      <t>ガツ</t>
    </rPh>
    <rPh sb="9" eb="10">
      <t>ニチ</t>
    </rPh>
    <rPh sb="10" eb="13">
      <t>ド</t>
    </rPh>
    <rPh sb="16" eb="17">
      <t>ニチ
ヘイセイネンガツヒヒ</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</si>
</sst>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411]ggge&quot;年&quot;m&quot;月&quot;d&quot;日&quot;;@"/>
    <numFmt numFmtId="177" formatCode="[$-411]yyyy&quot;年&quot;m&quot;月&quot;d&quot;日&quot;&quot;(&quot;aaa&quot;)&quot;"/>
  </numFmts>
  <fonts count="7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u/>
      <sz val="11"/>
      <color theme="10"/>
      <name val="ＭＳ Ｐゴシック"/>
      <family val="3"/>
      <charset val="128"/>
      <scheme val="minor"/>
    </font>
    <font>
      <b/>
      <sz val="12"/>
      <color indexed="8"/>
      <name val="ＭＳ 明朝"/>
      <family val="1"/>
      <charset val="128"/>
    </font>
    <font>
      <u/>
      <sz val="16"/>
      <color theme="10"/>
      <name val="ＭＳ Ｐゴシック"/>
      <family val="3"/>
      <charset val="128"/>
      <scheme val="minor"/>
    </font>
    <font>
      <b/>
      <sz val="11"/>
      <color theme="3"/>
      <name val="ＭＳ ゴシック"/>
      <family val="3"/>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b/>
      <sz val="16"/>
      <color indexed="81"/>
      <name val="ＭＳ Ｐゴシック"/>
      <family val="3"/>
      <charset val="128"/>
    </font>
    <font>
      <sz val="18"/>
      <color theme="1"/>
      <name val="ＭＳ ゴシック"/>
      <family val="3"/>
      <charset val="128"/>
    </font>
    <font>
      <b/>
      <sz val="36"/>
      <color rgb="FFFF0000"/>
      <name val="ＭＳ ゴシック"/>
      <family val="3"/>
      <charset val="128"/>
    </font>
    <font>
      <b/>
      <sz val="20"/>
      <color rgb="FFFF0000"/>
      <name val="ＭＳ ゴシック"/>
      <family val="3"/>
      <charset val="128"/>
    </font>
    <font>
      <b/>
      <sz val="20"/>
      <color theme="1"/>
      <name val="ＭＳ ゴシック"/>
      <family val="3"/>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0000"/>
        <bgColor indexed="64"/>
      </patternFill>
    </fill>
  </fills>
  <borders count="9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s>
  <cellStyleXfs count="5">
    <xf numFmtId="0" fontId="0" fillId="0" borderId="0">
      <alignment vertical="center"/>
    </xf>
    <xf numFmtId="0" fontId="24" fillId="0" borderId="0"/>
    <xf numFmtId="0" fontId="12" fillId="0" borderId="0">
      <alignment vertical="center"/>
    </xf>
    <xf numFmtId="0" fontId="1" fillId="0" borderId="0">
      <alignment vertical="center"/>
    </xf>
    <xf numFmtId="0" fontId="58" fillId="0" borderId="0" applyNumberFormat="0" applyFill="0" applyBorder="0" applyAlignment="0" applyProtection="0">
      <alignment vertical="center"/>
    </xf>
  </cellStyleXfs>
  <cellXfs count="362">
    <xf numFmtId="0" fontId="0" fillId="0" borderId="0" xfId="0">
      <alignment vertic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Fill="1" applyBorder="1" applyAlignment="1">
      <alignment vertical="center"/>
    </xf>
    <xf numFmtId="0" fontId="25" fillId="0" borderId="0" xfId="0" applyFont="1" applyBorder="1" applyAlignment="1">
      <alignment horizontal="center" vertical="center"/>
    </xf>
    <xf numFmtId="0" fontId="0" fillId="0" borderId="0" xfId="0" applyFill="1">
      <alignment vertical="center"/>
    </xf>
    <xf numFmtId="0" fontId="25" fillId="0" borderId="0" xfId="0" applyFont="1" applyFill="1" applyBorder="1">
      <alignment vertical="center"/>
    </xf>
    <xf numFmtId="0" fontId="30" fillId="0" borderId="0" xfId="0" applyFont="1" applyAlignment="1">
      <alignment vertical="center"/>
    </xf>
    <xf numFmtId="0" fontId="30" fillId="0" borderId="0" xfId="0" applyFont="1" applyFill="1" applyBorder="1" applyAlignment="1">
      <alignment vertical="center"/>
    </xf>
    <xf numFmtId="0" fontId="25" fillId="0" borderId="2" xfId="0" applyFont="1" applyBorder="1" applyAlignment="1">
      <alignment horizontal="center" vertical="center"/>
    </xf>
    <xf numFmtId="0" fontId="25" fillId="0" borderId="0" xfId="0" applyFont="1">
      <alignment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right" vertical="center"/>
    </xf>
    <xf numFmtId="0" fontId="25" fillId="0" borderId="15" xfId="0" applyFont="1" applyBorder="1" applyAlignment="1">
      <alignment horizontal="right" vertical="center"/>
    </xf>
    <xf numFmtId="0" fontId="26" fillId="0" borderId="0" xfId="0" applyFont="1">
      <alignment vertical="center"/>
    </xf>
    <xf numFmtId="0" fontId="29" fillId="3" borderId="3" xfId="0" applyFont="1" applyFill="1" applyBorder="1" applyAlignment="1">
      <alignment horizontal="center" vertical="center"/>
    </xf>
    <xf numFmtId="0" fontId="25" fillId="5" borderId="0" xfId="0" applyFont="1" applyFill="1">
      <alignment vertical="center"/>
    </xf>
    <xf numFmtId="0" fontId="25" fillId="0" borderId="0" xfId="0" applyFont="1" applyFill="1" applyBorder="1" applyAlignment="1">
      <alignment horizontal="left" vertical="center"/>
    </xf>
    <xf numFmtId="0" fontId="34" fillId="5" borderId="0" xfId="0" applyFont="1" applyFill="1">
      <alignment vertical="center"/>
    </xf>
    <xf numFmtId="0" fontId="25" fillId="5" borderId="0" xfId="0" applyFont="1" applyFill="1" applyAlignment="1">
      <alignment horizontal="center" vertical="center"/>
    </xf>
    <xf numFmtId="0" fontId="25" fillId="0" borderId="23" xfId="0" applyFont="1" applyBorder="1" applyAlignment="1">
      <alignment horizontal="center" vertical="center"/>
    </xf>
    <xf numFmtId="0" fontId="25" fillId="0" borderId="22" xfId="0" applyFont="1" applyBorder="1" applyAlignment="1">
      <alignment horizontal="center" vertical="center"/>
    </xf>
    <xf numFmtId="0" fontId="25" fillId="0" borderId="16" xfId="0" applyFont="1" applyBorder="1" applyAlignment="1">
      <alignment horizontal="center" vertical="center"/>
    </xf>
    <xf numFmtId="0" fontId="0" fillId="0" borderId="25" xfId="0" applyBorder="1">
      <alignment vertical="center"/>
    </xf>
    <xf numFmtId="0" fontId="25" fillId="0" borderId="19" xfId="0" applyFont="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5" fillId="0" borderId="26" xfId="0" applyFont="1" applyBorder="1" applyAlignment="1">
      <alignment horizontal="center" vertical="center"/>
    </xf>
    <xf numFmtId="0" fontId="29" fillId="3" borderId="27" xfId="0" applyFont="1" applyFill="1" applyBorder="1" applyAlignment="1">
      <alignment horizontal="center" vertical="center"/>
    </xf>
    <xf numFmtId="0" fontId="25" fillId="0" borderId="16" xfId="0" applyFont="1" applyBorder="1" applyAlignment="1">
      <alignment horizontal="center" vertical="center" wrapText="1"/>
    </xf>
    <xf numFmtId="0" fontId="35" fillId="3" borderId="4" xfId="0" applyFont="1" applyFill="1" applyBorder="1" applyAlignment="1">
      <alignment horizontal="center" vertical="center"/>
    </xf>
    <xf numFmtId="0" fontId="25" fillId="0" borderId="4" xfId="0" applyFont="1" applyBorder="1" applyAlignment="1">
      <alignment horizontal="center" vertical="center"/>
    </xf>
    <xf numFmtId="0" fontId="0" fillId="0" borderId="0" xfId="0" applyBorder="1">
      <alignment vertical="center"/>
    </xf>
    <xf numFmtId="0" fontId="2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5" fillId="0" borderId="0" xfId="0" applyFont="1" applyFill="1" applyProtection="1">
      <alignment vertical="center"/>
    </xf>
    <xf numFmtId="0" fontId="25" fillId="0" borderId="0" xfId="0" applyFont="1" applyFill="1" applyBorder="1" applyAlignment="1" applyProtection="1">
      <alignment vertical="center"/>
    </xf>
    <xf numFmtId="0" fontId="0" fillId="0" borderId="0" xfId="0" applyFill="1" applyProtection="1">
      <alignment vertical="center"/>
    </xf>
    <xf numFmtId="0" fontId="27" fillId="5" borderId="0" xfId="0" applyFont="1" applyFill="1" applyAlignment="1">
      <alignment vertical="center"/>
    </xf>
    <xf numFmtId="0" fontId="25" fillId="5" borderId="0" xfId="0" applyFont="1" applyFill="1" applyBorder="1" applyAlignment="1">
      <alignment horizontal="center" vertical="center"/>
    </xf>
    <xf numFmtId="0" fontId="0" fillId="5" borderId="0" xfId="0" applyFill="1">
      <alignment vertical="center"/>
    </xf>
    <xf numFmtId="0" fontId="25" fillId="5" borderId="0" xfId="0" applyFont="1" applyFill="1" applyAlignment="1">
      <alignment horizontal="right" vertical="center"/>
    </xf>
    <xf numFmtId="0" fontId="25" fillId="5" borderId="36" xfId="0" applyFont="1" applyFill="1" applyBorder="1">
      <alignment vertical="center"/>
    </xf>
    <xf numFmtId="0" fontId="25" fillId="5" borderId="37" xfId="0" applyFont="1" applyFill="1" applyBorder="1">
      <alignment vertical="center"/>
    </xf>
    <xf numFmtId="0" fontId="25" fillId="5" borderId="38" xfId="0" applyFont="1" applyFill="1" applyBorder="1">
      <alignment vertical="center"/>
    </xf>
    <xf numFmtId="0" fontId="25" fillId="5" borderId="0" xfId="0" applyFont="1" applyFill="1" applyBorder="1" applyAlignment="1">
      <alignment horizontal="right" vertical="center"/>
    </xf>
    <xf numFmtId="0" fontId="25" fillId="5" borderId="39" xfId="0" applyFont="1" applyFill="1" applyBorder="1">
      <alignment vertical="center"/>
    </xf>
    <xf numFmtId="0" fontId="25" fillId="5" borderId="0" xfId="0" applyFont="1" applyFill="1" applyBorder="1">
      <alignment vertical="center"/>
    </xf>
    <xf numFmtId="0" fontId="25" fillId="5" borderId="40" xfId="0" applyFont="1" applyFill="1" applyBorder="1">
      <alignment vertical="center"/>
    </xf>
    <xf numFmtId="0" fontId="25" fillId="5" borderId="41" xfId="0" applyFont="1" applyFill="1" applyBorder="1" applyAlignment="1">
      <alignment horizontal="right" vertical="center"/>
    </xf>
    <xf numFmtId="0" fontId="25" fillId="5" borderId="42" xfId="0" applyFont="1" applyFill="1" applyBorder="1" applyAlignment="1">
      <alignment horizontal="right" vertical="center"/>
    </xf>
    <xf numFmtId="0" fontId="25" fillId="5" borderId="42" xfId="0" applyFont="1" applyFill="1" applyBorder="1" applyAlignment="1">
      <alignment horizontal="center" vertical="center"/>
    </xf>
    <xf numFmtId="0" fontId="25" fillId="5" borderId="42" xfId="0" applyFont="1" applyFill="1" applyBorder="1" applyAlignment="1">
      <alignment horizontal="left" vertical="center"/>
    </xf>
    <xf numFmtId="0" fontId="25" fillId="5" borderId="43" xfId="0" applyFont="1" applyFill="1" applyBorder="1">
      <alignment vertical="center"/>
    </xf>
    <xf numFmtId="0" fontId="25" fillId="0" borderId="0" xfId="0" applyFont="1" applyProtection="1">
      <alignment vertical="center"/>
    </xf>
    <xf numFmtId="0" fontId="25" fillId="0" borderId="3"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4"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25" fillId="0" borderId="28" xfId="0" applyFont="1" applyBorder="1" applyAlignment="1" applyProtection="1">
      <alignment horizontal="center" vertical="center" shrinkToFit="1"/>
      <protection locked="0"/>
    </xf>
    <xf numFmtId="0" fontId="28" fillId="0" borderId="0" xfId="0" applyFont="1" applyAlignment="1">
      <alignment vertical="center"/>
    </xf>
    <xf numFmtId="0" fontId="25" fillId="0" borderId="0" xfId="0" applyFont="1" applyFill="1" applyBorder="1" applyAlignment="1" applyProtection="1">
      <alignment horizontal="right" vertical="center"/>
    </xf>
    <xf numFmtId="0" fontId="0" fillId="0" borderId="0" xfId="0" applyAlignment="1">
      <alignment horizontal="center" vertical="center"/>
    </xf>
    <xf numFmtId="0" fontId="25" fillId="0" borderId="44" xfId="0" applyFont="1" applyBorder="1" applyAlignment="1">
      <alignment vertical="center"/>
    </xf>
    <xf numFmtId="0" fontId="25" fillId="0" borderId="47" xfId="0" applyFont="1" applyBorder="1" applyAlignment="1">
      <alignment horizontal="center" vertical="center"/>
    </xf>
    <xf numFmtId="0" fontId="25" fillId="0" borderId="49" xfId="0" applyFont="1" applyBorder="1" applyAlignment="1">
      <alignment vertical="center"/>
    </xf>
    <xf numFmtId="0" fontId="25" fillId="0" borderId="51" xfId="0" applyFont="1" applyBorder="1" applyAlignment="1">
      <alignment vertical="center"/>
    </xf>
    <xf numFmtId="0" fontId="25" fillId="0" borderId="9" xfId="0" applyFont="1" applyBorder="1" applyAlignment="1">
      <alignment vertical="center"/>
    </xf>
    <xf numFmtId="0" fontId="25" fillId="0" borderId="48" xfId="0" applyFont="1" applyBorder="1" applyAlignment="1">
      <alignment vertical="center"/>
    </xf>
    <xf numFmtId="0" fontId="38" fillId="0" borderId="0" xfId="0" applyFont="1" applyBorder="1" applyAlignment="1">
      <alignment vertical="center"/>
    </xf>
    <xf numFmtId="0" fontId="26" fillId="0" borderId="0" xfId="0" applyFont="1" applyAlignment="1">
      <alignment horizontal="center" vertical="center"/>
    </xf>
    <xf numFmtId="0" fontId="0" fillId="0" borderId="0" xfId="0" applyAlignment="1">
      <alignment vertical="center"/>
    </xf>
    <xf numFmtId="0" fontId="0" fillId="0" borderId="47" xfId="0" applyBorder="1">
      <alignment vertical="center"/>
    </xf>
    <xf numFmtId="0" fontId="0" fillId="0" borderId="51" xfId="0" applyBorder="1">
      <alignment vertical="center"/>
    </xf>
    <xf numFmtId="0" fontId="0" fillId="0" borderId="48" xfId="0" applyBorder="1">
      <alignment vertical="center"/>
    </xf>
    <xf numFmtId="0" fontId="45" fillId="5" borderId="0" xfId="0" applyFont="1" applyFill="1" applyAlignment="1">
      <alignment vertical="center"/>
    </xf>
    <xf numFmtId="0" fontId="25" fillId="0" borderId="44" xfId="0" applyFont="1" applyBorder="1">
      <alignment vertical="center"/>
    </xf>
    <xf numFmtId="0" fontId="25" fillId="0" borderId="46" xfId="0" applyFont="1" applyBorder="1">
      <alignment vertical="center"/>
    </xf>
    <xf numFmtId="0" fontId="29" fillId="0" borderId="46" xfId="0" applyFont="1" applyBorder="1">
      <alignment vertical="center"/>
    </xf>
    <xf numFmtId="0" fontId="25" fillId="0" borderId="47" xfId="0" applyFont="1" applyBorder="1">
      <alignment vertical="center"/>
    </xf>
    <xf numFmtId="0" fontId="25" fillId="0" borderId="49" xfId="0" applyFont="1" applyBorder="1">
      <alignment vertical="center"/>
    </xf>
    <xf numFmtId="0" fontId="25" fillId="0" borderId="0" xfId="0" applyFont="1" applyBorder="1">
      <alignment vertical="center"/>
    </xf>
    <xf numFmtId="0" fontId="25" fillId="0" borderId="51" xfId="0" applyFont="1" applyBorder="1">
      <alignment vertical="center"/>
    </xf>
    <xf numFmtId="0" fontId="25" fillId="0" borderId="9" xfId="0" applyFont="1" applyBorder="1">
      <alignment vertical="center"/>
    </xf>
    <xf numFmtId="0" fontId="25" fillId="0" borderId="35" xfId="0" applyFont="1" applyBorder="1">
      <alignment vertical="center"/>
    </xf>
    <xf numFmtId="0" fontId="25" fillId="0" borderId="48" xfId="0" applyFont="1" applyBorder="1">
      <alignment vertical="center"/>
    </xf>
    <xf numFmtId="0" fontId="28" fillId="0" borderId="0" xfId="0" applyFont="1">
      <alignment vertical="center"/>
    </xf>
    <xf numFmtId="0" fontId="28" fillId="0" borderId="3" xfId="0" applyFont="1" applyBorder="1" applyAlignment="1">
      <alignment horizontal="center" vertical="center"/>
    </xf>
    <xf numFmtId="0" fontId="46" fillId="0" borderId="0" xfId="0" applyFont="1">
      <alignment vertical="center"/>
    </xf>
    <xf numFmtId="0" fontId="46" fillId="0" borderId="0" xfId="0" applyFont="1" applyAlignment="1">
      <alignment horizontal="center"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12" xfId="0" applyFont="1" applyBorder="1">
      <alignment vertical="center"/>
    </xf>
    <xf numFmtId="0" fontId="46" fillId="0" borderId="12" xfId="0" applyFont="1" applyBorder="1" applyAlignment="1">
      <alignment horizontal="center" vertical="center"/>
    </xf>
    <xf numFmtId="0" fontId="46" fillId="0" borderId="13" xfId="0" applyFont="1" applyBorder="1">
      <alignment vertical="center"/>
    </xf>
    <xf numFmtId="0" fontId="46" fillId="0" borderId="13" xfId="0" applyFont="1" applyBorder="1" applyAlignment="1">
      <alignment horizontal="center" vertical="center"/>
    </xf>
    <xf numFmtId="0" fontId="46" fillId="0" borderId="14" xfId="0" applyFont="1" applyBorder="1">
      <alignment vertical="center"/>
    </xf>
    <xf numFmtId="0" fontId="46" fillId="0" borderId="14" xfId="0" applyFont="1" applyBorder="1" applyAlignment="1">
      <alignment horizontal="center" vertical="center"/>
    </xf>
    <xf numFmtId="0" fontId="46" fillId="0" borderId="67" xfId="0" applyFont="1" applyBorder="1">
      <alignment vertical="center"/>
    </xf>
    <xf numFmtId="0" fontId="46" fillId="0" borderId="67" xfId="0" applyFont="1" applyBorder="1" applyAlignment="1">
      <alignment horizontal="center" vertical="center"/>
    </xf>
    <xf numFmtId="0" fontId="46" fillId="0" borderId="68" xfId="0" applyFont="1" applyBorder="1">
      <alignment vertical="center"/>
    </xf>
    <xf numFmtId="0" fontId="46" fillId="0" borderId="68" xfId="0" applyFont="1" applyBorder="1" applyAlignment="1">
      <alignment horizontal="center" vertical="center"/>
    </xf>
    <xf numFmtId="0" fontId="28" fillId="5" borderId="0" xfId="0" applyFont="1" applyFill="1">
      <alignment vertical="center"/>
    </xf>
    <xf numFmtId="0" fontId="14" fillId="5" borderId="0" xfId="0" applyFont="1" applyFill="1">
      <alignment vertical="center"/>
    </xf>
    <xf numFmtId="0" fontId="46" fillId="0" borderId="26" xfId="0" applyFont="1" applyBorder="1" applyAlignment="1">
      <alignment horizontal="center" vertical="center"/>
    </xf>
    <xf numFmtId="0" fontId="46" fillId="0" borderId="28" xfId="0" applyFont="1" applyBorder="1" applyAlignment="1">
      <alignment horizontal="center" vertical="center"/>
    </xf>
    <xf numFmtId="0" fontId="0" fillId="0" borderId="46" xfId="0" applyBorder="1">
      <alignment vertical="center"/>
    </xf>
    <xf numFmtId="0" fontId="0" fillId="0" borderId="35" xfId="0" applyBorder="1">
      <alignment vertical="center"/>
    </xf>
    <xf numFmtId="0" fontId="31" fillId="0" borderId="1" xfId="0" applyFont="1" applyBorder="1" applyAlignment="1">
      <alignment horizontal="center" vertical="center"/>
    </xf>
    <xf numFmtId="0" fontId="0" fillId="5" borderId="4" xfId="0" applyFill="1" applyBorder="1" applyAlignment="1">
      <alignment vertical="center" textRotation="255"/>
    </xf>
    <xf numFmtId="0" fontId="0" fillId="5" borderId="15" xfId="0" applyFill="1" applyBorder="1">
      <alignment vertical="center"/>
    </xf>
    <xf numFmtId="0" fontId="0" fillId="5" borderId="29" xfId="0" applyFill="1" applyBorder="1">
      <alignment vertical="center"/>
    </xf>
    <xf numFmtId="0" fontId="37" fillId="0" borderId="12"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46" fillId="0" borderId="12" xfId="0"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67" xfId="0" applyFont="1" applyBorder="1" applyAlignment="1">
      <alignment horizontal="center" vertical="center" shrinkToFit="1"/>
    </xf>
    <xf numFmtId="0" fontId="46" fillId="0" borderId="14" xfId="0" applyFont="1" applyBorder="1" applyAlignment="1">
      <alignment horizontal="center" vertical="center" shrinkToFit="1"/>
    </xf>
    <xf numFmtId="0" fontId="46" fillId="0" borderId="68" xfId="0" applyFont="1" applyBorder="1" applyAlignment="1">
      <alignment horizontal="center" vertical="center" shrinkToFit="1"/>
    </xf>
    <xf numFmtId="0" fontId="25" fillId="0" borderId="1" xfId="0" applyFont="1" applyBorder="1" applyAlignment="1">
      <alignment horizontal="center" vertical="center"/>
    </xf>
    <xf numFmtId="0" fontId="25" fillId="0" borderId="72" xfId="0" applyFont="1" applyBorder="1" applyAlignment="1">
      <alignment horizontal="center" vertical="center"/>
    </xf>
    <xf numFmtId="0" fontId="21" fillId="0" borderId="0" xfId="1" applyFont="1" applyFill="1" applyBorder="1" applyAlignment="1" applyProtection="1">
      <alignment horizontal="center" vertical="center"/>
    </xf>
    <xf numFmtId="0" fontId="26"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5" fillId="5" borderId="0" xfId="0" applyFont="1" applyFill="1" applyAlignment="1">
      <alignment vertical="center"/>
    </xf>
    <xf numFmtId="0" fontId="28" fillId="0" borderId="0" xfId="0" applyFont="1" applyFill="1" applyBorder="1" applyAlignment="1" applyProtection="1">
      <alignment horizontal="center" vertical="center"/>
    </xf>
    <xf numFmtId="0" fontId="26" fillId="0" borderId="0" xfId="0" applyFont="1" applyAlignment="1" applyProtection="1">
      <alignment vertical="center"/>
    </xf>
    <xf numFmtId="0" fontId="5" fillId="5" borderId="0" xfId="0" applyFont="1" applyFill="1" applyBorder="1" applyAlignment="1" applyProtection="1">
      <alignment vertical="center"/>
    </xf>
    <xf numFmtId="0" fontId="25" fillId="5" borderId="0" xfId="0" applyFont="1" applyFill="1" applyAlignment="1" applyProtection="1">
      <alignment horizontal="center" vertical="center"/>
    </xf>
    <xf numFmtId="0" fontId="25" fillId="0" borderId="0" xfId="0" applyFont="1" applyAlignment="1" applyProtection="1">
      <alignment horizontal="center" vertical="center"/>
    </xf>
    <xf numFmtId="0" fontId="26"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18"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xf numFmtId="0" fontId="36" fillId="0" borderId="25" xfId="0" applyFont="1" applyFill="1" applyBorder="1" applyAlignment="1" applyProtection="1">
      <alignment vertical="center"/>
    </xf>
    <xf numFmtId="0" fontId="36" fillId="0" borderId="25"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5" fillId="0" borderId="32" xfId="0" applyFont="1" applyFill="1" applyBorder="1" applyProtection="1">
      <alignment vertical="center"/>
    </xf>
    <xf numFmtId="0" fontId="0" fillId="0" borderId="32" xfId="0" applyFill="1" applyBorder="1" applyProtection="1">
      <alignment vertical="center"/>
    </xf>
    <xf numFmtId="0" fontId="25" fillId="0" borderId="0" xfId="0" applyFont="1" applyFill="1" applyAlignment="1" applyProtection="1">
      <alignment horizontal="center" vertical="center"/>
    </xf>
    <xf numFmtId="0" fontId="24" fillId="0" borderId="0" xfId="1" applyAlignment="1" applyProtection="1">
      <alignment horizontal="right" vertical="center" shrinkToFit="1"/>
    </xf>
    <xf numFmtId="0" fontId="24" fillId="0" borderId="0" xfId="1" applyAlignment="1" applyProtection="1">
      <alignment vertical="center"/>
    </xf>
    <xf numFmtId="0" fontId="0" fillId="0" borderId="0" xfId="0" applyProtection="1">
      <alignment vertical="center"/>
    </xf>
    <xf numFmtId="0" fontId="44" fillId="0" borderId="0" xfId="0" applyFont="1" applyBorder="1" applyAlignment="1" applyProtection="1">
      <alignment vertical="center"/>
    </xf>
    <xf numFmtId="0" fontId="24" fillId="0" borderId="0" xfId="1" applyFont="1" applyAlignment="1" applyProtection="1">
      <alignment vertical="center"/>
    </xf>
    <xf numFmtId="0" fontId="7" fillId="0" borderId="0" xfId="1" applyFont="1" applyAlignment="1" applyProtection="1">
      <alignment horizontal="center" shrinkToFit="1"/>
    </xf>
    <xf numFmtId="0" fontId="9" fillId="0" borderId="0" xfId="1" applyFont="1" applyBorder="1" applyAlignment="1" applyProtection="1">
      <alignment vertical="center" shrinkToFit="1"/>
    </xf>
    <xf numFmtId="0" fontId="24" fillId="0" borderId="0" xfId="1" applyFont="1" applyBorder="1" applyAlignment="1" applyProtection="1">
      <alignment vertical="center"/>
    </xf>
    <xf numFmtId="0" fontId="11" fillId="0" borderId="0" xfId="1" applyFont="1" applyBorder="1" applyAlignment="1" applyProtection="1">
      <alignment horizontal="center" vertical="center"/>
    </xf>
    <xf numFmtId="0" fontId="12" fillId="0" borderId="0" xfId="1" applyFont="1" applyAlignment="1" applyProtection="1">
      <alignment horizontal="left" vertical="center"/>
    </xf>
    <xf numFmtId="0" fontId="21" fillId="0" borderId="5" xfId="1" applyFont="1" applyBorder="1" applyAlignment="1" applyProtection="1">
      <alignment horizontal="center"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13" fillId="0" borderId="22" xfId="1" applyFont="1" applyBorder="1" applyAlignment="1" applyProtection="1">
      <alignment horizontal="distributed" vertical="center" indent="1" shrinkToFit="1"/>
    </xf>
    <xf numFmtId="0" fontId="21" fillId="0" borderId="19" xfId="1" applyFont="1" applyBorder="1" applyAlignment="1" applyProtection="1">
      <alignment horizontal="center" vertical="center"/>
    </xf>
    <xf numFmtId="0" fontId="13" fillId="0" borderId="23" xfId="1" applyFont="1" applyBorder="1" applyAlignment="1" applyProtection="1">
      <alignment horizontal="distributed" vertical="center" indent="1" shrinkToFit="1"/>
    </xf>
    <xf numFmtId="0" fontId="21" fillId="0" borderId="20" xfId="1" applyFont="1" applyBorder="1" applyAlignment="1" applyProtection="1">
      <alignment horizontal="center" vertical="center"/>
    </xf>
    <xf numFmtId="0" fontId="42" fillId="0" borderId="0" xfId="1" applyFont="1" applyBorder="1" applyAlignment="1" applyProtection="1">
      <alignment horizontal="distributed" vertical="center" indent="1" shrinkToFit="1"/>
    </xf>
    <xf numFmtId="0" fontId="14" fillId="0" borderId="0" xfId="1" applyFont="1" applyBorder="1" applyAlignment="1" applyProtection="1">
      <alignment horizontal="center" vertical="center"/>
    </xf>
    <xf numFmtId="0" fontId="13" fillId="0" borderId="6" xfId="1" applyFont="1" applyBorder="1" applyAlignment="1" applyProtection="1">
      <alignment horizontal="distributed" vertical="center" indent="2"/>
    </xf>
    <xf numFmtId="0" fontId="13" fillId="0" borderId="69" xfId="1" applyFont="1" applyBorder="1" applyAlignment="1" applyProtection="1">
      <alignment horizontal="distributed" vertical="center" indent="2"/>
    </xf>
    <xf numFmtId="0" fontId="24" fillId="0" borderId="0" xfId="1" applyBorder="1" applyAlignment="1" applyProtection="1">
      <alignment vertical="center"/>
    </xf>
    <xf numFmtId="0" fontId="7" fillId="0" borderId="0" xfId="1" applyFont="1" applyBorder="1" applyAlignment="1" applyProtection="1">
      <alignment horizontal="distributed" vertical="center" indent="2"/>
    </xf>
    <xf numFmtId="0" fontId="32" fillId="0" borderId="0" xfId="1" applyFont="1" applyBorder="1" applyAlignment="1" applyProtection="1">
      <alignment vertical="center" shrinkToFit="1"/>
    </xf>
    <xf numFmtId="0" fontId="16" fillId="0" borderId="0" xfId="1" applyFont="1" applyBorder="1" applyAlignment="1" applyProtection="1"/>
    <xf numFmtId="0" fontId="24" fillId="0" borderId="0" xfId="1" applyBorder="1" applyAlignment="1" applyProtection="1">
      <alignment horizontal="right" shrinkToFit="1"/>
    </xf>
    <xf numFmtId="0" fontId="24" fillId="0" borderId="0" xfId="1" applyBorder="1" applyAlignment="1" applyProtection="1">
      <alignment horizontal="right"/>
    </xf>
    <xf numFmtId="2" fontId="25" fillId="0" borderId="5" xfId="0" applyNumberFormat="1" applyFont="1" applyBorder="1" applyAlignment="1" applyProtection="1">
      <alignment horizontal="center" vertical="center" shrinkToFit="1"/>
      <protection locked="0"/>
    </xf>
    <xf numFmtId="2" fontId="25" fillId="0" borderId="20" xfId="0" applyNumberFormat="1" applyFont="1" applyBorder="1" applyAlignment="1" applyProtection="1">
      <alignment horizontal="center" vertical="center" shrinkToFit="1"/>
      <protection locked="0"/>
    </xf>
    <xf numFmtId="0" fontId="0" fillId="0" borderId="0" xfId="0" applyFill="1" applyBorder="1">
      <alignment vertical="center"/>
    </xf>
    <xf numFmtId="0" fontId="52" fillId="0" borderId="0" xfId="0" applyFont="1" applyFill="1">
      <alignment vertical="center"/>
    </xf>
    <xf numFmtId="0" fontId="28" fillId="0" borderId="0" xfId="0" applyFont="1" applyAlignment="1">
      <alignment vertical="center" shrinkToFit="1"/>
    </xf>
    <xf numFmtId="0" fontId="47" fillId="0" borderId="3" xfId="0" applyFont="1" applyBorder="1" applyAlignment="1" applyProtection="1">
      <alignment horizontal="center" vertical="center" shrinkToFit="1"/>
    </xf>
    <xf numFmtId="0" fontId="42" fillId="0" borderId="4" xfId="1" applyFont="1" applyBorder="1" applyAlignment="1" applyProtection="1">
      <alignment horizontal="center" vertical="center" shrinkToFit="1"/>
    </xf>
    <xf numFmtId="0" fontId="13" fillId="0" borderId="4" xfId="1" applyFont="1" applyBorder="1" applyAlignment="1" applyProtection="1">
      <alignment horizontal="center" vertical="center" shrinkToFit="1"/>
    </xf>
    <xf numFmtId="0" fontId="13" fillId="0" borderId="9" xfId="1" applyFont="1" applyBorder="1" applyAlignment="1" applyProtection="1">
      <alignment horizontal="distributed" vertical="center" indent="1"/>
    </xf>
    <xf numFmtId="5" fontId="21" fillId="0" borderId="24" xfId="1" applyNumberFormat="1" applyFont="1" applyBorder="1" applyAlignment="1" applyProtection="1">
      <alignment vertical="center"/>
    </xf>
    <xf numFmtId="0" fontId="0" fillId="0" borderId="0" xfId="0" applyAlignment="1" applyProtection="1">
      <alignment horizontal="left" vertical="center"/>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13" fillId="0" borderId="48" xfId="1" applyFont="1" applyBorder="1" applyAlignment="1" applyProtection="1">
      <alignment horizontal="center" vertical="center"/>
    </xf>
    <xf numFmtId="0" fontId="13" fillId="0" borderId="8" xfId="1" applyFont="1" applyBorder="1" applyAlignment="1" applyProtection="1">
      <alignment horizontal="distributed" vertical="center" indent="1" shrinkToFit="1"/>
    </xf>
    <xf numFmtId="0" fontId="13" fillId="0" borderId="6" xfId="1" applyFont="1" applyBorder="1" applyAlignment="1" applyProtection="1">
      <alignment horizontal="distributed" vertical="center" indent="1" shrinkToFit="1"/>
    </xf>
    <xf numFmtId="0" fontId="13" fillId="0" borderId="7" xfId="1" applyFont="1" applyBorder="1" applyAlignment="1" applyProtection="1">
      <alignment horizontal="center" vertical="center" shrinkToFit="1"/>
    </xf>
    <xf numFmtId="0" fontId="42" fillId="0" borderId="7" xfId="1" applyFont="1" applyBorder="1" applyAlignment="1" applyProtection="1">
      <alignment horizontal="center" vertical="center" shrinkToFit="1"/>
    </xf>
    <xf numFmtId="0" fontId="25" fillId="0" borderId="75" xfId="0" applyFont="1" applyBorder="1" applyAlignment="1">
      <alignment horizontal="center" vertical="center" wrapText="1"/>
    </xf>
    <xf numFmtId="0" fontId="29" fillId="3" borderId="76" xfId="0" applyNumberFormat="1" applyFont="1" applyFill="1" applyBorder="1" applyAlignment="1">
      <alignment horizontal="center" vertical="center"/>
    </xf>
    <xf numFmtId="0" fontId="25" fillId="0" borderId="76" xfId="0" applyNumberFormat="1" applyFont="1" applyBorder="1" applyAlignment="1" applyProtection="1">
      <alignment horizontal="center" vertical="center" shrinkToFit="1"/>
      <protection locked="0"/>
    </xf>
    <xf numFmtId="0" fontId="25" fillId="0" borderId="77" xfId="0" applyNumberFormat="1" applyFont="1" applyBorder="1" applyAlignment="1" applyProtection="1">
      <alignment horizontal="center" vertical="center" shrinkToFit="1"/>
      <protection locked="0"/>
    </xf>
    <xf numFmtId="0" fontId="9" fillId="0" borderId="28" xfId="1" applyFont="1" applyBorder="1" applyAlignment="1" applyProtection="1">
      <alignment horizontal="center" vertical="center" shrinkToFit="1"/>
    </xf>
    <xf numFmtId="0" fontId="41" fillId="0" borderId="78" xfId="1" applyFont="1" applyBorder="1" applyAlignment="1" applyProtection="1">
      <alignment horizontal="center" vertical="center" shrinkToFit="1"/>
    </xf>
    <xf numFmtId="0" fontId="13" fillId="0" borderId="83" xfId="1" applyFont="1" applyBorder="1" applyAlignment="1" applyProtection="1">
      <alignment horizontal="distributed" vertical="center" indent="1"/>
    </xf>
    <xf numFmtId="5" fontId="21" fillId="0" borderId="84" xfId="1" applyNumberFormat="1" applyFont="1" applyBorder="1" applyAlignment="1" applyProtection="1">
      <alignment vertical="center"/>
    </xf>
    <xf numFmtId="0" fontId="13" fillId="0" borderId="7" xfId="1" applyFont="1" applyBorder="1" applyAlignment="1" applyProtection="1">
      <alignment horizontal="distributed" vertical="center" indent="1"/>
    </xf>
    <xf numFmtId="5" fontId="21" fillId="0" borderId="5" xfId="1" applyNumberFormat="1" applyFont="1" applyBorder="1" applyAlignment="1" applyProtection="1">
      <alignment vertical="center"/>
    </xf>
    <xf numFmtId="0" fontId="13" fillId="6" borderId="9"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3" fillId="0" borderId="0" xfId="0" applyFont="1" applyFill="1">
      <alignment vertical="center"/>
    </xf>
    <xf numFmtId="0" fontId="61" fillId="0" borderId="0" xfId="0" applyFont="1" applyFill="1" applyBorder="1" applyAlignment="1">
      <alignment vertical="center"/>
    </xf>
    <xf numFmtId="0" fontId="21" fillId="0" borderId="79" xfId="1" applyNumberFormat="1" applyFont="1" applyBorder="1" applyAlignment="1" applyProtection="1">
      <alignment horizontal="center" vertical="center"/>
      <protection locked="0"/>
    </xf>
    <xf numFmtId="0" fontId="21" fillId="0" borderId="34" xfId="1" applyNumberFormat="1" applyFont="1" applyBorder="1" applyAlignment="1" applyProtection="1">
      <alignment vertical="center"/>
    </xf>
    <xf numFmtId="0" fontId="57" fillId="0" borderId="74" xfId="1" applyNumberFormat="1" applyFont="1" applyBorder="1" applyAlignment="1" applyProtection="1">
      <alignment horizontal="center" vertical="center"/>
      <protection locked="0"/>
    </xf>
    <xf numFmtId="0" fontId="46" fillId="0" borderId="85" xfId="0" applyFont="1" applyBorder="1" applyAlignment="1">
      <alignment horizontal="center" vertical="center"/>
    </xf>
    <xf numFmtId="0" fontId="46" fillId="0" borderId="86" xfId="0" applyFont="1" applyBorder="1">
      <alignment vertical="center"/>
    </xf>
    <xf numFmtId="0" fontId="46" fillId="0" borderId="86" xfId="0" applyFont="1" applyBorder="1" applyAlignment="1">
      <alignment horizontal="center" vertical="center"/>
    </xf>
    <xf numFmtId="0" fontId="46" fillId="0" borderId="87" xfId="0" applyFont="1" applyBorder="1">
      <alignment vertical="center"/>
    </xf>
    <xf numFmtId="0" fontId="46" fillId="0" borderId="87" xfId="0" applyFont="1" applyBorder="1" applyAlignment="1">
      <alignment horizontal="center" vertical="center"/>
    </xf>
    <xf numFmtId="0" fontId="46" fillId="0" borderId="88" xfId="0" applyFont="1" applyBorder="1">
      <alignment vertical="center"/>
    </xf>
    <xf numFmtId="0" fontId="46" fillId="0" borderId="88" xfId="0" applyFont="1" applyBorder="1" applyAlignment="1">
      <alignment horizontal="center" vertical="center"/>
    </xf>
    <xf numFmtId="0" fontId="46" fillId="0" borderId="89" xfId="0" applyFont="1" applyBorder="1">
      <alignment vertical="center"/>
    </xf>
    <xf numFmtId="0" fontId="46" fillId="0" borderId="89" xfId="0" applyFont="1" applyBorder="1" applyAlignment="1">
      <alignment horizontal="center" vertical="center"/>
    </xf>
    <xf numFmtId="0" fontId="46" fillId="0" borderId="90" xfId="0" applyFont="1" applyBorder="1">
      <alignment vertical="center"/>
    </xf>
    <xf numFmtId="0" fontId="46" fillId="0" borderId="90" xfId="0" applyFont="1" applyBorder="1" applyAlignment="1">
      <alignment horizontal="center" vertical="center"/>
    </xf>
    <xf numFmtId="0" fontId="9" fillId="0" borderId="6" xfId="1" applyFont="1" applyBorder="1" applyAlignment="1" applyProtection="1">
      <alignment horizontal="center" vertical="center" shrinkToFit="1"/>
    </xf>
    <xf numFmtId="0" fontId="15" fillId="0" borderId="0" xfId="1" applyFont="1" applyFill="1" applyBorder="1" applyAlignment="1" applyProtection="1">
      <alignment horizontal="left" vertical="center"/>
    </xf>
    <xf numFmtId="0" fontId="13" fillId="8" borderId="7" xfId="1" applyFont="1" applyFill="1" applyBorder="1" applyAlignment="1" applyProtection="1">
      <alignment horizontal="center" vertical="center" shrinkToFit="1"/>
    </xf>
    <xf numFmtId="0" fontId="21" fillId="8" borderId="5" xfId="1" applyFont="1" applyFill="1" applyBorder="1" applyAlignment="1" applyProtection="1">
      <alignment horizontal="center" vertical="center"/>
    </xf>
    <xf numFmtId="0" fontId="13" fillId="8" borderId="44" xfId="1" applyFont="1" applyFill="1" applyBorder="1" applyAlignment="1" applyProtection="1">
      <alignment horizontal="distributed" vertical="center" indent="1"/>
    </xf>
    <xf numFmtId="5" fontId="21" fillId="8" borderId="82" xfId="1" applyNumberFormat="1" applyFont="1" applyFill="1" applyBorder="1" applyAlignment="1" applyProtection="1">
      <alignment vertical="center"/>
    </xf>
    <xf numFmtId="0" fontId="27" fillId="0" borderId="0" xfId="0" applyFont="1" applyBorder="1" applyAlignment="1">
      <alignment vertical="center"/>
    </xf>
    <xf numFmtId="0" fontId="69" fillId="0" borderId="0" xfId="0" applyFont="1">
      <alignment vertical="center"/>
    </xf>
    <xf numFmtId="0" fontId="11" fillId="0" borderId="6" xfId="1" applyFont="1" applyBorder="1" applyAlignment="1" applyProtection="1">
      <alignment horizontal="center" vertical="center"/>
    </xf>
    <xf numFmtId="0" fontId="13" fillId="0" borderId="8" xfId="1" applyFont="1" applyBorder="1" applyAlignment="1" applyProtection="1">
      <alignment horizontal="center" vertical="center" shrinkToFit="1"/>
    </xf>
    <xf numFmtId="0" fontId="12" fillId="0" borderId="22" xfId="1" applyFont="1" applyBorder="1" applyAlignment="1" applyProtection="1">
      <alignment horizontal="center" vertical="center"/>
    </xf>
    <xf numFmtId="0" fontId="12" fillId="0" borderId="19" xfId="1" applyFont="1" applyBorder="1" applyAlignment="1" applyProtection="1">
      <alignment horizontal="center" vertical="center"/>
    </xf>
    <xf numFmtId="0" fontId="42" fillId="0" borderId="23" xfId="1" applyFont="1" applyBorder="1" applyAlignment="1" applyProtection="1">
      <alignment horizontal="distributed" vertical="center" indent="1" shrinkToFit="1"/>
    </xf>
    <xf numFmtId="0" fontId="25" fillId="0" borderId="0" xfId="0" applyFont="1" applyFill="1" applyBorder="1" applyAlignment="1">
      <alignment horizontal="center" vertical="center"/>
    </xf>
    <xf numFmtId="2" fontId="25" fillId="0" borderId="0" xfId="0" applyNumberFormat="1" applyFont="1" applyFill="1" applyBorder="1" applyAlignment="1" applyProtection="1">
      <alignment horizontal="center" vertical="center"/>
      <protection locked="0"/>
    </xf>
    <xf numFmtId="0" fontId="25" fillId="0" borderId="0" xfId="0" applyNumberFormat="1"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xf>
    <xf numFmtId="2" fontId="25" fillId="2" borderId="5" xfId="0" applyNumberFormat="1" applyFont="1" applyFill="1" applyBorder="1" applyAlignment="1" applyProtection="1">
      <alignment horizontal="center" vertical="center" shrinkToFit="1"/>
      <protection locked="0"/>
    </xf>
    <xf numFmtId="2" fontId="25" fillId="2" borderId="20" xfId="0" applyNumberFormat="1" applyFont="1" applyFill="1" applyBorder="1" applyAlignment="1" applyProtection="1">
      <alignment horizontal="center" vertical="center" shrinkToFit="1"/>
      <protection locked="0"/>
    </xf>
    <xf numFmtId="0" fontId="21" fillId="0" borderId="24" xfId="1" applyNumberFormat="1" applyFont="1" applyBorder="1" applyAlignment="1" applyProtection="1">
      <alignment vertical="center"/>
    </xf>
    <xf numFmtId="0" fontId="60" fillId="0" borderId="0" xfId="4" applyFont="1" applyBorder="1" applyAlignment="1">
      <alignment horizontal="center" vertical="center"/>
    </xf>
    <xf numFmtId="177" fontId="30" fillId="3" borderId="63" xfId="0" applyNumberFormat="1" applyFont="1" applyFill="1" applyBorder="1" applyAlignment="1">
      <alignment horizontal="center" vertical="center"/>
    </xf>
    <xf numFmtId="20" fontId="43" fillId="3" borderId="63" xfId="0" applyNumberFormat="1" applyFont="1" applyFill="1" applyBorder="1" applyAlignment="1">
      <alignment horizontal="center" vertical="center"/>
    </xf>
    <xf numFmtId="0" fontId="43" fillId="3" borderId="64" xfId="0" applyFont="1" applyFill="1" applyBorder="1" applyAlignment="1">
      <alignment horizontal="center" vertical="center"/>
    </xf>
    <xf numFmtId="177" fontId="51" fillId="3" borderId="62" xfId="0" applyNumberFormat="1" applyFont="1" applyFill="1" applyBorder="1" applyAlignment="1">
      <alignment horizontal="center" vertical="center" shrinkToFit="1"/>
    </xf>
    <xf numFmtId="177" fontId="51" fillId="3" borderId="63" xfId="0" applyNumberFormat="1" applyFont="1" applyFill="1" applyBorder="1" applyAlignment="1">
      <alignment horizontal="center" vertical="center" shrinkToFit="1"/>
    </xf>
    <xf numFmtId="177" fontId="51" fillId="3" borderId="64" xfId="0" applyNumberFormat="1" applyFont="1" applyFill="1" applyBorder="1" applyAlignment="1">
      <alignment horizontal="center" vertical="center" shrinkToFit="1"/>
    </xf>
    <xf numFmtId="0" fontId="51" fillId="3" borderId="62" xfId="0" applyFont="1" applyFill="1" applyBorder="1" applyAlignment="1">
      <alignment horizontal="center" vertical="center" shrinkToFit="1"/>
    </xf>
    <xf numFmtId="0" fontId="51" fillId="3" borderId="63"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68" fillId="0" borderId="0" xfId="0" applyFont="1" applyBorder="1" applyAlignment="1">
      <alignment horizontal="center" vertical="center"/>
    </xf>
    <xf numFmtId="0" fontId="66" fillId="0" borderId="0" xfId="0" applyFont="1" applyAlignment="1">
      <alignment vertical="center"/>
    </xf>
    <xf numFmtId="0" fontId="33" fillId="5" borderId="0" xfId="0" applyFont="1" applyFill="1" applyAlignment="1">
      <alignment horizontal="center" vertical="center"/>
    </xf>
    <xf numFmtId="58" fontId="38" fillId="0" borderId="15" xfId="0" applyNumberFormat="1" applyFont="1" applyBorder="1" applyAlignment="1">
      <alignment horizontal="center" vertical="center"/>
    </xf>
    <xf numFmtId="0" fontId="38" fillId="0" borderId="15" xfId="0" applyFont="1" applyBorder="1" applyAlignment="1">
      <alignment horizontal="center" vertical="center" shrinkToFit="1"/>
    </xf>
    <xf numFmtId="0" fontId="67" fillId="0" borderId="52" xfId="0" applyFont="1" applyFill="1" applyBorder="1" applyAlignment="1">
      <alignment horizontal="center" vertical="center" wrapText="1"/>
    </xf>
    <xf numFmtId="0" fontId="67" fillId="0" borderId="53" xfId="0" applyFont="1" applyFill="1" applyBorder="1" applyAlignment="1">
      <alignment horizontal="center" vertical="center"/>
    </xf>
    <xf numFmtId="0" fontId="67" fillId="0" borderId="54" xfId="0" applyFont="1" applyFill="1" applyBorder="1" applyAlignment="1">
      <alignment horizontal="center" vertical="center"/>
    </xf>
    <xf numFmtId="0" fontId="67" fillId="0" borderId="55"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56" xfId="0" applyFont="1" applyFill="1" applyBorder="1" applyAlignment="1">
      <alignment horizontal="center" vertical="center"/>
    </xf>
    <xf numFmtId="0" fontId="67" fillId="0" borderId="57" xfId="0" applyFont="1" applyFill="1" applyBorder="1" applyAlignment="1">
      <alignment horizontal="center" vertical="center"/>
    </xf>
    <xf numFmtId="0" fontId="67" fillId="0" borderId="58" xfId="0" applyFont="1" applyFill="1" applyBorder="1" applyAlignment="1">
      <alignment horizontal="center" vertical="center"/>
    </xf>
    <xf numFmtId="0" fontId="67" fillId="0" borderId="59" xfId="0" applyFont="1" applyFill="1" applyBorder="1" applyAlignment="1">
      <alignment horizontal="center" vertical="center"/>
    </xf>
    <xf numFmtId="0" fontId="38" fillId="0" borderId="1" xfId="0" applyFont="1" applyBorder="1" applyAlignment="1">
      <alignment horizontal="center" vertical="center"/>
    </xf>
    <xf numFmtId="0" fontId="28" fillId="0" borderId="23" xfId="0" applyFont="1" applyFill="1" applyBorder="1" applyAlignment="1" applyProtection="1">
      <alignment horizontal="center" vertical="center"/>
      <protection locked="0"/>
    </xf>
    <xf numFmtId="0" fontId="28" fillId="0" borderId="17"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28" fillId="9" borderId="22" xfId="0" applyFont="1" applyFill="1" applyBorder="1" applyAlignment="1" applyProtection="1">
      <alignment horizontal="center" vertical="center"/>
      <protection locked="0"/>
    </xf>
    <xf numFmtId="0" fontId="28" fillId="9" borderId="16" xfId="0" applyFont="1" applyFill="1" applyBorder="1" applyAlignment="1" applyProtection="1">
      <alignment horizontal="center" vertical="center"/>
      <protection locked="0"/>
    </xf>
    <xf numFmtId="0" fontId="28" fillId="9" borderId="19" xfId="0" applyFont="1" applyFill="1" applyBorder="1" applyAlignment="1" applyProtection="1">
      <alignment horizontal="center" vertical="center"/>
      <protection locked="0"/>
    </xf>
    <xf numFmtId="0" fontId="25" fillId="0" borderId="3" xfId="0" applyFont="1" applyBorder="1" applyAlignment="1">
      <alignment horizontal="distributed" vertical="center" indent="1"/>
    </xf>
    <xf numFmtId="0" fontId="25" fillId="0" borderId="10" xfId="0" applyFont="1" applyBorder="1" applyAlignment="1">
      <alignment horizontal="distributed" vertical="center" indent="1"/>
    </xf>
    <xf numFmtId="0" fontId="28" fillId="8" borderId="4" xfId="0" applyFont="1" applyFill="1" applyBorder="1" applyAlignment="1" applyProtection="1">
      <alignment horizontal="center" vertical="center"/>
      <protection locked="0"/>
    </xf>
    <xf numFmtId="0" fontId="28" fillId="8" borderId="3" xfId="0" applyFont="1" applyFill="1" applyBorder="1" applyAlignment="1" applyProtection="1">
      <alignment horizontal="center" vertical="center"/>
      <protection locked="0"/>
    </xf>
    <xf numFmtId="0" fontId="28" fillId="8" borderId="5" xfId="0" applyFont="1" applyFill="1" applyBorder="1" applyAlignment="1" applyProtection="1">
      <alignment horizontal="center" vertical="center"/>
      <protection locked="0"/>
    </xf>
    <xf numFmtId="0" fontId="28" fillId="0" borderId="4"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8" borderId="7" xfId="0" applyFont="1" applyFill="1" applyBorder="1" applyAlignment="1" applyProtection="1">
      <alignment horizontal="center" vertical="center" shrinkToFit="1"/>
      <protection locked="0"/>
    </xf>
    <xf numFmtId="0" fontId="28" fillId="8" borderId="15" xfId="0" applyFont="1" applyFill="1" applyBorder="1" applyAlignment="1" applyProtection="1">
      <alignment horizontal="center" vertical="center" shrinkToFit="1"/>
      <protection locked="0"/>
    </xf>
    <xf numFmtId="0" fontId="28" fillId="8" borderId="29" xfId="0" applyFont="1" applyFill="1" applyBorder="1" applyAlignment="1" applyProtection="1">
      <alignment horizontal="center" vertical="center" shrinkToFit="1"/>
      <protection locked="0"/>
    </xf>
    <xf numFmtId="0" fontId="25" fillId="0" borderId="3" xfId="0" applyFont="1" applyBorder="1" applyAlignment="1">
      <alignment vertical="center" shrinkToFit="1"/>
    </xf>
    <xf numFmtId="0" fontId="25" fillId="0" borderId="10" xfId="0" applyFont="1" applyBorder="1" applyAlignment="1">
      <alignment vertical="center" shrinkToFit="1"/>
    </xf>
    <xf numFmtId="0" fontId="62" fillId="7" borderId="33" xfId="1" applyFont="1" applyFill="1" applyBorder="1" applyAlignment="1" applyProtection="1">
      <alignment horizontal="center" vertical="center"/>
    </xf>
    <xf numFmtId="0" fontId="62" fillId="7" borderId="73" xfId="1" applyFont="1" applyFill="1" applyBorder="1" applyAlignment="1" applyProtection="1">
      <alignment horizontal="center" vertical="center"/>
    </xf>
    <xf numFmtId="0" fontId="63" fillId="6" borderId="33" xfId="0" applyFont="1" applyFill="1" applyBorder="1" applyAlignment="1" applyProtection="1">
      <alignment horizontal="center" vertical="center"/>
    </xf>
    <xf numFmtId="0" fontId="63" fillId="6" borderId="45" xfId="0" applyFont="1" applyFill="1" applyBorder="1" applyAlignment="1" applyProtection="1">
      <alignment horizontal="center" vertical="center"/>
    </xf>
    <xf numFmtId="0" fontId="63" fillId="6" borderId="34" xfId="0" applyFont="1" applyFill="1" applyBorder="1" applyAlignment="1" applyProtection="1">
      <alignment horizontal="center" vertical="center"/>
    </xf>
    <xf numFmtId="0" fontId="25" fillId="0" borderId="33"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6" fillId="0" borderId="0" xfId="0" applyFont="1" applyFill="1" applyBorder="1" applyAlignment="1">
      <alignment horizontal="center" vertical="center"/>
    </xf>
    <xf numFmtId="0" fontId="28" fillId="0" borderId="33"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4" borderId="10" xfId="0" applyFont="1" applyFill="1" applyBorder="1" applyAlignment="1" applyProtection="1">
      <alignment horizontal="center" vertical="center"/>
    </xf>
    <xf numFmtId="0" fontId="28" fillId="4" borderId="15" xfId="0" applyFont="1" applyFill="1" applyBorder="1" applyAlignment="1" applyProtection="1">
      <alignment horizontal="center" vertical="center"/>
    </xf>
    <xf numFmtId="0" fontId="28" fillId="4" borderId="31"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32"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6" borderId="33" xfId="0" applyFill="1" applyBorder="1" applyAlignment="1" applyProtection="1">
      <alignment horizontal="center" vertical="center"/>
    </xf>
    <xf numFmtId="0" fontId="0" fillId="6" borderId="45" xfId="0" applyFill="1" applyBorder="1" applyAlignment="1" applyProtection="1">
      <alignment horizontal="center" vertical="center"/>
    </xf>
    <xf numFmtId="0" fontId="0" fillId="6" borderId="34"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0" fillId="0" borderId="50" xfId="1" applyFont="1" applyBorder="1" applyAlignment="1" applyProtection="1">
      <alignment horizontal="center" vertical="center"/>
    </xf>
    <xf numFmtId="0" fontId="10" fillId="0" borderId="60" xfId="1" applyFont="1" applyBorder="1" applyAlignment="1" applyProtection="1">
      <alignment horizontal="center" vertical="center"/>
    </xf>
    <xf numFmtId="0" fontId="10" fillId="0" borderId="3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30" xfId="1" applyFont="1" applyBorder="1" applyAlignment="1" applyProtection="1">
      <alignment horizontal="center" vertical="center"/>
    </xf>
    <xf numFmtId="0" fontId="10" fillId="0" borderId="11" xfId="1" applyFont="1" applyBorder="1" applyAlignment="1" applyProtection="1">
      <alignment horizontal="center" vertical="center"/>
    </xf>
    <xf numFmtId="0" fontId="21" fillId="0" borderId="10" xfId="1" applyFont="1" applyBorder="1" applyAlignment="1" applyProtection="1">
      <alignment horizontal="center" vertical="center"/>
    </xf>
    <xf numFmtId="0" fontId="21" fillId="0" borderId="29" xfId="1" applyFont="1" applyBorder="1" applyAlignment="1" applyProtection="1">
      <alignment horizontal="center" vertical="center"/>
    </xf>
    <xf numFmtId="0" fontId="21" fillId="8" borderId="10" xfId="1" applyFont="1" applyFill="1" applyBorder="1" applyAlignment="1" applyProtection="1">
      <alignment horizontal="center" vertical="center"/>
    </xf>
    <xf numFmtId="0" fontId="21" fillId="8" borderId="29" xfId="1" applyFont="1" applyFill="1" applyBorder="1" applyAlignment="1" applyProtection="1">
      <alignment horizontal="center" vertical="center"/>
    </xf>
    <xf numFmtId="0" fontId="18" fillId="0" borderId="79" xfId="1" applyFont="1" applyBorder="1" applyAlignment="1" applyProtection="1">
      <alignment horizontal="center" shrinkToFit="1"/>
    </xf>
    <xf numFmtId="0" fontId="18" fillId="0" borderId="45" xfId="1" applyFont="1" applyBorder="1" applyAlignment="1" applyProtection="1">
      <alignment horizontal="center" shrinkToFit="1"/>
    </xf>
    <xf numFmtId="0" fontId="18" fillId="0" borderId="34" xfId="1" applyFont="1" applyBorder="1" applyAlignment="1" applyProtection="1">
      <alignment horizontal="center" shrinkToFit="1"/>
    </xf>
    <xf numFmtId="0" fontId="24" fillId="0" borderId="0" xfId="1" applyAlignment="1" applyProtection="1">
      <alignment horizontal="center" vertical="center"/>
    </xf>
    <xf numFmtId="0" fontId="30" fillId="0" borderId="0" xfId="1" applyFont="1" applyAlignment="1" applyProtection="1">
      <alignment horizontal="center" vertical="center"/>
    </xf>
    <xf numFmtId="0" fontId="39" fillId="5" borderId="0" xfId="1" applyFont="1" applyFill="1" applyAlignment="1" applyProtection="1">
      <alignment horizontal="center" vertical="center"/>
    </xf>
    <xf numFmtId="0" fontId="55" fillId="0" borderId="0" xfId="1" applyFont="1" applyBorder="1" applyAlignment="1" applyProtection="1">
      <alignment horizontal="distributed" vertical="center" indent="8" shrinkToFit="1"/>
    </xf>
    <xf numFmtId="0" fontId="55" fillId="0" borderId="0" xfId="1" applyFont="1" applyAlignment="1" applyProtection="1">
      <alignment horizontal="distributed" vertical="center" indent="8" shrinkToFit="1"/>
    </xf>
    <xf numFmtId="0" fontId="10" fillId="0" borderId="35"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44" fillId="0" borderId="0" xfId="0" applyFont="1" applyBorder="1" applyAlignment="1" applyProtection="1">
      <alignment horizontal="center" vertical="center"/>
    </xf>
    <xf numFmtId="0" fontId="57" fillId="0" borderId="30" xfId="1" applyNumberFormat="1" applyFont="1" applyBorder="1" applyAlignment="1" applyProtection="1">
      <alignment horizontal="center" vertical="center"/>
    </xf>
    <xf numFmtId="0" fontId="57" fillId="0" borderId="11" xfId="1" applyNumberFormat="1" applyFont="1" applyBorder="1" applyAlignment="1" applyProtection="1">
      <alignment horizontal="center" vertical="center"/>
    </xf>
    <xf numFmtId="0" fontId="57" fillId="0" borderId="80" xfId="1" applyNumberFormat="1" applyFont="1" applyBorder="1" applyAlignment="1" applyProtection="1">
      <alignment horizontal="center" vertical="center"/>
    </xf>
    <xf numFmtId="0" fontId="57" fillId="0" borderId="81" xfId="1" applyNumberFormat="1" applyFont="1" applyBorder="1" applyAlignment="1" applyProtection="1">
      <alignment horizontal="center" vertical="center"/>
    </xf>
    <xf numFmtId="0" fontId="8" fillId="0" borderId="79" xfId="1" applyFont="1" applyBorder="1" applyAlignment="1" applyProtection="1">
      <alignment horizontal="center" vertical="center" shrinkToFit="1"/>
    </xf>
    <xf numFmtId="0" fontId="8" fillId="0" borderId="45" xfId="1" applyFont="1" applyBorder="1" applyAlignment="1" applyProtection="1">
      <alignment horizontal="center" vertical="center" shrinkToFit="1"/>
    </xf>
    <xf numFmtId="0" fontId="8" fillId="0" borderId="34" xfId="1" applyFont="1" applyBorder="1" applyAlignment="1" applyProtection="1">
      <alignment horizontal="center" vertical="center" shrinkToFit="1"/>
    </xf>
    <xf numFmtId="0" fontId="21" fillId="0" borderId="74" xfId="1" applyFont="1" applyBorder="1" applyAlignment="1" applyProtection="1">
      <alignment horizontal="center" vertical="center"/>
    </xf>
    <xf numFmtId="0" fontId="21" fillId="0" borderId="48" xfId="1" applyFont="1" applyBorder="1" applyAlignment="1" applyProtection="1">
      <alignment horizontal="center" vertical="center"/>
    </xf>
    <xf numFmtId="0" fontId="21" fillId="0" borderId="30" xfId="1" applyFont="1" applyBorder="1" applyAlignment="1" applyProtection="1">
      <alignment horizontal="center" vertical="center"/>
    </xf>
    <xf numFmtId="0" fontId="21" fillId="0" borderId="11" xfId="1" applyFont="1" applyBorder="1" applyAlignment="1" applyProtection="1">
      <alignment horizontal="center" vertical="center"/>
    </xf>
    <xf numFmtId="176" fontId="42" fillId="0" borderId="0" xfId="1" applyNumberFormat="1" applyFont="1" applyAlignment="1" applyProtection="1">
      <alignment horizontal="distributed" vertical="center" indent="4"/>
    </xf>
    <xf numFmtId="0" fontId="31" fillId="0" borderId="0" xfId="0" applyFont="1" applyBorder="1" applyAlignment="1">
      <alignment horizontal="center" vertical="center"/>
    </xf>
    <xf numFmtId="0" fontId="46" fillId="0" borderId="65" xfId="0" applyFont="1" applyBorder="1" applyAlignment="1">
      <alignment horizontal="center" vertical="center"/>
    </xf>
    <xf numFmtId="0" fontId="46" fillId="0" borderId="66"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31" fillId="0" borderId="8" xfId="0" applyFont="1" applyBorder="1" applyAlignment="1">
      <alignment horizontal="center" vertical="center"/>
    </xf>
    <xf numFmtId="0" fontId="31" fillId="0" borderId="60" xfId="0" applyFont="1" applyBorder="1" applyAlignment="1">
      <alignment horizontal="center" vertical="center"/>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0" fillId="0" borderId="61" xfId="0" applyBorder="1" applyAlignment="1">
      <alignment horizontal="center" vertical="center" textRotation="255"/>
    </xf>
    <xf numFmtId="0" fontId="0" fillId="0" borderId="0" xfId="0" applyAlignment="1">
      <alignment horizontal="center" vertical="center"/>
    </xf>
  </cellXfs>
  <cellStyles count="5">
    <cellStyle name="ハイパーリンク" xfId="4" builtinId="8"/>
    <cellStyle name="標準" xfId="0" builtinId="0"/>
    <cellStyle name="標準 2" xfId="1"/>
    <cellStyle name="標準 3" xfId="2"/>
    <cellStyle name="標準 4"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iawase.nagoy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tabSelected="1" workbookViewId="0">
      <selection activeCell="B3" sqref="B3:H7"/>
    </sheetView>
  </sheetViews>
  <sheetFormatPr defaultColWidth="9" defaultRowHeight="13.5"/>
  <cols>
    <col min="1" max="3" width="9" style="11"/>
    <col min="4" max="4" width="9" style="11" customWidth="1"/>
    <col min="5" max="7" width="9" style="11"/>
    <col min="8" max="8" width="9.125" style="11" customWidth="1"/>
    <col min="9" max="259" width="9" style="11"/>
    <col min="260" max="260" width="9" style="11" customWidth="1"/>
    <col min="261" max="263" width="9" style="11"/>
    <col min="264" max="264" width="9.125" style="11" customWidth="1"/>
    <col min="265" max="515" width="9" style="11"/>
    <col min="516" max="516" width="9" style="11" customWidth="1"/>
    <col min="517" max="519" width="9" style="11"/>
    <col min="520" max="520" width="9.125" style="11" customWidth="1"/>
    <col min="521" max="771" width="9" style="11"/>
    <col min="772" max="772" width="9" style="11" customWidth="1"/>
    <col min="773" max="775" width="9" style="11"/>
    <col min="776" max="776" width="9.125" style="11" customWidth="1"/>
    <col min="777" max="1027" width="9" style="11"/>
    <col min="1028" max="1028" width="9" style="11" customWidth="1"/>
    <col min="1029" max="1031" width="9" style="11"/>
    <col min="1032" max="1032" width="9.125" style="11" customWidth="1"/>
    <col min="1033" max="1283" width="9" style="11"/>
    <col min="1284" max="1284" width="9" style="11" customWidth="1"/>
    <col min="1285" max="1287" width="9" style="11"/>
    <col min="1288" max="1288" width="9.125" style="11" customWidth="1"/>
    <col min="1289" max="1539" width="9" style="11"/>
    <col min="1540" max="1540" width="9" style="11" customWidth="1"/>
    <col min="1541" max="1543" width="9" style="11"/>
    <col min="1544" max="1544" width="9.125" style="11" customWidth="1"/>
    <col min="1545" max="1795" width="9" style="11"/>
    <col min="1796" max="1796" width="9" style="11" customWidth="1"/>
    <col min="1797" max="1799" width="9" style="11"/>
    <col min="1800" max="1800" width="9.125" style="11" customWidth="1"/>
    <col min="1801" max="2051" width="9" style="11"/>
    <col min="2052" max="2052" width="9" style="11" customWidth="1"/>
    <col min="2053" max="2055" width="9" style="11"/>
    <col min="2056" max="2056" width="9.125" style="11" customWidth="1"/>
    <col min="2057" max="2307" width="9" style="11"/>
    <col min="2308" max="2308" width="9" style="11" customWidth="1"/>
    <col min="2309" max="2311" width="9" style="11"/>
    <col min="2312" max="2312" width="9.125" style="11" customWidth="1"/>
    <col min="2313" max="2563" width="9" style="11"/>
    <col min="2564" max="2564" width="9" style="11" customWidth="1"/>
    <col min="2565" max="2567" width="9" style="11"/>
    <col min="2568" max="2568" width="9.125" style="11" customWidth="1"/>
    <col min="2569" max="2819" width="9" style="11"/>
    <col min="2820" max="2820" width="9" style="11" customWidth="1"/>
    <col min="2821" max="2823" width="9" style="11"/>
    <col min="2824" max="2824" width="9.125" style="11" customWidth="1"/>
    <col min="2825" max="3075" width="9" style="11"/>
    <col min="3076" max="3076" width="9" style="11" customWidth="1"/>
    <col min="3077" max="3079" width="9" style="11"/>
    <col min="3080" max="3080" width="9.125" style="11" customWidth="1"/>
    <col min="3081" max="3331" width="9" style="11"/>
    <col min="3332" max="3332" width="9" style="11" customWidth="1"/>
    <col min="3333" max="3335" width="9" style="11"/>
    <col min="3336" max="3336" width="9.125" style="11" customWidth="1"/>
    <col min="3337" max="3587" width="9" style="11"/>
    <col min="3588" max="3588" width="9" style="11" customWidth="1"/>
    <col min="3589" max="3591" width="9" style="11"/>
    <col min="3592" max="3592" width="9.125" style="11" customWidth="1"/>
    <col min="3593" max="3843" width="9" style="11"/>
    <col min="3844" max="3844" width="9" style="11" customWidth="1"/>
    <col min="3845" max="3847" width="9" style="11"/>
    <col min="3848" max="3848" width="9.125" style="11" customWidth="1"/>
    <col min="3849" max="4099" width="9" style="11"/>
    <col min="4100" max="4100" width="9" style="11" customWidth="1"/>
    <col min="4101" max="4103" width="9" style="11"/>
    <col min="4104" max="4104" width="9.125" style="11" customWidth="1"/>
    <col min="4105" max="4355" width="9" style="11"/>
    <col min="4356" max="4356" width="9" style="11" customWidth="1"/>
    <col min="4357" max="4359" width="9" style="11"/>
    <col min="4360" max="4360" width="9.125" style="11" customWidth="1"/>
    <col min="4361" max="4611" width="9" style="11"/>
    <col min="4612" max="4612" width="9" style="11" customWidth="1"/>
    <col min="4613" max="4615" width="9" style="11"/>
    <col min="4616" max="4616" width="9.125" style="11" customWidth="1"/>
    <col min="4617" max="4867" width="9" style="11"/>
    <col min="4868" max="4868" width="9" style="11" customWidth="1"/>
    <col min="4869" max="4871" width="9" style="11"/>
    <col min="4872" max="4872" width="9.125" style="11" customWidth="1"/>
    <col min="4873" max="5123" width="9" style="11"/>
    <col min="5124" max="5124" width="9" style="11" customWidth="1"/>
    <col min="5125" max="5127" width="9" style="11"/>
    <col min="5128" max="5128" width="9.125" style="11" customWidth="1"/>
    <col min="5129" max="5379" width="9" style="11"/>
    <col min="5380" max="5380" width="9" style="11" customWidth="1"/>
    <col min="5381" max="5383" width="9" style="11"/>
    <col min="5384" max="5384" width="9.125" style="11" customWidth="1"/>
    <col min="5385" max="5635" width="9" style="11"/>
    <col min="5636" max="5636" width="9" style="11" customWidth="1"/>
    <col min="5637" max="5639" width="9" style="11"/>
    <col min="5640" max="5640" width="9.125" style="11" customWidth="1"/>
    <col min="5641" max="5891" width="9" style="11"/>
    <col min="5892" max="5892" width="9" style="11" customWidth="1"/>
    <col min="5893" max="5895" width="9" style="11"/>
    <col min="5896" max="5896" width="9.125" style="11" customWidth="1"/>
    <col min="5897" max="6147" width="9" style="11"/>
    <col min="6148" max="6148" width="9" style="11" customWidth="1"/>
    <col min="6149" max="6151" width="9" style="11"/>
    <col min="6152" max="6152" width="9.125" style="11" customWidth="1"/>
    <col min="6153" max="6403" width="9" style="11"/>
    <col min="6404" max="6404" width="9" style="11" customWidth="1"/>
    <col min="6405" max="6407" width="9" style="11"/>
    <col min="6408" max="6408" width="9.125" style="11" customWidth="1"/>
    <col min="6409" max="6659" width="9" style="11"/>
    <col min="6660" max="6660" width="9" style="11" customWidth="1"/>
    <col min="6661" max="6663" width="9" style="11"/>
    <col min="6664" max="6664" width="9.125" style="11" customWidth="1"/>
    <col min="6665" max="6915" width="9" style="11"/>
    <col min="6916" max="6916" width="9" style="11" customWidth="1"/>
    <col min="6917" max="6919" width="9" style="11"/>
    <col min="6920" max="6920" width="9.125" style="11" customWidth="1"/>
    <col min="6921" max="7171" width="9" style="11"/>
    <col min="7172" max="7172" width="9" style="11" customWidth="1"/>
    <col min="7173" max="7175" width="9" style="11"/>
    <col min="7176" max="7176" width="9.125" style="11" customWidth="1"/>
    <col min="7177" max="7427" width="9" style="11"/>
    <col min="7428" max="7428" width="9" style="11" customWidth="1"/>
    <col min="7429" max="7431" width="9" style="11"/>
    <col min="7432" max="7432" width="9.125" style="11" customWidth="1"/>
    <col min="7433" max="7683" width="9" style="11"/>
    <col min="7684" max="7684" width="9" style="11" customWidth="1"/>
    <col min="7685" max="7687" width="9" style="11"/>
    <col min="7688" max="7688" width="9.125" style="11" customWidth="1"/>
    <col min="7689" max="7939" width="9" style="11"/>
    <col min="7940" max="7940" width="9" style="11" customWidth="1"/>
    <col min="7941" max="7943" width="9" style="11"/>
    <col min="7944" max="7944" width="9.125" style="11" customWidth="1"/>
    <col min="7945" max="8195" width="9" style="11"/>
    <col min="8196" max="8196" width="9" style="11" customWidth="1"/>
    <col min="8197" max="8199" width="9" style="11"/>
    <col min="8200" max="8200" width="9.125" style="11" customWidth="1"/>
    <col min="8201" max="8451" width="9" style="11"/>
    <col min="8452" max="8452" width="9" style="11" customWidth="1"/>
    <col min="8453" max="8455" width="9" style="11"/>
    <col min="8456" max="8456" width="9.125" style="11" customWidth="1"/>
    <col min="8457" max="8707" width="9" style="11"/>
    <col min="8708" max="8708" width="9" style="11" customWidth="1"/>
    <col min="8709" max="8711" width="9" style="11"/>
    <col min="8712" max="8712" width="9.125" style="11" customWidth="1"/>
    <col min="8713" max="8963" width="9" style="11"/>
    <col min="8964" max="8964" width="9" style="11" customWidth="1"/>
    <col min="8965" max="8967" width="9" style="11"/>
    <col min="8968" max="8968" width="9.125" style="11" customWidth="1"/>
    <col min="8969" max="9219" width="9" style="11"/>
    <col min="9220" max="9220" width="9" style="11" customWidth="1"/>
    <col min="9221" max="9223" width="9" style="11"/>
    <col min="9224" max="9224" width="9.125" style="11" customWidth="1"/>
    <col min="9225" max="9475" width="9" style="11"/>
    <col min="9476" max="9476" width="9" style="11" customWidth="1"/>
    <col min="9477" max="9479" width="9" style="11"/>
    <col min="9480" max="9480" width="9.125" style="11" customWidth="1"/>
    <col min="9481" max="9731" width="9" style="11"/>
    <col min="9732" max="9732" width="9" style="11" customWidth="1"/>
    <col min="9733" max="9735" width="9" style="11"/>
    <col min="9736" max="9736" width="9.125" style="11" customWidth="1"/>
    <col min="9737" max="9987" width="9" style="11"/>
    <col min="9988" max="9988" width="9" style="11" customWidth="1"/>
    <col min="9989" max="9991" width="9" style="11"/>
    <col min="9992" max="9992" width="9.125" style="11" customWidth="1"/>
    <col min="9993" max="10243" width="9" style="11"/>
    <col min="10244" max="10244" width="9" style="11" customWidth="1"/>
    <col min="10245" max="10247" width="9" style="11"/>
    <col min="10248" max="10248" width="9.125" style="11" customWidth="1"/>
    <col min="10249" max="10499" width="9" style="11"/>
    <col min="10500" max="10500" width="9" style="11" customWidth="1"/>
    <col min="10501" max="10503" width="9" style="11"/>
    <col min="10504" max="10504" width="9.125" style="11" customWidth="1"/>
    <col min="10505" max="10755" width="9" style="11"/>
    <col min="10756" max="10756" width="9" style="11" customWidth="1"/>
    <col min="10757" max="10759" width="9" style="11"/>
    <col min="10760" max="10760" width="9.125" style="11" customWidth="1"/>
    <col min="10761" max="11011" width="9" style="11"/>
    <col min="11012" max="11012" width="9" style="11" customWidth="1"/>
    <col min="11013" max="11015" width="9" style="11"/>
    <col min="11016" max="11016" width="9.125" style="11" customWidth="1"/>
    <col min="11017" max="11267" width="9" style="11"/>
    <col min="11268" max="11268" width="9" style="11" customWidth="1"/>
    <col min="11269" max="11271" width="9" style="11"/>
    <col min="11272" max="11272" width="9.125" style="11" customWidth="1"/>
    <col min="11273" max="11523" width="9" style="11"/>
    <col min="11524" max="11524" width="9" style="11" customWidth="1"/>
    <col min="11525" max="11527" width="9" style="11"/>
    <col min="11528" max="11528" width="9.125" style="11" customWidth="1"/>
    <col min="11529" max="11779" width="9" style="11"/>
    <col min="11780" max="11780" width="9" style="11" customWidth="1"/>
    <col min="11781" max="11783" width="9" style="11"/>
    <col min="11784" max="11784" width="9.125" style="11" customWidth="1"/>
    <col min="11785" max="12035" width="9" style="11"/>
    <col min="12036" max="12036" width="9" style="11" customWidth="1"/>
    <col min="12037" max="12039" width="9" style="11"/>
    <col min="12040" max="12040" width="9.125" style="11" customWidth="1"/>
    <col min="12041" max="12291" width="9" style="11"/>
    <col min="12292" max="12292" width="9" style="11" customWidth="1"/>
    <col min="12293" max="12295" width="9" style="11"/>
    <col min="12296" max="12296" width="9.125" style="11" customWidth="1"/>
    <col min="12297" max="12547" width="9" style="11"/>
    <col min="12548" max="12548" width="9" style="11" customWidth="1"/>
    <col min="12549" max="12551" width="9" style="11"/>
    <col min="12552" max="12552" width="9.125" style="11" customWidth="1"/>
    <col min="12553" max="12803" width="9" style="11"/>
    <col min="12804" max="12804" width="9" style="11" customWidth="1"/>
    <col min="12805" max="12807" width="9" style="11"/>
    <col min="12808" max="12808" width="9.125" style="11" customWidth="1"/>
    <col min="12809" max="13059" width="9" style="11"/>
    <col min="13060" max="13060" width="9" style="11" customWidth="1"/>
    <col min="13061" max="13063" width="9" style="11"/>
    <col min="13064" max="13064" width="9.125" style="11" customWidth="1"/>
    <col min="13065" max="13315" width="9" style="11"/>
    <col min="13316" max="13316" width="9" style="11" customWidth="1"/>
    <col min="13317" max="13319" width="9" style="11"/>
    <col min="13320" max="13320" width="9.125" style="11" customWidth="1"/>
    <col min="13321" max="13571" width="9" style="11"/>
    <col min="13572" max="13572" width="9" style="11" customWidth="1"/>
    <col min="13573" max="13575" width="9" style="11"/>
    <col min="13576" max="13576" width="9.125" style="11" customWidth="1"/>
    <col min="13577" max="13827" width="9" style="11"/>
    <col min="13828" max="13828" width="9" style="11" customWidth="1"/>
    <col min="13829" max="13831" width="9" style="11"/>
    <col min="13832" max="13832" width="9.125" style="11" customWidth="1"/>
    <col min="13833" max="14083" width="9" style="11"/>
    <col min="14084" max="14084" width="9" style="11" customWidth="1"/>
    <col min="14085" max="14087" width="9" style="11"/>
    <col min="14088" max="14088" width="9.125" style="11" customWidth="1"/>
    <col min="14089" max="14339" width="9" style="11"/>
    <col min="14340" max="14340" width="9" style="11" customWidth="1"/>
    <col min="14341" max="14343" width="9" style="11"/>
    <col min="14344" max="14344" width="9.125" style="11" customWidth="1"/>
    <col min="14345" max="14595" width="9" style="11"/>
    <col min="14596" max="14596" width="9" style="11" customWidth="1"/>
    <col min="14597" max="14599" width="9" style="11"/>
    <col min="14600" max="14600" width="9.125" style="11" customWidth="1"/>
    <col min="14601" max="14851" width="9" style="11"/>
    <col min="14852" max="14852" width="9" style="11" customWidth="1"/>
    <col min="14853" max="14855" width="9" style="11"/>
    <col min="14856" max="14856" width="9.125" style="11" customWidth="1"/>
    <col min="14857" max="15107" width="9" style="11"/>
    <col min="15108" max="15108" width="9" style="11" customWidth="1"/>
    <col min="15109" max="15111" width="9" style="11"/>
    <col min="15112" max="15112" width="9.125" style="11" customWidth="1"/>
    <col min="15113" max="15363" width="9" style="11"/>
    <col min="15364" max="15364" width="9" style="11" customWidth="1"/>
    <col min="15365" max="15367" width="9" style="11"/>
    <col min="15368" max="15368" width="9.125" style="11" customWidth="1"/>
    <col min="15369" max="15619" width="9" style="11"/>
    <col min="15620" max="15620" width="9" style="11" customWidth="1"/>
    <col min="15621" max="15623" width="9" style="11"/>
    <col min="15624" max="15624" width="9.125" style="11" customWidth="1"/>
    <col min="15625" max="15875" width="9" style="11"/>
    <col min="15876" max="15876" width="9" style="11" customWidth="1"/>
    <col min="15877" max="15879" width="9" style="11"/>
    <col min="15880" max="15880" width="9.125" style="11" customWidth="1"/>
    <col min="15881" max="16131" width="9" style="11"/>
    <col min="16132" max="16132" width="9" style="11" customWidth="1"/>
    <col min="16133" max="16135" width="9" style="11"/>
    <col min="16136" max="16136" width="9.125" style="11" customWidth="1"/>
    <col min="16137" max="16384" width="9" style="11"/>
  </cols>
  <sheetData>
    <row r="1" spans="1:15" ht="16.5" customHeight="1">
      <c r="A1" s="258" t="s">
        <v>74</v>
      </c>
      <c r="B1" s="258"/>
      <c r="C1" s="258"/>
      <c r="D1" s="258"/>
      <c r="E1" s="258"/>
      <c r="F1" s="258"/>
      <c r="G1" s="258"/>
      <c r="H1" s="258"/>
      <c r="I1" s="258"/>
      <c r="J1" s="258"/>
      <c r="K1" s="258"/>
      <c r="L1" s="258"/>
      <c r="M1" s="258"/>
      <c r="N1" s="258"/>
    </row>
    <row r="2" spans="1:15" customFormat="1" ht="7.5" customHeight="1" thickBot="1"/>
    <row r="3" spans="1:15" ht="19.5" customHeight="1" thickTop="1">
      <c r="A3" s="57"/>
      <c r="B3" s="14" t="s">
        <v>60</v>
      </c>
      <c r="C3" s="270" t="s">
        <v>255</v>
      </c>
      <c r="D3" s="270"/>
      <c r="E3" s="270"/>
      <c r="F3" s="270"/>
      <c r="G3" s="270"/>
      <c r="H3" s="270"/>
      <c r="I3" s="74"/>
      <c r="J3" s="261" t="s">
        <v>235</v>
      </c>
      <c r="K3" s="262"/>
      <c r="L3" s="263"/>
    </row>
    <row r="4" spans="1:15" ht="18.75" customHeight="1">
      <c r="B4" s="15" t="s">
        <v>70</v>
      </c>
      <c r="C4" s="259" t="s">
        <v>256</v>
      </c>
      <c r="D4" s="259"/>
      <c r="E4" s="259"/>
      <c r="F4" s="259"/>
      <c r="G4" s="259"/>
      <c r="H4" s="259"/>
      <c r="I4" s="74"/>
      <c r="J4" s="264"/>
      <c r="K4" s="265"/>
      <c r="L4" s="266"/>
    </row>
    <row r="5" spans="1:15" ht="19.5" customHeight="1" thickBot="1">
      <c r="B5" s="15" t="s">
        <v>71</v>
      </c>
      <c r="C5" s="260" t="s">
        <v>147</v>
      </c>
      <c r="D5" s="260"/>
      <c r="E5" s="260"/>
      <c r="F5" s="260"/>
      <c r="G5" s="260"/>
      <c r="H5" s="260"/>
      <c r="I5" s="74"/>
      <c r="J5" s="267"/>
      <c r="K5" s="268"/>
      <c r="L5" s="269"/>
    </row>
    <row r="6" spans="1:15" customFormat="1" ht="7.5" customHeight="1" thickTop="1" thickBot="1"/>
    <row r="7" spans="1:15" ht="19.5" customHeight="1" thickBot="1">
      <c r="B7" s="253" t="s">
        <v>179</v>
      </c>
      <c r="C7" s="254"/>
      <c r="D7" s="247">
        <v>42937</v>
      </c>
      <c r="E7" s="247"/>
      <c r="F7" s="247"/>
      <c r="G7" s="248">
        <v>0.79166666666666663</v>
      </c>
      <c r="H7" s="249"/>
      <c r="J7" s="232"/>
      <c r="K7" s="232"/>
      <c r="L7" s="232"/>
      <c r="M7" s="232"/>
      <c r="N7" s="3"/>
    </row>
    <row r="8" spans="1:15" ht="24">
      <c r="B8" s="256" t="s">
        <v>218</v>
      </c>
      <c r="C8" s="256"/>
      <c r="D8" s="256"/>
      <c r="E8" s="256"/>
      <c r="F8" s="256"/>
      <c r="G8" s="256"/>
      <c r="H8" s="256"/>
      <c r="I8" s="256"/>
      <c r="J8" s="256"/>
      <c r="K8" s="256"/>
      <c r="L8" s="256"/>
      <c r="M8" s="256"/>
      <c r="N8" s="256"/>
      <c r="O8" s="256"/>
    </row>
    <row r="9" spans="1:15" ht="14.25" thickBot="1">
      <c r="B9" s="232"/>
      <c r="C9" s="232"/>
      <c r="D9" s="232"/>
      <c r="E9" s="232"/>
      <c r="F9" s="232"/>
      <c r="G9" s="232"/>
      <c r="H9" s="232"/>
      <c r="I9" s="232"/>
      <c r="J9" s="232"/>
      <c r="K9" s="232"/>
    </row>
    <row r="10" spans="1:15" customFormat="1" ht="20.25" customHeight="1" thickBot="1">
      <c r="B10" s="253" t="s">
        <v>180</v>
      </c>
      <c r="C10" s="254"/>
      <c r="D10" s="250">
        <v>42939</v>
      </c>
      <c r="E10" s="251"/>
      <c r="F10" s="251"/>
      <c r="G10" s="251" t="s">
        <v>243</v>
      </c>
      <c r="H10" s="252"/>
    </row>
    <row r="11" spans="1:15" customFormat="1" ht="17.25">
      <c r="B11" s="255" t="s">
        <v>181</v>
      </c>
      <c r="C11" s="255"/>
      <c r="D11" s="255"/>
      <c r="E11" s="255"/>
      <c r="F11" s="255"/>
      <c r="G11" s="255"/>
      <c r="H11" s="255"/>
    </row>
    <row r="12" spans="1:15" ht="16.5" customHeight="1">
      <c r="A12" s="16" t="s">
        <v>89</v>
      </c>
    </row>
    <row r="13" spans="1:15" ht="24">
      <c r="A13" s="233" t="s">
        <v>236</v>
      </c>
    </row>
    <row r="14" spans="1:15" ht="16.5" customHeight="1">
      <c r="A14" s="12" t="s">
        <v>219</v>
      </c>
      <c r="B14" s="11" t="s">
        <v>115</v>
      </c>
    </row>
    <row r="15" spans="1:15" ht="16.5" customHeight="1">
      <c r="A15" s="12" t="s">
        <v>182</v>
      </c>
      <c r="B15" s="11" t="s">
        <v>77</v>
      </c>
    </row>
    <row r="16" spans="1:15" ht="16.5" customHeight="1">
      <c r="A16" s="12" t="s">
        <v>69</v>
      </c>
      <c r="B16" s="11" t="s">
        <v>94</v>
      </c>
    </row>
    <row r="17" spans="1:15" ht="16.5" customHeight="1">
      <c r="A17" s="12" t="s">
        <v>183</v>
      </c>
      <c r="B17" s="107" t="s">
        <v>125</v>
      </c>
      <c r="C17" s="18"/>
      <c r="D17" s="18"/>
      <c r="E17" s="18"/>
      <c r="F17" s="18"/>
      <c r="G17" s="18"/>
      <c r="H17" s="18"/>
      <c r="I17" s="18"/>
      <c r="J17" s="18"/>
      <c r="K17" s="18"/>
      <c r="L17" s="18"/>
      <c r="M17" s="18"/>
      <c r="N17" s="18"/>
      <c r="O17" s="18"/>
    </row>
    <row r="18" spans="1:15" ht="16.5" customHeight="1">
      <c r="A18" s="12" t="s">
        <v>184</v>
      </c>
      <c r="B18" s="108" t="s">
        <v>175</v>
      </c>
      <c r="C18" s="18"/>
      <c r="D18" s="18"/>
      <c r="E18" s="18"/>
      <c r="F18" s="18"/>
      <c r="G18" s="18"/>
      <c r="H18" s="18"/>
      <c r="I18" s="18"/>
      <c r="J18" s="18"/>
      <c r="K18" s="18"/>
      <c r="L18" s="18"/>
      <c r="M18" s="18"/>
      <c r="N18" s="18"/>
      <c r="O18" s="18"/>
    </row>
    <row r="19" spans="1:15" ht="16.5" customHeight="1">
      <c r="A19" s="12" t="s">
        <v>185</v>
      </c>
      <c r="B19" s="11" t="s">
        <v>135</v>
      </c>
    </row>
    <row r="20" spans="1:15" ht="16.5" customHeight="1">
      <c r="A20" s="12" t="s">
        <v>220</v>
      </c>
      <c r="B20" s="11" t="s">
        <v>88</v>
      </c>
    </row>
    <row r="21" spans="1:15" ht="16.5" customHeight="1"/>
    <row r="22" spans="1:15" ht="16.5" customHeight="1">
      <c r="A22" s="16" t="s">
        <v>221</v>
      </c>
    </row>
    <row r="23" spans="1:15" ht="16.5" customHeight="1">
      <c r="A23" s="13" t="s">
        <v>68</v>
      </c>
      <c r="B23" s="11" t="s">
        <v>222</v>
      </c>
    </row>
    <row r="24" spans="1:15" ht="16.5" customHeight="1">
      <c r="A24" s="13" t="s">
        <v>68</v>
      </c>
      <c r="B24" s="11" t="s">
        <v>82</v>
      </c>
    </row>
    <row r="25" spans="1:15" ht="16.5" customHeight="1">
      <c r="A25" s="13" t="s">
        <v>68</v>
      </c>
      <c r="B25" s="11" t="s">
        <v>186</v>
      </c>
    </row>
    <row r="26" spans="1:15" ht="16.5" customHeight="1">
      <c r="A26" s="13" t="s">
        <v>68</v>
      </c>
      <c r="B26" s="11" t="s">
        <v>187</v>
      </c>
    </row>
    <row r="27" spans="1:15" ht="16.5" customHeight="1">
      <c r="A27" s="13" t="s">
        <v>68</v>
      </c>
      <c r="B27" s="20" t="s">
        <v>84</v>
      </c>
      <c r="C27" s="20"/>
      <c r="D27" s="20"/>
      <c r="E27" s="20"/>
      <c r="F27" s="20"/>
      <c r="G27" s="18"/>
      <c r="H27" s="18"/>
      <c r="I27" s="18"/>
      <c r="J27" s="18"/>
      <c r="K27" s="18"/>
      <c r="L27" s="18"/>
    </row>
    <row r="28" spans="1:15" ht="16.5" customHeight="1">
      <c r="A28" s="13" t="s">
        <v>68</v>
      </c>
      <c r="B28" s="18"/>
      <c r="C28" s="18" t="s">
        <v>188</v>
      </c>
      <c r="D28" s="18"/>
      <c r="E28" s="18"/>
      <c r="F28" s="18"/>
      <c r="G28" s="18"/>
      <c r="H28" s="18"/>
      <c r="I28" s="18"/>
      <c r="J28" s="18"/>
      <c r="K28" s="18"/>
      <c r="L28" s="18"/>
    </row>
    <row r="29" spans="1:15" ht="16.5" customHeight="1">
      <c r="A29" s="13" t="s">
        <v>68</v>
      </c>
      <c r="B29" s="18"/>
      <c r="C29" s="44" t="s">
        <v>91</v>
      </c>
      <c r="D29" s="18"/>
      <c r="E29" s="21" t="s">
        <v>67</v>
      </c>
      <c r="F29" s="21" t="s">
        <v>190</v>
      </c>
      <c r="G29" s="21">
        <v>54.23</v>
      </c>
      <c r="H29" s="18"/>
      <c r="I29" s="18"/>
      <c r="J29" s="18"/>
      <c r="K29" s="18"/>
      <c r="L29" s="18"/>
    </row>
    <row r="30" spans="1:15" ht="16.5" customHeight="1" thickBot="1">
      <c r="A30" s="13" t="s">
        <v>223</v>
      </c>
      <c r="B30" s="18"/>
      <c r="C30" s="44" t="s">
        <v>92</v>
      </c>
      <c r="D30" s="18"/>
      <c r="E30" s="21" t="s">
        <v>85</v>
      </c>
      <c r="F30" s="21" t="s">
        <v>190</v>
      </c>
      <c r="G30" s="21" t="s">
        <v>86</v>
      </c>
      <c r="H30" s="18"/>
      <c r="I30" s="18"/>
      <c r="J30" s="18"/>
      <c r="K30" s="18"/>
      <c r="L30" s="18"/>
    </row>
    <row r="31" spans="1:15" ht="16.5" customHeight="1">
      <c r="A31" s="13" t="s">
        <v>68</v>
      </c>
      <c r="B31" s="18"/>
      <c r="C31" s="44"/>
      <c r="D31" s="45" t="s">
        <v>90</v>
      </c>
      <c r="E31" s="46"/>
      <c r="F31" s="46"/>
      <c r="G31" s="46"/>
      <c r="H31" s="47"/>
      <c r="I31" s="18"/>
      <c r="J31" s="48"/>
      <c r="K31" s="48"/>
      <c r="L31" s="42"/>
      <c r="M31" s="19"/>
      <c r="N31" s="7"/>
    </row>
    <row r="32" spans="1:15" ht="16.5" customHeight="1">
      <c r="A32" s="13" t="s">
        <v>68</v>
      </c>
      <c r="B32" s="18"/>
      <c r="C32" s="44"/>
      <c r="D32" s="49" t="s">
        <v>76</v>
      </c>
      <c r="E32" s="50"/>
      <c r="F32" s="50"/>
      <c r="G32" s="50"/>
      <c r="H32" s="51"/>
      <c r="I32" s="18"/>
      <c r="J32" s="48"/>
      <c r="K32" s="48"/>
      <c r="L32" s="42"/>
      <c r="M32" s="19"/>
      <c r="N32" s="7"/>
    </row>
    <row r="33" spans="1:14" ht="16.5" customHeight="1" thickBot="1">
      <c r="A33" s="13" t="s">
        <v>68</v>
      </c>
      <c r="B33" s="18"/>
      <c r="C33" s="44"/>
      <c r="D33" s="52" t="s">
        <v>41</v>
      </c>
      <c r="E33" s="53" t="s">
        <v>75</v>
      </c>
      <c r="F33" s="54" t="s">
        <v>190</v>
      </c>
      <c r="G33" s="55">
        <v>12</v>
      </c>
      <c r="H33" s="56"/>
      <c r="I33" s="18"/>
      <c r="J33" s="48"/>
      <c r="K33" s="48"/>
      <c r="L33" s="42"/>
      <c r="M33" s="19"/>
      <c r="N33" s="7"/>
    </row>
    <row r="34" spans="1:14" ht="16.5" customHeight="1">
      <c r="A34" s="13" t="s">
        <v>68</v>
      </c>
      <c r="B34" s="18"/>
      <c r="C34" s="18" t="s">
        <v>189</v>
      </c>
      <c r="D34" s="18"/>
      <c r="E34" s="18"/>
      <c r="F34" s="18"/>
      <c r="G34" s="18"/>
      <c r="H34" s="18"/>
      <c r="I34" s="18"/>
      <c r="J34" s="18"/>
      <c r="K34" s="18"/>
      <c r="L34" s="18"/>
    </row>
    <row r="35" spans="1:14" ht="16.5" customHeight="1">
      <c r="A35" s="13" t="s">
        <v>68</v>
      </c>
      <c r="B35" s="18"/>
      <c r="C35" s="44" t="s">
        <v>93</v>
      </c>
      <c r="D35" s="18"/>
      <c r="E35" s="21" t="s">
        <v>224</v>
      </c>
      <c r="F35" s="21" t="s">
        <v>190</v>
      </c>
      <c r="G35" s="21" t="s">
        <v>225</v>
      </c>
      <c r="H35" s="18"/>
      <c r="I35" s="18"/>
      <c r="J35" s="18"/>
      <c r="K35" s="18"/>
      <c r="L35" s="18"/>
    </row>
    <row r="36" spans="1:14" ht="16.5" customHeight="1">
      <c r="A36" s="13" t="s">
        <v>226</v>
      </c>
      <c r="B36" s="18"/>
      <c r="C36" s="80" t="s">
        <v>81</v>
      </c>
      <c r="D36" s="18"/>
      <c r="E36" s="21"/>
      <c r="F36" s="21"/>
      <c r="G36" s="21"/>
      <c r="H36" s="18"/>
      <c r="I36" s="18"/>
      <c r="J36" s="18"/>
      <c r="K36" s="18"/>
      <c r="L36" s="18"/>
    </row>
    <row r="37" spans="1:14" ht="16.5" customHeight="1">
      <c r="A37" s="13" t="s">
        <v>68</v>
      </c>
    </row>
    <row r="38" spans="1:14" ht="16.5" customHeight="1">
      <c r="A38" s="16" t="s">
        <v>227</v>
      </c>
    </row>
    <row r="39" spans="1:14" ht="16.5" customHeight="1">
      <c r="A39" s="13" t="s">
        <v>228</v>
      </c>
      <c r="B39" s="11" t="s">
        <v>229</v>
      </c>
    </row>
    <row r="40" spans="1:14" ht="16.5" customHeight="1">
      <c r="A40" s="13" t="s">
        <v>68</v>
      </c>
    </row>
    <row r="41" spans="1:14" ht="16.5" customHeight="1">
      <c r="A41" s="16" t="s">
        <v>230</v>
      </c>
    </row>
    <row r="42" spans="1:14" ht="16.5" customHeight="1">
      <c r="A42" s="13" t="s">
        <v>68</v>
      </c>
    </row>
    <row r="43" spans="1:14" ht="16.5" customHeight="1">
      <c r="A43" s="16" t="s">
        <v>242</v>
      </c>
    </row>
    <row r="44" spans="1:14" ht="22.9" customHeight="1">
      <c r="A44" s="13" t="s">
        <v>68</v>
      </c>
      <c r="G44" s="11" t="s">
        <v>231</v>
      </c>
      <c r="H44" s="257" t="s">
        <v>217</v>
      </c>
      <c r="I44" s="257"/>
      <c r="J44" s="257"/>
      <c r="K44" s="257"/>
      <c r="L44" s="257"/>
      <c r="M44" s="257"/>
    </row>
    <row r="45" spans="1:14" ht="16.5" customHeight="1">
      <c r="A45" s="13" t="s">
        <v>68</v>
      </c>
      <c r="B45" s="11" t="s">
        <v>191</v>
      </c>
    </row>
    <row r="46" spans="1:14" ht="16.5" customHeight="1">
      <c r="A46" s="13" t="s">
        <v>68</v>
      </c>
      <c r="B46" s="11" t="s">
        <v>192</v>
      </c>
    </row>
    <row r="47" spans="1:14" ht="16.5" customHeight="1">
      <c r="A47" s="13" t="s">
        <v>68</v>
      </c>
    </row>
    <row r="48" spans="1:14" s="129" customFormat="1" ht="16.5" customHeight="1">
      <c r="A48" s="128" t="s">
        <v>232</v>
      </c>
    </row>
    <row r="49" spans="1:10" s="129" customFormat="1" ht="16.5" customHeight="1">
      <c r="A49" s="130" t="s">
        <v>68</v>
      </c>
    </row>
    <row r="50" spans="1:10" s="129" customFormat="1" ht="16.5" customHeight="1">
      <c r="A50" s="130" t="s">
        <v>68</v>
      </c>
      <c r="B50" s="129" t="s">
        <v>204</v>
      </c>
    </row>
    <row r="51" spans="1:10" s="129" customFormat="1" ht="16.5" customHeight="1">
      <c r="A51" s="130" t="s">
        <v>68</v>
      </c>
    </row>
    <row r="52" spans="1:10" ht="16.5" customHeight="1">
      <c r="A52" s="16" t="s">
        <v>233</v>
      </c>
    </row>
    <row r="53" spans="1:10" ht="16.5" customHeight="1">
      <c r="A53" s="13" t="s">
        <v>68</v>
      </c>
    </row>
    <row r="54" spans="1:10" ht="16.5" customHeight="1">
      <c r="A54" s="13" t="s">
        <v>68</v>
      </c>
      <c r="B54" s="11" t="s">
        <v>148</v>
      </c>
    </row>
    <row r="55" spans="1:10" ht="16.5" customHeight="1">
      <c r="A55" s="13" t="s">
        <v>68</v>
      </c>
    </row>
    <row r="56" spans="1:10" ht="16.5" customHeight="1">
      <c r="A56" s="13" t="s">
        <v>68</v>
      </c>
      <c r="C56" s="92" t="s">
        <v>72</v>
      </c>
    </row>
    <row r="57" spans="1:10" ht="16.5" customHeight="1">
      <c r="A57" s="13" t="s">
        <v>68</v>
      </c>
      <c r="C57" s="91" t="s">
        <v>149</v>
      </c>
      <c r="D57" s="91"/>
      <c r="E57" s="91"/>
      <c r="F57" s="91"/>
      <c r="G57" s="91"/>
      <c r="H57" s="91"/>
    </row>
    <row r="58" spans="1:10" ht="16.5" customHeight="1">
      <c r="A58" s="13" t="s">
        <v>68</v>
      </c>
    </row>
    <row r="59" spans="1:10" ht="16.5" customHeight="1">
      <c r="A59" s="16" t="s">
        <v>234</v>
      </c>
    </row>
    <row r="60" spans="1:10" ht="16.5" customHeight="1" thickBot="1"/>
    <row r="61" spans="1:10" ht="16.5" customHeight="1">
      <c r="B61" s="81" t="s">
        <v>73</v>
      </c>
      <c r="C61" s="82"/>
      <c r="D61" s="83"/>
      <c r="E61" s="82"/>
      <c r="F61" s="82"/>
      <c r="G61" s="82"/>
      <c r="H61" s="82"/>
      <c r="I61" s="82"/>
      <c r="J61" s="84"/>
    </row>
    <row r="62" spans="1:10" ht="16.5" customHeight="1">
      <c r="B62" s="85"/>
      <c r="D62" s="86"/>
      <c r="E62" s="86"/>
      <c r="F62" s="86"/>
      <c r="G62" s="86"/>
      <c r="H62" s="86"/>
      <c r="I62" s="86"/>
      <c r="J62" s="87"/>
    </row>
    <row r="63" spans="1:10" ht="30" customHeight="1">
      <c r="B63" s="85"/>
      <c r="C63" s="210" t="s">
        <v>193</v>
      </c>
      <c r="D63" s="246" t="s">
        <v>178</v>
      </c>
      <c r="E63" s="246"/>
      <c r="F63" s="246"/>
      <c r="G63" s="246"/>
      <c r="H63" s="86"/>
      <c r="I63" s="86"/>
      <c r="J63" s="87"/>
    </row>
    <row r="64" spans="1:10" ht="16.5" customHeight="1">
      <c r="B64" s="85"/>
      <c r="C64" s="182" t="s">
        <v>150</v>
      </c>
      <c r="D64" s="86"/>
      <c r="E64" s="86"/>
      <c r="F64" s="86"/>
      <c r="G64" s="86"/>
      <c r="H64" s="86"/>
      <c r="I64" s="86"/>
      <c r="J64" s="87"/>
    </row>
    <row r="65" spans="2:10" ht="16.5" customHeight="1" thickBot="1">
      <c r="B65" s="88"/>
      <c r="C65" s="89"/>
      <c r="D65" s="89"/>
      <c r="E65" s="89"/>
      <c r="F65" s="89"/>
      <c r="G65" s="89"/>
      <c r="H65" s="89"/>
      <c r="I65" s="89"/>
      <c r="J65" s="90"/>
    </row>
    <row r="66" spans="2:10" ht="16.5" customHeight="1"/>
  </sheetData>
  <sheetProtection sheet="1" objects="1" scenarios="1" selectLockedCells="1" selectUnlockedCells="1"/>
  <mergeCells count="15">
    <mergeCell ref="B10:C10"/>
    <mergeCell ref="B11:H11"/>
    <mergeCell ref="B8:O8"/>
    <mergeCell ref="H44:M44"/>
    <mergeCell ref="A1:N1"/>
    <mergeCell ref="B7:C7"/>
    <mergeCell ref="C4:H4"/>
    <mergeCell ref="C5:H5"/>
    <mergeCell ref="J3:L5"/>
    <mergeCell ref="C3:H3"/>
    <mergeCell ref="D63:G63"/>
    <mergeCell ref="D7:F7"/>
    <mergeCell ref="G7:H7"/>
    <mergeCell ref="D10:F10"/>
    <mergeCell ref="G10:H10"/>
  </mergeCells>
  <phoneticPr fontId="2"/>
  <hyperlinks>
    <hyperlink ref="D63" r:id="rId1"/>
  </hyperlinks>
  <pageMargins left="0.7" right="0.7" top="0.75" bottom="0.75" header="0.3" footer="0.3"/>
  <pageSetup paperSize="9" scale="55"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59"/>
  <sheetViews>
    <sheetView zoomScaleNormal="100" workbookViewId="0">
      <pane ySplit="10" topLeftCell="A11" activePane="bottomLeft" state="frozen"/>
      <selection activeCell="C89" sqref="C89"/>
      <selection pane="bottomLeft" activeCell="D3" sqref="D3:F3"/>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1" width="9" style="2" customWidth="1"/>
    <col min="12" max="12" width="9" style="2" hidden="1" customWidth="1"/>
    <col min="13" max="13" width="25.5" style="2" hidden="1" customWidth="1"/>
    <col min="14" max="14" width="11.625" style="2" hidden="1" customWidth="1"/>
    <col min="15" max="20" width="9" style="2" hidden="1" customWidth="1"/>
    <col min="21"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13" ht="22.15" customHeight="1">
      <c r="A1" s="8" t="s">
        <v>194</v>
      </c>
      <c r="D1" s="8" t="str">
        <f>注意事項!J3</f>
        <v>中学用</v>
      </c>
    </row>
    <row r="2" spans="1:13" ht="14.25" thickBot="1"/>
    <row r="3" spans="1:13" ht="24.6" customHeight="1">
      <c r="B3" s="277" t="s">
        <v>195</v>
      </c>
      <c r="C3" s="278"/>
      <c r="D3" s="274"/>
      <c r="E3" s="275"/>
      <c r="F3" s="276"/>
      <c r="G3" s="211" t="s">
        <v>196</v>
      </c>
    </row>
    <row r="4" spans="1:13" ht="27" customHeight="1">
      <c r="B4" s="277" t="s">
        <v>197</v>
      </c>
      <c r="C4" s="278"/>
      <c r="D4" s="279"/>
      <c r="E4" s="280"/>
      <c r="F4" s="281"/>
      <c r="G4" s="4" t="s">
        <v>78</v>
      </c>
      <c r="H4" s="3"/>
    </row>
    <row r="5" spans="1:13" ht="27" customHeight="1">
      <c r="B5" s="277" t="s">
        <v>198</v>
      </c>
      <c r="C5" s="278"/>
      <c r="D5" s="285"/>
      <c r="E5" s="286"/>
      <c r="F5" s="287"/>
      <c r="G5" s="4" t="s">
        <v>250</v>
      </c>
      <c r="H5" s="3"/>
    </row>
    <row r="6" spans="1:13" ht="27" customHeight="1">
      <c r="B6" s="277" t="s">
        <v>199</v>
      </c>
      <c r="C6" s="278"/>
      <c r="D6" s="279"/>
      <c r="E6" s="280"/>
      <c r="F6" s="281"/>
      <c r="G6" s="4" t="s">
        <v>78</v>
      </c>
    </row>
    <row r="7" spans="1:13" ht="28.9" customHeight="1" thickBot="1">
      <c r="B7" s="288" t="s">
        <v>253</v>
      </c>
      <c r="C7" s="289"/>
      <c r="D7" s="271"/>
      <c r="E7" s="272"/>
      <c r="F7" s="273"/>
      <c r="G7" s="4" t="s">
        <v>254</v>
      </c>
      <c r="I7" s="3"/>
    </row>
    <row r="8" spans="1:13" ht="27" customHeight="1">
      <c r="B8" s="277" t="s">
        <v>200</v>
      </c>
      <c r="C8" s="278"/>
      <c r="D8" s="282"/>
      <c r="E8" s="283"/>
      <c r="F8" s="284"/>
      <c r="G8" s="4" t="s">
        <v>78</v>
      </c>
    </row>
    <row r="9" spans="1:13" ht="27" customHeight="1" thickBot="1">
      <c r="B9" s="277" t="s">
        <v>37</v>
      </c>
      <c r="C9" s="278"/>
      <c r="D9" s="271"/>
      <c r="E9" s="272"/>
      <c r="F9" s="273"/>
      <c r="G9" s="4" t="s">
        <v>112</v>
      </c>
      <c r="I9" s="3"/>
    </row>
    <row r="10" spans="1:13" ht="30" customHeight="1" thickBot="1">
      <c r="A10" s="183"/>
      <c r="B10" s="290" t="s">
        <v>201</v>
      </c>
      <c r="C10" s="291"/>
      <c r="D10" s="212">
        <v>0</v>
      </c>
      <c r="E10" s="213" t="s">
        <v>202</v>
      </c>
      <c r="F10" s="65"/>
      <c r="G10" s="183"/>
      <c r="H10" s="65"/>
      <c r="M10"/>
    </row>
    <row r="11" spans="1:13" ht="28.5" customHeight="1" thickBot="1">
      <c r="A11" s="183"/>
      <c r="B11" s="292" t="s">
        <v>203</v>
      </c>
      <c r="C11" s="293"/>
      <c r="D11" s="293"/>
      <c r="E11" s="293"/>
      <c r="F11" s="293"/>
      <c r="G11" s="293"/>
      <c r="H11" s="293"/>
      <c r="I11" s="294"/>
      <c r="M11"/>
    </row>
    <row r="12" spans="1:13" ht="28.5" customHeight="1" thickBot="1">
      <c r="A12" s="183"/>
      <c r="B12" s="295"/>
      <c r="C12" s="296"/>
      <c r="D12" s="296"/>
      <c r="E12" s="297"/>
      <c r="F12" s="296"/>
      <c r="G12" s="296"/>
      <c r="H12" s="296"/>
      <c r="I12" s="297"/>
      <c r="M12"/>
    </row>
    <row r="13" spans="1:13" ht="28.5" customHeight="1" thickBot="1">
      <c r="A13" s="183"/>
      <c r="B13" s="295"/>
      <c r="C13" s="296"/>
      <c r="D13" s="296"/>
      <c r="E13" s="297"/>
      <c r="F13" s="296"/>
      <c r="G13" s="296"/>
      <c r="H13" s="296"/>
      <c r="I13" s="297"/>
      <c r="M13"/>
    </row>
    <row r="14" spans="1:13">
      <c r="A14" s="183"/>
      <c r="B14" s="65"/>
      <c r="C14" s="183"/>
      <c r="D14" s="65"/>
      <c r="E14" s="183"/>
      <c r="F14" s="65"/>
      <c r="G14" s="183"/>
      <c r="H14" s="65"/>
      <c r="M14"/>
    </row>
    <row r="15" spans="1:13">
      <c r="A15" s="183"/>
      <c r="B15" s="65"/>
      <c r="C15" s="183"/>
      <c r="D15" s="65"/>
      <c r="E15" s="183"/>
      <c r="F15" s="65"/>
      <c r="G15" s="183"/>
      <c r="H15" s="65"/>
      <c r="M15"/>
    </row>
    <row r="16" spans="1:13">
      <c r="A16" s="183"/>
      <c r="B16" s="65"/>
      <c r="C16" s="183"/>
      <c r="D16" s="65"/>
      <c r="E16" s="183"/>
      <c r="F16" s="65"/>
      <c r="G16" s="183"/>
      <c r="H16" s="65"/>
      <c r="M16"/>
    </row>
    <row r="17" spans="1:13">
      <c r="A17" s="183"/>
      <c r="B17" s="65"/>
      <c r="C17" s="183"/>
      <c r="D17" s="65"/>
      <c r="E17" s="183"/>
      <c r="F17" s="65"/>
      <c r="G17" s="183"/>
      <c r="H17" s="65"/>
      <c r="M17"/>
    </row>
    <row r="18" spans="1:13">
      <c r="A18" s="183"/>
      <c r="B18" s="65"/>
      <c r="C18" s="183"/>
      <c r="D18" s="65"/>
      <c r="E18" s="183"/>
      <c r="F18" s="65"/>
      <c r="G18" s="183"/>
      <c r="H18" s="65"/>
      <c r="M18"/>
    </row>
    <row r="19" spans="1:13">
      <c r="A19" s="183"/>
      <c r="B19" s="65"/>
      <c r="C19" s="183"/>
      <c r="D19" s="65"/>
      <c r="E19" s="183"/>
      <c r="F19" s="65"/>
      <c r="G19" s="183"/>
      <c r="H19" s="65"/>
      <c r="M19"/>
    </row>
    <row r="20" spans="1:13">
      <c r="A20" s="183"/>
      <c r="B20" s="65"/>
      <c r="C20" s="183"/>
      <c r="D20" s="65"/>
      <c r="E20" s="183"/>
      <c r="F20" s="65"/>
      <c r="G20" s="183"/>
      <c r="H20" s="65"/>
      <c r="M20"/>
    </row>
    <row r="21" spans="1:13">
      <c r="A21" s="183"/>
      <c r="B21" s="65"/>
      <c r="C21" s="183"/>
      <c r="D21" s="65"/>
      <c r="E21" s="183"/>
      <c r="F21" s="65"/>
      <c r="G21" s="183"/>
      <c r="H21" s="65"/>
      <c r="M21"/>
    </row>
    <row r="22" spans="1:13">
      <c r="A22" s="183"/>
      <c r="B22" s="65"/>
      <c r="C22" s="183"/>
      <c r="D22" s="65"/>
      <c r="E22" s="183"/>
      <c r="F22" s="65"/>
      <c r="G22" s="183"/>
      <c r="H22" s="65"/>
      <c r="M22"/>
    </row>
    <row r="23" spans="1:13">
      <c r="A23" s="183"/>
      <c r="B23" s="65"/>
      <c r="C23" s="183"/>
      <c r="D23" s="65"/>
      <c r="E23" s="183"/>
      <c r="F23" s="65"/>
      <c r="G23" s="183"/>
      <c r="H23" s="65"/>
      <c r="M23"/>
    </row>
    <row r="24" spans="1:13">
      <c r="A24" s="183"/>
      <c r="B24" s="65"/>
      <c r="C24" s="183"/>
      <c r="D24" s="65"/>
      <c r="E24" s="183"/>
      <c r="F24" s="65"/>
      <c r="G24" s="183"/>
      <c r="H24" s="65"/>
      <c r="M24"/>
    </row>
    <row r="25" spans="1:13">
      <c r="A25" s="183"/>
      <c r="B25" s="65"/>
      <c r="C25" s="183"/>
      <c r="D25" s="65"/>
      <c r="E25" s="183"/>
      <c r="F25" s="65"/>
      <c r="G25" s="183"/>
      <c r="H25" s="65"/>
      <c r="M25"/>
    </row>
    <row r="26" spans="1:13">
      <c r="A26" s="183"/>
      <c r="B26" s="65"/>
      <c r="C26" s="183"/>
      <c r="D26" s="65"/>
      <c r="E26" s="183"/>
      <c r="F26" s="65"/>
      <c r="G26" s="183"/>
      <c r="H26" s="65"/>
      <c r="M26"/>
    </row>
    <row r="27" spans="1:13">
      <c r="A27" s="183"/>
      <c r="B27" s="65"/>
      <c r="C27" s="183"/>
      <c r="D27" s="65"/>
      <c r="E27" s="183"/>
      <c r="F27" s="65"/>
      <c r="G27" s="183"/>
      <c r="H27" s="65"/>
      <c r="M27"/>
    </row>
    <row r="28" spans="1:13">
      <c r="A28" s="183"/>
      <c r="B28" s="65"/>
      <c r="C28" s="183"/>
      <c r="D28" s="65"/>
      <c r="E28" s="183"/>
      <c r="F28" s="65"/>
      <c r="G28" s="183"/>
      <c r="H28" s="65"/>
      <c r="M28"/>
    </row>
    <row r="29" spans="1:13">
      <c r="A29" s="183"/>
      <c r="B29" s="65"/>
      <c r="C29" s="183"/>
      <c r="D29" s="65"/>
      <c r="E29" s="183"/>
      <c r="F29" s="65"/>
      <c r="G29" s="183"/>
      <c r="H29" s="65"/>
      <c r="M29"/>
    </row>
    <row r="30" spans="1:13">
      <c r="A30" s="183"/>
      <c r="B30" s="65"/>
      <c r="C30" s="183"/>
      <c r="D30" s="65"/>
      <c r="E30" s="183"/>
      <c r="F30" s="65"/>
      <c r="G30" s="183"/>
      <c r="H30" s="65"/>
      <c r="M30"/>
    </row>
    <row r="31" spans="1:13">
      <c r="A31" s="183"/>
      <c r="B31" s="65"/>
      <c r="C31" s="183"/>
      <c r="D31" s="65"/>
      <c r="E31" s="183"/>
      <c r="F31" s="65"/>
      <c r="G31" s="183"/>
      <c r="H31" s="65"/>
      <c r="M31"/>
    </row>
    <row r="32" spans="1:13">
      <c r="A32" s="183"/>
      <c r="B32" s="65"/>
      <c r="C32" s="183"/>
      <c r="D32" s="65"/>
      <c r="E32" s="183"/>
      <c r="F32" s="65"/>
      <c r="G32" s="183"/>
      <c r="H32" s="65"/>
      <c r="M32"/>
    </row>
    <row r="33" spans="1:13">
      <c r="A33" s="183"/>
      <c r="B33" s="65"/>
      <c r="C33" s="183"/>
      <c r="D33" s="65"/>
      <c r="E33" s="183"/>
      <c r="F33" s="65"/>
      <c r="G33" s="183"/>
      <c r="H33" s="65"/>
      <c r="M33"/>
    </row>
    <row r="34" spans="1:13">
      <c r="A34" s="183"/>
      <c r="B34" s="65"/>
      <c r="C34" s="183"/>
      <c r="D34" s="65"/>
      <c r="E34" s="183"/>
      <c r="F34" s="65"/>
      <c r="G34" s="65"/>
      <c r="H34" s="65"/>
      <c r="M34"/>
    </row>
    <row r="35" spans="1:13">
      <c r="A35" s="183"/>
      <c r="B35" s="65"/>
      <c r="C35" s="183"/>
      <c r="D35" s="65"/>
      <c r="E35" s="183"/>
      <c r="F35" s="65"/>
      <c r="G35" s="65"/>
      <c r="H35" s="65"/>
      <c r="M35"/>
    </row>
    <row r="36" spans="1:13">
      <c r="A36" s="183"/>
      <c r="B36" s="65"/>
      <c r="C36" s="183"/>
      <c r="D36" s="65"/>
      <c r="E36" s="183"/>
      <c r="F36" s="65"/>
      <c r="G36" s="65"/>
      <c r="H36" s="65"/>
      <c r="M36"/>
    </row>
    <row r="37" spans="1:13">
      <c r="A37" s="183"/>
      <c r="B37" s="65"/>
      <c r="C37" s="183"/>
      <c r="D37" s="65"/>
      <c r="E37" s="183"/>
      <c r="F37" s="65"/>
      <c r="G37" s="65"/>
      <c r="H37" s="65"/>
      <c r="M37"/>
    </row>
    <row r="38" spans="1:13">
      <c r="A38" s="183"/>
      <c r="B38" s="65"/>
      <c r="C38" s="183"/>
      <c r="D38" s="65"/>
      <c r="E38" s="183"/>
      <c r="F38" s="65"/>
      <c r="G38" s="65"/>
      <c r="H38" s="65"/>
      <c r="M38"/>
    </row>
    <row r="39" spans="1:13">
      <c r="A39" s="183"/>
      <c r="B39" s="65"/>
      <c r="C39" s="183"/>
      <c r="D39" s="65"/>
      <c r="E39" s="183"/>
      <c r="F39" s="65"/>
      <c r="G39" s="65"/>
      <c r="H39" s="65"/>
      <c r="M39"/>
    </row>
    <row r="40" spans="1:13">
      <c r="A40" s="183"/>
      <c r="B40" s="65"/>
      <c r="C40" s="183"/>
      <c r="D40" s="65"/>
      <c r="E40" s="183"/>
      <c r="F40" s="65"/>
      <c r="G40" s="65"/>
      <c r="H40" s="65"/>
      <c r="M40"/>
    </row>
    <row r="41" spans="1:13">
      <c r="A41" s="183"/>
      <c r="B41" s="65"/>
      <c r="C41" s="183"/>
      <c r="D41" s="65"/>
      <c r="E41" s="183"/>
      <c r="F41" s="65"/>
      <c r="G41" s="65"/>
      <c r="H41" s="65"/>
      <c r="M41"/>
    </row>
    <row r="42" spans="1:13">
      <c r="A42" s="183"/>
      <c r="B42" s="65"/>
      <c r="C42" s="183"/>
      <c r="D42" s="65"/>
      <c r="E42" s="183"/>
      <c r="F42" s="65"/>
      <c r="G42" s="65"/>
      <c r="H42" s="65"/>
      <c r="M42"/>
    </row>
    <row r="43" spans="1:13">
      <c r="A43" s="183"/>
      <c r="B43" s="65"/>
      <c r="C43" s="183"/>
      <c r="D43" s="65"/>
      <c r="E43" s="183"/>
      <c r="F43" s="65"/>
      <c r="G43" s="65"/>
      <c r="H43" s="65"/>
      <c r="M43"/>
    </row>
    <row r="44" spans="1:13">
      <c r="A44" s="183"/>
      <c r="B44" s="65"/>
      <c r="C44" s="183"/>
      <c r="D44" s="65"/>
      <c r="E44" s="183"/>
      <c r="F44" s="65"/>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objects="1" scenarios="1" selectLockedCells="1"/>
  <mergeCells count="20">
    <mergeCell ref="B10:C10"/>
    <mergeCell ref="B11:I11"/>
    <mergeCell ref="B12:E12"/>
    <mergeCell ref="F12:I12"/>
    <mergeCell ref="B13:E13"/>
    <mergeCell ref="F13:I13"/>
    <mergeCell ref="D9:F9"/>
    <mergeCell ref="D3:F3"/>
    <mergeCell ref="B5:C5"/>
    <mergeCell ref="D4:F4"/>
    <mergeCell ref="D6:F6"/>
    <mergeCell ref="D8:F8"/>
    <mergeCell ref="B6:C6"/>
    <mergeCell ref="B8:C8"/>
    <mergeCell ref="B9:C9"/>
    <mergeCell ref="B3:C3"/>
    <mergeCell ref="B4:C4"/>
    <mergeCell ref="D5:F5"/>
    <mergeCell ref="B7:C7"/>
    <mergeCell ref="D7:F7"/>
  </mergeCells>
  <phoneticPr fontId="2"/>
  <dataValidations count="5">
    <dataValidation imeMode="on"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WVK983047:WVK98304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WLO983047:WLO983049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C6:C9"/>
    <dataValidation imeMode="off" allowBlank="1" showInputMessage="1" showErrorMessage="1" sqref="D9:F9 IZ9:JB9 SV9:SX9 ACR9:ACT9 AMN9:AMP9 AWJ9:AWL9 BGF9:BGH9 BQB9:BQD9 BZX9:BZZ9 CJT9:CJV9 CTP9:CTR9 DDL9:DDN9 DNH9:DNJ9 DXD9:DXF9 EGZ9:EHB9 EQV9:EQX9 FAR9:FAT9 FKN9:FKP9 FUJ9:FUL9 GEF9:GEH9 GOB9:GOD9 GXX9:GXZ9 HHT9:HHV9 HRP9:HRR9 IBL9:IBN9 ILH9:ILJ9 IVD9:IVF9 JEZ9:JFB9 JOV9:JOX9 JYR9:JYT9 KIN9:KIP9 KSJ9:KSL9 LCF9:LCH9 LMB9:LMD9 LVX9:LVZ9 MFT9:MFV9 MPP9:MPR9 MZL9:MZN9 NJH9:NJJ9 NTD9:NTF9 OCZ9:ODB9 OMV9:OMX9 OWR9:OWT9 PGN9:PGP9 PQJ9:PQL9 QAF9:QAH9 QKB9:QKD9 QTX9:QTZ9 RDT9:RDV9 RNP9:RNR9 RXL9:RXN9 SHH9:SHJ9 SRD9:SRF9 TAZ9:TBB9 TKV9:TKX9 TUR9:TUT9 UEN9:UEP9 UOJ9:UOL9 UYF9:UYH9 VIB9:VID9 VRX9:VRZ9 WBT9:WBV9 WLP9:WLR9 WVL9:WVN9 D65545:F65545 IZ65545:JB65545 SV65545:SX65545 ACR65545:ACT65545 AMN65545:AMP65545 AWJ65545:AWL65545 BGF65545:BGH65545 BQB65545:BQD65545 BZX65545:BZZ65545 CJT65545:CJV65545 CTP65545:CTR65545 DDL65545:DDN65545 DNH65545:DNJ65545 DXD65545:DXF65545 EGZ65545:EHB65545 EQV65545:EQX65545 FAR65545:FAT65545 FKN65545:FKP65545 FUJ65545:FUL65545 GEF65545:GEH65545 GOB65545:GOD65545 GXX65545:GXZ65545 HHT65545:HHV65545 HRP65545:HRR65545 IBL65545:IBN65545 ILH65545:ILJ65545 IVD65545:IVF65545 JEZ65545:JFB65545 JOV65545:JOX65545 JYR65545:JYT65545 KIN65545:KIP65545 KSJ65545:KSL65545 LCF65545:LCH65545 LMB65545:LMD65545 LVX65545:LVZ65545 MFT65545:MFV65545 MPP65545:MPR65545 MZL65545:MZN65545 NJH65545:NJJ65545 NTD65545:NTF65545 OCZ65545:ODB65545 OMV65545:OMX65545 OWR65545:OWT65545 PGN65545:PGP65545 PQJ65545:PQL65545 QAF65545:QAH65545 QKB65545:QKD65545 QTX65545:QTZ65545 RDT65545:RDV65545 RNP65545:RNR65545 RXL65545:RXN65545 SHH65545:SHJ65545 SRD65545:SRF65545 TAZ65545:TBB65545 TKV65545:TKX65545 TUR65545:TUT65545 UEN65545:UEP65545 UOJ65545:UOL65545 UYF65545:UYH65545 VIB65545:VID65545 VRX65545:VRZ65545 WBT65545:WBV65545 WLP65545:WLR65545 WVL65545:WVN65545 D131081:F131081 IZ131081:JB131081 SV131081:SX131081 ACR131081:ACT131081 AMN131081:AMP131081 AWJ131081:AWL131081 BGF131081:BGH131081 BQB131081:BQD131081 BZX131081:BZZ131081 CJT131081:CJV131081 CTP131081:CTR131081 DDL131081:DDN131081 DNH131081:DNJ131081 DXD131081:DXF131081 EGZ131081:EHB131081 EQV131081:EQX131081 FAR131081:FAT131081 FKN131081:FKP131081 FUJ131081:FUL131081 GEF131081:GEH131081 GOB131081:GOD131081 GXX131081:GXZ131081 HHT131081:HHV131081 HRP131081:HRR131081 IBL131081:IBN131081 ILH131081:ILJ131081 IVD131081:IVF131081 JEZ131081:JFB131081 JOV131081:JOX131081 JYR131081:JYT131081 KIN131081:KIP131081 KSJ131081:KSL131081 LCF131081:LCH131081 LMB131081:LMD131081 LVX131081:LVZ131081 MFT131081:MFV131081 MPP131081:MPR131081 MZL131081:MZN131081 NJH131081:NJJ131081 NTD131081:NTF131081 OCZ131081:ODB131081 OMV131081:OMX131081 OWR131081:OWT131081 PGN131081:PGP131081 PQJ131081:PQL131081 QAF131081:QAH131081 QKB131081:QKD131081 QTX131081:QTZ131081 RDT131081:RDV131081 RNP131081:RNR131081 RXL131081:RXN131081 SHH131081:SHJ131081 SRD131081:SRF131081 TAZ131081:TBB131081 TKV131081:TKX131081 TUR131081:TUT131081 UEN131081:UEP131081 UOJ131081:UOL131081 UYF131081:UYH131081 VIB131081:VID131081 VRX131081:VRZ131081 WBT131081:WBV131081 WLP131081:WLR131081 WVL131081:WVN131081 D196617:F196617 IZ196617:JB196617 SV196617:SX196617 ACR196617:ACT196617 AMN196617:AMP196617 AWJ196617:AWL196617 BGF196617:BGH196617 BQB196617:BQD196617 BZX196617:BZZ196617 CJT196617:CJV196617 CTP196617:CTR196617 DDL196617:DDN196617 DNH196617:DNJ196617 DXD196617:DXF196617 EGZ196617:EHB196617 EQV196617:EQX196617 FAR196617:FAT196617 FKN196617:FKP196617 FUJ196617:FUL196617 GEF196617:GEH196617 GOB196617:GOD196617 GXX196617:GXZ196617 HHT196617:HHV196617 HRP196617:HRR196617 IBL196617:IBN196617 ILH196617:ILJ196617 IVD196617:IVF196617 JEZ196617:JFB196617 JOV196617:JOX196617 JYR196617:JYT196617 KIN196617:KIP196617 KSJ196617:KSL196617 LCF196617:LCH196617 LMB196617:LMD196617 LVX196617:LVZ196617 MFT196617:MFV196617 MPP196617:MPR196617 MZL196617:MZN196617 NJH196617:NJJ196617 NTD196617:NTF196617 OCZ196617:ODB196617 OMV196617:OMX196617 OWR196617:OWT196617 PGN196617:PGP196617 PQJ196617:PQL196617 QAF196617:QAH196617 QKB196617:QKD196617 QTX196617:QTZ196617 RDT196617:RDV196617 RNP196617:RNR196617 RXL196617:RXN196617 SHH196617:SHJ196617 SRD196617:SRF196617 TAZ196617:TBB196617 TKV196617:TKX196617 TUR196617:TUT196617 UEN196617:UEP196617 UOJ196617:UOL196617 UYF196617:UYH196617 VIB196617:VID196617 VRX196617:VRZ196617 WBT196617:WBV196617 WLP196617:WLR196617 WVL196617:WVN196617 D262153:F262153 IZ262153:JB262153 SV262153:SX262153 ACR262153:ACT262153 AMN262153:AMP262153 AWJ262153:AWL262153 BGF262153:BGH262153 BQB262153:BQD262153 BZX262153:BZZ262153 CJT262153:CJV262153 CTP262153:CTR262153 DDL262153:DDN262153 DNH262153:DNJ262153 DXD262153:DXF262153 EGZ262153:EHB262153 EQV262153:EQX262153 FAR262153:FAT262153 FKN262153:FKP262153 FUJ262153:FUL262153 GEF262153:GEH262153 GOB262153:GOD262153 GXX262153:GXZ262153 HHT262153:HHV262153 HRP262153:HRR262153 IBL262153:IBN262153 ILH262153:ILJ262153 IVD262153:IVF262153 JEZ262153:JFB262153 JOV262153:JOX262153 JYR262153:JYT262153 KIN262153:KIP262153 KSJ262153:KSL262153 LCF262153:LCH262153 LMB262153:LMD262153 LVX262153:LVZ262153 MFT262153:MFV262153 MPP262153:MPR262153 MZL262153:MZN262153 NJH262153:NJJ262153 NTD262153:NTF262153 OCZ262153:ODB262153 OMV262153:OMX262153 OWR262153:OWT262153 PGN262153:PGP262153 PQJ262153:PQL262153 QAF262153:QAH262153 QKB262153:QKD262153 QTX262153:QTZ262153 RDT262153:RDV262153 RNP262153:RNR262153 RXL262153:RXN262153 SHH262153:SHJ262153 SRD262153:SRF262153 TAZ262153:TBB262153 TKV262153:TKX262153 TUR262153:TUT262153 UEN262153:UEP262153 UOJ262153:UOL262153 UYF262153:UYH262153 VIB262153:VID262153 VRX262153:VRZ262153 WBT262153:WBV262153 WLP262153:WLR262153 WVL262153:WVN262153 D327689:F327689 IZ327689:JB327689 SV327689:SX327689 ACR327689:ACT327689 AMN327689:AMP327689 AWJ327689:AWL327689 BGF327689:BGH327689 BQB327689:BQD327689 BZX327689:BZZ327689 CJT327689:CJV327689 CTP327689:CTR327689 DDL327689:DDN327689 DNH327689:DNJ327689 DXD327689:DXF327689 EGZ327689:EHB327689 EQV327689:EQX327689 FAR327689:FAT327689 FKN327689:FKP327689 FUJ327689:FUL327689 GEF327689:GEH327689 GOB327689:GOD327689 GXX327689:GXZ327689 HHT327689:HHV327689 HRP327689:HRR327689 IBL327689:IBN327689 ILH327689:ILJ327689 IVD327689:IVF327689 JEZ327689:JFB327689 JOV327689:JOX327689 JYR327689:JYT327689 KIN327689:KIP327689 KSJ327689:KSL327689 LCF327689:LCH327689 LMB327689:LMD327689 LVX327689:LVZ327689 MFT327689:MFV327689 MPP327689:MPR327689 MZL327689:MZN327689 NJH327689:NJJ327689 NTD327689:NTF327689 OCZ327689:ODB327689 OMV327689:OMX327689 OWR327689:OWT327689 PGN327689:PGP327689 PQJ327689:PQL327689 QAF327689:QAH327689 QKB327689:QKD327689 QTX327689:QTZ327689 RDT327689:RDV327689 RNP327689:RNR327689 RXL327689:RXN327689 SHH327689:SHJ327689 SRD327689:SRF327689 TAZ327689:TBB327689 TKV327689:TKX327689 TUR327689:TUT327689 UEN327689:UEP327689 UOJ327689:UOL327689 UYF327689:UYH327689 VIB327689:VID327689 VRX327689:VRZ327689 WBT327689:WBV327689 WLP327689:WLR327689 WVL327689:WVN327689 D393225:F393225 IZ393225:JB393225 SV393225:SX393225 ACR393225:ACT393225 AMN393225:AMP393225 AWJ393225:AWL393225 BGF393225:BGH393225 BQB393225:BQD393225 BZX393225:BZZ393225 CJT393225:CJV393225 CTP393225:CTR393225 DDL393225:DDN393225 DNH393225:DNJ393225 DXD393225:DXF393225 EGZ393225:EHB393225 EQV393225:EQX393225 FAR393225:FAT393225 FKN393225:FKP393225 FUJ393225:FUL393225 GEF393225:GEH393225 GOB393225:GOD393225 GXX393225:GXZ393225 HHT393225:HHV393225 HRP393225:HRR393225 IBL393225:IBN393225 ILH393225:ILJ393225 IVD393225:IVF393225 JEZ393225:JFB393225 JOV393225:JOX393225 JYR393225:JYT393225 KIN393225:KIP393225 KSJ393225:KSL393225 LCF393225:LCH393225 LMB393225:LMD393225 LVX393225:LVZ393225 MFT393225:MFV393225 MPP393225:MPR393225 MZL393225:MZN393225 NJH393225:NJJ393225 NTD393225:NTF393225 OCZ393225:ODB393225 OMV393225:OMX393225 OWR393225:OWT393225 PGN393225:PGP393225 PQJ393225:PQL393225 QAF393225:QAH393225 QKB393225:QKD393225 QTX393225:QTZ393225 RDT393225:RDV393225 RNP393225:RNR393225 RXL393225:RXN393225 SHH393225:SHJ393225 SRD393225:SRF393225 TAZ393225:TBB393225 TKV393225:TKX393225 TUR393225:TUT393225 UEN393225:UEP393225 UOJ393225:UOL393225 UYF393225:UYH393225 VIB393225:VID393225 VRX393225:VRZ393225 WBT393225:WBV393225 WLP393225:WLR393225 WVL393225:WVN393225 D458761:F458761 IZ458761:JB458761 SV458761:SX458761 ACR458761:ACT458761 AMN458761:AMP458761 AWJ458761:AWL458761 BGF458761:BGH458761 BQB458761:BQD458761 BZX458761:BZZ458761 CJT458761:CJV458761 CTP458761:CTR458761 DDL458761:DDN458761 DNH458761:DNJ458761 DXD458761:DXF458761 EGZ458761:EHB458761 EQV458761:EQX458761 FAR458761:FAT458761 FKN458761:FKP458761 FUJ458761:FUL458761 GEF458761:GEH458761 GOB458761:GOD458761 GXX458761:GXZ458761 HHT458761:HHV458761 HRP458761:HRR458761 IBL458761:IBN458761 ILH458761:ILJ458761 IVD458761:IVF458761 JEZ458761:JFB458761 JOV458761:JOX458761 JYR458761:JYT458761 KIN458761:KIP458761 KSJ458761:KSL458761 LCF458761:LCH458761 LMB458761:LMD458761 LVX458761:LVZ458761 MFT458761:MFV458761 MPP458761:MPR458761 MZL458761:MZN458761 NJH458761:NJJ458761 NTD458761:NTF458761 OCZ458761:ODB458761 OMV458761:OMX458761 OWR458761:OWT458761 PGN458761:PGP458761 PQJ458761:PQL458761 QAF458761:QAH458761 QKB458761:QKD458761 QTX458761:QTZ458761 RDT458761:RDV458761 RNP458761:RNR458761 RXL458761:RXN458761 SHH458761:SHJ458761 SRD458761:SRF458761 TAZ458761:TBB458761 TKV458761:TKX458761 TUR458761:TUT458761 UEN458761:UEP458761 UOJ458761:UOL458761 UYF458761:UYH458761 VIB458761:VID458761 VRX458761:VRZ458761 WBT458761:WBV458761 WLP458761:WLR458761 WVL458761:WVN458761 D524297:F524297 IZ524297:JB524297 SV524297:SX524297 ACR524297:ACT524297 AMN524297:AMP524297 AWJ524297:AWL524297 BGF524297:BGH524297 BQB524297:BQD524297 BZX524297:BZZ524297 CJT524297:CJV524297 CTP524297:CTR524297 DDL524297:DDN524297 DNH524297:DNJ524297 DXD524297:DXF524297 EGZ524297:EHB524297 EQV524297:EQX524297 FAR524297:FAT524297 FKN524297:FKP524297 FUJ524297:FUL524297 GEF524297:GEH524297 GOB524297:GOD524297 GXX524297:GXZ524297 HHT524297:HHV524297 HRP524297:HRR524297 IBL524297:IBN524297 ILH524297:ILJ524297 IVD524297:IVF524297 JEZ524297:JFB524297 JOV524297:JOX524297 JYR524297:JYT524297 KIN524297:KIP524297 KSJ524297:KSL524297 LCF524297:LCH524297 LMB524297:LMD524297 LVX524297:LVZ524297 MFT524297:MFV524297 MPP524297:MPR524297 MZL524297:MZN524297 NJH524297:NJJ524297 NTD524297:NTF524297 OCZ524297:ODB524297 OMV524297:OMX524297 OWR524297:OWT524297 PGN524297:PGP524297 PQJ524297:PQL524297 QAF524297:QAH524297 QKB524297:QKD524297 QTX524297:QTZ524297 RDT524297:RDV524297 RNP524297:RNR524297 RXL524297:RXN524297 SHH524297:SHJ524297 SRD524297:SRF524297 TAZ524297:TBB524297 TKV524297:TKX524297 TUR524297:TUT524297 UEN524297:UEP524297 UOJ524297:UOL524297 UYF524297:UYH524297 VIB524297:VID524297 VRX524297:VRZ524297 WBT524297:WBV524297 WLP524297:WLR524297 WVL524297:WVN524297 D589833:F589833 IZ589833:JB589833 SV589833:SX589833 ACR589833:ACT589833 AMN589833:AMP589833 AWJ589833:AWL589833 BGF589833:BGH589833 BQB589833:BQD589833 BZX589833:BZZ589833 CJT589833:CJV589833 CTP589833:CTR589833 DDL589833:DDN589833 DNH589833:DNJ589833 DXD589833:DXF589833 EGZ589833:EHB589833 EQV589833:EQX589833 FAR589833:FAT589833 FKN589833:FKP589833 FUJ589833:FUL589833 GEF589833:GEH589833 GOB589833:GOD589833 GXX589833:GXZ589833 HHT589833:HHV589833 HRP589833:HRR589833 IBL589833:IBN589833 ILH589833:ILJ589833 IVD589833:IVF589833 JEZ589833:JFB589833 JOV589833:JOX589833 JYR589833:JYT589833 KIN589833:KIP589833 KSJ589833:KSL589833 LCF589833:LCH589833 LMB589833:LMD589833 LVX589833:LVZ589833 MFT589833:MFV589833 MPP589833:MPR589833 MZL589833:MZN589833 NJH589833:NJJ589833 NTD589833:NTF589833 OCZ589833:ODB589833 OMV589833:OMX589833 OWR589833:OWT589833 PGN589833:PGP589833 PQJ589833:PQL589833 QAF589833:QAH589833 QKB589833:QKD589833 QTX589833:QTZ589833 RDT589833:RDV589833 RNP589833:RNR589833 RXL589833:RXN589833 SHH589833:SHJ589833 SRD589833:SRF589833 TAZ589833:TBB589833 TKV589833:TKX589833 TUR589833:TUT589833 UEN589833:UEP589833 UOJ589833:UOL589833 UYF589833:UYH589833 VIB589833:VID589833 VRX589833:VRZ589833 WBT589833:WBV589833 WLP589833:WLR589833 WVL589833:WVN589833 D655369:F655369 IZ655369:JB655369 SV655369:SX655369 ACR655369:ACT655369 AMN655369:AMP655369 AWJ655369:AWL655369 BGF655369:BGH655369 BQB655369:BQD655369 BZX655369:BZZ655369 CJT655369:CJV655369 CTP655369:CTR655369 DDL655369:DDN655369 DNH655369:DNJ655369 DXD655369:DXF655369 EGZ655369:EHB655369 EQV655369:EQX655369 FAR655369:FAT655369 FKN655369:FKP655369 FUJ655369:FUL655369 GEF655369:GEH655369 GOB655369:GOD655369 GXX655369:GXZ655369 HHT655369:HHV655369 HRP655369:HRR655369 IBL655369:IBN655369 ILH655369:ILJ655369 IVD655369:IVF655369 JEZ655369:JFB655369 JOV655369:JOX655369 JYR655369:JYT655369 KIN655369:KIP655369 KSJ655369:KSL655369 LCF655369:LCH655369 LMB655369:LMD655369 LVX655369:LVZ655369 MFT655369:MFV655369 MPP655369:MPR655369 MZL655369:MZN655369 NJH655369:NJJ655369 NTD655369:NTF655369 OCZ655369:ODB655369 OMV655369:OMX655369 OWR655369:OWT655369 PGN655369:PGP655369 PQJ655369:PQL655369 QAF655369:QAH655369 QKB655369:QKD655369 QTX655369:QTZ655369 RDT655369:RDV655369 RNP655369:RNR655369 RXL655369:RXN655369 SHH655369:SHJ655369 SRD655369:SRF655369 TAZ655369:TBB655369 TKV655369:TKX655369 TUR655369:TUT655369 UEN655369:UEP655369 UOJ655369:UOL655369 UYF655369:UYH655369 VIB655369:VID655369 VRX655369:VRZ655369 WBT655369:WBV655369 WLP655369:WLR655369 WVL655369:WVN655369 D720905:F720905 IZ720905:JB720905 SV720905:SX720905 ACR720905:ACT720905 AMN720905:AMP720905 AWJ720905:AWL720905 BGF720905:BGH720905 BQB720905:BQD720905 BZX720905:BZZ720905 CJT720905:CJV720905 CTP720905:CTR720905 DDL720905:DDN720905 DNH720905:DNJ720905 DXD720905:DXF720905 EGZ720905:EHB720905 EQV720905:EQX720905 FAR720905:FAT720905 FKN720905:FKP720905 FUJ720905:FUL720905 GEF720905:GEH720905 GOB720905:GOD720905 GXX720905:GXZ720905 HHT720905:HHV720905 HRP720905:HRR720905 IBL720905:IBN720905 ILH720905:ILJ720905 IVD720905:IVF720905 JEZ720905:JFB720905 JOV720905:JOX720905 JYR720905:JYT720905 KIN720905:KIP720905 KSJ720905:KSL720905 LCF720905:LCH720905 LMB720905:LMD720905 LVX720905:LVZ720905 MFT720905:MFV720905 MPP720905:MPR720905 MZL720905:MZN720905 NJH720905:NJJ720905 NTD720905:NTF720905 OCZ720905:ODB720905 OMV720905:OMX720905 OWR720905:OWT720905 PGN720905:PGP720905 PQJ720905:PQL720905 QAF720905:QAH720905 QKB720905:QKD720905 QTX720905:QTZ720905 RDT720905:RDV720905 RNP720905:RNR720905 RXL720905:RXN720905 SHH720905:SHJ720905 SRD720905:SRF720905 TAZ720905:TBB720905 TKV720905:TKX720905 TUR720905:TUT720905 UEN720905:UEP720905 UOJ720905:UOL720905 UYF720905:UYH720905 VIB720905:VID720905 VRX720905:VRZ720905 WBT720905:WBV720905 WLP720905:WLR720905 WVL720905:WVN720905 D786441:F786441 IZ786441:JB786441 SV786441:SX786441 ACR786441:ACT786441 AMN786441:AMP786441 AWJ786441:AWL786441 BGF786441:BGH786441 BQB786441:BQD786441 BZX786441:BZZ786441 CJT786441:CJV786441 CTP786441:CTR786441 DDL786441:DDN786441 DNH786441:DNJ786441 DXD786441:DXF786441 EGZ786441:EHB786441 EQV786441:EQX786441 FAR786441:FAT786441 FKN786441:FKP786441 FUJ786441:FUL786441 GEF786441:GEH786441 GOB786441:GOD786441 GXX786441:GXZ786441 HHT786441:HHV786441 HRP786441:HRR786441 IBL786441:IBN786441 ILH786441:ILJ786441 IVD786441:IVF786441 JEZ786441:JFB786441 JOV786441:JOX786441 JYR786441:JYT786441 KIN786441:KIP786441 KSJ786441:KSL786441 LCF786441:LCH786441 LMB786441:LMD786441 LVX786441:LVZ786441 MFT786441:MFV786441 MPP786441:MPR786441 MZL786441:MZN786441 NJH786441:NJJ786441 NTD786441:NTF786441 OCZ786441:ODB786441 OMV786441:OMX786441 OWR786441:OWT786441 PGN786441:PGP786441 PQJ786441:PQL786441 QAF786441:QAH786441 QKB786441:QKD786441 QTX786441:QTZ786441 RDT786441:RDV786441 RNP786441:RNR786441 RXL786441:RXN786441 SHH786441:SHJ786441 SRD786441:SRF786441 TAZ786441:TBB786441 TKV786441:TKX786441 TUR786441:TUT786441 UEN786441:UEP786441 UOJ786441:UOL786441 UYF786441:UYH786441 VIB786441:VID786441 VRX786441:VRZ786441 WBT786441:WBV786441 WLP786441:WLR786441 WVL786441:WVN786441 D851977:F851977 IZ851977:JB851977 SV851977:SX851977 ACR851977:ACT851977 AMN851977:AMP851977 AWJ851977:AWL851977 BGF851977:BGH851977 BQB851977:BQD851977 BZX851977:BZZ851977 CJT851977:CJV851977 CTP851977:CTR851977 DDL851977:DDN851977 DNH851977:DNJ851977 DXD851977:DXF851977 EGZ851977:EHB851977 EQV851977:EQX851977 FAR851977:FAT851977 FKN851977:FKP851977 FUJ851977:FUL851977 GEF851977:GEH851977 GOB851977:GOD851977 GXX851977:GXZ851977 HHT851977:HHV851977 HRP851977:HRR851977 IBL851977:IBN851977 ILH851977:ILJ851977 IVD851977:IVF851977 JEZ851977:JFB851977 JOV851977:JOX851977 JYR851977:JYT851977 KIN851977:KIP851977 KSJ851977:KSL851977 LCF851977:LCH851977 LMB851977:LMD851977 LVX851977:LVZ851977 MFT851977:MFV851977 MPP851977:MPR851977 MZL851977:MZN851977 NJH851977:NJJ851977 NTD851977:NTF851977 OCZ851977:ODB851977 OMV851977:OMX851977 OWR851977:OWT851977 PGN851977:PGP851977 PQJ851977:PQL851977 QAF851977:QAH851977 QKB851977:QKD851977 QTX851977:QTZ851977 RDT851977:RDV851977 RNP851977:RNR851977 RXL851977:RXN851977 SHH851977:SHJ851977 SRD851977:SRF851977 TAZ851977:TBB851977 TKV851977:TKX851977 TUR851977:TUT851977 UEN851977:UEP851977 UOJ851977:UOL851977 UYF851977:UYH851977 VIB851977:VID851977 VRX851977:VRZ851977 WBT851977:WBV851977 WLP851977:WLR851977 WVL851977:WVN851977 D917513:F917513 IZ917513:JB917513 SV917513:SX917513 ACR917513:ACT917513 AMN917513:AMP917513 AWJ917513:AWL917513 BGF917513:BGH917513 BQB917513:BQD917513 BZX917513:BZZ917513 CJT917513:CJV917513 CTP917513:CTR917513 DDL917513:DDN917513 DNH917513:DNJ917513 DXD917513:DXF917513 EGZ917513:EHB917513 EQV917513:EQX917513 FAR917513:FAT917513 FKN917513:FKP917513 FUJ917513:FUL917513 GEF917513:GEH917513 GOB917513:GOD917513 GXX917513:GXZ917513 HHT917513:HHV917513 HRP917513:HRR917513 IBL917513:IBN917513 ILH917513:ILJ917513 IVD917513:IVF917513 JEZ917513:JFB917513 JOV917513:JOX917513 JYR917513:JYT917513 KIN917513:KIP917513 KSJ917513:KSL917513 LCF917513:LCH917513 LMB917513:LMD917513 LVX917513:LVZ917513 MFT917513:MFV917513 MPP917513:MPR917513 MZL917513:MZN917513 NJH917513:NJJ917513 NTD917513:NTF917513 OCZ917513:ODB917513 OMV917513:OMX917513 OWR917513:OWT917513 PGN917513:PGP917513 PQJ917513:PQL917513 QAF917513:QAH917513 QKB917513:QKD917513 QTX917513:QTZ917513 RDT917513:RDV917513 RNP917513:RNR917513 RXL917513:RXN917513 SHH917513:SHJ917513 SRD917513:SRF917513 TAZ917513:TBB917513 TKV917513:TKX917513 TUR917513:TUT917513 UEN917513:UEP917513 UOJ917513:UOL917513 UYF917513:UYH917513 VIB917513:VID917513 VRX917513:VRZ917513 WBT917513:WBV917513 WLP917513:WLR917513 WVL917513:WVN917513 D983049:F983049 IZ983049:JB983049 SV983049:SX983049 ACR983049:ACT983049 AMN983049:AMP983049 AWJ983049:AWL983049 BGF983049:BGH983049 BQB983049:BQD983049 BZX983049:BZZ983049 CJT983049:CJV983049 CTP983049:CTR983049 DDL983049:DDN983049 DNH983049:DNJ983049 DXD983049:DXF983049 EGZ983049:EHB983049 EQV983049:EQX983049 FAR983049:FAT983049 FKN983049:FKP983049 FUJ983049:FUL983049 GEF983049:GEH983049 GOB983049:GOD983049 GXX983049:GXZ983049 HHT983049:HHV983049 HRP983049:HRR983049 IBL983049:IBN983049 ILH983049:ILJ983049 IVD983049:IVF983049 JEZ983049:JFB983049 JOV983049:JOX983049 JYR983049:JYT983049 KIN983049:KIP983049 KSJ983049:KSL983049 LCF983049:LCH983049 LMB983049:LMD983049 LVX983049:LVZ983049 MFT983049:MFV983049 MPP983049:MPR983049 MZL983049:MZN983049 NJH983049:NJJ983049 NTD983049:NTF983049 OCZ983049:ODB983049 OMV983049:OMX983049 OWR983049:OWT983049 PGN983049:PGP983049 PQJ983049:PQL983049 QAF983049:QAH983049 QKB983049:QKD983049 QTX983049:QTZ983049 RDT983049:RDV983049 RNP983049:RNR983049 RXL983049:RXN983049 SHH983049:SHJ983049 SRD983049:SRF983049 TAZ983049:TBB983049 TKV983049:TKX983049 TUR983049:TUT983049 UEN983049:UEP983049 UOJ983049:UOL983049 UYF983049:UYH983049 VIB983049:VID983049 VRX983049:VRZ983049 WBT983049:WBV983049 WLP983049:WLR983049 WVL983049:WVN983049"/>
    <dataValidation imeMode="hiragana"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ataValidation imeMode="halfKatakana" allowBlank="1" showInputMessage="1" showErrorMessage="1" sqref="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WVL983047:WVN98304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D6:F6"/>
    <dataValidation type="custom" imeMode="off" allowBlank="1" showInputMessage="1" showErrorMessage="1" sqref="D7:F7">
      <formula1>EXACT(UPPER(D7),D7)</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B10" sqref="B10"/>
    </sheetView>
  </sheetViews>
  <sheetFormatPr defaultColWidth="9" defaultRowHeight="13.5"/>
  <cols>
    <col min="1" max="1" width="4.5" style="1" bestFit="1" customWidth="1"/>
    <col min="2" max="2" width="9" style="1"/>
    <col min="3" max="4" width="17.5" style="1" customWidth="1"/>
    <col min="5" max="5" width="4.125" style="1" customWidth="1"/>
    <col min="6" max="6" width="7.125" style="1" bestFit="1" customWidth="1"/>
    <col min="7" max="7" width="5.5" style="1" bestFit="1" customWidth="1"/>
    <col min="8" max="8" width="12.75" style="1" hidden="1" customWidth="1"/>
    <col min="9" max="9" width="9.5" style="1" hidden="1" customWidth="1"/>
    <col min="10" max="13" width="16.75" style="1" customWidth="1"/>
    <col min="14" max="15" width="9" style="1" hidden="1" customWidth="1"/>
    <col min="16" max="17" width="9" style="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41" width="9" style="1" hidden="1" customWidth="1"/>
    <col min="42" max="58" width="9" style="1" customWidth="1"/>
    <col min="59" max="16384" width="9" style="1"/>
  </cols>
  <sheetData>
    <row r="1" spans="1:41" ht="17.25">
      <c r="A1" s="8" t="s">
        <v>63</v>
      </c>
    </row>
    <row r="2" spans="1:41">
      <c r="A2" s="3"/>
    </row>
    <row r="3" spans="1:41">
      <c r="A3" s="3"/>
      <c r="B3" s="131" t="s">
        <v>142</v>
      </c>
      <c r="C3" s="21"/>
      <c r="D3" s="21"/>
      <c r="E3" s="21"/>
      <c r="F3" s="21"/>
      <c r="G3" s="21"/>
      <c r="H3" s="21"/>
      <c r="I3" s="21"/>
      <c r="J3" s="21"/>
      <c r="K3" s="21"/>
      <c r="L3" s="21"/>
      <c r="M3" s="298"/>
      <c r="N3" s="298"/>
      <c r="O3" s="298"/>
    </row>
    <row r="4" spans="1:41">
      <c r="A4" s="3"/>
      <c r="B4" s="131" t="s">
        <v>143</v>
      </c>
      <c r="C4" s="21"/>
      <c r="D4" s="21"/>
      <c r="E4" s="21"/>
      <c r="F4" s="21"/>
      <c r="G4" s="21"/>
      <c r="H4" s="21"/>
      <c r="I4" s="21"/>
      <c r="J4" s="21"/>
      <c r="K4" s="21"/>
      <c r="L4" s="21"/>
      <c r="M4" s="239"/>
      <c r="N4" s="239"/>
      <c r="O4" s="239"/>
    </row>
    <row r="5" spans="1:41">
      <c r="A5" s="3"/>
      <c r="B5" s="41" t="s">
        <v>129</v>
      </c>
      <c r="C5" s="21"/>
      <c r="D5" s="21"/>
      <c r="E5" s="21"/>
      <c r="F5" s="21"/>
      <c r="G5" s="21"/>
      <c r="H5" s="21"/>
      <c r="I5" s="21"/>
      <c r="J5" s="21"/>
      <c r="K5" s="21"/>
      <c r="L5" s="21"/>
      <c r="M5" s="239"/>
      <c r="N5" s="240"/>
      <c r="O5" s="241"/>
    </row>
    <row r="6" spans="1:41">
      <c r="A6" s="3"/>
      <c r="B6" s="41" t="s">
        <v>136</v>
      </c>
      <c r="C6" s="21"/>
      <c r="D6" s="21"/>
      <c r="E6" s="21"/>
      <c r="F6" s="21"/>
      <c r="G6" s="21"/>
      <c r="H6" s="21"/>
      <c r="I6" s="21"/>
      <c r="J6" s="21"/>
      <c r="K6" s="21"/>
      <c r="L6" s="21"/>
      <c r="M6" s="239"/>
      <c r="N6" s="240"/>
      <c r="O6" s="241"/>
    </row>
    <row r="7" spans="1:41" ht="14.25" thickBot="1"/>
    <row r="8" spans="1:41" ht="36.75" customHeight="1">
      <c r="A8" s="23"/>
      <c r="B8" s="31" t="s">
        <v>98</v>
      </c>
      <c r="C8" s="31" t="s">
        <v>110</v>
      </c>
      <c r="D8" s="31" t="s">
        <v>111</v>
      </c>
      <c r="E8" s="197"/>
      <c r="F8" s="24" t="s">
        <v>38</v>
      </c>
      <c r="G8" s="26" t="s">
        <v>39</v>
      </c>
      <c r="H8" s="23" t="s">
        <v>208</v>
      </c>
      <c r="I8" s="26" t="s">
        <v>40</v>
      </c>
      <c r="J8" s="23" t="s">
        <v>207</v>
      </c>
      <c r="K8" s="26" t="s">
        <v>40</v>
      </c>
      <c r="L8" s="23" t="s">
        <v>207</v>
      </c>
      <c r="M8" s="26" t="s">
        <v>40</v>
      </c>
      <c r="N8" s="29" t="s">
        <v>43</v>
      </c>
      <c r="O8" s="29" t="s">
        <v>44</v>
      </c>
    </row>
    <row r="9" spans="1:41" ht="14.25" thickBot="1">
      <c r="A9" s="32" t="s">
        <v>41</v>
      </c>
      <c r="B9" s="17">
        <v>1001</v>
      </c>
      <c r="C9" s="17" t="s">
        <v>42</v>
      </c>
      <c r="D9" s="17" t="s">
        <v>95</v>
      </c>
      <c r="E9" s="198"/>
      <c r="F9" s="17" t="s">
        <v>2</v>
      </c>
      <c r="G9" s="28">
        <v>2</v>
      </c>
      <c r="H9" s="27" t="s">
        <v>80</v>
      </c>
      <c r="I9" s="28">
        <v>12.53</v>
      </c>
      <c r="J9" s="27" t="s">
        <v>241</v>
      </c>
      <c r="K9" s="28">
        <v>12.19</v>
      </c>
      <c r="L9" s="27" t="s">
        <v>244</v>
      </c>
      <c r="M9" s="242" t="s">
        <v>251</v>
      </c>
      <c r="N9" s="30" t="s">
        <v>59</v>
      </c>
      <c r="O9" s="30" t="s">
        <v>79</v>
      </c>
      <c r="V9" s="5" t="s">
        <v>61</v>
      </c>
      <c r="W9" s="5" t="s">
        <v>45</v>
      </c>
      <c r="X9" s="5" t="s">
        <v>96</v>
      </c>
      <c r="Y9" s="5" t="s">
        <v>38</v>
      </c>
      <c r="Z9" s="5" t="s">
        <v>1</v>
      </c>
      <c r="AA9" s="10" t="s">
        <v>137</v>
      </c>
      <c r="AB9" s="5" t="s">
        <v>61</v>
      </c>
      <c r="AC9" s="5" t="s">
        <v>45</v>
      </c>
      <c r="AD9" s="5" t="s">
        <v>96</v>
      </c>
      <c r="AE9" s="5" t="s">
        <v>38</v>
      </c>
      <c r="AF9" s="5" t="s">
        <v>1</v>
      </c>
      <c r="AG9" s="5" t="s">
        <v>137</v>
      </c>
      <c r="AH9" s="1" t="s">
        <v>138</v>
      </c>
      <c r="AI9" s="1">
        <f>COUNT(AI10:AI99)</f>
        <v>0</v>
      </c>
      <c r="AJ9" s="1" t="s">
        <v>139</v>
      </c>
      <c r="AK9" s="1">
        <f>COUNT(AK10:AK99)</f>
        <v>0</v>
      </c>
      <c r="AL9" s="1" t="s">
        <v>140</v>
      </c>
      <c r="AM9" s="1">
        <f>COUNT(AM10:AM99)</f>
        <v>0</v>
      </c>
      <c r="AN9" s="1" t="s">
        <v>141</v>
      </c>
      <c r="AO9" s="1">
        <f>COUNT(AO10:AO99)</f>
        <v>0</v>
      </c>
    </row>
    <row r="10" spans="1:41">
      <c r="A10" s="33">
        <v>1</v>
      </c>
      <c r="B10" s="58"/>
      <c r="C10" s="58"/>
      <c r="D10" s="58"/>
      <c r="E10" s="199"/>
      <c r="F10" s="58"/>
      <c r="G10" s="59"/>
      <c r="H10" s="60"/>
      <c r="I10" s="179"/>
      <c r="J10" s="60"/>
      <c r="K10" s="179"/>
      <c r="L10" s="60"/>
      <c r="M10" s="243"/>
      <c r="N10" s="61"/>
      <c r="O10" s="61"/>
      <c r="S10" s="68"/>
      <c r="T10" s="69"/>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IF(AND(F10="男",N10="○"),B10,"")</f>
        <v/>
      </c>
      <c r="AJ10" s="1">
        <f>IF(AND(F10="男",O10="○"),1,0)</f>
        <v>0</v>
      </c>
      <c r="AK10" s="1" t="str">
        <f>IF(AND(F10="男",O10="○"),B10,"")</f>
        <v/>
      </c>
      <c r="AL10" s="1">
        <f>IF(AND(F10="女",N10="○"),1,0)</f>
        <v>0</v>
      </c>
      <c r="AM10" s="1" t="str">
        <f>IF(AND(F10="女",N10="○"),B10,"")</f>
        <v/>
      </c>
      <c r="AN10" s="1">
        <f>IF(AND(F10="女",O10="○"),1,0)</f>
        <v>0</v>
      </c>
      <c r="AO10" s="1" t="str">
        <f>IF(AND(F10="女",O10="○"),B10,"")</f>
        <v/>
      </c>
    </row>
    <row r="11" spans="1:41">
      <c r="A11" s="33">
        <v>2</v>
      </c>
      <c r="B11" s="58"/>
      <c r="C11" s="58"/>
      <c r="D11" s="58"/>
      <c r="E11" s="199"/>
      <c r="F11" s="58"/>
      <c r="G11" s="59"/>
      <c r="H11" s="60"/>
      <c r="I11" s="179"/>
      <c r="J11" s="60"/>
      <c r="K11" s="179"/>
      <c r="L11" s="60"/>
      <c r="M11" s="243"/>
      <c r="N11" s="61"/>
      <c r="O11" s="61"/>
      <c r="R11" s="1" t="s">
        <v>58</v>
      </c>
      <c r="S11" s="70" t="str">
        <f>IF(種目情報!A4="","",種目情報!A4)</f>
        <v>男子100m</v>
      </c>
      <c r="T11" s="71" t="str">
        <f>IF(種目情報!E4="","",種目情報!E4)</f>
        <v>女子100m</v>
      </c>
      <c r="U11" s="1" t="s">
        <v>59</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3" si="10">IF(AND(F11="男",N11="○"),B11,"")</f>
        <v/>
      </c>
      <c r="AJ11" s="1">
        <f>IF(AND(F11="男",O11="○"),AJ10+1,AJ10)</f>
        <v>0</v>
      </c>
      <c r="AK11" s="1" t="str">
        <f>IF(AND(F11="男",O11="○"),B11,"")</f>
        <v/>
      </c>
      <c r="AL11" s="1">
        <f>IF(AND(F11="女",N11="○"),AL10+1,AL10)</f>
        <v>0</v>
      </c>
      <c r="AM11" s="1" t="str">
        <f>IF(AND(F11="女",N11="○"),B11,"")</f>
        <v/>
      </c>
      <c r="AN11" s="1">
        <f>IF(AND(F11="女",O11="○"),AN10+1,AN10)</f>
        <v>0</v>
      </c>
      <c r="AO11" s="1" t="str">
        <f>IF(AND(F11="女",O11="○"),B11,"")</f>
        <v/>
      </c>
    </row>
    <row r="12" spans="1:41">
      <c r="A12" s="33">
        <v>3</v>
      </c>
      <c r="B12" s="58"/>
      <c r="C12" s="58"/>
      <c r="D12" s="58"/>
      <c r="E12" s="199"/>
      <c r="F12" s="58"/>
      <c r="G12" s="59"/>
      <c r="H12" s="60"/>
      <c r="I12" s="179"/>
      <c r="J12" s="60"/>
      <c r="K12" s="179"/>
      <c r="L12" s="60"/>
      <c r="M12" s="243"/>
      <c r="N12" s="61"/>
      <c r="O12" s="61"/>
      <c r="R12" s="1" t="s">
        <v>57</v>
      </c>
      <c r="S12" s="70" t="str">
        <f>IF(種目情報!A5="","",種目情報!A5)</f>
        <v>男子400m</v>
      </c>
      <c r="T12" s="71" t="str">
        <f>IF(種目情報!E5="","",種目情報!E5)</f>
        <v>女子200m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1">IF(AND(F12="男",N12="○"),AH11+1,AH11)</f>
        <v>0</v>
      </c>
      <c r="AI12" s="1" t="str">
        <f t="shared" si="10"/>
        <v/>
      </c>
      <c r="AJ12" s="1">
        <f t="shared" ref="AJ12:AJ75" si="12">IF(AND(F12="男",O12="○"),AJ11+1,AJ11)</f>
        <v>0</v>
      </c>
      <c r="AK12" s="1" t="str">
        <f t="shared" ref="AK12:AK74" si="13">IF(AND(F12="男",O12="○"),B12,"")</f>
        <v/>
      </c>
      <c r="AL12" s="1">
        <f t="shared" ref="AL12:AL19" si="14">IF(AND(F12="女",N12="○"),AL11+1,AL11)</f>
        <v>0</v>
      </c>
      <c r="AM12" s="1" t="str">
        <f t="shared" ref="AM12:AM19" si="15">IF(AND(F12="女",N12="○"),B12,"")</f>
        <v/>
      </c>
      <c r="AN12" s="1">
        <f t="shared" ref="AN12:AN75" si="16">IF(AND(F12="女",O12="○"),AN11+1,AN11)</f>
        <v>0</v>
      </c>
      <c r="AO12" s="1" t="str">
        <f t="shared" ref="AO12:AO75" si="17">IF(AND(F12="女",O12="○"),B12,"")</f>
        <v/>
      </c>
    </row>
    <row r="13" spans="1:41">
      <c r="A13" s="33">
        <v>4</v>
      </c>
      <c r="B13" s="58"/>
      <c r="C13" s="58"/>
      <c r="D13" s="58"/>
      <c r="E13" s="199"/>
      <c r="F13" s="58"/>
      <c r="G13" s="59"/>
      <c r="H13" s="60"/>
      <c r="I13" s="179"/>
      <c r="J13" s="60"/>
      <c r="K13" s="179"/>
      <c r="L13" s="60"/>
      <c r="M13" s="243"/>
      <c r="N13" s="61"/>
      <c r="O13" s="61"/>
      <c r="S13" s="70" t="str">
        <f>IF(種目情報!A6="","",種目情報!A6)</f>
        <v>男子1500m</v>
      </c>
      <c r="T13" s="71" t="str">
        <f>IF(種目情報!E6="","",種目情報!E6)</f>
        <v>女子800m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1"/>
        <v>0</v>
      </c>
      <c r="AI13" s="1" t="str">
        <f t="shared" si="10"/>
        <v/>
      </c>
      <c r="AJ13" s="1">
        <f t="shared" si="12"/>
        <v>0</v>
      </c>
      <c r="AK13" s="1" t="str">
        <f t="shared" si="13"/>
        <v/>
      </c>
      <c r="AL13" s="1">
        <f t="shared" si="14"/>
        <v>0</v>
      </c>
      <c r="AM13" s="1" t="str">
        <f t="shared" si="15"/>
        <v/>
      </c>
      <c r="AN13" s="1">
        <f t="shared" si="16"/>
        <v>0</v>
      </c>
      <c r="AO13" s="1" t="str">
        <f t="shared" si="17"/>
        <v/>
      </c>
    </row>
    <row r="14" spans="1:41">
      <c r="A14" s="33">
        <v>5</v>
      </c>
      <c r="B14" s="58"/>
      <c r="C14" s="58"/>
      <c r="D14" s="58"/>
      <c r="E14" s="199"/>
      <c r="F14" s="58"/>
      <c r="G14" s="59"/>
      <c r="H14" s="60"/>
      <c r="I14" s="179"/>
      <c r="J14" s="60"/>
      <c r="K14" s="179"/>
      <c r="L14" s="60"/>
      <c r="M14" s="243"/>
      <c r="N14" s="61"/>
      <c r="O14" s="61"/>
      <c r="S14" s="70" t="str">
        <f>IF(種目情報!A7="","",種目情報!A7)</f>
        <v>男子110mH</v>
      </c>
      <c r="T14" s="71" t="str">
        <f>IF(種目情報!E7="","",種目情報!E7)</f>
        <v>女子100mH</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1"/>
        <v>0</v>
      </c>
      <c r="AI14" s="1" t="str">
        <f t="shared" si="10"/>
        <v/>
      </c>
      <c r="AJ14" s="1">
        <f t="shared" si="12"/>
        <v>0</v>
      </c>
      <c r="AK14" s="1" t="str">
        <f t="shared" si="13"/>
        <v/>
      </c>
      <c r="AL14" s="1">
        <f t="shared" si="14"/>
        <v>0</v>
      </c>
      <c r="AM14" s="1" t="str">
        <f t="shared" si="15"/>
        <v/>
      </c>
      <c r="AN14" s="1">
        <f t="shared" si="16"/>
        <v>0</v>
      </c>
      <c r="AO14" s="1" t="str">
        <f t="shared" si="17"/>
        <v/>
      </c>
    </row>
    <row r="15" spans="1:41">
      <c r="A15" s="33">
        <v>6</v>
      </c>
      <c r="B15" s="58"/>
      <c r="C15" s="58"/>
      <c r="D15" s="58"/>
      <c r="E15" s="199"/>
      <c r="F15" s="58"/>
      <c r="G15" s="59"/>
      <c r="H15" s="60"/>
      <c r="I15" s="179"/>
      <c r="J15" s="60"/>
      <c r="K15" s="179"/>
      <c r="L15" s="60"/>
      <c r="M15" s="243"/>
      <c r="N15" s="61"/>
      <c r="O15" s="61"/>
      <c r="S15" s="70" t="str">
        <f>IF(種目情報!A8="","",種目情報!A8)</f>
        <v>男子走高跳</v>
      </c>
      <c r="T15" s="71" t="str">
        <f>IF(種目情報!E8="","",種目情報!E8)</f>
        <v>女子走高跳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1"/>
        <v>0</v>
      </c>
      <c r="AI15" s="1" t="str">
        <f t="shared" si="10"/>
        <v/>
      </c>
      <c r="AJ15" s="1">
        <f t="shared" si="12"/>
        <v>0</v>
      </c>
      <c r="AK15" s="1" t="str">
        <f t="shared" si="13"/>
        <v/>
      </c>
      <c r="AL15" s="1">
        <f t="shared" si="14"/>
        <v>0</v>
      </c>
      <c r="AM15" s="1" t="str">
        <f t="shared" si="15"/>
        <v/>
      </c>
      <c r="AN15" s="1">
        <f t="shared" si="16"/>
        <v>0</v>
      </c>
      <c r="AO15" s="1" t="str">
        <f t="shared" si="17"/>
        <v/>
      </c>
    </row>
    <row r="16" spans="1:41">
      <c r="A16" s="33">
        <v>7</v>
      </c>
      <c r="B16" s="58"/>
      <c r="C16" s="58"/>
      <c r="D16" s="58"/>
      <c r="E16" s="199"/>
      <c r="F16" s="58"/>
      <c r="G16" s="59"/>
      <c r="H16" s="60"/>
      <c r="I16" s="179"/>
      <c r="J16" s="60"/>
      <c r="K16" s="179"/>
      <c r="L16" s="60"/>
      <c r="M16" s="243"/>
      <c r="N16" s="61"/>
      <c r="O16" s="61"/>
      <c r="S16" s="70" t="str">
        <f>IF(種目情報!A9="","",種目情報!A9)</f>
        <v>男子走幅跳</v>
      </c>
      <c r="T16" s="71" t="str">
        <f>IF(種目情報!E9="","",種目情報!E9)</f>
        <v>女子走幅跳</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1"/>
        <v>0</v>
      </c>
      <c r="AI16" s="1" t="str">
        <f t="shared" si="10"/>
        <v/>
      </c>
      <c r="AJ16" s="1">
        <f t="shared" si="12"/>
        <v>0</v>
      </c>
      <c r="AK16" s="1" t="str">
        <f t="shared" si="13"/>
        <v/>
      </c>
      <c r="AL16" s="1">
        <f t="shared" si="14"/>
        <v>0</v>
      </c>
      <c r="AM16" s="1" t="str">
        <f t="shared" si="15"/>
        <v/>
      </c>
      <c r="AN16" s="1">
        <f t="shared" si="16"/>
        <v>0</v>
      </c>
      <c r="AO16" s="1" t="str">
        <f t="shared" si="17"/>
        <v/>
      </c>
    </row>
    <row r="17" spans="1:41">
      <c r="A17" s="33">
        <v>8</v>
      </c>
      <c r="B17" s="58"/>
      <c r="C17" s="58"/>
      <c r="D17" s="58"/>
      <c r="E17" s="199"/>
      <c r="F17" s="58"/>
      <c r="G17" s="59"/>
      <c r="H17" s="60"/>
      <c r="I17" s="179"/>
      <c r="J17" s="60"/>
      <c r="K17" s="179"/>
      <c r="L17" s="60"/>
      <c r="M17" s="243"/>
      <c r="N17" s="61"/>
      <c r="O17" s="61"/>
      <c r="S17" s="70" t="str">
        <f>IF(種目情報!A10="","",種目情報!A10)</f>
        <v>男子砲丸投</v>
      </c>
      <c r="T17" s="71" t="str">
        <f>IF(種目情報!E10="","",種目情報!E10)</f>
        <v>女子砲丸投</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1"/>
        <v>0</v>
      </c>
      <c r="AI17" s="1" t="str">
        <f t="shared" si="10"/>
        <v/>
      </c>
      <c r="AJ17" s="1">
        <f t="shared" si="12"/>
        <v>0</v>
      </c>
      <c r="AK17" s="1" t="str">
        <f t="shared" si="13"/>
        <v/>
      </c>
      <c r="AL17" s="1">
        <f t="shared" si="14"/>
        <v>0</v>
      </c>
      <c r="AM17" s="1" t="str">
        <f t="shared" si="15"/>
        <v/>
      </c>
      <c r="AN17" s="1">
        <f t="shared" si="16"/>
        <v>0</v>
      </c>
      <c r="AO17" s="1" t="str">
        <f t="shared" si="17"/>
        <v/>
      </c>
    </row>
    <row r="18" spans="1:41">
      <c r="A18" s="33">
        <v>9</v>
      </c>
      <c r="B18" s="58"/>
      <c r="C18" s="58"/>
      <c r="D18" s="58"/>
      <c r="E18" s="199"/>
      <c r="F18" s="58"/>
      <c r="G18" s="59"/>
      <c r="H18" s="60"/>
      <c r="I18" s="179"/>
      <c r="J18" s="60"/>
      <c r="K18" s="179"/>
      <c r="L18" s="60"/>
      <c r="M18" s="243"/>
      <c r="N18" s="61"/>
      <c r="O18" s="61"/>
      <c r="S18" s="70" t="str">
        <f>IF(種目情報!A11="","",種目情報!A11)</f>
        <v>記録会男100m</v>
      </c>
      <c r="T18" s="71" t="str">
        <f>IF(種目情報!E11="","",種目情報!E11)</f>
        <v>記録会女100m</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1"/>
        <v>0</v>
      </c>
      <c r="AI18" s="1" t="str">
        <f t="shared" si="10"/>
        <v/>
      </c>
      <c r="AJ18" s="1">
        <f t="shared" si="12"/>
        <v>0</v>
      </c>
      <c r="AK18" s="1" t="str">
        <f t="shared" si="13"/>
        <v/>
      </c>
      <c r="AL18" s="1">
        <f t="shared" si="14"/>
        <v>0</v>
      </c>
      <c r="AM18" s="1" t="str">
        <f t="shared" si="15"/>
        <v/>
      </c>
      <c r="AN18" s="1">
        <f t="shared" si="16"/>
        <v>0</v>
      </c>
      <c r="AO18" s="1" t="str">
        <f t="shared" si="17"/>
        <v/>
      </c>
    </row>
    <row r="19" spans="1:41">
      <c r="A19" s="33">
        <v>10</v>
      </c>
      <c r="B19" s="58"/>
      <c r="C19" s="58"/>
      <c r="D19" s="58"/>
      <c r="E19" s="199"/>
      <c r="F19" s="58"/>
      <c r="G19" s="59"/>
      <c r="H19" s="60"/>
      <c r="I19" s="179"/>
      <c r="J19" s="60"/>
      <c r="K19" s="179"/>
      <c r="L19" s="60"/>
      <c r="M19" s="243"/>
      <c r="N19" s="61"/>
      <c r="O19" s="61"/>
      <c r="S19" s="70" t="str">
        <f>IF(種目情報!A12="","",種目情報!A12)</f>
        <v>記録会男1500m</v>
      </c>
      <c r="T19" s="71" t="str">
        <f>IF(種目情報!E12="","",種目情報!E12)</f>
        <v>記録会女1500m</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1"/>
        <v>0</v>
      </c>
      <c r="AI19" s="1" t="str">
        <f t="shared" si="10"/>
        <v/>
      </c>
      <c r="AJ19" s="1">
        <f t="shared" si="12"/>
        <v>0</v>
      </c>
      <c r="AK19" s="1" t="str">
        <f t="shared" si="13"/>
        <v/>
      </c>
      <c r="AL19" s="1">
        <f t="shared" si="14"/>
        <v>0</v>
      </c>
      <c r="AM19" s="1" t="str">
        <f t="shared" si="15"/>
        <v/>
      </c>
      <c r="AN19" s="1">
        <f t="shared" si="16"/>
        <v>0</v>
      </c>
      <c r="AO19" s="1" t="str">
        <f t="shared" si="17"/>
        <v/>
      </c>
    </row>
    <row r="20" spans="1:41">
      <c r="A20" s="33">
        <v>11</v>
      </c>
      <c r="B20" s="58"/>
      <c r="C20" s="58"/>
      <c r="D20" s="58"/>
      <c r="E20" s="199"/>
      <c r="F20" s="58"/>
      <c r="G20" s="59"/>
      <c r="H20" s="60"/>
      <c r="I20" s="179"/>
      <c r="J20" s="60"/>
      <c r="K20" s="179"/>
      <c r="L20" s="60"/>
      <c r="M20" s="243"/>
      <c r="N20" s="61"/>
      <c r="O20" s="61"/>
      <c r="S20" s="70" t="str">
        <f>IF(種目情報!A13="","",種目情報!A13)</f>
        <v/>
      </c>
      <c r="T20" s="71" t="str">
        <f>IF(種目情報!E13="","",種目情報!E13)</f>
        <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1"/>
        <v>0</v>
      </c>
      <c r="AI20" s="1" t="str">
        <f t="shared" si="10"/>
        <v/>
      </c>
      <c r="AJ20" s="1">
        <f t="shared" si="12"/>
        <v>0</v>
      </c>
      <c r="AK20" s="1" t="str">
        <f t="shared" si="13"/>
        <v/>
      </c>
      <c r="AL20" s="1">
        <f t="shared" ref="AL20:AL83" si="18">IF(AND(F20="女",N20="○"),AL19+1,AL19)</f>
        <v>0</v>
      </c>
      <c r="AM20" s="1" t="str">
        <f t="shared" ref="AM20:AM83" si="19">IF(AND(F20="女",N20="○"),B20,"")</f>
        <v/>
      </c>
      <c r="AN20" s="1">
        <f t="shared" si="16"/>
        <v>0</v>
      </c>
      <c r="AO20" s="1" t="str">
        <f t="shared" si="17"/>
        <v/>
      </c>
    </row>
    <row r="21" spans="1:41">
      <c r="A21" s="33">
        <v>12</v>
      </c>
      <c r="B21" s="58"/>
      <c r="C21" s="58"/>
      <c r="D21" s="58"/>
      <c r="E21" s="199"/>
      <c r="F21" s="58"/>
      <c r="G21" s="59"/>
      <c r="H21" s="60"/>
      <c r="I21" s="179"/>
      <c r="J21" s="60"/>
      <c r="K21" s="179"/>
      <c r="L21" s="60"/>
      <c r="M21" s="243"/>
      <c r="N21" s="61"/>
      <c r="O21" s="61"/>
      <c r="S21" s="70" t="str">
        <f>IF(種目情報!A14="","",種目情報!A14)</f>
        <v/>
      </c>
      <c r="T21" s="71" t="str">
        <f>IF(種目情報!E14="","",種目情報!E14)</f>
        <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1"/>
        <v>0</v>
      </c>
      <c r="AI21" s="1" t="str">
        <f t="shared" si="10"/>
        <v/>
      </c>
      <c r="AJ21" s="1">
        <f t="shared" si="12"/>
        <v>0</v>
      </c>
      <c r="AK21" s="1" t="str">
        <f t="shared" si="13"/>
        <v/>
      </c>
      <c r="AL21" s="1">
        <f t="shared" si="18"/>
        <v>0</v>
      </c>
      <c r="AM21" s="1" t="str">
        <f t="shared" si="19"/>
        <v/>
      </c>
      <c r="AN21" s="1">
        <f t="shared" si="16"/>
        <v>0</v>
      </c>
      <c r="AO21" s="1" t="str">
        <f t="shared" si="17"/>
        <v/>
      </c>
    </row>
    <row r="22" spans="1:41">
      <c r="A22" s="33">
        <v>13</v>
      </c>
      <c r="B22" s="58"/>
      <c r="C22" s="58"/>
      <c r="D22" s="58"/>
      <c r="E22" s="199"/>
      <c r="F22" s="58"/>
      <c r="G22" s="59"/>
      <c r="H22" s="60"/>
      <c r="I22" s="179"/>
      <c r="J22" s="60"/>
      <c r="K22" s="179"/>
      <c r="L22" s="60"/>
      <c r="M22" s="243"/>
      <c r="N22" s="61"/>
      <c r="O22" s="61"/>
      <c r="S22" s="70" t="str">
        <f>IF(種目情報!A15="","",種目情報!A15)</f>
        <v/>
      </c>
      <c r="T22" s="71" t="str">
        <f>IF(種目情報!E15="","",種目情報!E15)</f>
        <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1"/>
        <v>0</v>
      </c>
      <c r="AI22" s="1" t="str">
        <f t="shared" si="10"/>
        <v/>
      </c>
      <c r="AJ22" s="1">
        <f t="shared" si="12"/>
        <v>0</v>
      </c>
      <c r="AK22" s="1" t="str">
        <f t="shared" si="13"/>
        <v/>
      </c>
      <c r="AL22" s="1">
        <f t="shared" si="18"/>
        <v>0</v>
      </c>
      <c r="AM22" s="1" t="str">
        <f t="shared" si="19"/>
        <v/>
      </c>
      <c r="AN22" s="1">
        <f t="shared" si="16"/>
        <v>0</v>
      </c>
      <c r="AO22" s="1" t="str">
        <f t="shared" si="17"/>
        <v/>
      </c>
    </row>
    <row r="23" spans="1:41">
      <c r="A23" s="33">
        <v>14</v>
      </c>
      <c r="B23" s="58"/>
      <c r="C23" s="58"/>
      <c r="D23" s="58"/>
      <c r="E23" s="199"/>
      <c r="F23" s="58"/>
      <c r="G23" s="59"/>
      <c r="H23" s="60"/>
      <c r="I23" s="179"/>
      <c r="J23" s="60"/>
      <c r="K23" s="179"/>
      <c r="L23" s="60"/>
      <c r="M23" s="243"/>
      <c r="N23" s="61"/>
      <c r="O23" s="61"/>
      <c r="S23" s="70" t="str">
        <f>IF(種目情報!A16="","",種目情報!A16)</f>
        <v/>
      </c>
      <c r="T23" s="71" t="str">
        <f>IF(種目情報!E16="","",種目情報!E16)</f>
        <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1"/>
        <v>0</v>
      </c>
      <c r="AI23" s="1" t="str">
        <f t="shared" si="10"/>
        <v/>
      </c>
      <c r="AJ23" s="1">
        <f t="shared" si="12"/>
        <v>0</v>
      </c>
      <c r="AK23" s="1" t="str">
        <f t="shared" si="13"/>
        <v/>
      </c>
      <c r="AL23" s="1">
        <f t="shared" si="18"/>
        <v>0</v>
      </c>
      <c r="AM23" s="1" t="str">
        <f t="shared" si="19"/>
        <v/>
      </c>
      <c r="AN23" s="1">
        <f t="shared" si="16"/>
        <v>0</v>
      </c>
      <c r="AO23" s="1" t="str">
        <f t="shared" si="17"/>
        <v/>
      </c>
    </row>
    <row r="24" spans="1:41">
      <c r="A24" s="33">
        <v>15</v>
      </c>
      <c r="B24" s="58"/>
      <c r="C24" s="58"/>
      <c r="D24" s="58"/>
      <c r="E24" s="199"/>
      <c r="F24" s="58"/>
      <c r="G24" s="59"/>
      <c r="H24" s="60"/>
      <c r="I24" s="179"/>
      <c r="J24" s="60"/>
      <c r="K24" s="179"/>
      <c r="L24" s="60"/>
      <c r="M24" s="243"/>
      <c r="N24" s="61"/>
      <c r="O24" s="61"/>
      <c r="S24" s="70" t="str">
        <f>IF(種目情報!A17="","",種目情報!A17)</f>
        <v/>
      </c>
      <c r="T24" s="71" t="str">
        <f>IF(種目情報!E17="","",種目情報!E17)</f>
        <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1"/>
        <v>0</v>
      </c>
      <c r="AI24" s="1" t="str">
        <f t="shared" si="10"/>
        <v/>
      </c>
      <c r="AJ24" s="1">
        <f t="shared" si="12"/>
        <v>0</v>
      </c>
      <c r="AK24" s="1" t="str">
        <f t="shared" si="13"/>
        <v/>
      </c>
      <c r="AL24" s="1">
        <f t="shared" si="18"/>
        <v>0</v>
      </c>
      <c r="AM24" s="1" t="str">
        <f t="shared" si="19"/>
        <v/>
      </c>
      <c r="AN24" s="1">
        <f t="shared" si="16"/>
        <v>0</v>
      </c>
      <c r="AO24" s="1" t="str">
        <f t="shared" si="17"/>
        <v/>
      </c>
    </row>
    <row r="25" spans="1:41">
      <c r="A25" s="33">
        <v>16</v>
      </c>
      <c r="B25" s="58"/>
      <c r="C25" s="58"/>
      <c r="D25" s="58"/>
      <c r="E25" s="199"/>
      <c r="F25" s="58"/>
      <c r="G25" s="59"/>
      <c r="H25" s="60"/>
      <c r="I25" s="179"/>
      <c r="J25" s="60"/>
      <c r="K25" s="179"/>
      <c r="L25" s="60"/>
      <c r="M25" s="243"/>
      <c r="N25" s="61"/>
      <c r="O25" s="61"/>
      <c r="S25" s="70" t="str">
        <f>IF(種目情報!A18="","",種目情報!A18)</f>
        <v/>
      </c>
      <c r="T25" s="71" t="str">
        <f>IF(種目情報!E18="","",種目情報!E18)</f>
        <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1"/>
        <v>0</v>
      </c>
      <c r="AI25" s="1" t="str">
        <f t="shared" si="10"/>
        <v/>
      </c>
      <c r="AJ25" s="1">
        <f t="shared" si="12"/>
        <v>0</v>
      </c>
      <c r="AK25" s="1" t="str">
        <f t="shared" si="13"/>
        <v/>
      </c>
      <c r="AL25" s="1">
        <f t="shared" si="18"/>
        <v>0</v>
      </c>
      <c r="AM25" s="1" t="str">
        <f t="shared" si="19"/>
        <v/>
      </c>
      <c r="AN25" s="1">
        <f t="shared" si="16"/>
        <v>0</v>
      </c>
      <c r="AO25" s="1" t="str">
        <f t="shared" si="17"/>
        <v/>
      </c>
    </row>
    <row r="26" spans="1:41">
      <c r="A26" s="33">
        <v>17</v>
      </c>
      <c r="B26" s="58"/>
      <c r="C26" s="58"/>
      <c r="D26" s="58"/>
      <c r="E26" s="199"/>
      <c r="F26" s="58"/>
      <c r="G26" s="59"/>
      <c r="H26" s="60"/>
      <c r="I26" s="179"/>
      <c r="J26" s="60"/>
      <c r="K26" s="179"/>
      <c r="L26" s="60"/>
      <c r="M26" s="243"/>
      <c r="N26" s="61"/>
      <c r="O26" s="61"/>
      <c r="S26" s="70" t="str">
        <f>IF(種目情報!A19="","",種目情報!A19)</f>
        <v/>
      </c>
      <c r="T26" s="71" t="str">
        <f>IF(種目情報!E19="","",種目情報!E19)</f>
        <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1"/>
        <v>0</v>
      </c>
      <c r="AI26" s="1" t="str">
        <f t="shared" si="10"/>
        <v/>
      </c>
      <c r="AJ26" s="1">
        <f t="shared" si="12"/>
        <v>0</v>
      </c>
      <c r="AK26" s="1" t="str">
        <f t="shared" si="13"/>
        <v/>
      </c>
      <c r="AL26" s="1">
        <f t="shared" si="18"/>
        <v>0</v>
      </c>
      <c r="AM26" s="1" t="str">
        <f t="shared" si="19"/>
        <v/>
      </c>
      <c r="AN26" s="1">
        <f t="shared" si="16"/>
        <v>0</v>
      </c>
      <c r="AO26" s="1" t="str">
        <f t="shared" si="17"/>
        <v/>
      </c>
    </row>
    <row r="27" spans="1:41">
      <c r="A27" s="33">
        <v>18</v>
      </c>
      <c r="B27" s="58"/>
      <c r="C27" s="58"/>
      <c r="D27" s="58"/>
      <c r="E27" s="199"/>
      <c r="F27" s="58"/>
      <c r="G27" s="59"/>
      <c r="H27" s="60"/>
      <c r="I27" s="179"/>
      <c r="J27" s="60"/>
      <c r="K27" s="179"/>
      <c r="L27" s="60"/>
      <c r="M27" s="243"/>
      <c r="N27" s="61"/>
      <c r="O27" s="61"/>
      <c r="S27" s="70" t="str">
        <f>IF(種目情報!A20="","",種目情報!A20)</f>
        <v/>
      </c>
      <c r="T27" s="71"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1"/>
        <v>0</v>
      </c>
      <c r="AI27" s="1" t="str">
        <f t="shared" si="10"/>
        <v/>
      </c>
      <c r="AJ27" s="1">
        <f t="shared" si="12"/>
        <v>0</v>
      </c>
      <c r="AK27" s="1" t="str">
        <f t="shared" si="13"/>
        <v/>
      </c>
      <c r="AL27" s="1">
        <f t="shared" si="18"/>
        <v>0</v>
      </c>
      <c r="AM27" s="1" t="str">
        <f t="shared" si="19"/>
        <v/>
      </c>
      <c r="AN27" s="1">
        <f t="shared" si="16"/>
        <v>0</v>
      </c>
      <c r="AO27" s="1" t="str">
        <f t="shared" si="17"/>
        <v/>
      </c>
    </row>
    <row r="28" spans="1:41">
      <c r="A28" s="33">
        <v>19</v>
      </c>
      <c r="B28" s="58"/>
      <c r="C28" s="58"/>
      <c r="D28" s="58"/>
      <c r="E28" s="199"/>
      <c r="F28" s="58"/>
      <c r="G28" s="59"/>
      <c r="H28" s="60"/>
      <c r="I28" s="179"/>
      <c r="J28" s="60"/>
      <c r="K28" s="179"/>
      <c r="L28" s="60"/>
      <c r="M28" s="243"/>
      <c r="N28" s="61"/>
      <c r="O28" s="61"/>
      <c r="S28" s="70" t="str">
        <f>IF(種目情報!A21="","",種目情報!A21)</f>
        <v/>
      </c>
      <c r="T28" s="71"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1"/>
        <v>0</v>
      </c>
      <c r="AI28" s="1" t="str">
        <f t="shared" si="10"/>
        <v/>
      </c>
      <c r="AJ28" s="1">
        <f t="shared" si="12"/>
        <v>0</v>
      </c>
      <c r="AK28" s="1" t="str">
        <f t="shared" si="13"/>
        <v/>
      </c>
      <c r="AL28" s="1">
        <f t="shared" si="18"/>
        <v>0</v>
      </c>
      <c r="AM28" s="1" t="str">
        <f t="shared" si="19"/>
        <v/>
      </c>
      <c r="AN28" s="1">
        <f t="shared" si="16"/>
        <v>0</v>
      </c>
      <c r="AO28" s="1" t="str">
        <f t="shared" si="17"/>
        <v/>
      </c>
    </row>
    <row r="29" spans="1:41">
      <c r="A29" s="33">
        <v>20</v>
      </c>
      <c r="B29" s="58"/>
      <c r="C29" s="58"/>
      <c r="D29" s="58"/>
      <c r="E29" s="199"/>
      <c r="F29" s="58"/>
      <c r="G29" s="59"/>
      <c r="H29" s="60"/>
      <c r="I29" s="179"/>
      <c r="J29" s="60"/>
      <c r="K29" s="179"/>
      <c r="L29" s="60"/>
      <c r="M29" s="243"/>
      <c r="N29" s="61"/>
      <c r="O29" s="61"/>
      <c r="S29" s="70" t="str">
        <f>IF(種目情報!A22="","",種目情報!A22)</f>
        <v/>
      </c>
      <c r="T29" s="71"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1"/>
        <v>0</v>
      </c>
      <c r="AI29" s="1" t="str">
        <f t="shared" si="10"/>
        <v/>
      </c>
      <c r="AJ29" s="1">
        <f t="shared" si="12"/>
        <v>0</v>
      </c>
      <c r="AK29" s="1" t="str">
        <f t="shared" si="13"/>
        <v/>
      </c>
      <c r="AL29" s="1">
        <f t="shared" si="18"/>
        <v>0</v>
      </c>
      <c r="AM29" s="1" t="str">
        <f t="shared" si="19"/>
        <v/>
      </c>
      <c r="AN29" s="1">
        <f t="shared" si="16"/>
        <v>0</v>
      </c>
      <c r="AO29" s="1" t="str">
        <f t="shared" si="17"/>
        <v/>
      </c>
    </row>
    <row r="30" spans="1:41">
      <c r="A30" s="33">
        <v>21</v>
      </c>
      <c r="B30" s="58"/>
      <c r="C30" s="58"/>
      <c r="D30" s="58"/>
      <c r="E30" s="199"/>
      <c r="F30" s="58"/>
      <c r="G30" s="59"/>
      <c r="H30" s="60"/>
      <c r="I30" s="179"/>
      <c r="J30" s="60"/>
      <c r="K30" s="179"/>
      <c r="L30" s="60"/>
      <c r="M30" s="243"/>
      <c r="N30" s="61"/>
      <c r="O30" s="61"/>
      <c r="S30" s="70" t="str">
        <f>IF(種目情報!A23="","",種目情報!A23)</f>
        <v/>
      </c>
      <c r="T30" s="71"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1"/>
        <v>0</v>
      </c>
      <c r="AI30" s="1" t="str">
        <f t="shared" si="10"/>
        <v/>
      </c>
      <c r="AJ30" s="1">
        <f t="shared" si="12"/>
        <v>0</v>
      </c>
      <c r="AK30" s="1" t="str">
        <f t="shared" si="13"/>
        <v/>
      </c>
      <c r="AL30" s="1">
        <f t="shared" si="18"/>
        <v>0</v>
      </c>
      <c r="AM30" s="1" t="str">
        <f t="shared" si="19"/>
        <v/>
      </c>
      <c r="AN30" s="1">
        <f t="shared" si="16"/>
        <v>0</v>
      </c>
      <c r="AO30" s="1" t="str">
        <f t="shared" si="17"/>
        <v/>
      </c>
    </row>
    <row r="31" spans="1:41">
      <c r="A31" s="33">
        <v>22</v>
      </c>
      <c r="B31" s="58"/>
      <c r="C31" s="58"/>
      <c r="D31" s="58"/>
      <c r="E31" s="199"/>
      <c r="F31" s="58"/>
      <c r="G31" s="59"/>
      <c r="H31" s="60"/>
      <c r="I31" s="179"/>
      <c r="J31" s="60"/>
      <c r="K31" s="179"/>
      <c r="L31" s="60"/>
      <c r="M31" s="243"/>
      <c r="N31" s="61"/>
      <c r="O31" s="61"/>
      <c r="S31" s="70" t="str">
        <f>IF(種目情報!A24="","",種目情報!A24)</f>
        <v/>
      </c>
      <c r="T31" s="71"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1"/>
        <v>0</v>
      </c>
      <c r="AI31" s="1" t="str">
        <f t="shared" si="10"/>
        <v/>
      </c>
      <c r="AJ31" s="1">
        <f t="shared" si="12"/>
        <v>0</v>
      </c>
      <c r="AK31" s="1" t="str">
        <f t="shared" si="13"/>
        <v/>
      </c>
      <c r="AL31" s="1">
        <f t="shared" si="18"/>
        <v>0</v>
      </c>
      <c r="AM31" s="1" t="str">
        <f t="shared" si="19"/>
        <v/>
      </c>
      <c r="AN31" s="1">
        <f t="shared" si="16"/>
        <v>0</v>
      </c>
      <c r="AO31" s="1" t="str">
        <f t="shared" si="17"/>
        <v/>
      </c>
    </row>
    <row r="32" spans="1:41">
      <c r="A32" s="33">
        <v>23</v>
      </c>
      <c r="B32" s="58"/>
      <c r="C32" s="58"/>
      <c r="D32" s="58"/>
      <c r="E32" s="199"/>
      <c r="F32" s="58"/>
      <c r="G32" s="59"/>
      <c r="H32" s="60"/>
      <c r="I32" s="179"/>
      <c r="J32" s="60"/>
      <c r="K32" s="179"/>
      <c r="L32" s="60"/>
      <c r="M32" s="243"/>
      <c r="N32" s="61"/>
      <c r="O32" s="61"/>
      <c r="S32" s="70" t="str">
        <f>IF(種目情報!A25="","",種目情報!A25)</f>
        <v/>
      </c>
      <c r="T32" s="71"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1"/>
        <v>0</v>
      </c>
      <c r="AI32" s="1" t="str">
        <f t="shared" si="10"/>
        <v/>
      </c>
      <c r="AJ32" s="1">
        <f t="shared" si="12"/>
        <v>0</v>
      </c>
      <c r="AK32" s="1" t="str">
        <f t="shared" si="13"/>
        <v/>
      </c>
      <c r="AL32" s="1">
        <f t="shared" si="18"/>
        <v>0</v>
      </c>
      <c r="AM32" s="1" t="str">
        <f t="shared" si="19"/>
        <v/>
      </c>
      <c r="AN32" s="1">
        <f t="shared" si="16"/>
        <v>0</v>
      </c>
      <c r="AO32" s="1" t="str">
        <f t="shared" si="17"/>
        <v/>
      </c>
    </row>
    <row r="33" spans="1:41">
      <c r="A33" s="33">
        <v>24</v>
      </c>
      <c r="B33" s="58"/>
      <c r="C33" s="58"/>
      <c r="D33" s="58"/>
      <c r="E33" s="199"/>
      <c r="F33" s="58"/>
      <c r="G33" s="59"/>
      <c r="H33" s="60"/>
      <c r="I33" s="179"/>
      <c r="J33" s="60"/>
      <c r="K33" s="179"/>
      <c r="L33" s="60"/>
      <c r="M33" s="243"/>
      <c r="N33" s="61"/>
      <c r="O33" s="61"/>
      <c r="S33" s="70" t="str">
        <f>IF(種目情報!A26="","",種目情報!A26)</f>
        <v/>
      </c>
      <c r="T33" s="71"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1"/>
        <v>0</v>
      </c>
      <c r="AI33" s="1" t="str">
        <f t="shared" si="10"/>
        <v/>
      </c>
      <c r="AJ33" s="1">
        <f t="shared" si="12"/>
        <v>0</v>
      </c>
      <c r="AK33" s="1" t="str">
        <f t="shared" si="13"/>
        <v/>
      </c>
      <c r="AL33" s="1">
        <f t="shared" si="18"/>
        <v>0</v>
      </c>
      <c r="AM33" s="1" t="str">
        <f t="shared" si="19"/>
        <v/>
      </c>
      <c r="AN33" s="1">
        <f t="shared" si="16"/>
        <v>0</v>
      </c>
      <c r="AO33" s="1" t="str">
        <f t="shared" si="17"/>
        <v/>
      </c>
    </row>
    <row r="34" spans="1:41">
      <c r="A34" s="33">
        <v>25</v>
      </c>
      <c r="B34" s="58"/>
      <c r="C34" s="58"/>
      <c r="D34" s="58"/>
      <c r="E34" s="199"/>
      <c r="F34" s="58"/>
      <c r="G34" s="59"/>
      <c r="H34" s="60"/>
      <c r="I34" s="179"/>
      <c r="J34" s="60"/>
      <c r="K34" s="179"/>
      <c r="L34" s="60"/>
      <c r="M34" s="243"/>
      <c r="N34" s="61"/>
      <c r="O34" s="61"/>
      <c r="S34" s="70" t="str">
        <f>IF(種目情報!A27="","",種目情報!A27)</f>
        <v/>
      </c>
      <c r="T34" s="71"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1"/>
        <v>0</v>
      </c>
      <c r="AI34" s="1" t="str">
        <f t="shared" si="10"/>
        <v/>
      </c>
      <c r="AJ34" s="1">
        <f t="shared" si="12"/>
        <v>0</v>
      </c>
      <c r="AK34" s="1" t="str">
        <f t="shared" si="13"/>
        <v/>
      </c>
      <c r="AL34" s="1">
        <f t="shared" si="18"/>
        <v>0</v>
      </c>
      <c r="AM34" s="1" t="str">
        <f t="shared" si="19"/>
        <v/>
      </c>
      <c r="AN34" s="1">
        <f t="shared" si="16"/>
        <v>0</v>
      </c>
      <c r="AO34" s="1" t="str">
        <f t="shared" si="17"/>
        <v/>
      </c>
    </row>
    <row r="35" spans="1:41">
      <c r="A35" s="33">
        <v>26</v>
      </c>
      <c r="B35" s="58"/>
      <c r="C35" s="58"/>
      <c r="D35" s="58"/>
      <c r="E35" s="199"/>
      <c r="F35" s="58"/>
      <c r="G35" s="59"/>
      <c r="H35" s="60"/>
      <c r="I35" s="179"/>
      <c r="J35" s="60"/>
      <c r="K35" s="179"/>
      <c r="L35" s="60"/>
      <c r="M35" s="243"/>
      <c r="N35" s="61"/>
      <c r="O35" s="61"/>
      <c r="S35" s="70" t="str">
        <f>IF(種目情報!A28="","",種目情報!A28)</f>
        <v/>
      </c>
      <c r="T35" s="71"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1"/>
        <v>0</v>
      </c>
      <c r="AI35" s="1" t="str">
        <f t="shared" si="10"/>
        <v/>
      </c>
      <c r="AJ35" s="1">
        <f t="shared" si="12"/>
        <v>0</v>
      </c>
      <c r="AK35" s="1" t="str">
        <f t="shared" si="13"/>
        <v/>
      </c>
      <c r="AL35" s="1">
        <f t="shared" si="18"/>
        <v>0</v>
      </c>
      <c r="AM35" s="1" t="str">
        <f t="shared" si="19"/>
        <v/>
      </c>
      <c r="AN35" s="1">
        <f t="shared" si="16"/>
        <v>0</v>
      </c>
      <c r="AO35" s="1" t="str">
        <f t="shared" si="17"/>
        <v/>
      </c>
    </row>
    <row r="36" spans="1:41" ht="14.25" thickBot="1">
      <c r="A36" s="33">
        <v>27</v>
      </c>
      <c r="B36" s="58"/>
      <c r="C36" s="58"/>
      <c r="D36" s="58"/>
      <c r="E36" s="199"/>
      <c r="F36" s="58"/>
      <c r="G36" s="59"/>
      <c r="H36" s="60"/>
      <c r="I36" s="179"/>
      <c r="J36" s="60"/>
      <c r="K36" s="179"/>
      <c r="L36" s="60"/>
      <c r="M36" s="243"/>
      <c r="N36" s="61"/>
      <c r="O36" s="61"/>
      <c r="S36" s="72" t="str">
        <f>IF(種目情報!A29="","",種目情報!A29)</f>
        <v/>
      </c>
      <c r="T36" s="73"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1"/>
        <v>0</v>
      </c>
      <c r="AI36" s="1" t="str">
        <f t="shared" si="10"/>
        <v/>
      </c>
      <c r="AJ36" s="1">
        <f t="shared" si="12"/>
        <v>0</v>
      </c>
      <c r="AK36" s="1" t="str">
        <f t="shared" si="13"/>
        <v/>
      </c>
      <c r="AL36" s="1">
        <f t="shared" si="18"/>
        <v>0</v>
      </c>
      <c r="AM36" s="1" t="str">
        <f t="shared" si="19"/>
        <v/>
      </c>
      <c r="AN36" s="1">
        <f t="shared" si="16"/>
        <v>0</v>
      </c>
      <c r="AO36" s="1" t="str">
        <f t="shared" si="17"/>
        <v/>
      </c>
    </row>
    <row r="37" spans="1:41">
      <c r="A37" s="33">
        <v>28</v>
      </c>
      <c r="B37" s="58"/>
      <c r="C37" s="58"/>
      <c r="D37" s="58"/>
      <c r="E37" s="199"/>
      <c r="F37" s="58"/>
      <c r="G37" s="59"/>
      <c r="H37" s="60"/>
      <c r="I37" s="179"/>
      <c r="J37" s="60"/>
      <c r="K37" s="179"/>
      <c r="L37" s="60"/>
      <c r="M37" s="243"/>
      <c r="N37" s="61"/>
      <c r="O37" s="61"/>
      <c r="T37" s="2"/>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1"/>
        <v>0</v>
      </c>
      <c r="AI37" s="1" t="str">
        <f t="shared" si="10"/>
        <v/>
      </c>
      <c r="AJ37" s="1">
        <f t="shared" si="12"/>
        <v>0</v>
      </c>
      <c r="AK37" s="1" t="str">
        <f t="shared" si="13"/>
        <v/>
      </c>
      <c r="AL37" s="1">
        <f t="shared" si="18"/>
        <v>0</v>
      </c>
      <c r="AM37" s="1" t="str">
        <f t="shared" si="19"/>
        <v/>
      </c>
      <c r="AN37" s="1">
        <f t="shared" si="16"/>
        <v>0</v>
      </c>
      <c r="AO37" s="1" t="str">
        <f t="shared" si="17"/>
        <v/>
      </c>
    </row>
    <row r="38" spans="1:41">
      <c r="A38" s="33">
        <v>29</v>
      </c>
      <c r="B38" s="58"/>
      <c r="C38" s="58"/>
      <c r="D38" s="58"/>
      <c r="E38" s="199"/>
      <c r="F38" s="58"/>
      <c r="G38" s="59"/>
      <c r="H38" s="60"/>
      <c r="I38" s="179"/>
      <c r="J38" s="60"/>
      <c r="K38" s="179"/>
      <c r="L38" s="60"/>
      <c r="M38" s="243"/>
      <c r="N38" s="61"/>
      <c r="O38" s="61"/>
      <c r="T38" s="2"/>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1"/>
        <v>0</v>
      </c>
      <c r="AI38" s="1" t="str">
        <f t="shared" si="10"/>
        <v/>
      </c>
      <c r="AJ38" s="1">
        <f t="shared" si="12"/>
        <v>0</v>
      </c>
      <c r="AK38" s="1" t="str">
        <f t="shared" si="13"/>
        <v/>
      </c>
      <c r="AL38" s="1">
        <f t="shared" si="18"/>
        <v>0</v>
      </c>
      <c r="AM38" s="1" t="str">
        <f t="shared" si="19"/>
        <v/>
      </c>
      <c r="AN38" s="1">
        <f t="shared" si="16"/>
        <v>0</v>
      </c>
      <c r="AO38" s="1" t="str">
        <f t="shared" si="17"/>
        <v/>
      </c>
    </row>
    <row r="39" spans="1:41">
      <c r="A39" s="33">
        <v>30</v>
      </c>
      <c r="B39" s="58"/>
      <c r="C39" s="58"/>
      <c r="D39" s="58"/>
      <c r="E39" s="199"/>
      <c r="F39" s="58"/>
      <c r="G39" s="59"/>
      <c r="H39" s="60"/>
      <c r="I39" s="179"/>
      <c r="J39" s="60"/>
      <c r="K39" s="179"/>
      <c r="L39" s="60"/>
      <c r="M39" s="243"/>
      <c r="N39" s="61"/>
      <c r="O39" s="61"/>
      <c r="T39" s="2"/>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1"/>
        <v>0</v>
      </c>
      <c r="AI39" s="1" t="str">
        <f t="shared" si="10"/>
        <v/>
      </c>
      <c r="AJ39" s="1">
        <f t="shared" si="12"/>
        <v>0</v>
      </c>
      <c r="AK39" s="1" t="str">
        <f t="shared" si="13"/>
        <v/>
      </c>
      <c r="AL39" s="1">
        <f t="shared" si="18"/>
        <v>0</v>
      </c>
      <c r="AM39" s="1" t="str">
        <f t="shared" si="19"/>
        <v/>
      </c>
      <c r="AN39" s="1">
        <f t="shared" si="16"/>
        <v>0</v>
      </c>
      <c r="AO39" s="1" t="str">
        <f t="shared" si="17"/>
        <v/>
      </c>
    </row>
    <row r="40" spans="1:41">
      <c r="A40" s="33">
        <v>31</v>
      </c>
      <c r="B40" s="58"/>
      <c r="C40" s="58"/>
      <c r="D40" s="58"/>
      <c r="E40" s="199"/>
      <c r="F40" s="58"/>
      <c r="G40" s="59"/>
      <c r="H40" s="60"/>
      <c r="I40" s="179"/>
      <c r="J40" s="60"/>
      <c r="K40" s="179"/>
      <c r="L40" s="60"/>
      <c r="M40" s="243"/>
      <c r="N40" s="61"/>
      <c r="O40" s="61"/>
      <c r="T40" s="2"/>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1"/>
        <v>0</v>
      </c>
      <c r="AI40" s="1" t="str">
        <f t="shared" si="10"/>
        <v/>
      </c>
      <c r="AJ40" s="1">
        <f t="shared" si="12"/>
        <v>0</v>
      </c>
      <c r="AK40" s="1" t="str">
        <f t="shared" si="13"/>
        <v/>
      </c>
      <c r="AL40" s="1">
        <f t="shared" si="18"/>
        <v>0</v>
      </c>
      <c r="AM40" s="1" t="str">
        <f t="shared" si="19"/>
        <v/>
      </c>
      <c r="AN40" s="1">
        <f t="shared" si="16"/>
        <v>0</v>
      </c>
      <c r="AO40" s="1" t="str">
        <f t="shared" si="17"/>
        <v/>
      </c>
    </row>
    <row r="41" spans="1:41">
      <c r="A41" s="33">
        <v>32</v>
      </c>
      <c r="B41" s="58"/>
      <c r="C41" s="58"/>
      <c r="D41" s="58"/>
      <c r="E41" s="199"/>
      <c r="F41" s="58"/>
      <c r="G41" s="59"/>
      <c r="H41" s="60"/>
      <c r="I41" s="179"/>
      <c r="J41" s="60"/>
      <c r="K41" s="179"/>
      <c r="L41" s="60"/>
      <c r="M41" s="243"/>
      <c r="N41" s="61"/>
      <c r="O41" s="61"/>
      <c r="T41" s="2"/>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1"/>
        <v>0</v>
      </c>
      <c r="AI41" s="1" t="str">
        <f t="shared" si="10"/>
        <v/>
      </c>
      <c r="AJ41" s="1">
        <f t="shared" si="12"/>
        <v>0</v>
      </c>
      <c r="AK41" s="1" t="str">
        <f t="shared" si="13"/>
        <v/>
      </c>
      <c r="AL41" s="1">
        <f t="shared" si="18"/>
        <v>0</v>
      </c>
      <c r="AM41" s="1" t="str">
        <f t="shared" si="19"/>
        <v/>
      </c>
      <c r="AN41" s="1">
        <f t="shared" si="16"/>
        <v>0</v>
      </c>
      <c r="AO41" s="1" t="str">
        <f t="shared" si="17"/>
        <v/>
      </c>
    </row>
    <row r="42" spans="1:41">
      <c r="A42" s="33">
        <v>33</v>
      </c>
      <c r="B42" s="58"/>
      <c r="C42" s="58"/>
      <c r="D42" s="58"/>
      <c r="E42" s="199"/>
      <c r="F42" s="58"/>
      <c r="G42" s="59"/>
      <c r="H42" s="60"/>
      <c r="I42" s="179"/>
      <c r="J42" s="60"/>
      <c r="K42" s="179"/>
      <c r="L42" s="60"/>
      <c r="M42" s="243"/>
      <c r="N42" s="61"/>
      <c r="O42" s="61"/>
      <c r="T42" s="2"/>
      <c r="V42" s="5" t="str">
        <f t="shared" ref="V42:V74" si="20">IF(F42="男",B42,"")</f>
        <v/>
      </c>
      <c r="W42" s="5" t="str">
        <f t="shared" ref="W42:W74" si="21">IF(F42="男",C42,"")</f>
        <v/>
      </c>
      <c r="X42" s="5" t="str">
        <f t="shared" ref="X42:X74" si="22">IF(F42="男",D42,"")</f>
        <v/>
      </c>
      <c r="Y42" s="5" t="str">
        <f t="shared" ref="Y42:Y74" si="23">IF(F42="男",F42,"")</f>
        <v/>
      </c>
      <c r="Z42" s="5" t="str">
        <f t="shared" ref="Z42:Z74" si="24">IF(F42="男",IF(G42="","",G42),"")</f>
        <v/>
      </c>
      <c r="AA42" s="10" t="str">
        <f>IF(F42="男",data_kyogisha!A34,"")</f>
        <v/>
      </c>
      <c r="AB42" s="5" t="str">
        <f t="shared" ref="AB42:AB73" si="25">IF(F42="女",B42,"")</f>
        <v/>
      </c>
      <c r="AC42" s="5" t="str">
        <f t="shared" ref="AC42:AC73" si="26">IF(F42="女",C42,"")</f>
        <v/>
      </c>
      <c r="AD42" s="5" t="str">
        <f t="shared" ref="AD42:AD74" si="27">IF(F42="女",D42,"")</f>
        <v/>
      </c>
      <c r="AE42" s="5" t="str">
        <f t="shared" ref="AE42:AE73" si="28">IF(F42="女",F42,"")</f>
        <v/>
      </c>
      <c r="AF42" s="5" t="str">
        <f t="shared" ref="AF42:AF74" si="29">IF(F42="女",IF(G42="","",G42),"")</f>
        <v/>
      </c>
      <c r="AG42" s="5" t="str">
        <f>IF(F42="女",data_kyogisha!A34,"")</f>
        <v/>
      </c>
      <c r="AH42" s="1">
        <f t="shared" si="11"/>
        <v>0</v>
      </c>
      <c r="AI42" s="1" t="str">
        <f t="shared" si="10"/>
        <v/>
      </c>
      <c r="AJ42" s="1">
        <f t="shared" si="12"/>
        <v>0</v>
      </c>
      <c r="AK42" s="1" t="str">
        <f t="shared" si="13"/>
        <v/>
      </c>
      <c r="AL42" s="1">
        <f t="shared" si="18"/>
        <v>0</v>
      </c>
      <c r="AM42" s="1" t="str">
        <f t="shared" si="19"/>
        <v/>
      </c>
      <c r="AN42" s="1">
        <f t="shared" si="16"/>
        <v>0</v>
      </c>
      <c r="AO42" s="1" t="str">
        <f t="shared" si="17"/>
        <v/>
      </c>
    </row>
    <row r="43" spans="1:41">
      <c r="A43" s="33">
        <v>34</v>
      </c>
      <c r="B43" s="58"/>
      <c r="C43" s="58"/>
      <c r="D43" s="58"/>
      <c r="E43" s="199"/>
      <c r="F43" s="58"/>
      <c r="G43" s="59"/>
      <c r="H43" s="60"/>
      <c r="I43" s="179"/>
      <c r="J43" s="60"/>
      <c r="K43" s="179"/>
      <c r="L43" s="60"/>
      <c r="M43" s="243"/>
      <c r="N43" s="61"/>
      <c r="O43" s="61"/>
      <c r="T43" s="2"/>
      <c r="V43" s="5" t="str">
        <f t="shared" si="20"/>
        <v/>
      </c>
      <c r="W43" s="5" t="str">
        <f t="shared" si="21"/>
        <v/>
      </c>
      <c r="X43" s="5" t="str">
        <f t="shared" si="22"/>
        <v/>
      </c>
      <c r="Y43" s="5" t="str">
        <f t="shared" si="23"/>
        <v/>
      </c>
      <c r="Z43" s="5" t="str">
        <f t="shared" si="24"/>
        <v/>
      </c>
      <c r="AA43" s="10" t="str">
        <f>IF(F43="男",data_kyogisha!A35,"")</f>
        <v/>
      </c>
      <c r="AB43" s="5" t="str">
        <f t="shared" si="25"/>
        <v/>
      </c>
      <c r="AC43" s="5" t="str">
        <f t="shared" si="26"/>
        <v/>
      </c>
      <c r="AD43" s="5" t="str">
        <f t="shared" si="27"/>
        <v/>
      </c>
      <c r="AE43" s="5" t="str">
        <f t="shared" si="28"/>
        <v/>
      </c>
      <c r="AF43" s="5" t="str">
        <f t="shared" si="29"/>
        <v/>
      </c>
      <c r="AG43" s="5" t="str">
        <f>IF(F43="女",data_kyogisha!A35,"")</f>
        <v/>
      </c>
      <c r="AH43" s="1">
        <f t="shared" si="11"/>
        <v>0</v>
      </c>
      <c r="AI43" s="1" t="str">
        <f t="shared" si="10"/>
        <v/>
      </c>
      <c r="AJ43" s="1">
        <f t="shared" si="12"/>
        <v>0</v>
      </c>
      <c r="AK43" s="1" t="str">
        <f t="shared" si="13"/>
        <v/>
      </c>
      <c r="AL43" s="1">
        <f t="shared" si="18"/>
        <v>0</v>
      </c>
      <c r="AM43" s="1" t="str">
        <f t="shared" si="19"/>
        <v/>
      </c>
      <c r="AN43" s="1">
        <f t="shared" si="16"/>
        <v>0</v>
      </c>
      <c r="AO43" s="1" t="str">
        <f t="shared" si="17"/>
        <v/>
      </c>
    </row>
    <row r="44" spans="1:41">
      <c r="A44" s="33">
        <v>35</v>
      </c>
      <c r="B44" s="58"/>
      <c r="C44" s="58"/>
      <c r="D44" s="58"/>
      <c r="E44" s="199"/>
      <c r="F44" s="58"/>
      <c r="G44" s="59"/>
      <c r="H44" s="60"/>
      <c r="I44" s="179"/>
      <c r="J44" s="60"/>
      <c r="K44" s="179"/>
      <c r="L44" s="60"/>
      <c r="M44" s="243"/>
      <c r="N44" s="61"/>
      <c r="O44" s="61"/>
      <c r="T44" s="2"/>
      <c r="V44" s="5" t="str">
        <f t="shared" si="20"/>
        <v/>
      </c>
      <c r="W44" s="5" t="str">
        <f t="shared" si="21"/>
        <v/>
      </c>
      <c r="X44" s="5" t="str">
        <f t="shared" si="22"/>
        <v/>
      </c>
      <c r="Y44" s="5" t="str">
        <f t="shared" si="23"/>
        <v/>
      </c>
      <c r="Z44" s="5" t="str">
        <f t="shared" si="24"/>
        <v/>
      </c>
      <c r="AA44" s="10" t="str">
        <f>IF(F44="男",data_kyogisha!A36,"")</f>
        <v/>
      </c>
      <c r="AB44" s="5" t="str">
        <f t="shared" si="25"/>
        <v/>
      </c>
      <c r="AC44" s="5" t="str">
        <f t="shared" si="26"/>
        <v/>
      </c>
      <c r="AD44" s="5" t="str">
        <f t="shared" si="27"/>
        <v/>
      </c>
      <c r="AE44" s="5" t="str">
        <f t="shared" si="28"/>
        <v/>
      </c>
      <c r="AF44" s="5" t="str">
        <f t="shared" si="29"/>
        <v/>
      </c>
      <c r="AG44" s="5" t="str">
        <f>IF(F44="女",data_kyogisha!A36,"")</f>
        <v/>
      </c>
      <c r="AH44" s="1">
        <f t="shared" si="11"/>
        <v>0</v>
      </c>
      <c r="AI44" s="1" t="str">
        <f t="shared" si="10"/>
        <v/>
      </c>
      <c r="AJ44" s="1">
        <f t="shared" si="12"/>
        <v>0</v>
      </c>
      <c r="AK44" s="1" t="str">
        <f t="shared" si="13"/>
        <v/>
      </c>
      <c r="AL44" s="1">
        <f t="shared" si="18"/>
        <v>0</v>
      </c>
      <c r="AM44" s="1" t="str">
        <f t="shared" si="19"/>
        <v/>
      </c>
      <c r="AN44" s="1">
        <f t="shared" si="16"/>
        <v>0</v>
      </c>
      <c r="AO44" s="1" t="str">
        <f t="shared" si="17"/>
        <v/>
      </c>
    </row>
    <row r="45" spans="1:41">
      <c r="A45" s="33">
        <v>36</v>
      </c>
      <c r="B45" s="58"/>
      <c r="C45" s="58"/>
      <c r="D45" s="58"/>
      <c r="E45" s="199"/>
      <c r="F45" s="58"/>
      <c r="G45" s="59"/>
      <c r="H45" s="60"/>
      <c r="I45" s="179"/>
      <c r="J45" s="60"/>
      <c r="K45" s="179"/>
      <c r="L45" s="60"/>
      <c r="M45" s="243"/>
      <c r="N45" s="61"/>
      <c r="O45" s="61"/>
      <c r="T45" s="2"/>
      <c r="V45" s="5" t="str">
        <f t="shared" si="20"/>
        <v/>
      </c>
      <c r="W45" s="5" t="str">
        <f t="shared" si="21"/>
        <v/>
      </c>
      <c r="X45" s="5" t="str">
        <f t="shared" si="22"/>
        <v/>
      </c>
      <c r="Y45" s="5" t="str">
        <f t="shared" si="23"/>
        <v/>
      </c>
      <c r="Z45" s="5" t="str">
        <f t="shared" si="24"/>
        <v/>
      </c>
      <c r="AA45" s="10" t="str">
        <f>IF(F45="男",data_kyogisha!A37,"")</f>
        <v/>
      </c>
      <c r="AB45" s="5" t="str">
        <f t="shared" si="25"/>
        <v/>
      </c>
      <c r="AC45" s="5" t="str">
        <f t="shared" si="26"/>
        <v/>
      </c>
      <c r="AD45" s="5" t="str">
        <f t="shared" si="27"/>
        <v/>
      </c>
      <c r="AE45" s="5" t="str">
        <f t="shared" si="28"/>
        <v/>
      </c>
      <c r="AF45" s="5" t="str">
        <f t="shared" si="29"/>
        <v/>
      </c>
      <c r="AG45" s="5" t="str">
        <f>IF(F45="女",data_kyogisha!A37,"")</f>
        <v/>
      </c>
      <c r="AH45" s="1">
        <f t="shared" si="11"/>
        <v>0</v>
      </c>
      <c r="AI45" s="1" t="str">
        <f t="shared" si="10"/>
        <v/>
      </c>
      <c r="AJ45" s="1">
        <f t="shared" si="12"/>
        <v>0</v>
      </c>
      <c r="AK45" s="1" t="str">
        <f t="shared" si="13"/>
        <v/>
      </c>
      <c r="AL45" s="1">
        <f t="shared" si="18"/>
        <v>0</v>
      </c>
      <c r="AM45" s="1" t="str">
        <f t="shared" si="19"/>
        <v/>
      </c>
      <c r="AN45" s="1">
        <f t="shared" si="16"/>
        <v>0</v>
      </c>
      <c r="AO45" s="1" t="str">
        <f t="shared" si="17"/>
        <v/>
      </c>
    </row>
    <row r="46" spans="1:41">
      <c r="A46" s="33">
        <v>37</v>
      </c>
      <c r="B46" s="58"/>
      <c r="C46" s="58"/>
      <c r="D46" s="58"/>
      <c r="E46" s="199"/>
      <c r="F46" s="58"/>
      <c r="G46" s="59"/>
      <c r="H46" s="60"/>
      <c r="I46" s="179"/>
      <c r="J46" s="60"/>
      <c r="K46" s="179"/>
      <c r="L46" s="60"/>
      <c r="M46" s="243"/>
      <c r="N46" s="61"/>
      <c r="O46" s="61"/>
      <c r="T46" s="2"/>
      <c r="V46" s="5" t="str">
        <f t="shared" si="20"/>
        <v/>
      </c>
      <c r="W46" s="5" t="str">
        <f t="shared" si="21"/>
        <v/>
      </c>
      <c r="X46" s="5" t="str">
        <f t="shared" si="22"/>
        <v/>
      </c>
      <c r="Y46" s="5" t="str">
        <f t="shared" si="23"/>
        <v/>
      </c>
      <c r="Z46" s="5" t="str">
        <f t="shared" si="24"/>
        <v/>
      </c>
      <c r="AA46" s="10" t="str">
        <f>IF(F46="男",data_kyogisha!A38,"")</f>
        <v/>
      </c>
      <c r="AB46" s="5" t="str">
        <f t="shared" si="25"/>
        <v/>
      </c>
      <c r="AC46" s="5" t="str">
        <f t="shared" si="26"/>
        <v/>
      </c>
      <c r="AD46" s="5" t="str">
        <f t="shared" si="27"/>
        <v/>
      </c>
      <c r="AE46" s="5" t="str">
        <f t="shared" si="28"/>
        <v/>
      </c>
      <c r="AF46" s="5" t="str">
        <f t="shared" si="29"/>
        <v/>
      </c>
      <c r="AG46" s="5" t="str">
        <f>IF(F46="女",data_kyogisha!A38,"")</f>
        <v/>
      </c>
      <c r="AH46" s="1">
        <f t="shared" si="11"/>
        <v>0</v>
      </c>
      <c r="AI46" s="1" t="str">
        <f t="shared" si="10"/>
        <v/>
      </c>
      <c r="AJ46" s="1">
        <f t="shared" si="12"/>
        <v>0</v>
      </c>
      <c r="AK46" s="1" t="str">
        <f t="shared" si="13"/>
        <v/>
      </c>
      <c r="AL46" s="1">
        <f t="shared" si="18"/>
        <v>0</v>
      </c>
      <c r="AM46" s="1" t="str">
        <f t="shared" si="19"/>
        <v/>
      </c>
      <c r="AN46" s="1">
        <f t="shared" si="16"/>
        <v>0</v>
      </c>
      <c r="AO46" s="1" t="str">
        <f t="shared" si="17"/>
        <v/>
      </c>
    </row>
    <row r="47" spans="1:41">
      <c r="A47" s="33">
        <v>38</v>
      </c>
      <c r="B47" s="58"/>
      <c r="C47" s="58"/>
      <c r="D47" s="58"/>
      <c r="E47" s="199"/>
      <c r="F47" s="58"/>
      <c r="G47" s="59"/>
      <c r="H47" s="60"/>
      <c r="I47" s="179"/>
      <c r="J47" s="60"/>
      <c r="K47" s="179"/>
      <c r="L47" s="60"/>
      <c r="M47" s="243"/>
      <c r="N47" s="61"/>
      <c r="O47" s="61"/>
      <c r="T47" s="2"/>
      <c r="V47" s="5" t="str">
        <f t="shared" si="20"/>
        <v/>
      </c>
      <c r="W47" s="5" t="str">
        <f t="shared" si="21"/>
        <v/>
      </c>
      <c r="X47" s="5" t="str">
        <f t="shared" si="22"/>
        <v/>
      </c>
      <c r="Y47" s="5" t="str">
        <f t="shared" si="23"/>
        <v/>
      </c>
      <c r="Z47" s="5" t="str">
        <f t="shared" si="24"/>
        <v/>
      </c>
      <c r="AA47" s="10" t="str">
        <f>IF(F47="男",data_kyogisha!A39,"")</f>
        <v/>
      </c>
      <c r="AB47" s="5" t="str">
        <f t="shared" si="25"/>
        <v/>
      </c>
      <c r="AC47" s="5" t="str">
        <f t="shared" si="26"/>
        <v/>
      </c>
      <c r="AD47" s="5" t="str">
        <f t="shared" si="27"/>
        <v/>
      </c>
      <c r="AE47" s="5" t="str">
        <f t="shared" si="28"/>
        <v/>
      </c>
      <c r="AF47" s="5" t="str">
        <f t="shared" si="29"/>
        <v/>
      </c>
      <c r="AG47" s="5" t="str">
        <f>IF(F47="女",data_kyogisha!A39,"")</f>
        <v/>
      </c>
      <c r="AH47" s="1">
        <f t="shared" si="11"/>
        <v>0</v>
      </c>
      <c r="AI47" s="1" t="str">
        <f t="shared" si="10"/>
        <v/>
      </c>
      <c r="AJ47" s="1">
        <f t="shared" si="12"/>
        <v>0</v>
      </c>
      <c r="AK47" s="1" t="str">
        <f t="shared" si="13"/>
        <v/>
      </c>
      <c r="AL47" s="1">
        <f t="shared" si="18"/>
        <v>0</v>
      </c>
      <c r="AM47" s="1" t="str">
        <f t="shared" si="19"/>
        <v/>
      </c>
      <c r="AN47" s="1">
        <f t="shared" si="16"/>
        <v>0</v>
      </c>
      <c r="AO47" s="1" t="str">
        <f t="shared" si="17"/>
        <v/>
      </c>
    </row>
    <row r="48" spans="1:41">
      <c r="A48" s="33">
        <v>39</v>
      </c>
      <c r="B48" s="58"/>
      <c r="C48" s="58"/>
      <c r="D48" s="58"/>
      <c r="E48" s="199"/>
      <c r="F48" s="58"/>
      <c r="G48" s="59"/>
      <c r="H48" s="60"/>
      <c r="I48" s="179"/>
      <c r="J48" s="60"/>
      <c r="K48" s="179"/>
      <c r="L48" s="60"/>
      <c r="M48" s="243"/>
      <c r="N48" s="61"/>
      <c r="O48" s="61"/>
      <c r="T48" s="2"/>
      <c r="V48" s="5" t="str">
        <f t="shared" si="20"/>
        <v/>
      </c>
      <c r="W48" s="5" t="str">
        <f t="shared" si="21"/>
        <v/>
      </c>
      <c r="X48" s="5" t="str">
        <f t="shared" si="22"/>
        <v/>
      </c>
      <c r="Y48" s="5" t="str">
        <f t="shared" si="23"/>
        <v/>
      </c>
      <c r="Z48" s="5" t="str">
        <f t="shared" si="24"/>
        <v/>
      </c>
      <c r="AA48" s="10" t="str">
        <f>IF(F48="男",data_kyogisha!A40,"")</f>
        <v/>
      </c>
      <c r="AB48" s="5" t="str">
        <f t="shared" si="25"/>
        <v/>
      </c>
      <c r="AC48" s="5" t="str">
        <f t="shared" si="26"/>
        <v/>
      </c>
      <c r="AD48" s="5" t="str">
        <f t="shared" si="27"/>
        <v/>
      </c>
      <c r="AE48" s="5" t="str">
        <f t="shared" si="28"/>
        <v/>
      </c>
      <c r="AF48" s="5" t="str">
        <f t="shared" si="29"/>
        <v/>
      </c>
      <c r="AG48" s="5" t="str">
        <f>IF(F48="女",data_kyogisha!A40,"")</f>
        <v/>
      </c>
      <c r="AH48" s="1">
        <f t="shared" si="11"/>
        <v>0</v>
      </c>
      <c r="AI48" s="1" t="str">
        <f t="shared" si="10"/>
        <v/>
      </c>
      <c r="AJ48" s="1">
        <f t="shared" si="12"/>
        <v>0</v>
      </c>
      <c r="AK48" s="1" t="str">
        <f t="shared" si="13"/>
        <v/>
      </c>
      <c r="AL48" s="1">
        <f t="shared" si="18"/>
        <v>0</v>
      </c>
      <c r="AM48" s="1" t="str">
        <f t="shared" si="19"/>
        <v/>
      </c>
      <c r="AN48" s="1">
        <f t="shared" si="16"/>
        <v>0</v>
      </c>
      <c r="AO48" s="1" t="str">
        <f t="shared" si="17"/>
        <v/>
      </c>
    </row>
    <row r="49" spans="1:41">
      <c r="A49" s="33">
        <v>40</v>
      </c>
      <c r="B49" s="58"/>
      <c r="C49" s="58"/>
      <c r="D49" s="58"/>
      <c r="E49" s="199"/>
      <c r="F49" s="58"/>
      <c r="G49" s="59"/>
      <c r="H49" s="60"/>
      <c r="I49" s="179"/>
      <c r="J49" s="60"/>
      <c r="K49" s="179"/>
      <c r="L49" s="60"/>
      <c r="M49" s="243"/>
      <c r="N49" s="61"/>
      <c r="O49" s="61"/>
      <c r="T49" s="2"/>
      <c r="V49" s="5" t="str">
        <f t="shared" si="20"/>
        <v/>
      </c>
      <c r="W49" s="5" t="str">
        <f t="shared" si="21"/>
        <v/>
      </c>
      <c r="X49" s="5" t="str">
        <f t="shared" si="22"/>
        <v/>
      </c>
      <c r="Y49" s="5" t="str">
        <f t="shared" si="23"/>
        <v/>
      </c>
      <c r="Z49" s="5" t="str">
        <f t="shared" si="24"/>
        <v/>
      </c>
      <c r="AA49" s="10" t="str">
        <f>IF(F49="男",data_kyogisha!A41,"")</f>
        <v/>
      </c>
      <c r="AB49" s="5" t="str">
        <f t="shared" si="25"/>
        <v/>
      </c>
      <c r="AC49" s="5" t="str">
        <f t="shared" si="26"/>
        <v/>
      </c>
      <c r="AD49" s="5" t="str">
        <f t="shared" si="27"/>
        <v/>
      </c>
      <c r="AE49" s="5" t="str">
        <f t="shared" si="28"/>
        <v/>
      </c>
      <c r="AF49" s="5" t="str">
        <f t="shared" si="29"/>
        <v/>
      </c>
      <c r="AG49" s="5" t="str">
        <f>IF(F49="女",data_kyogisha!A41,"")</f>
        <v/>
      </c>
      <c r="AH49" s="1">
        <f t="shared" si="11"/>
        <v>0</v>
      </c>
      <c r="AI49" s="1" t="str">
        <f t="shared" si="10"/>
        <v/>
      </c>
      <c r="AJ49" s="1">
        <f t="shared" si="12"/>
        <v>0</v>
      </c>
      <c r="AK49" s="1" t="str">
        <f t="shared" si="13"/>
        <v/>
      </c>
      <c r="AL49" s="1">
        <f t="shared" si="18"/>
        <v>0</v>
      </c>
      <c r="AM49" s="1" t="str">
        <f t="shared" si="19"/>
        <v/>
      </c>
      <c r="AN49" s="1">
        <f t="shared" si="16"/>
        <v>0</v>
      </c>
      <c r="AO49" s="1" t="str">
        <f t="shared" si="17"/>
        <v/>
      </c>
    </row>
    <row r="50" spans="1:41">
      <c r="A50" s="33">
        <v>41</v>
      </c>
      <c r="B50" s="58"/>
      <c r="C50" s="58"/>
      <c r="D50" s="58"/>
      <c r="E50" s="199"/>
      <c r="F50" s="58"/>
      <c r="G50" s="59"/>
      <c r="H50" s="60"/>
      <c r="I50" s="179"/>
      <c r="J50" s="60"/>
      <c r="K50" s="179"/>
      <c r="L50" s="60"/>
      <c r="M50" s="243"/>
      <c r="N50" s="61"/>
      <c r="O50" s="61"/>
      <c r="T50" s="2"/>
      <c r="V50" s="5" t="str">
        <f t="shared" si="20"/>
        <v/>
      </c>
      <c r="W50" s="5" t="str">
        <f t="shared" si="21"/>
        <v/>
      </c>
      <c r="X50" s="5" t="str">
        <f t="shared" si="22"/>
        <v/>
      </c>
      <c r="Y50" s="5" t="str">
        <f t="shared" si="23"/>
        <v/>
      </c>
      <c r="Z50" s="5" t="str">
        <f t="shared" si="24"/>
        <v/>
      </c>
      <c r="AA50" s="10" t="str">
        <f>IF(F50="男",data_kyogisha!A42,"")</f>
        <v/>
      </c>
      <c r="AB50" s="5" t="str">
        <f t="shared" si="25"/>
        <v/>
      </c>
      <c r="AC50" s="5" t="str">
        <f t="shared" si="26"/>
        <v/>
      </c>
      <c r="AD50" s="5" t="str">
        <f t="shared" si="27"/>
        <v/>
      </c>
      <c r="AE50" s="5" t="str">
        <f t="shared" si="28"/>
        <v/>
      </c>
      <c r="AF50" s="5" t="str">
        <f t="shared" si="29"/>
        <v/>
      </c>
      <c r="AG50" s="5" t="str">
        <f>IF(F50="女",data_kyogisha!A42,"")</f>
        <v/>
      </c>
      <c r="AH50" s="1">
        <f t="shared" si="11"/>
        <v>0</v>
      </c>
      <c r="AI50" s="1" t="str">
        <f t="shared" si="10"/>
        <v/>
      </c>
      <c r="AJ50" s="1">
        <f t="shared" si="12"/>
        <v>0</v>
      </c>
      <c r="AK50" s="1" t="str">
        <f t="shared" si="13"/>
        <v/>
      </c>
      <c r="AL50" s="1">
        <f t="shared" si="18"/>
        <v>0</v>
      </c>
      <c r="AM50" s="1" t="str">
        <f t="shared" si="19"/>
        <v/>
      </c>
      <c r="AN50" s="1">
        <f t="shared" si="16"/>
        <v>0</v>
      </c>
      <c r="AO50" s="1" t="str">
        <f t="shared" si="17"/>
        <v/>
      </c>
    </row>
    <row r="51" spans="1:41">
      <c r="A51" s="33">
        <v>42</v>
      </c>
      <c r="B51" s="58"/>
      <c r="C51" s="58"/>
      <c r="D51" s="58"/>
      <c r="E51" s="199"/>
      <c r="F51" s="58"/>
      <c r="G51" s="59"/>
      <c r="H51" s="60"/>
      <c r="I51" s="179"/>
      <c r="J51" s="60"/>
      <c r="K51" s="179"/>
      <c r="L51" s="60"/>
      <c r="M51" s="243"/>
      <c r="N51" s="61"/>
      <c r="O51" s="61"/>
      <c r="V51" s="5" t="str">
        <f t="shared" si="20"/>
        <v/>
      </c>
      <c r="W51" s="5" t="str">
        <f t="shared" si="21"/>
        <v/>
      </c>
      <c r="X51" s="5" t="str">
        <f t="shared" si="22"/>
        <v/>
      </c>
      <c r="Y51" s="5" t="str">
        <f t="shared" si="23"/>
        <v/>
      </c>
      <c r="Z51" s="5" t="str">
        <f t="shared" si="24"/>
        <v/>
      </c>
      <c r="AA51" s="10" t="str">
        <f>IF(F51="男",data_kyogisha!A43,"")</f>
        <v/>
      </c>
      <c r="AB51" s="5" t="str">
        <f t="shared" si="25"/>
        <v/>
      </c>
      <c r="AC51" s="5" t="str">
        <f t="shared" si="26"/>
        <v/>
      </c>
      <c r="AD51" s="5" t="str">
        <f t="shared" si="27"/>
        <v/>
      </c>
      <c r="AE51" s="5" t="str">
        <f t="shared" si="28"/>
        <v/>
      </c>
      <c r="AF51" s="5" t="str">
        <f t="shared" si="29"/>
        <v/>
      </c>
      <c r="AG51" s="5" t="str">
        <f>IF(F51="女",data_kyogisha!A43,"")</f>
        <v/>
      </c>
      <c r="AH51" s="1">
        <f t="shared" si="11"/>
        <v>0</v>
      </c>
      <c r="AI51" s="1" t="str">
        <f t="shared" si="10"/>
        <v/>
      </c>
      <c r="AJ51" s="1">
        <f t="shared" si="12"/>
        <v>0</v>
      </c>
      <c r="AK51" s="1" t="str">
        <f t="shared" si="13"/>
        <v/>
      </c>
      <c r="AL51" s="1">
        <f t="shared" si="18"/>
        <v>0</v>
      </c>
      <c r="AM51" s="1" t="str">
        <f t="shared" si="19"/>
        <v/>
      </c>
      <c r="AN51" s="1">
        <f t="shared" si="16"/>
        <v>0</v>
      </c>
      <c r="AO51" s="1" t="str">
        <f t="shared" si="17"/>
        <v/>
      </c>
    </row>
    <row r="52" spans="1:41">
      <c r="A52" s="33">
        <v>43</v>
      </c>
      <c r="B52" s="58"/>
      <c r="C52" s="58"/>
      <c r="D52" s="58"/>
      <c r="E52" s="199"/>
      <c r="F52" s="58"/>
      <c r="G52" s="59"/>
      <c r="H52" s="60"/>
      <c r="I52" s="179"/>
      <c r="J52" s="60"/>
      <c r="K52" s="179"/>
      <c r="L52" s="60"/>
      <c r="M52" s="243"/>
      <c r="N52" s="61"/>
      <c r="O52" s="61"/>
      <c r="V52" s="5" t="str">
        <f t="shared" si="20"/>
        <v/>
      </c>
      <c r="W52" s="5" t="str">
        <f t="shared" si="21"/>
        <v/>
      </c>
      <c r="X52" s="5" t="str">
        <f t="shared" si="22"/>
        <v/>
      </c>
      <c r="Y52" s="5" t="str">
        <f t="shared" si="23"/>
        <v/>
      </c>
      <c r="Z52" s="5" t="str">
        <f t="shared" si="24"/>
        <v/>
      </c>
      <c r="AA52" s="10" t="str">
        <f>IF(F52="男",data_kyogisha!A44,"")</f>
        <v/>
      </c>
      <c r="AB52" s="5" t="str">
        <f t="shared" si="25"/>
        <v/>
      </c>
      <c r="AC52" s="5" t="str">
        <f t="shared" si="26"/>
        <v/>
      </c>
      <c r="AD52" s="5" t="str">
        <f t="shared" si="27"/>
        <v/>
      </c>
      <c r="AE52" s="5" t="str">
        <f t="shared" si="28"/>
        <v/>
      </c>
      <c r="AF52" s="5" t="str">
        <f t="shared" si="29"/>
        <v/>
      </c>
      <c r="AG52" s="5" t="str">
        <f>IF(F52="女",data_kyogisha!A44,"")</f>
        <v/>
      </c>
      <c r="AH52" s="1">
        <f t="shared" si="11"/>
        <v>0</v>
      </c>
      <c r="AI52" s="1" t="str">
        <f t="shared" si="10"/>
        <v/>
      </c>
      <c r="AJ52" s="1">
        <f t="shared" si="12"/>
        <v>0</v>
      </c>
      <c r="AK52" s="1" t="str">
        <f t="shared" si="13"/>
        <v/>
      </c>
      <c r="AL52" s="1">
        <f t="shared" si="18"/>
        <v>0</v>
      </c>
      <c r="AM52" s="1" t="str">
        <f t="shared" si="19"/>
        <v/>
      </c>
      <c r="AN52" s="1">
        <f t="shared" si="16"/>
        <v>0</v>
      </c>
      <c r="AO52" s="1" t="str">
        <f t="shared" si="17"/>
        <v/>
      </c>
    </row>
    <row r="53" spans="1:41">
      <c r="A53" s="33">
        <v>44</v>
      </c>
      <c r="B53" s="58"/>
      <c r="C53" s="58"/>
      <c r="D53" s="58"/>
      <c r="E53" s="199"/>
      <c r="F53" s="58"/>
      <c r="G53" s="59"/>
      <c r="H53" s="60"/>
      <c r="I53" s="179"/>
      <c r="J53" s="60"/>
      <c r="K53" s="179"/>
      <c r="L53" s="60"/>
      <c r="M53" s="243"/>
      <c r="N53" s="61"/>
      <c r="O53" s="61"/>
      <c r="V53" s="5" t="str">
        <f t="shared" si="20"/>
        <v/>
      </c>
      <c r="W53" s="5" t="str">
        <f t="shared" si="21"/>
        <v/>
      </c>
      <c r="X53" s="5" t="str">
        <f t="shared" si="22"/>
        <v/>
      </c>
      <c r="Y53" s="5" t="str">
        <f t="shared" si="23"/>
        <v/>
      </c>
      <c r="Z53" s="5" t="str">
        <f t="shared" si="24"/>
        <v/>
      </c>
      <c r="AA53" s="10" t="str">
        <f>IF(F53="男",data_kyogisha!A45,"")</f>
        <v/>
      </c>
      <c r="AB53" s="5" t="str">
        <f t="shared" si="25"/>
        <v/>
      </c>
      <c r="AC53" s="5" t="str">
        <f t="shared" si="26"/>
        <v/>
      </c>
      <c r="AD53" s="5" t="str">
        <f t="shared" si="27"/>
        <v/>
      </c>
      <c r="AE53" s="5" t="str">
        <f t="shared" si="28"/>
        <v/>
      </c>
      <c r="AF53" s="5" t="str">
        <f t="shared" si="29"/>
        <v/>
      </c>
      <c r="AG53" s="5" t="str">
        <f>IF(F53="女",data_kyogisha!A45,"")</f>
        <v/>
      </c>
      <c r="AH53" s="1">
        <f t="shared" si="11"/>
        <v>0</v>
      </c>
      <c r="AI53" s="1" t="str">
        <f t="shared" si="10"/>
        <v/>
      </c>
      <c r="AJ53" s="1">
        <f t="shared" si="12"/>
        <v>0</v>
      </c>
      <c r="AK53" s="1" t="str">
        <f t="shared" si="13"/>
        <v/>
      </c>
      <c r="AL53" s="1">
        <f t="shared" si="18"/>
        <v>0</v>
      </c>
      <c r="AM53" s="1" t="str">
        <f t="shared" si="19"/>
        <v/>
      </c>
      <c r="AN53" s="1">
        <f t="shared" si="16"/>
        <v>0</v>
      </c>
      <c r="AO53" s="1" t="str">
        <f t="shared" si="17"/>
        <v/>
      </c>
    </row>
    <row r="54" spans="1:41">
      <c r="A54" s="33">
        <v>45</v>
      </c>
      <c r="B54" s="58"/>
      <c r="C54" s="58"/>
      <c r="D54" s="58"/>
      <c r="E54" s="199"/>
      <c r="F54" s="58"/>
      <c r="G54" s="59"/>
      <c r="H54" s="60"/>
      <c r="I54" s="179"/>
      <c r="J54" s="60"/>
      <c r="K54" s="179"/>
      <c r="L54" s="60"/>
      <c r="M54" s="243"/>
      <c r="N54" s="61"/>
      <c r="O54" s="61"/>
      <c r="V54" s="5" t="str">
        <f t="shared" si="20"/>
        <v/>
      </c>
      <c r="W54" s="5" t="str">
        <f t="shared" si="21"/>
        <v/>
      </c>
      <c r="X54" s="5" t="str">
        <f t="shared" si="22"/>
        <v/>
      </c>
      <c r="Y54" s="5" t="str">
        <f t="shared" si="23"/>
        <v/>
      </c>
      <c r="Z54" s="5" t="str">
        <f t="shared" si="24"/>
        <v/>
      </c>
      <c r="AA54" s="10" t="str">
        <f>IF(F54="男",data_kyogisha!A46,"")</f>
        <v/>
      </c>
      <c r="AB54" s="5" t="str">
        <f t="shared" si="25"/>
        <v/>
      </c>
      <c r="AC54" s="5" t="str">
        <f t="shared" si="26"/>
        <v/>
      </c>
      <c r="AD54" s="5" t="str">
        <f t="shared" si="27"/>
        <v/>
      </c>
      <c r="AE54" s="5" t="str">
        <f t="shared" si="28"/>
        <v/>
      </c>
      <c r="AF54" s="5" t="str">
        <f t="shared" si="29"/>
        <v/>
      </c>
      <c r="AG54" s="5" t="str">
        <f>IF(F54="女",data_kyogisha!A46,"")</f>
        <v/>
      </c>
      <c r="AH54" s="1">
        <f t="shared" si="11"/>
        <v>0</v>
      </c>
      <c r="AI54" s="1" t="str">
        <f t="shared" si="10"/>
        <v/>
      </c>
      <c r="AJ54" s="1">
        <f t="shared" si="12"/>
        <v>0</v>
      </c>
      <c r="AK54" s="1" t="str">
        <f t="shared" si="13"/>
        <v/>
      </c>
      <c r="AL54" s="1">
        <f t="shared" si="18"/>
        <v>0</v>
      </c>
      <c r="AM54" s="1" t="str">
        <f t="shared" si="19"/>
        <v/>
      </c>
      <c r="AN54" s="1">
        <f t="shared" si="16"/>
        <v>0</v>
      </c>
      <c r="AO54" s="1" t="str">
        <f t="shared" si="17"/>
        <v/>
      </c>
    </row>
    <row r="55" spans="1:41">
      <c r="A55" s="33">
        <v>46</v>
      </c>
      <c r="B55" s="58"/>
      <c r="C55" s="58"/>
      <c r="D55" s="58"/>
      <c r="E55" s="199"/>
      <c r="F55" s="58"/>
      <c r="G55" s="59"/>
      <c r="H55" s="60"/>
      <c r="I55" s="179"/>
      <c r="J55" s="60"/>
      <c r="K55" s="179"/>
      <c r="L55" s="60"/>
      <c r="M55" s="243"/>
      <c r="N55" s="61"/>
      <c r="O55" s="61"/>
      <c r="V55" s="5" t="str">
        <f t="shared" si="20"/>
        <v/>
      </c>
      <c r="W55" s="5" t="str">
        <f t="shared" si="21"/>
        <v/>
      </c>
      <c r="X55" s="5" t="str">
        <f t="shared" si="22"/>
        <v/>
      </c>
      <c r="Y55" s="5" t="str">
        <f t="shared" si="23"/>
        <v/>
      </c>
      <c r="Z55" s="5" t="str">
        <f t="shared" si="24"/>
        <v/>
      </c>
      <c r="AA55" s="10" t="str">
        <f>IF(F55="男",data_kyogisha!A47,"")</f>
        <v/>
      </c>
      <c r="AB55" s="5" t="str">
        <f t="shared" si="25"/>
        <v/>
      </c>
      <c r="AC55" s="5" t="str">
        <f t="shared" si="26"/>
        <v/>
      </c>
      <c r="AD55" s="5" t="str">
        <f t="shared" si="27"/>
        <v/>
      </c>
      <c r="AE55" s="5" t="str">
        <f t="shared" si="28"/>
        <v/>
      </c>
      <c r="AF55" s="5" t="str">
        <f t="shared" si="29"/>
        <v/>
      </c>
      <c r="AG55" s="5" t="str">
        <f>IF(F55="女",data_kyogisha!A47,"")</f>
        <v/>
      </c>
      <c r="AH55" s="1">
        <f t="shared" si="11"/>
        <v>0</v>
      </c>
      <c r="AI55" s="1" t="str">
        <f t="shared" si="10"/>
        <v/>
      </c>
      <c r="AJ55" s="1">
        <f t="shared" si="12"/>
        <v>0</v>
      </c>
      <c r="AK55" s="1" t="str">
        <f t="shared" si="13"/>
        <v/>
      </c>
      <c r="AL55" s="1">
        <f t="shared" si="18"/>
        <v>0</v>
      </c>
      <c r="AM55" s="1" t="str">
        <f t="shared" si="19"/>
        <v/>
      </c>
      <c r="AN55" s="1">
        <f t="shared" si="16"/>
        <v>0</v>
      </c>
      <c r="AO55" s="1" t="str">
        <f t="shared" si="17"/>
        <v/>
      </c>
    </row>
    <row r="56" spans="1:41">
      <c r="A56" s="33">
        <v>47</v>
      </c>
      <c r="B56" s="58"/>
      <c r="C56" s="58"/>
      <c r="D56" s="58"/>
      <c r="E56" s="199"/>
      <c r="F56" s="58"/>
      <c r="G56" s="59"/>
      <c r="H56" s="60"/>
      <c r="I56" s="179"/>
      <c r="J56" s="60"/>
      <c r="K56" s="179"/>
      <c r="L56" s="60"/>
      <c r="M56" s="243"/>
      <c r="N56" s="61"/>
      <c r="O56" s="61"/>
      <c r="V56" s="5" t="str">
        <f t="shared" si="20"/>
        <v/>
      </c>
      <c r="W56" s="5" t="str">
        <f t="shared" si="21"/>
        <v/>
      </c>
      <c r="X56" s="5" t="str">
        <f t="shared" si="22"/>
        <v/>
      </c>
      <c r="Y56" s="5" t="str">
        <f t="shared" si="23"/>
        <v/>
      </c>
      <c r="Z56" s="5" t="str">
        <f t="shared" si="24"/>
        <v/>
      </c>
      <c r="AA56" s="10" t="str">
        <f>IF(F56="男",data_kyogisha!A48,"")</f>
        <v/>
      </c>
      <c r="AB56" s="5" t="str">
        <f t="shared" si="25"/>
        <v/>
      </c>
      <c r="AC56" s="5" t="str">
        <f t="shared" si="26"/>
        <v/>
      </c>
      <c r="AD56" s="5" t="str">
        <f t="shared" si="27"/>
        <v/>
      </c>
      <c r="AE56" s="5" t="str">
        <f t="shared" si="28"/>
        <v/>
      </c>
      <c r="AF56" s="5" t="str">
        <f t="shared" si="29"/>
        <v/>
      </c>
      <c r="AG56" s="5" t="str">
        <f>IF(F56="女",data_kyogisha!A48,"")</f>
        <v/>
      </c>
      <c r="AH56" s="1">
        <f t="shared" si="11"/>
        <v>0</v>
      </c>
      <c r="AI56" s="1" t="str">
        <f t="shared" si="10"/>
        <v/>
      </c>
      <c r="AJ56" s="1">
        <f t="shared" si="12"/>
        <v>0</v>
      </c>
      <c r="AK56" s="1" t="str">
        <f t="shared" si="13"/>
        <v/>
      </c>
      <c r="AL56" s="1">
        <f t="shared" si="18"/>
        <v>0</v>
      </c>
      <c r="AM56" s="1" t="str">
        <f t="shared" si="19"/>
        <v/>
      </c>
      <c r="AN56" s="1">
        <f t="shared" si="16"/>
        <v>0</v>
      </c>
      <c r="AO56" s="1" t="str">
        <f t="shared" si="17"/>
        <v/>
      </c>
    </row>
    <row r="57" spans="1:41">
      <c r="A57" s="33">
        <v>48</v>
      </c>
      <c r="B57" s="58"/>
      <c r="C57" s="58"/>
      <c r="D57" s="58"/>
      <c r="E57" s="199"/>
      <c r="F57" s="58"/>
      <c r="G57" s="59"/>
      <c r="H57" s="60"/>
      <c r="I57" s="179"/>
      <c r="J57" s="60"/>
      <c r="K57" s="179"/>
      <c r="L57" s="60"/>
      <c r="M57" s="243"/>
      <c r="N57" s="61"/>
      <c r="O57" s="61"/>
      <c r="V57" s="5" t="str">
        <f t="shared" si="20"/>
        <v/>
      </c>
      <c r="W57" s="5" t="str">
        <f t="shared" si="21"/>
        <v/>
      </c>
      <c r="X57" s="5" t="str">
        <f t="shared" si="22"/>
        <v/>
      </c>
      <c r="Y57" s="5" t="str">
        <f t="shared" si="23"/>
        <v/>
      </c>
      <c r="Z57" s="5" t="str">
        <f t="shared" si="24"/>
        <v/>
      </c>
      <c r="AA57" s="10" t="str">
        <f>IF(F57="男",data_kyogisha!A49,"")</f>
        <v/>
      </c>
      <c r="AB57" s="5" t="str">
        <f t="shared" si="25"/>
        <v/>
      </c>
      <c r="AC57" s="5" t="str">
        <f t="shared" si="26"/>
        <v/>
      </c>
      <c r="AD57" s="5" t="str">
        <f t="shared" si="27"/>
        <v/>
      </c>
      <c r="AE57" s="5" t="str">
        <f t="shared" si="28"/>
        <v/>
      </c>
      <c r="AF57" s="5" t="str">
        <f t="shared" si="29"/>
        <v/>
      </c>
      <c r="AG57" s="5" t="str">
        <f>IF(F57="女",data_kyogisha!A49,"")</f>
        <v/>
      </c>
      <c r="AH57" s="1">
        <f t="shared" si="11"/>
        <v>0</v>
      </c>
      <c r="AI57" s="1" t="str">
        <f t="shared" si="10"/>
        <v/>
      </c>
      <c r="AJ57" s="1">
        <f t="shared" si="12"/>
        <v>0</v>
      </c>
      <c r="AK57" s="1" t="str">
        <f t="shared" si="13"/>
        <v/>
      </c>
      <c r="AL57" s="1">
        <f t="shared" si="18"/>
        <v>0</v>
      </c>
      <c r="AM57" s="1" t="str">
        <f t="shared" si="19"/>
        <v/>
      </c>
      <c r="AN57" s="1">
        <f t="shared" si="16"/>
        <v>0</v>
      </c>
      <c r="AO57" s="1" t="str">
        <f t="shared" si="17"/>
        <v/>
      </c>
    </row>
    <row r="58" spans="1:41">
      <c r="A58" s="33">
        <v>49</v>
      </c>
      <c r="B58" s="58"/>
      <c r="C58" s="58"/>
      <c r="D58" s="58"/>
      <c r="E58" s="199"/>
      <c r="F58" s="58"/>
      <c r="G58" s="59"/>
      <c r="H58" s="60"/>
      <c r="I58" s="179"/>
      <c r="J58" s="60"/>
      <c r="K58" s="179"/>
      <c r="L58" s="60"/>
      <c r="M58" s="243"/>
      <c r="N58" s="61"/>
      <c r="O58" s="61"/>
      <c r="V58" s="5" t="str">
        <f t="shared" si="20"/>
        <v/>
      </c>
      <c r="W58" s="5" t="str">
        <f t="shared" si="21"/>
        <v/>
      </c>
      <c r="X58" s="5" t="str">
        <f t="shared" si="22"/>
        <v/>
      </c>
      <c r="Y58" s="5" t="str">
        <f t="shared" si="23"/>
        <v/>
      </c>
      <c r="Z58" s="5" t="str">
        <f t="shared" si="24"/>
        <v/>
      </c>
      <c r="AA58" s="10" t="str">
        <f>IF(F58="男",data_kyogisha!A50,"")</f>
        <v/>
      </c>
      <c r="AB58" s="5" t="str">
        <f t="shared" si="25"/>
        <v/>
      </c>
      <c r="AC58" s="5" t="str">
        <f t="shared" si="26"/>
        <v/>
      </c>
      <c r="AD58" s="5" t="str">
        <f t="shared" si="27"/>
        <v/>
      </c>
      <c r="AE58" s="5" t="str">
        <f t="shared" si="28"/>
        <v/>
      </c>
      <c r="AF58" s="5" t="str">
        <f t="shared" si="29"/>
        <v/>
      </c>
      <c r="AG58" s="5" t="str">
        <f>IF(F58="女",data_kyogisha!A50,"")</f>
        <v/>
      </c>
      <c r="AH58" s="1">
        <f t="shared" si="11"/>
        <v>0</v>
      </c>
      <c r="AI58" s="1" t="str">
        <f t="shared" si="10"/>
        <v/>
      </c>
      <c r="AJ58" s="1">
        <f t="shared" si="12"/>
        <v>0</v>
      </c>
      <c r="AK58" s="1" t="str">
        <f t="shared" si="13"/>
        <v/>
      </c>
      <c r="AL58" s="1">
        <f t="shared" si="18"/>
        <v>0</v>
      </c>
      <c r="AM58" s="1" t="str">
        <f t="shared" si="19"/>
        <v/>
      </c>
      <c r="AN58" s="1">
        <f t="shared" si="16"/>
        <v>0</v>
      </c>
      <c r="AO58" s="1" t="str">
        <f t="shared" si="17"/>
        <v/>
      </c>
    </row>
    <row r="59" spans="1:41">
      <c r="A59" s="33">
        <v>50</v>
      </c>
      <c r="B59" s="58"/>
      <c r="C59" s="58"/>
      <c r="D59" s="58"/>
      <c r="E59" s="199"/>
      <c r="F59" s="58"/>
      <c r="G59" s="59"/>
      <c r="H59" s="60"/>
      <c r="I59" s="179"/>
      <c r="J59" s="60"/>
      <c r="K59" s="179"/>
      <c r="L59" s="60"/>
      <c r="M59" s="243"/>
      <c r="N59" s="61"/>
      <c r="O59" s="61"/>
      <c r="V59" s="5" t="str">
        <f t="shared" si="20"/>
        <v/>
      </c>
      <c r="W59" s="5" t="str">
        <f t="shared" si="21"/>
        <v/>
      </c>
      <c r="X59" s="5" t="str">
        <f t="shared" si="22"/>
        <v/>
      </c>
      <c r="Y59" s="5" t="str">
        <f t="shared" si="23"/>
        <v/>
      </c>
      <c r="Z59" s="5" t="str">
        <f t="shared" si="24"/>
        <v/>
      </c>
      <c r="AA59" s="10" t="str">
        <f>IF(F59="男",data_kyogisha!A51,"")</f>
        <v/>
      </c>
      <c r="AB59" s="5" t="str">
        <f t="shared" si="25"/>
        <v/>
      </c>
      <c r="AC59" s="5" t="str">
        <f t="shared" si="26"/>
        <v/>
      </c>
      <c r="AD59" s="5" t="str">
        <f t="shared" si="27"/>
        <v/>
      </c>
      <c r="AE59" s="5" t="str">
        <f t="shared" si="28"/>
        <v/>
      </c>
      <c r="AF59" s="5" t="str">
        <f t="shared" si="29"/>
        <v/>
      </c>
      <c r="AG59" s="5" t="str">
        <f>IF(F59="女",data_kyogisha!A51,"")</f>
        <v/>
      </c>
      <c r="AH59" s="1">
        <f t="shared" si="11"/>
        <v>0</v>
      </c>
      <c r="AI59" s="1" t="str">
        <f t="shared" si="10"/>
        <v/>
      </c>
      <c r="AJ59" s="1">
        <f t="shared" si="12"/>
        <v>0</v>
      </c>
      <c r="AK59" s="1" t="str">
        <f t="shared" si="13"/>
        <v/>
      </c>
      <c r="AL59" s="1">
        <f t="shared" si="18"/>
        <v>0</v>
      </c>
      <c r="AM59" s="1" t="str">
        <f t="shared" si="19"/>
        <v/>
      </c>
      <c r="AN59" s="1">
        <f t="shared" si="16"/>
        <v>0</v>
      </c>
      <c r="AO59" s="1" t="str">
        <f t="shared" si="17"/>
        <v/>
      </c>
    </row>
    <row r="60" spans="1:41">
      <c r="A60" s="33">
        <v>51</v>
      </c>
      <c r="B60" s="58"/>
      <c r="C60" s="58"/>
      <c r="D60" s="58"/>
      <c r="E60" s="199"/>
      <c r="F60" s="58"/>
      <c r="G60" s="59"/>
      <c r="H60" s="60"/>
      <c r="I60" s="179"/>
      <c r="J60" s="60"/>
      <c r="K60" s="179"/>
      <c r="L60" s="60"/>
      <c r="M60" s="243"/>
      <c r="N60" s="61"/>
      <c r="O60" s="61"/>
      <c r="V60" s="5" t="str">
        <f t="shared" si="20"/>
        <v/>
      </c>
      <c r="W60" s="5" t="str">
        <f t="shared" si="21"/>
        <v/>
      </c>
      <c r="X60" s="5" t="str">
        <f t="shared" si="22"/>
        <v/>
      </c>
      <c r="Y60" s="5" t="str">
        <f t="shared" si="23"/>
        <v/>
      </c>
      <c r="Z60" s="5" t="str">
        <f t="shared" si="24"/>
        <v/>
      </c>
      <c r="AA60" s="10" t="str">
        <f>IF(F60="男",data_kyogisha!A52,"")</f>
        <v/>
      </c>
      <c r="AB60" s="5" t="str">
        <f t="shared" si="25"/>
        <v/>
      </c>
      <c r="AC60" s="5" t="str">
        <f t="shared" si="26"/>
        <v/>
      </c>
      <c r="AD60" s="5" t="str">
        <f t="shared" si="27"/>
        <v/>
      </c>
      <c r="AE60" s="5" t="str">
        <f t="shared" si="28"/>
        <v/>
      </c>
      <c r="AF60" s="5" t="str">
        <f t="shared" si="29"/>
        <v/>
      </c>
      <c r="AG60" s="5" t="str">
        <f>IF(F60="女",data_kyogisha!A52,"")</f>
        <v/>
      </c>
      <c r="AH60" s="1">
        <f t="shared" si="11"/>
        <v>0</v>
      </c>
      <c r="AI60" s="1" t="str">
        <f t="shared" si="10"/>
        <v/>
      </c>
      <c r="AJ60" s="1">
        <f t="shared" si="12"/>
        <v>0</v>
      </c>
      <c r="AK60" s="1" t="str">
        <f t="shared" si="13"/>
        <v/>
      </c>
      <c r="AL60" s="1">
        <f t="shared" si="18"/>
        <v>0</v>
      </c>
      <c r="AM60" s="1" t="str">
        <f t="shared" si="19"/>
        <v/>
      </c>
      <c r="AN60" s="1">
        <f t="shared" si="16"/>
        <v>0</v>
      </c>
      <c r="AO60" s="1" t="str">
        <f t="shared" si="17"/>
        <v/>
      </c>
    </row>
    <row r="61" spans="1:41">
      <c r="A61" s="33">
        <v>52</v>
      </c>
      <c r="B61" s="58"/>
      <c r="C61" s="58"/>
      <c r="D61" s="58"/>
      <c r="E61" s="199"/>
      <c r="F61" s="58"/>
      <c r="G61" s="59"/>
      <c r="H61" s="60"/>
      <c r="I61" s="179"/>
      <c r="J61" s="60"/>
      <c r="K61" s="179"/>
      <c r="L61" s="60"/>
      <c r="M61" s="243"/>
      <c r="N61" s="61"/>
      <c r="O61" s="61"/>
      <c r="V61" s="5" t="str">
        <f t="shared" si="20"/>
        <v/>
      </c>
      <c r="W61" s="5" t="str">
        <f t="shared" si="21"/>
        <v/>
      </c>
      <c r="X61" s="5" t="str">
        <f t="shared" si="22"/>
        <v/>
      </c>
      <c r="Y61" s="5" t="str">
        <f t="shared" si="23"/>
        <v/>
      </c>
      <c r="Z61" s="5" t="str">
        <f t="shared" si="24"/>
        <v/>
      </c>
      <c r="AA61" s="10" t="str">
        <f>IF(F61="男",data_kyogisha!A53,"")</f>
        <v/>
      </c>
      <c r="AB61" s="5" t="str">
        <f t="shared" si="25"/>
        <v/>
      </c>
      <c r="AC61" s="5" t="str">
        <f t="shared" si="26"/>
        <v/>
      </c>
      <c r="AD61" s="5" t="str">
        <f t="shared" si="27"/>
        <v/>
      </c>
      <c r="AE61" s="5" t="str">
        <f t="shared" si="28"/>
        <v/>
      </c>
      <c r="AF61" s="5" t="str">
        <f t="shared" si="29"/>
        <v/>
      </c>
      <c r="AG61" s="5" t="str">
        <f>IF(F61="女",data_kyogisha!A53,"")</f>
        <v/>
      </c>
      <c r="AH61" s="1">
        <f t="shared" si="11"/>
        <v>0</v>
      </c>
      <c r="AI61" s="1" t="str">
        <f t="shared" si="10"/>
        <v/>
      </c>
      <c r="AJ61" s="1">
        <f t="shared" si="12"/>
        <v>0</v>
      </c>
      <c r="AK61" s="1" t="str">
        <f t="shared" si="13"/>
        <v/>
      </c>
      <c r="AL61" s="1">
        <f t="shared" si="18"/>
        <v>0</v>
      </c>
      <c r="AM61" s="1" t="str">
        <f t="shared" si="19"/>
        <v/>
      </c>
      <c r="AN61" s="1">
        <f t="shared" si="16"/>
        <v>0</v>
      </c>
      <c r="AO61" s="1" t="str">
        <f t="shared" si="17"/>
        <v/>
      </c>
    </row>
    <row r="62" spans="1:41">
      <c r="A62" s="33">
        <v>53</v>
      </c>
      <c r="B62" s="58"/>
      <c r="C62" s="58"/>
      <c r="D62" s="58"/>
      <c r="E62" s="199"/>
      <c r="F62" s="58"/>
      <c r="G62" s="59"/>
      <c r="H62" s="60"/>
      <c r="I62" s="179"/>
      <c r="J62" s="60"/>
      <c r="K62" s="179"/>
      <c r="L62" s="60"/>
      <c r="M62" s="243"/>
      <c r="N62" s="61"/>
      <c r="O62" s="61"/>
      <c r="V62" s="5" t="str">
        <f t="shared" si="20"/>
        <v/>
      </c>
      <c r="W62" s="5" t="str">
        <f t="shared" si="21"/>
        <v/>
      </c>
      <c r="X62" s="5" t="str">
        <f t="shared" si="22"/>
        <v/>
      </c>
      <c r="Y62" s="5" t="str">
        <f t="shared" si="23"/>
        <v/>
      </c>
      <c r="Z62" s="5" t="str">
        <f t="shared" si="24"/>
        <v/>
      </c>
      <c r="AA62" s="10" t="str">
        <f>IF(F62="男",data_kyogisha!A54,"")</f>
        <v/>
      </c>
      <c r="AB62" s="5" t="str">
        <f t="shared" si="25"/>
        <v/>
      </c>
      <c r="AC62" s="5" t="str">
        <f t="shared" si="26"/>
        <v/>
      </c>
      <c r="AD62" s="5" t="str">
        <f t="shared" si="27"/>
        <v/>
      </c>
      <c r="AE62" s="5" t="str">
        <f t="shared" si="28"/>
        <v/>
      </c>
      <c r="AF62" s="5" t="str">
        <f t="shared" si="29"/>
        <v/>
      </c>
      <c r="AG62" s="5" t="str">
        <f>IF(F62="女",data_kyogisha!A54,"")</f>
        <v/>
      </c>
      <c r="AH62" s="1">
        <f t="shared" si="11"/>
        <v>0</v>
      </c>
      <c r="AI62" s="1" t="str">
        <f t="shared" si="10"/>
        <v/>
      </c>
      <c r="AJ62" s="1">
        <f t="shared" si="12"/>
        <v>0</v>
      </c>
      <c r="AK62" s="1" t="str">
        <f t="shared" si="13"/>
        <v/>
      </c>
      <c r="AL62" s="1">
        <f t="shared" si="18"/>
        <v>0</v>
      </c>
      <c r="AM62" s="1" t="str">
        <f t="shared" si="19"/>
        <v/>
      </c>
      <c r="AN62" s="1">
        <f t="shared" si="16"/>
        <v>0</v>
      </c>
      <c r="AO62" s="1" t="str">
        <f t="shared" si="17"/>
        <v/>
      </c>
    </row>
    <row r="63" spans="1:41">
      <c r="A63" s="33">
        <v>54</v>
      </c>
      <c r="B63" s="58"/>
      <c r="C63" s="58"/>
      <c r="D63" s="58"/>
      <c r="E63" s="199"/>
      <c r="F63" s="58"/>
      <c r="G63" s="59"/>
      <c r="H63" s="60"/>
      <c r="I63" s="179"/>
      <c r="J63" s="60"/>
      <c r="K63" s="179"/>
      <c r="L63" s="60"/>
      <c r="M63" s="243"/>
      <c r="N63" s="61"/>
      <c r="O63" s="61"/>
      <c r="V63" s="5" t="str">
        <f t="shared" si="20"/>
        <v/>
      </c>
      <c r="W63" s="5" t="str">
        <f t="shared" si="21"/>
        <v/>
      </c>
      <c r="X63" s="5" t="str">
        <f t="shared" si="22"/>
        <v/>
      </c>
      <c r="Y63" s="5" t="str">
        <f t="shared" si="23"/>
        <v/>
      </c>
      <c r="Z63" s="5" t="str">
        <f t="shared" si="24"/>
        <v/>
      </c>
      <c r="AA63" s="10" t="str">
        <f>IF(F63="男",data_kyogisha!A55,"")</f>
        <v/>
      </c>
      <c r="AB63" s="5" t="str">
        <f t="shared" si="25"/>
        <v/>
      </c>
      <c r="AC63" s="5" t="str">
        <f t="shared" si="26"/>
        <v/>
      </c>
      <c r="AD63" s="5" t="str">
        <f t="shared" si="27"/>
        <v/>
      </c>
      <c r="AE63" s="5" t="str">
        <f t="shared" si="28"/>
        <v/>
      </c>
      <c r="AF63" s="5" t="str">
        <f t="shared" si="29"/>
        <v/>
      </c>
      <c r="AG63" s="5" t="str">
        <f>IF(F63="女",data_kyogisha!A55,"")</f>
        <v/>
      </c>
      <c r="AH63" s="1">
        <f t="shared" si="11"/>
        <v>0</v>
      </c>
      <c r="AI63" s="1" t="str">
        <f t="shared" si="10"/>
        <v/>
      </c>
      <c r="AJ63" s="1">
        <f t="shared" si="12"/>
        <v>0</v>
      </c>
      <c r="AK63" s="1" t="str">
        <f t="shared" si="13"/>
        <v/>
      </c>
      <c r="AL63" s="1">
        <f t="shared" si="18"/>
        <v>0</v>
      </c>
      <c r="AM63" s="1" t="str">
        <f t="shared" si="19"/>
        <v/>
      </c>
      <c r="AN63" s="1">
        <f t="shared" si="16"/>
        <v>0</v>
      </c>
      <c r="AO63" s="1" t="str">
        <f t="shared" si="17"/>
        <v/>
      </c>
    </row>
    <row r="64" spans="1:41">
      <c r="A64" s="33">
        <v>55</v>
      </c>
      <c r="B64" s="58"/>
      <c r="C64" s="58"/>
      <c r="D64" s="58"/>
      <c r="E64" s="199"/>
      <c r="F64" s="58"/>
      <c r="G64" s="59"/>
      <c r="H64" s="60"/>
      <c r="I64" s="179"/>
      <c r="J64" s="60"/>
      <c r="K64" s="179"/>
      <c r="L64" s="60"/>
      <c r="M64" s="243"/>
      <c r="N64" s="61"/>
      <c r="O64" s="61"/>
      <c r="V64" s="5" t="str">
        <f t="shared" si="20"/>
        <v/>
      </c>
      <c r="W64" s="5" t="str">
        <f t="shared" si="21"/>
        <v/>
      </c>
      <c r="X64" s="5" t="str">
        <f t="shared" si="22"/>
        <v/>
      </c>
      <c r="Y64" s="5" t="str">
        <f t="shared" si="23"/>
        <v/>
      </c>
      <c r="Z64" s="5" t="str">
        <f t="shared" si="24"/>
        <v/>
      </c>
      <c r="AA64" s="10" t="str">
        <f>IF(F64="男",data_kyogisha!A56,"")</f>
        <v/>
      </c>
      <c r="AB64" s="5" t="str">
        <f t="shared" si="25"/>
        <v/>
      </c>
      <c r="AC64" s="5" t="str">
        <f t="shared" si="26"/>
        <v/>
      </c>
      <c r="AD64" s="5" t="str">
        <f t="shared" si="27"/>
        <v/>
      </c>
      <c r="AE64" s="5" t="str">
        <f t="shared" si="28"/>
        <v/>
      </c>
      <c r="AF64" s="5" t="str">
        <f t="shared" si="29"/>
        <v/>
      </c>
      <c r="AG64" s="5" t="str">
        <f>IF(F64="女",data_kyogisha!A56,"")</f>
        <v/>
      </c>
      <c r="AH64" s="1">
        <f t="shared" si="11"/>
        <v>0</v>
      </c>
      <c r="AI64" s="1" t="str">
        <f t="shared" si="10"/>
        <v/>
      </c>
      <c r="AJ64" s="1">
        <f t="shared" si="12"/>
        <v>0</v>
      </c>
      <c r="AK64" s="1" t="str">
        <f t="shared" si="13"/>
        <v/>
      </c>
      <c r="AL64" s="1">
        <f t="shared" si="18"/>
        <v>0</v>
      </c>
      <c r="AM64" s="1" t="str">
        <f t="shared" si="19"/>
        <v/>
      </c>
      <c r="AN64" s="1">
        <f t="shared" si="16"/>
        <v>0</v>
      </c>
      <c r="AO64" s="1" t="str">
        <f t="shared" si="17"/>
        <v/>
      </c>
    </row>
    <row r="65" spans="1:41">
      <c r="A65" s="33">
        <v>56</v>
      </c>
      <c r="B65" s="58"/>
      <c r="C65" s="58"/>
      <c r="D65" s="58"/>
      <c r="E65" s="199"/>
      <c r="F65" s="58"/>
      <c r="G65" s="59"/>
      <c r="H65" s="60"/>
      <c r="I65" s="179"/>
      <c r="J65" s="60"/>
      <c r="K65" s="179"/>
      <c r="L65" s="60"/>
      <c r="M65" s="243"/>
      <c r="N65" s="61"/>
      <c r="O65" s="61"/>
      <c r="V65" s="5" t="str">
        <f t="shared" si="20"/>
        <v/>
      </c>
      <c r="W65" s="5" t="str">
        <f t="shared" si="21"/>
        <v/>
      </c>
      <c r="X65" s="5" t="str">
        <f t="shared" si="22"/>
        <v/>
      </c>
      <c r="Y65" s="5" t="str">
        <f t="shared" si="23"/>
        <v/>
      </c>
      <c r="Z65" s="5" t="str">
        <f t="shared" si="24"/>
        <v/>
      </c>
      <c r="AA65" s="10" t="str">
        <f>IF(F65="男",data_kyogisha!A57,"")</f>
        <v/>
      </c>
      <c r="AB65" s="5" t="str">
        <f t="shared" si="25"/>
        <v/>
      </c>
      <c r="AC65" s="5" t="str">
        <f t="shared" si="26"/>
        <v/>
      </c>
      <c r="AD65" s="5" t="str">
        <f t="shared" si="27"/>
        <v/>
      </c>
      <c r="AE65" s="5" t="str">
        <f t="shared" si="28"/>
        <v/>
      </c>
      <c r="AF65" s="5" t="str">
        <f t="shared" si="29"/>
        <v/>
      </c>
      <c r="AG65" s="5" t="str">
        <f>IF(F65="女",data_kyogisha!A57,"")</f>
        <v/>
      </c>
      <c r="AH65" s="1">
        <f t="shared" si="11"/>
        <v>0</v>
      </c>
      <c r="AI65" s="1" t="str">
        <f t="shared" si="10"/>
        <v/>
      </c>
      <c r="AJ65" s="1">
        <f t="shared" si="12"/>
        <v>0</v>
      </c>
      <c r="AK65" s="1" t="str">
        <f t="shared" si="13"/>
        <v/>
      </c>
      <c r="AL65" s="1">
        <f t="shared" si="18"/>
        <v>0</v>
      </c>
      <c r="AM65" s="1" t="str">
        <f t="shared" si="19"/>
        <v/>
      </c>
      <c r="AN65" s="1">
        <f t="shared" si="16"/>
        <v>0</v>
      </c>
      <c r="AO65" s="1" t="str">
        <f t="shared" si="17"/>
        <v/>
      </c>
    </row>
    <row r="66" spans="1:41">
      <c r="A66" s="33">
        <v>57</v>
      </c>
      <c r="B66" s="58"/>
      <c r="C66" s="58"/>
      <c r="D66" s="58"/>
      <c r="E66" s="199"/>
      <c r="F66" s="58"/>
      <c r="G66" s="59"/>
      <c r="H66" s="60"/>
      <c r="I66" s="179"/>
      <c r="J66" s="60"/>
      <c r="K66" s="179"/>
      <c r="L66" s="60"/>
      <c r="M66" s="243"/>
      <c r="N66" s="61"/>
      <c r="O66" s="61"/>
      <c r="V66" s="5" t="str">
        <f t="shared" si="20"/>
        <v/>
      </c>
      <c r="W66" s="5" t="str">
        <f t="shared" si="21"/>
        <v/>
      </c>
      <c r="X66" s="5" t="str">
        <f t="shared" si="22"/>
        <v/>
      </c>
      <c r="Y66" s="5" t="str">
        <f t="shared" si="23"/>
        <v/>
      </c>
      <c r="Z66" s="5" t="str">
        <f t="shared" si="24"/>
        <v/>
      </c>
      <c r="AA66" s="10" t="str">
        <f>IF(F66="男",data_kyogisha!A58,"")</f>
        <v/>
      </c>
      <c r="AB66" s="5" t="str">
        <f t="shared" si="25"/>
        <v/>
      </c>
      <c r="AC66" s="5" t="str">
        <f t="shared" si="26"/>
        <v/>
      </c>
      <c r="AD66" s="5" t="str">
        <f t="shared" si="27"/>
        <v/>
      </c>
      <c r="AE66" s="5" t="str">
        <f t="shared" si="28"/>
        <v/>
      </c>
      <c r="AF66" s="5" t="str">
        <f t="shared" si="29"/>
        <v/>
      </c>
      <c r="AG66" s="5" t="str">
        <f>IF(F66="女",data_kyogisha!A58,"")</f>
        <v/>
      </c>
      <c r="AH66" s="1">
        <f t="shared" si="11"/>
        <v>0</v>
      </c>
      <c r="AI66" s="1" t="str">
        <f t="shared" si="10"/>
        <v/>
      </c>
      <c r="AJ66" s="1">
        <f t="shared" si="12"/>
        <v>0</v>
      </c>
      <c r="AK66" s="1" t="str">
        <f t="shared" si="13"/>
        <v/>
      </c>
      <c r="AL66" s="1">
        <f t="shared" si="18"/>
        <v>0</v>
      </c>
      <c r="AM66" s="1" t="str">
        <f t="shared" si="19"/>
        <v/>
      </c>
      <c r="AN66" s="1">
        <f t="shared" si="16"/>
        <v>0</v>
      </c>
      <c r="AO66" s="1" t="str">
        <f t="shared" si="17"/>
        <v/>
      </c>
    </row>
    <row r="67" spans="1:41">
      <c r="A67" s="33">
        <v>58</v>
      </c>
      <c r="B67" s="58"/>
      <c r="C67" s="58"/>
      <c r="D67" s="58"/>
      <c r="E67" s="199"/>
      <c r="F67" s="58"/>
      <c r="G67" s="59"/>
      <c r="H67" s="60"/>
      <c r="I67" s="179"/>
      <c r="J67" s="60"/>
      <c r="K67" s="179"/>
      <c r="L67" s="60"/>
      <c r="M67" s="243"/>
      <c r="N67" s="61"/>
      <c r="O67" s="61"/>
      <c r="V67" s="5" t="str">
        <f t="shared" si="20"/>
        <v/>
      </c>
      <c r="W67" s="5" t="str">
        <f t="shared" si="21"/>
        <v/>
      </c>
      <c r="X67" s="5" t="str">
        <f t="shared" si="22"/>
        <v/>
      </c>
      <c r="Y67" s="5" t="str">
        <f t="shared" si="23"/>
        <v/>
      </c>
      <c r="Z67" s="5" t="str">
        <f t="shared" si="24"/>
        <v/>
      </c>
      <c r="AA67" s="10" t="str">
        <f>IF(F67="男",data_kyogisha!A59,"")</f>
        <v/>
      </c>
      <c r="AB67" s="5" t="str">
        <f t="shared" si="25"/>
        <v/>
      </c>
      <c r="AC67" s="5" t="str">
        <f t="shared" si="26"/>
        <v/>
      </c>
      <c r="AD67" s="5" t="str">
        <f t="shared" si="27"/>
        <v/>
      </c>
      <c r="AE67" s="5" t="str">
        <f t="shared" si="28"/>
        <v/>
      </c>
      <c r="AF67" s="5" t="str">
        <f t="shared" si="29"/>
        <v/>
      </c>
      <c r="AG67" s="5" t="str">
        <f>IF(F67="女",data_kyogisha!A59,"")</f>
        <v/>
      </c>
      <c r="AH67" s="1">
        <f t="shared" si="11"/>
        <v>0</v>
      </c>
      <c r="AI67" s="1" t="str">
        <f t="shared" si="10"/>
        <v/>
      </c>
      <c r="AJ67" s="1">
        <f t="shared" si="12"/>
        <v>0</v>
      </c>
      <c r="AK67" s="1" t="str">
        <f t="shared" si="13"/>
        <v/>
      </c>
      <c r="AL67" s="1">
        <f t="shared" si="18"/>
        <v>0</v>
      </c>
      <c r="AM67" s="1" t="str">
        <f t="shared" si="19"/>
        <v/>
      </c>
      <c r="AN67" s="1">
        <f t="shared" si="16"/>
        <v>0</v>
      </c>
      <c r="AO67" s="1" t="str">
        <f t="shared" si="17"/>
        <v/>
      </c>
    </row>
    <row r="68" spans="1:41">
      <c r="A68" s="33">
        <v>59</v>
      </c>
      <c r="B68" s="58"/>
      <c r="C68" s="58"/>
      <c r="D68" s="58"/>
      <c r="E68" s="199"/>
      <c r="F68" s="58"/>
      <c r="G68" s="59"/>
      <c r="H68" s="60"/>
      <c r="I68" s="179"/>
      <c r="J68" s="60"/>
      <c r="K68" s="179"/>
      <c r="L68" s="60"/>
      <c r="M68" s="243"/>
      <c r="N68" s="61"/>
      <c r="O68" s="61"/>
      <c r="V68" s="5" t="str">
        <f t="shared" si="20"/>
        <v/>
      </c>
      <c r="W68" s="5" t="str">
        <f t="shared" si="21"/>
        <v/>
      </c>
      <c r="X68" s="5" t="str">
        <f t="shared" si="22"/>
        <v/>
      </c>
      <c r="Y68" s="5" t="str">
        <f t="shared" si="23"/>
        <v/>
      </c>
      <c r="Z68" s="5" t="str">
        <f t="shared" si="24"/>
        <v/>
      </c>
      <c r="AA68" s="10" t="str">
        <f>IF(F68="男",data_kyogisha!A60,"")</f>
        <v/>
      </c>
      <c r="AB68" s="5" t="str">
        <f t="shared" si="25"/>
        <v/>
      </c>
      <c r="AC68" s="5" t="str">
        <f t="shared" si="26"/>
        <v/>
      </c>
      <c r="AD68" s="5" t="str">
        <f t="shared" si="27"/>
        <v/>
      </c>
      <c r="AE68" s="5" t="str">
        <f t="shared" si="28"/>
        <v/>
      </c>
      <c r="AF68" s="5" t="str">
        <f t="shared" si="29"/>
        <v/>
      </c>
      <c r="AG68" s="5" t="str">
        <f>IF(F68="女",data_kyogisha!A60,"")</f>
        <v/>
      </c>
      <c r="AH68" s="1">
        <f t="shared" si="11"/>
        <v>0</v>
      </c>
      <c r="AI68" s="1" t="str">
        <f t="shared" si="10"/>
        <v/>
      </c>
      <c r="AJ68" s="1">
        <f t="shared" si="12"/>
        <v>0</v>
      </c>
      <c r="AK68" s="1" t="str">
        <f t="shared" si="13"/>
        <v/>
      </c>
      <c r="AL68" s="1">
        <f t="shared" si="18"/>
        <v>0</v>
      </c>
      <c r="AM68" s="1" t="str">
        <f t="shared" si="19"/>
        <v/>
      </c>
      <c r="AN68" s="1">
        <f t="shared" si="16"/>
        <v>0</v>
      </c>
      <c r="AO68" s="1" t="str">
        <f t="shared" si="17"/>
        <v/>
      </c>
    </row>
    <row r="69" spans="1:41">
      <c r="A69" s="33">
        <v>60</v>
      </c>
      <c r="B69" s="58"/>
      <c r="C69" s="58"/>
      <c r="D69" s="58"/>
      <c r="E69" s="199"/>
      <c r="F69" s="58"/>
      <c r="G69" s="59"/>
      <c r="H69" s="60"/>
      <c r="I69" s="179"/>
      <c r="J69" s="60"/>
      <c r="K69" s="179"/>
      <c r="L69" s="60"/>
      <c r="M69" s="243"/>
      <c r="N69" s="61"/>
      <c r="O69" s="61"/>
      <c r="V69" s="5" t="str">
        <f t="shared" si="20"/>
        <v/>
      </c>
      <c r="W69" s="5" t="str">
        <f t="shared" si="21"/>
        <v/>
      </c>
      <c r="X69" s="5" t="str">
        <f t="shared" si="22"/>
        <v/>
      </c>
      <c r="Y69" s="5" t="str">
        <f t="shared" si="23"/>
        <v/>
      </c>
      <c r="Z69" s="5" t="str">
        <f t="shared" si="24"/>
        <v/>
      </c>
      <c r="AA69" s="10" t="str">
        <f>IF(F69="男",data_kyogisha!A61,"")</f>
        <v/>
      </c>
      <c r="AB69" s="5" t="str">
        <f t="shared" si="25"/>
        <v/>
      </c>
      <c r="AC69" s="5" t="str">
        <f t="shared" si="26"/>
        <v/>
      </c>
      <c r="AD69" s="5" t="str">
        <f t="shared" si="27"/>
        <v/>
      </c>
      <c r="AE69" s="5" t="str">
        <f t="shared" si="28"/>
        <v/>
      </c>
      <c r="AF69" s="5" t="str">
        <f t="shared" si="29"/>
        <v/>
      </c>
      <c r="AG69" s="5" t="str">
        <f>IF(F69="女",data_kyogisha!A61,"")</f>
        <v/>
      </c>
      <c r="AH69" s="1">
        <f t="shared" si="11"/>
        <v>0</v>
      </c>
      <c r="AI69" s="1" t="str">
        <f t="shared" si="10"/>
        <v/>
      </c>
      <c r="AJ69" s="1">
        <f t="shared" si="12"/>
        <v>0</v>
      </c>
      <c r="AK69" s="1" t="str">
        <f t="shared" si="13"/>
        <v/>
      </c>
      <c r="AL69" s="1">
        <f t="shared" si="18"/>
        <v>0</v>
      </c>
      <c r="AM69" s="1" t="str">
        <f t="shared" si="19"/>
        <v/>
      </c>
      <c r="AN69" s="1">
        <f t="shared" si="16"/>
        <v>0</v>
      </c>
      <c r="AO69" s="1" t="str">
        <f t="shared" si="17"/>
        <v/>
      </c>
    </row>
    <row r="70" spans="1:41">
      <c r="A70" s="33">
        <v>61</v>
      </c>
      <c r="B70" s="58"/>
      <c r="C70" s="58"/>
      <c r="D70" s="58"/>
      <c r="E70" s="199"/>
      <c r="F70" s="58"/>
      <c r="G70" s="59"/>
      <c r="H70" s="60"/>
      <c r="I70" s="179"/>
      <c r="J70" s="60"/>
      <c r="K70" s="179"/>
      <c r="L70" s="60"/>
      <c r="M70" s="243"/>
      <c r="N70" s="61"/>
      <c r="O70" s="61"/>
      <c r="V70" s="5" t="str">
        <f t="shared" si="20"/>
        <v/>
      </c>
      <c r="W70" s="5" t="str">
        <f t="shared" si="21"/>
        <v/>
      </c>
      <c r="X70" s="5" t="str">
        <f t="shared" si="22"/>
        <v/>
      </c>
      <c r="Y70" s="5" t="str">
        <f t="shared" si="23"/>
        <v/>
      </c>
      <c r="Z70" s="5" t="str">
        <f t="shared" si="24"/>
        <v/>
      </c>
      <c r="AA70" s="10" t="str">
        <f>IF(F70="男",data_kyogisha!A62,"")</f>
        <v/>
      </c>
      <c r="AB70" s="5" t="str">
        <f t="shared" si="25"/>
        <v/>
      </c>
      <c r="AC70" s="5" t="str">
        <f t="shared" si="26"/>
        <v/>
      </c>
      <c r="AD70" s="5" t="str">
        <f t="shared" si="27"/>
        <v/>
      </c>
      <c r="AE70" s="5" t="str">
        <f t="shared" si="28"/>
        <v/>
      </c>
      <c r="AF70" s="5" t="str">
        <f t="shared" si="29"/>
        <v/>
      </c>
      <c r="AG70" s="5" t="str">
        <f>IF(F70="女",data_kyogisha!A62,"")</f>
        <v/>
      </c>
      <c r="AH70" s="1">
        <f t="shared" si="11"/>
        <v>0</v>
      </c>
      <c r="AI70" s="1" t="str">
        <f t="shared" si="10"/>
        <v/>
      </c>
      <c r="AJ70" s="1">
        <f t="shared" si="12"/>
        <v>0</v>
      </c>
      <c r="AK70" s="1" t="str">
        <f t="shared" si="13"/>
        <v/>
      </c>
      <c r="AL70" s="1">
        <f t="shared" si="18"/>
        <v>0</v>
      </c>
      <c r="AM70" s="1" t="str">
        <f t="shared" si="19"/>
        <v/>
      </c>
      <c r="AN70" s="1">
        <f t="shared" si="16"/>
        <v>0</v>
      </c>
      <c r="AO70" s="1" t="str">
        <f t="shared" si="17"/>
        <v/>
      </c>
    </row>
    <row r="71" spans="1:41">
      <c r="A71" s="33">
        <v>62</v>
      </c>
      <c r="B71" s="58"/>
      <c r="C71" s="58"/>
      <c r="D71" s="58"/>
      <c r="E71" s="199"/>
      <c r="F71" s="58"/>
      <c r="G71" s="59"/>
      <c r="H71" s="60"/>
      <c r="I71" s="179"/>
      <c r="J71" s="60"/>
      <c r="K71" s="179"/>
      <c r="L71" s="60"/>
      <c r="M71" s="243"/>
      <c r="N71" s="61"/>
      <c r="O71" s="61"/>
      <c r="V71" s="5" t="str">
        <f t="shared" si="20"/>
        <v/>
      </c>
      <c r="W71" s="5" t="str">
        <f t="shared" si="21"/>
        <v/>
      </c>
      <c r="X71" s="5" t="str">
        <f t="shared" si="22"/>
        <v/>
      </c>
      <c r="Y71" s="5" t="str">
        <f t="shared" si="23"/>
        <v/>
      </c>
      <c r="Z71" s="5" t="str">
        <f t="shared" si="24"/>
        <v/>
      </c>
      <c r="AA71" s="10" t="str">
        <f>IF(F71="男",data_kyogisha!A63,"")</f>
        <v/>
      </c>
      <c r="AB71" s="5" t="str">
        <f t="shared" si="25"/>
        <v/>
      </c>
      <c r="AC71" s="5" t="str">
        <f t="shared" si="26"/>
        <v/>
      </c>
      <c r="AD71" s="5" t="str">
        <f t="shared" si="27"/>
        <v/>
      </c>
      <c r="AE71" s="5" t="str">
        <f t="shared" si="28"/>
        <v/>
      </c>
      <c r="AF71" s="5" t="str">
        <f t="shared" si="29"/>
        <v/>
      </c>
      <c r="AG71" s="5" t="str">
        <f>IF(F71="女",data_kyogisha!A63,"")</f>
        <v/>
      </c>
      <c r="AH71" s="1">
        <f t="shared" si="11"/>
        <v>0</v>
      </c>
      <c r="AI71" s="1" t="str">
        <f t="shared" si="10"/>
        <v/>
      </c>
      <c r="AJ71" s="1">
        <f t="shared" si="12"/>
        <v>0</v>
      </c>
      <c r="AK71" s="1" t="str">
        <f t="shared" si="13"/>
        <v/>
      </c>
      <c r="AL71" s="1">
        <f t="shared" si="18"/>
        <v>0</v>
      </c>
      <c r="AM71" s="1" t="str">
        <f t="shared" si="19"/>
        <v/>
      </c>
      <c r="AN71" s="1">
        <f t="shared" si="16"/>
        <v>0</v>
      </c>
      <c r="AO71" s="1" t="str">
        <f t="shared" si="17"/>
        <v/>
      </c>
    </row>
    <row r="72" spans="1:41">
      <c r="A72" s="33">
        <v>63</v>
      </c>
      <c r="B72" s="58"/>
      <c r="C72" s="58"/>
      <c r="D72" s="58"/>
      <c r="E72" s="199"/>
      <c r="F72" s="58"/>
      <c r="G72" s="59"/>
      <c r="H72" s="60"/>
      <c r="I72" s="179"/>
      <c r="J72" s="60"/>
      <c r="K72" s="179"/>
      <c r="L72" s="60"/>
      <c r="M72" s="243"/>
      <c r="N72" s="61"/>
      <c r="O72" s="61"/>
      <c r="V72" s="5" t="str">
        <f t="shared" si="20"/>
        <v/>
      </c>
      <c r="W72" s="5" t="str">
        <f t="shared" si="21"/>
        <v/>
      </c>
      <c r="X72" s="5" t="str">
        <f t="shared" si="22"/>
        <v/>
      </c>
      <c r="Y72" s="5" t="str">
        <f t="shared" si="23"/>
        <v/>
      </c>
      <c r="Z72" s="5" t="str">
        <f t="shared" si="24"/>
        <v/>
      </c>
      <c r="AA72" s="10" t="str">
        <f>IF(F72="男",data_kyogisha!A64,"")</f>
        <v/>
      </c>
      <c r="AB72" s="5" t="str">
        <f t="shared" si="25"/>
        <v/>
      </c>
      <c r="AC72" s="5" t="str">
        <f t="shared" si="26"/>
        <v/>
      </c>
      <c r="AD72" s="5" t="str">
        <f t="shared" si="27"/>
        <v/>
      </c>
      <c r="AE72" s="5" t="str">
        <f t="shared" si="28"/>
        <v/>
      </c>
      <c r="AF72" s="5" t="str">
        <f t="shared" si="29"/>
        <v/>
      </c>
      <c r="AG72" s="5" t="str">
        <f>IF(F72="女",data_kyogisha!A64,"")</f>
        <v/>
      </c>
      <c r="AH72" s="1">
        <f t="shared" si="11"/>
        <v>0</v>
      </c>
      <c r="AI72" s="1" t="str">
        <f t="shared" si="10"/>
        <v/>
      </c>
      <c r="AJ72" s="1">
        <f t="shared" si="12"/>
        <v>0</v>
      </c>
      <c r="AK72" s="1" t="str">
        <f t="shared" si="13"/>
        <v/>
      </c>
      <c r="AL72" s="1">
        <f t="shared" si="18"/>
        <v>0</v>
      </c>
      <c r="AM72" s="1" t="str">
        <f t="shared" si="19"/>
        <v/>
      </c>
      <c r="AN72" s="1">
        <f t="shared" si="16"/>
        <v>0</v>
      </c>
      <c r="AO72" s="1" t="str">
        <f t="shared" si="17"/>
        <v/>
      </c>
    </row>
    <row r="73" spans="1:41">
      <c r="A73" s="33">
        <v>64</v>
      </c>
      <c r="B73" s="58"/>
      <c r="C73" s="58"/>
      <c r="D73" s="58"/>
      <c r="E73" s="199"/>
      <c r="F73" s="58"/>
      <c r="G73" s="59"/>
      <c r="H73" s="60"/>
      <c r="I73" s="179"/>
      <c r="J73" s="60"/>
      <c r="K73" s="179"/>
      <c r="L73" s="60"/>
      <c r="M73" s="243"/>
      <c r="N73" s="61"/>
      <c r="O73" s="61"/>
      <c r="V73" s="5" t="str">
        <f t="shared" si="20"/>
        <v/>
      </c>
      <c r="W73" s="5" t="str">
        <f t="shared" si="21"/>
        <v/>
      </c>
      <c r="X73" s="5" t="str">
        <f t="shared" si="22"/>
        <v/>
      </c>
      <c r="Y73" s="5" t="str">
        <f t="shared" si="23"/>
        <v/>
      </c>
      <c r="Z73" s="5" t="str">
        <f t="shared" si="24"/>
        <v/>
      </c>
      <c r="AA73" s="10" t="str">
        <f>IF(F73="男",data_kyogisha!A65,"")</f>
        <v/>
      </c>
      <c r="AB73" s="5" t="str">
        <f t="shared" si="25"/>
        <v/>
      </c>
      <c r="AC73" s="5" t="str">
        <f t="shared" si="26"/>
        <v/>
      </c>
      <c r="AD73" s="5" t="str">
        <f t="shared" si="27"/>
        <v/>
      </c>
      <c r="AE73" s="5" t="str">
        <f t="shared" si="28"/>
        <v/>
      </c>
      <c r="AF73" s="5" t="str">
        <f t="shared" si="29"/>
        <v/>
      </c>
      <c r="AG73" s="5" t="str">
        <f>IF(F73="女",data_kyogisha!A65,"")</f>
        <v/>
      </c>
      <c r="AH73" s="1">
        <f t="shared" si="11"/>
        <v>0</v>
      </c>
      <c r="AI73" s="1" t="str">
        <f t="shared" si="10"/>
        <v/>
      </c>
      <c r="AJ73" s="1">
        <f t="shared" si="12"/>
        <v>0</v>
      </c>
      <c r="AK73" s="1" t="str">
        <f t="shared" si="13"/>
        <v/>
      </c>
      <c r="AL73" s="1">
        <f t="shared" si="18"/>
        <v>0</v>
      </c>
      <c r="AM73" s="1" t="str">
        <f t="shared" si="19"/>
        <v/>
      </c>
      <c r="AN73" s="1">
        <f t="shared" si="16"/>
        <v>0</v>
      </c>
      <c r="AO73" s="1" t="str">
        <f t="shared" si="17"/>
        <v/>
      </c>
    </row>
    <row r="74" spans="1:41">
      <c r="A74" s="33">
        <v>65</v>
      </c>
      <c r="B74" s="58"/>
      <c r="C74" s="58"/>
      <c r="D74" s="58"/>
      <c r="E74" s="199"/>
      <c r="F74" s="58"/>
      <c r="G74" s="59"/>
      <c r="H74" s="60"/>
      <c r="I74" s="179"/>
      <c r="J74" s="60"/>
      <c r="K74" s="179"/>
      <c r="L74" s="60"/>
      <c r="M74" s="243"/>
      <c r="N74" s="61"/>
      <c r="O74" s="61"/>
      <c r="V74" s="5" t="str">
        <f t="shared" si="20"/>
        <v/>
      </c>
      <c r="W74" s="5" t="str">
        <f t="shared" si="21"/>
        <v/>
      </c>
      <c r="X74" s="5" t="str">
        <f t="shared" si="22"/>
        <v/>
      </c>
      <c r="Y74" s="5" t="str">
        <f t="shared" si="23"/>
        <v/>
      </c>
      <c r="Z74" s="5" t="str">
        <f t="shared" si="24"/>
        <v/>
      </c>
      <c r="AA74" s="10" t="str">
        <f>IF(F74="男",data_kyogisha!A66,"")</f>
        <v/>
      </c>
      <c r="AB74" s="5" t="str">
        <f t="shared" ref="AB74:AB99" si="30">IF(F74="女",B74,"")</f>
        <v/>
      </c>
      <c r="AC74" s="5" t="str">
        <f t="shared" ref="AC74:AC99" si="31">IF(F74="女",C74,"")</f>
        <v/>
      </c>
      <c r="AD74" s="5" t="str">
        <f t="shared" si="27"/>
        <v/>
      </c>
      <c r="AE74" s="5" t="str">
        <f t="shared" ref="AE74:AE99" si="32">IF(F74="女",F74,"")</f>
        <v/>
      </c>
      <c r="AF74" s="5" t="str">
        <f t="shared" si="29"/>
        <v/>
      </c>
      <c r="AG74" s="5" t="str">
        <f>IF(F74="女",data_kyogisha!A66,"")</f>
        <v/>
      </c>
      <c r="AH74" s="1">
        <f t="shared" si="11"/>
        <v>0</v>
      </c>
      <c r="AI74" s="1" t="str">
        <f t="shared" ref="AI74:AI99" si="33">IF(AND(F74="男",N74="○"),B74,"")</f>
        <v/>
      </c>
      <c r="AJ74" s="1">
        <f t="shared" si="12"/>
        <v>0</v>
      </c>
      <c r="AK74" s="1" t="str">
        <f t="shared" si="13"/>
        <v/>
      </c>
      <c r="AL74" s="1">
        <f t="shared" si="18"/>
        <v>0</v>
      </c>
      <c r="AM74" s="1" t="str">
        <f t="shared" si="19"/>
        <v/>
      </c>
      <c r="AN74" s="1">
        <f t="shared" si="16"/>
        <v>0</v>
      </c>
      <c r="AO74" s="1" t="str">
        <f t="shared" si="17"/>
        <v/>
      </c>
    </row>
    <row r="75" spans="1:41">
      <c r="A75" s="33">
        <v>66</v>
      </c>
      <c r="B75" s="58"/>
      <c r="C75" s="58"/>
      <c r="D75" s="58"/>
      <c r="E75" s="199"/>
      <c r="F75" s="58"/>
      <c r="G75" s="59"/>
      <c r="H75" s="60"/>
      <c r="I75" s="179"/>
      <c r="J75" s="60"/>
      <c r="K75" s="179"/>
      <c r="L75" s="60"/>
      <c r="M75" s="243"/>
      <c r="N75" s="61"/>
      <c r="O75" s="61"/>
      <c r="V75" s="5" t="str">
        <f t="shared" ref="V75:V99" si="34">IF(F75="男",B75,"")</f>
        <v/>
      </c>
      <c r="W75" s="5" t="str">
        <f t="shared" ref="W75:W99" si="35">IF(F75="男",C75,"")</f>
        <v/>
      </c>
      <c r="X75" s="5" t="str">
        <f t="shared" ref="X75:X99" si="36">IF(F75="男",D75,"")</f>
        <v/>
      </c>
      <c r="Y75" s="5" t="str">
        <f t="shared" ref="Y75:Y99" si="37">IF(F75="男",F75,"")</f>
        <v/>
      </c>
      <c r="Z75" s="5" t="str">
        <f t="shared" ref="Z75:Z99" si="38">IF(F75="男",IF(G75="","",G75),"")</f>
        <v/>
      </c>
      <c r="AA75" s="10" t="str">
        <f>IF(F75="男",data_kyogisha!A67,"")</f>
        <v/>
      </c>
      <c r="AB75" s="5" t="str">
        <f t="shared" si="30"/>
        <v/>
      </c>
      <c r="AC75" s="5" t="str">
        <f t="shared" si="31"/>
        <v/>
      </c>
      <c r="AD75" s="5" t="str">
        <f t="shared" ref="AD75:AD99" si="39">IF(F75="女",D75,"")</f>
        <v/>
      </c>
      <c r="AE75" s="5" t="str">
        <f t="shared" si="32"/>
        <v/>
      </c>
      <c r="AF75" s="5" t="str">
        <f t="shared" ref="AF75:AF99" si="40">IF(F75="女",IF(G75="","",G75),"")</f>
        <v/>
      </c>
      <c r="AG75" s="5" t="str">
        <f>IF(F75="女",data_kyogisha!A67,"")</f>
        <v/>
      </c>
      <c r="AH75" s="1">
        <f t="shared" ref="AH75:AH99" si="41">IF(AND(F75="男",N75="○"),AH74+1,AH74)</f>
        <v>0</v>
      </c>
      <c r="AI75" s="1" t="str">
        <f t="shared" si="33"/>
        <v/>
      </c>
      <c r="AJ75" s="1">
        <f t="shared" si="12"/>
        <v>0</v>
      </c>
      <c r="AK75" s="1" t="str">
        <f t="shared" ref="AK75:AK99" si="42">IF(AND(F75="男",O75="○"),B75,"")</f>
        <v/>
      </c>
      <c r="AL75" s="1">
        <f t="shared" si="18"/>
        <v>0</v>
      </c>
      <c r="AM75" s="1" t="str">
        <f t="shared" si="19"/>
        <v/>
      </c>
      <c r="AN75" s="1">
        <f t="shared" si="16"/>
        <v>0</v>
      </c>
      <c r="AO75" s="1" t="str">
        <f t="shared" si="17"/>
        <v/>
      </c>
    </row>
    <row r="76" spans="1:41">
      <c r="A76" s="33">
        <v>67</v>
      </c>
      <c r="B76" s="58"/>
      <c r="C76" s="58"/>
      <c r="D76" s="58"/>
      <c r="E76" s="199"/>
      <c r="F76" s="58"/>
      <c r="G76" s="59"/>
      <c r="H76" s="60"/>
      <c r="I76" s="179"/>
      <c r="J76" s="60"/>
      <c r="K76" s="179"/>
      <c r="L76" s="60"/>
      <c r="M76" s="243"/>
      <c r="N76" s="61"/>
      <c r="O76" s="61"/>
      <c r="V76" s="5" t="str">
        <f t="shared" si="34"/>
        <v/>
      </c>
      <c r="W76" s="5" t="str">
        <f t="shared" si="35"/>
        <v/>
      </c>
      <c r="X76" s="5" t="str">
        <f t="shared" si="36"/>
        <v/>
      </c>
      <c r="Y76" s="5" t="str">
        <f t="shared" si="37"/>
        <v/>
      </c>
      <c r="Z76" s="5" t="str">
        <f t="shared" si="38"/>
        <v/>
      </c>
      <c r="AA76" s="10" t="str">
        <f>IF(F76="男",data_kyogisha!A68,"")</f>
        <v/>
      </c>
      <c r="AB76" s="5" t="str">
        <f t="shared" si="30"/>
        <v/>
      </c>
      <c r="AC76" s="5" t="str">
        <f t="shared" si="31"/>
        <v/>
      </c>
      <c r="AD76" s="5" t="str">
        <f t="shared" si="39"/>
        <v/>
      </c>
      <c r="AE76" s="5" t="str">
        <f t="shared" si="32"/>
        <v/>
      </c>
      <c r="AF76" s="5" t="str">
        <f t="shared" si="40"/>
        <v/>
      </c>
      <c r="AG76" s="5" t="str">
        <f>IF(F76="女",data_kyogisha!A68,"")</f>
        <v/>
      </c>
      <c r="AH76" s="1">
        <f t="shared" si="41"/>
        <v>0</v>
      </c>
      <c r="AI76" s="1" t="str">
        <f t="shared" si="33"/>
        <v/>
      </c>
      <c r="AJ76" s="1">
        <f t="shared" ref="AJ76:AJ99" si="43">IF(AND(F76="男",O76="○"),AJ75+1,AJ75)</f>
        <v>0</v>
      </c>
      <c r="AK76" s="1" t="str">
        <f t="shared" si="42"/>
        <v/>
      </c>
      <c r="AL76" s="1">
        <f t="shared" si="18"/>
        <v>0</v>
      </c>
      <c r="AM76" s="1" t="str">
        <f t="shared" si="19"/>
        <v/>
      </c>
      <c r="AN76" s="1">
        <f t="shared" ref="AN76:AN99" si="44">IF(AND(F76="女",O76="○"),AN75+1,AN75)</f>
        <v>0</v>
      </c>
      <c r="AO76" s="1" t="str">
        <f t="shared" ref="AO76:AO99" si="45">IF(AND(F76="女",O76="○"),B76,"")</f>
        <v/>
      </c>
    </row>
    <row r="77" spans="1:41">
      <c r="A77" s="33">
        <v>68</v>
      </c>
      <c r="B77" s="58"/>
      <c r="C77" s="58"/>
      <c r="D77" s="58"/>
      <c r="E77" s="199"/>
      <c r="F77" s="58"/>
      <c r="G77" s="59"/>
      <c r="H77" s="60"/>
      <c r="I77" s="179"/>
      <c r="J77" s="60"/>
      <c r="K77" s="179"/>
      <c r="L77" s="60"/>
      <c r="M77" s="243"/>
      <c r="N77" s="61"/>
      <c r="O77" s="61"/>
      <c r="V77" s="5" t="str">
        <f t="shared" si="34"/>
        <v/>
      </c>
      <c r="W77" s="5" t="str">
        <f t="shared" si="35"/>
        <v/>
      </c>
      <c r="X77" s="5" t="str">
        <f t="shared" si="36"/>
        <v/>
      </c>
      <c r="Y77" s="5" t="str">
        <f t="shared" si="37"/>
        <v/>
      </c>
      <c r="Z77" s="5" t="str">
        <f t="shared" si="38"/>
        <v/>
      </c>
      <c r="AA77" s="10" t="str">
        <f>IF(F77="男",data_kyogisha!A69,"")</f>
        <v/>
      </c>
      <c r="AB77" s="5" t="str">
        <f t="shared" si="30"/>
        <v/>
      </c>
      <c r="AC77" s="5" t="str">
        <f t="shared" si="31"/>
        <v/>
      </c>
      <c r="AD77" s="5" t="str">
        <f t="shared" si="39"/>
        <v/>
      </c>
      <c r="AE77" s="5" t="str">
        <f t="shared" si="32"/>
        <v/>
      </c>
      <c r="AF77" s="5" t="str">
        <f t="shared" si="40"/>
        <v/>
      </c>
      <c r="AG77" s="5" t="str">
        <f>IF(F77="女",data_kyogisha!A69,"")</f>
        <v/>
      </c>
      <c r="AH77" s="1">
        <f t="shared" si="41"/>
        <v>0</v>
      </c>
      <c r="AI77" s="1" t="str">
        <f t="shared" si="33"/>
        <v/>
      </c>
      <c r="AJ77" s="1">
        <f t="shared" si="43"/>
        <v>0</v>
      </c>
      <c r="AK77" s="1" t="str">
        <f t="shared" si="42"/>
        <v/>
      </c>
      <c r="AL77" s="1">
        <f t="shared" si="18"/>
        <v>0</v>
      </c>
      <c r="AM77" s="1" t="str">
        <f t="shared" si="19"/>
        <v/>
      </c>
      <c r="AN77" s="1">
        <f t="shared" si="44"/>
        <v>0</v>
      </c>
      <c r="AO77" s="1" t="str">
        <f t="shared" si="45"/>
        <v/>
      </c>
    </row>
    <row r="78" spans="1:41">
      <c r="A78" s="33">
        <v>69</v>
      </c>
      <c r="B78" s="58"/>
      <c r="C78" s="58"/>
      <c r="D78" s="58"/>
      <c r="E78" s="199"/>
      <c r="F78" s="58"/>
      <c r="G78" s="59"/>
      <c r="H78" s="60"/>
      <c r="I78" s="179"/>
      <c r="J78" s="60"/>
      <c r="K78" s="179"/>
      <c r="L78" s="60"/>
      <c r="M78" s="243"/>
      <c r="N78" s="61"/>
      <c r="O78" s="61"/>
      <c r="V78" s="5" t="str">
        <f t="shared" si="34"/>
        <v/>
      </c>
      <c r="W78" s="5" t="str">
        <f t="shared" si="35"/>
        <v/>
      </c>
      <c r="X78" s="5" t="str">
        <f t="shared" si="36"/>
        <v/>
      </c>
      <c r="Y78" s="5" t="str">
        <f t="shared" si="37"/>
        <v/>
      </c>
      <c r="Z78" s="5" t="str">
        <f t="shared" si="38"/>
        <v/>
      </c>
      <c r="AA78" s="10" t="str">
        <f>IF(F78="男",data_kyogisha!A70,"")</f>
        <v/>
      </c>
      <c r="AB78" s="5" t="str">
        <f t="shared" si="30"/>
        <v/>
      </c>
      <c r="AC78" s="5" t="str">
        <f t="shared" si="31"/>
        <v/>
      </c>
      <c r="AD78" s="5" t="str">
        <f t="shared" si="39"/>
        <v/>
      </c>
      <c r="AE78" s="5" t="str">
        <f t="shared" si="32"/>
        <v/>
      </c>
      <c r="AF78" s="5" t="str">
        <f t="shared" si="40"/>
        <v/>
      </c>
      <c r="AG78" s="5" t="str">
        <f>IF(F78="女",data_kyogisha!A70,"")</f>
        <v/>
      </c>
      <c r="AH78" s="1">
        <f t="shared" si="41"/>
        <v>0</v>
      </c>
      <c r="AI78" s="1" t="str">
        <f t="shared" si="33"/>
        <v/>
      </c>
      <c r="AJ78" s="1">
        <f t="shared" si="43"/>
        <v>0</v>
      </c>
      <c r="AK78" s="1" t="str">
        <f t="shared" si="42"/>
        <v/>
      </c>
      <c r="AL78" s="1">
        <f t="shared" si="18"/>
        <v>0</v>
      </c>
      <c r="AM78" s="1" t="str">
        <f t="shared" si="19"/>
        <v/>
      </c>
      <c r="AN78" s="1">
        <f t="shared" si="44"/>
        <v>0</v>
      </c>
      <c r="AO78" s="1" t="str">
        <f t="shared" si="45"/>
        <v/>
      </c>
    </row>
    <row r="79" spans="1:41">
      <c r="A79" s="33">
        <v>70</v>
      </c>
      <c r="B79" s="58"/>
      <c r="C79" s="58"/>
      <c r="D79" s="58"/>
      <c r="E79" s="199"/>
      <c r="F79" s="58"/>
      <c r="G79" s="59"/>
      <c r="H79" s="60"/>
      <c r="I79" s="179"/>
      <c r="J79" s="60"/>
      <c r="K79" s="179"/>
      <c r="L79" s="60"/>
      <c r="M79" s="243"/>
      <c r="N79" s="61"/>
      <c r="O79" s="61"/>
      <c r="V79" s="5" t="str">
        <f t="shared" si="34"/>
        <v/>
      </c>
      <c r="W79" s="5" t="str">
        <f t="shared" si="35"/>
        <v/>
      </c>
      <c r="X79" s="5" t="str">
        <f t="shared" si="36"/>
        <v/>
      </c>
      <c r="Y79" s="5" t="str">
        <f t="shared" si="37"/>
        <v/>
      </c>
      <c r="Z79" s="5" t="str">
        <f t="shared" si="38"/>
        <v/>
      </c>
      <c r="AA79" s="10" t="str">
        <f>IF(F79="男",data_kyogisha!A71,"")</f>
        <v/>
      </c>
      <c r="AB79" s="5" t="str">
        <f t="shared" si="30"/>
        <v/>
      </c>
      <c r="AC79" s="5" t="str">
        <f t="shared" si="31"/>
        <v/>
      </c>
      <c r="AD79" s="5" t="str">
        <f t="shared" si="39"/>
        <v/>
      </c>
      <c r="AE79" s="5" t="str">
        <f t="shared" si="32"/>
        <v/>
      </c>
      <c r="AF79" s="5" t="str">
        <f t="shared" si="40"/>
        <v/>
      </c>
      <c r="AG79" s="5" t="str">
        <f>IF(F79="女",data_kyogisha!A71,"")</f>
        <v/>
      </c>
      <c r="AH79" s="1">
        <f t="shared" si="41"/>
        <v>0</v>
      </c>
      <c r="AI79" s="1" t="str">
        <f t="shared" si="33"/>
        <v/>
      </c>
      <c r="AJ79" s="1">
        <f t="shared" si="43"/>
        <v>0</v>
      </c>
      <c r="AK79" s="1" t="str">
        <f t="shared" si="42"/>
        <v/>
      </c>
      <c r="AL79" s="1">
        <f t="shared" si="18"/>
        <v>0</v>
      </c>
      <c r="AM79" s="1" t="str">
        <f t="shared" si="19"/>
        <v/>
      </c>
      <c r="AN79" s="1">
        <f t="shared" si="44"/>
        <v>0</v>
      </c>
      <c r="AO79" s="1" t="str">
        <f t="shared" si="45"/>
        <v/>
      </c>
    </row>
    <row r="80" spans="1:41">
      <c r="A80" s="33">
        <v>71</v>
      </c>
      <c r="B80" s="58"/>
      <c r="C80" s="58"/>
      <c r="D80" s="58"/>
      <c r="E80" s="199"/>
      <c r="F80" s="58"/>
      <c r="G80" s="59"/>
      <c r="H80" s="60"/>
      <c r="I80" s="179"/>
      <c r="J80" s="60"/>
      <c r="K80" s="179"/>
      <c r="L80" s="60"/>
      <c r="M80" s="243"/>
      <c r="N80" s="61"/>
      <c r="O80" s="61"/>
      <c r="V80" s="5" t="str">
        <f t="shared" si="34"/>
        <v/>
      </c>
      <c r="W80" s="5" t="str">
        <f t="shared" si="35"/>
        <v/>
      </c>
      <c r="X80" s="5" t="str">
        <f t="shared" si="36"/>
        <v/>
      </c>
      <c r="Y80" s="5" t="str">
        <f t="shared" si="37"/>
        <v/>
      </c>
      <c r="Z80" s="5" t="str">
        <f t="shared" si="38"/>
        <v/>
      </c>
      <c r="AA80" s="10" t="str">
        <f>IF(F80="男",data_kyogisha!A72,"")</f>
        <v/>
      </c>
      <c r="AB80" s="5" t="str">
        <f t="shared" si="30"/>
        <v/>
      </c>
      <c r="AC80" s="5" t="str">
        <f t="shared" si="31"/>
        <v/>
      </c>
      <c r="AD80" s="5" t="str">
        <f t="shared" si="39"/>
        <v/>
      </c>
      <c r="AE80" s="5" t="str">
        <f t="shared" si="32"/>
        <v/>
      </c>
      <c r="AF80" s="5" t="str">
        <f t="shared" si="40"/>
        <v/>
      </c>
      <c r="AG80" s="5" t="str">
        <f>IF(F80="女",data_kyogisha!A72,"")</f>
        <v/>
      </c>
      <c r="AH80" s="1">
        <f t="shared" si="41"/>
        <v>0</v>
      </c>
      <c r="AI80" s="1" t="str">
        <f t="shared" si="33"/>
        <v/>
      </c>
      <c r="AJ80" s="1">
        <f t="shared" si="43"/>
        <v>0</v>
      </c>
      <c r="AK80" s="1" t="str">
        <f t="shared" si="42"/>
        <v/>
      </c>
      <c r="AL80" s="1">
        <f t="shared" si="18"/>
        <v>0</v>
      </c>
      <c r="AM80" s="1" t="str">
        <f t="shared" si="19"/>
        <v/>
      </c>
      <c r="AN80" s="1">
        <f t="shared" si="44"/>
        <v>0</v>
      </c>
      <c r="AO80" s="1" t="str">
        <f t="shared" si="45"/>
        <v/>
      </c>
    </row>
    <row r="81" spans="1:41">
      <c r="A81" s="33">
        <v>72</v>
      </c>
      <c r="B81" s="58"/>
      <c r="C81" s="58"/>
      <c r="D81" s="58"/>
      <c r="E81" s="199"/>
      <c r="F81" s="58"/>
      <c r="G81" s="59"/>
      <c r="H81" s="60"/>
      <c r="I81" s="179"/>
      <c r="J81" s="60"/>
      <c r="K81" s="179"/>
      <c r="L81" s="60"/>
      <c r="M81" s="243"/>
      <c r="N81" s="61"/>
      <c r="O81" s="61"/>
      <c r="V81" s="5" t="str">
        <f t="shared" si="34"/>
        <v/>
      </c>
      <c r="W81" s="5" t="str">
        <f t="shared" si="35"/>
        <v/>
      </c>
      <c r="X81" s="5" t="str">
        <f t="shared" si="36"/>
        <v/>
      </c>
      <c r="Y81" s="5" t="str">
        <f t="shared" si="37"/>
        <v/>
      </c>
      <c r="Z81" s="5" t="str">
        <f t="shared" si="38"/>
        <v/>
      </c>
      <c r="AA81" s="10" t="str">
        <f>IF(F81="男",data_kyogisha!A73,"")</f>
        <v/>
      </c>
      <c r="AB81" s="5" t="str">
        <f t="shared" si="30"/>
        <v/>
      </c>
      <c r="AC81" s="5" t="str">
        <f t="shared" si="31"/>
        <v/>
      </c>
      <c r="AD81" s="5" t="str">
        <f t="shared" si="39"/>
        <v/>
      </c>
      <c r="AE81" s="5" t="str">
        <f t="shared" si="32"/>
        <v/>
      </c>
      <c r="AF81" s="5" t="str">
        <f t="shared" si="40"/>
        <v/>
      </c>
      <c r="AG81" s="5" t="str">
        <f>IF(F81="女",data_kyogisha!A73,"")</f>
        <v/>
      </c>
      <c r="AH81" s="1">
        <f t="shared" si="41"/>
        <v>0</v>
      </c>
      <c r="AI81" s="1" t="str">
        <f t="shared" si="33"/>
        <v/>
      </c>
      <c r="AJ81" s="1">
        <f t="shared" si="43"/>
        <v>0</v>
      </c>
      <c r="AK81" s="1" t="str">
        <f t="shared" si="42"/>
        <v/>
      </c>
      <c r="AL81" s="1">
        <f t="shared" si="18"/>
        <v>0</v>
      </c>
      <c r="AM81" s="1" t="str">
        <f t="shared" si="19"/>
        <v/>
      </c>
      <c r="AN81" s="1">
        <f t="shared" si="44"/>
        <v>0</v>
      </c>
      <c r="AO81" s="1" t="str">
        <f t="shared" si="45"/>
        <v/>
      </c>
    </row>
    <row r="82" spans="1:41">
      <c r="A82" s="33">
        <v>73</v>
      </c>
      <c r="B82" s="58"/>
      <c r="C82" s="58"/>
      <c r="D82" s="58"/>
      <c r="E82" s="199"/>
      <c r="F82" s="58"/>
      <c r="G82" s="59"/>
      <c r="H82" s="60"/>
      <c r="I82" s="179"/>
      <c r="J82" s="60"/>
      <c r="K82" s="179"/>
      <c r="L82" s="60"/>
      <c r="M82" s="243"/>
      <c r="N82" s="61"/>
      <c r="O82" s="61"/>
      <c r="V82" s="5" t="str">
        <f t="shared" si="34"/>
        <v/>
      </c>
      <c r="W82" s="5" t="str">
        <f t="shared" si="35"/>
        <v/>
      </c>
      <c r="X82" s="5" t="str">
        <f t="shared" si="36"/>
        <v/>
      </c>
      <c r="Y82" s="5" t="str">
        <f t="shared" si="37"/>
        <v/>
      </c>
      <c r="Z82" s="5" t="str">
        <f t="shared" si="38"/>
        <v/>
      </c>
      <c r="AA82" s="10" t="str">
        <f>IF(F82="男",data_kyogisha!A74,"")</f>
        <v/>
      </c>
      <c r="AB82" s="5" t="str">
        <f t="shared" si="30"/>
        <v/>
      </c>
      <c r="AC82" s="5" t="str">
        <f t="shared" si="31"/>
        <v/>
      </c>
      <c r="AD82" s="5" t="str">
        <f t="shared" si="39"/>
        <v/>
      </c>
      <c r="AE82" s="5" t="str">
        <f t="shared" si="32"/>
        <v/>
      </c>
      <c r="AF82" s="5" t="str">
        <f t="shared" si="40"/>
        <v/>
      </c>
      <c r="AG82" s="5" t="str">
        <f>IF(F82="女",data_kyogisha!A74,"")</f>
        <v/>
      </c>
      <c r="AH82" s="1">
        <f t="shared" si="41"/>
        <v>0</v>
      </c>
      <c r="AI82" s="1" t="str">
        <f t="shared" si="33"/>
        <v/>
      </c>
      <c r="AJ82" s="1">
        <f t="shared" si="43"/>
        <v>0</v>
      </c>
      <c r="AK82" s="1" t="str">
        <f t="shared" si="42"/>
        <v/>
      </c>
      <c r="AL82" s="1">
        <f t="shared" si="18"/>
        <v>0</v>
      </c>
      <c r="AM82" s="1" t="str">
        <f t="shared" si="19"/>
        <v/>
      </c>
      <c r="AN82" s="1">
        <f t="shared" si="44"/>
        <v>0</v>
      </c>
      <c r="AO82" s="1" t="str">
        <f t="shared" si="45"/>
        <v/>
      </c>
    </row>
    <row r="83" spans="1:41">
      <c r="A83" s="33">
        <v>74</v>
      </c>
      <c r="B83" s="58"/>
      <c r="C83" s="58"/>
      <c r="D83" s="58"/>
      <c r="E83" s="199"/>
      <c r="F83" s="58"/>
      <c r="G83" s="59"/>
      <c r="H83" s="60"/>
      <c r="I83" s="179"/>
      <c r="J83" s="60"/>
      <c r="K83" s="179"/>
      <c r="L83" s="60"/>
      <c r="M83" s="243"/>
      <c r="N83" s="61"/>
      <c r="O83" s="61"/>
      <c r="V83" s="5" t="str">
        <f t="shared" si="34"/>
        <v/>
      </c>
      <c r="W83" s="5" t="str">
        <f t="shared" si="35"/>
        <v/>
      </c>
      <c r="X83" s="5" t="str">
        <f t="shared" si="36"/>
        <v/>
      </c>
      <c r="Y83" s="5" t="str">
        <f t="shared" si="37"/>
        <v/>
      </c>
      <c r="Z83" s="5" t="str">
        <f t="shared" si="38"/>
        <v/>
      </c>
      <c r="AA83" s="10" t="str">
        <f>IF(F83="男",data_kyogisha!A75,"")</f>
        <v/>
      </c>
      <c r="AB83" s="5" t="str">
        <f t="shared" si="30"/>
        <v/>
      </c>
      <c r="AC83" s="5" t="str">
        <f t="shared" si="31"/>
        <v/>
      </c>
      <c r="AD83" s="5" t="str">
        <f t="shared" si="39"/>
        <v/>
      </c>
      <c r="AE83" s="5" t="str">
        <f t="shared" si="32"/>
        <v/>
      </c>
      <c r="AF83" s="5" t="str">
        <f t="shared" si="40"/>
        <v/>
      </c>
      <c r="AG83" s="5" t="str">
        <f>IF(F83="女",data_kyogisha!A75,"")</f>
        <v/>
      </c>
      <c r="AH83" s="1">
        <f t="shared" si="41"/>
        <v>0</v>
      </c>
      <c r="AI83" s="1" t="str">
        <f t="shared" si="33"/>
        <v/>
      </c>
      <c r="AJ83" s="1">
        <f t="shared" si="43"/>
        <v>0</v>
      </c>
      <c r="AK83" s="1" t="str">
        <f t="shared" si="42"/>
        <v/>
      </c>
      <c r="AL83" s="1">
        <f t="shared" si="18"/>
        <v>0</v>
      </c>
      <c r="AM83" s="1" t="str">
        <f t="shared" si="19"/>
        <v/>
      </c>
      <c r="AN83" s="1">
        <f t="shared" si="44"/>
        <v>0</v>
      </c>
      <c r="AO83" s="1" t="str">
        <f t="shared" si="45"/>
        <v/>
      </c>
    </row>
    <row r="84" spans="1:41">
      <c r="A84" s="33">
        <v>75</v>
      </c>
      <c r="B84" s="58"/>
      <c r="C84" s="58"/>
      <c r="D84" s="58"/>
      <c r="E84" s="199"/>
      <c r="F84" s="58"/>
      <c r="G84" s="59"/>
      <c r="H84" s="60"/>
      <c r="I84" s="179"/>
      <c r="J84" s="60"/>
      <c r="K84" s="179"/>
      <c r="L84" s="60"/>
      <c r="M84" s="243"/>
      <c r="N84" s="61"/>
      <c r="O84" s="61"/>
      <c r="V84" s="5" t="str">
        <f t="shared" si="34"/>
        <v/>
      </c>
      <c r="W84" s="5" t="str">
        <f t="shared" si="35"/>
        <v/>
      </c>
      <c r="X84" s="5" t="str">
        <f t="shared" si="36"/>
        <v/>
      </c>
      <c r="Y84" s="5" t="str">
        <f t="shared" si="37"/>
        <v/>
      </c>
      <c r="Z84" s="5" t="str">
        <f t="shared" si="38"/>
        <v/>
      </c>
      <c r="AA84" s="10" t="str">
        <f>IF(F84="男",data_kyogisha!A76,"")</f>
        <v/>
      </c>
      <c r="AB84" s="5" t="str">
        <f t="shared" si="30"/>
        <v/>
      </c>
      <c r="AC84" s="5" t="str">
        <f t="shared" si="31"/>
        <v/>
      </c>
      <c r="AD84" s="5" t="str">
        <f t="shared" si="39"/>
        <v/>
      </c>
      <c r="AE84" s="5" t="str">
        <f t="shared" si="32"/>
        <v/>
      </c>
      <c r="AF84" s="5" t="str">
        <f t="shared" si="40"/>
        <v/>
      </c>
      <c r="AG84" s="5" t="str">
        <f>IF(F84="女",data_kyogisha!A76,"")</f>
        <v/>
      </c>
      <c r="AH84" s="1">
        <f t="shared" si="41"/>
        <v>0</v>
      </c>
      <c r="AI84" s="1" t="str">
        <f t="shared" si="33"/>
        <v/>
      </c>
      <c r="AJ84" s="1">
        <f t="shared" si="43"/>
        <v>0</v>
      </c>
      <c r="AK84" s="1" t="str">
        <f t="shared" si="42"/>
        <v/>
      </c>
      <c r="AL84" s="1">
        <f t="shared" ref="AL84:AL99" si="46">IF(AND(F84="女",N84="○"),AL83+1,AL83)</f>
        <v>0</v>
      </c>
      <c r="AM84" s="1" t="str">
        <f t="shared" ref="AM84:AM99" si="47">IF(AND(F84="女",N84="○"),B84,"")</f>
        <v/>
      </c>
      <c r="AN84" s="1">
        <f t="shared" si="44"/>
        <v>0</v>
      </c>
      <c r="AO84" s="1" t="str">
        <f t="shared" si="45"/>
        <v/>
      </c>
    </row>
    <row r="85" spans="1:41">
      <c r="A85" s="33">
        <v>76</v>
      </c>
      <c r="B85" s="58"/>
      <c r="C85" s="58"/>
      <c r="D85" s="58"/>
      <c r="E85" s="199"/>
      <c r="F85" s="58"/>
      <c r="G85" s="59"/>
      <c r="H85" s="60"/>
      <c r="I85" s="179"/>
      <c r="J85" s="60"/>
      <c r="K85" s="179"/>
      <c r="L85" s="60"/>
      <c r="M85" s="243"/>
      <c r="N85" s="61"/>
      <c r="O85" s="61"/>
      <c r="V85" s="5" t="str">
        <f t="shared" si="34"/>
        <v/>
      </c>
      <c r="W85" s="5" t="str">
        <f t="shared" si="35"/>
        <v/>
      </c>
      <c r="X85" s="5" t="str">
        <f t="shared" si="36"/>
        <v/>
      </c>
      <c r="Y85" s="5" t="str">
        <f t="shared" si="37"/>
        <v/>
      </c>
      <c r="Z85" s="5" t="str">
        <f t="shared" si="38"/>
        <v/>
      </c>
      <c r="AA85" s="10" t="str">
        <f>IF(F85="男",data_kyogisha!A77,"")</f>
        <v/>
      </c>
      <c r="AB85" s="5" t="str">
        <f t="shared" si="30"/>
        <v/>
      </c>
      <c r="AC85" s="5" t="str">
        <f t="shared" si="31"/>
        <v/>
      </c>
      <c r="AD85" s="5" t="str">
        <f t="shared" si="39"/>
        <v/>
      </c>
      <c r="AE85" s="5" t="str">
        <f t="shared" si="32"/>
        <v/>
      </c>
      <c r="AF85" s="5" t="str">
        <f t="shared" si="40"/>
        <v/>
      </c>
      <c r="AG85" s="5" t="str">
        <f>IF(F85="女",data_kyogisha!A77,"")</f>
        <v/>
      </c>
      <c r="AH85" s="1">
        <f t="shared" si="41"/>
        <v>0</v>
      </c>
      <c r="AI85" s="1" t="str">
        <f t="shared" si="33"/>
        <v/>
      </c>
      <c r="AJ85" s="1">
        <f t="shared" si="43"/>
        <v>0</v>
      </c>
      <c r="AK85" s="1" t="str">
        <f t="shared" si="42"/>
        <v/>
      </c>
      <c r="AL85" s="1">
        <f t="shared" si="46"/>
        <v>0</v>
      </c>
      <c r="AM85" s="1" t="str">
        <f t="shared" si="47"/>
        <v/>
      </c>
      <c r="AN85" s="1">
        <f t="shared" si="44"/>
        <v>0</v>
      </c>
      <c r="AO85" s="1" t="str">
        <f t="shared" si="45"/>
        <v/>
      </c>
    </row>
    <row r="86" spans="1:41">
      <c r="A86" s="33">
        <v>77</v>
      </c>
      <c r="B86" s="58"/>
      <c r="C86" s="58"/>
      <c r="D86" s="58"/>
      <c r="E86" s="199"/>
      <c r="F86" s="58"/>
      <c r="G86" s="59"/>
      <c r="H86" s="60"/>
      <c r="I86" s="179"/>
      <c r="J86" s="60"/>
      <c r="K86" s="179"/>
      <c r="L86" s="60"/>
      <c r="M86" s="243"/>
      <c r="N86" s="61"/>
      <c r="O86" s="61"/>
      <c r="V86" s="5" t="str">
        <f t="shared" si="34"/>
        <v/>
      </c>
      <c r="W86" s="5" t="str">
        <f t="shared" si="35"/>
        <v/>
      </c>
      <c r="X86" s="5" t="str">
        <f t="shared" si="36"/>
        <v/>
      </c>
      <c r="Y86" s="5" t="str">
        <f t="shared" si="37"/>
        <v/>
      </c>
      <c r="Z86" s="5" t="str">
        <f t="shared" si="38"/>
        <v/>
      </c>
      <c r="AA86" s="10" t="str">
        <f>IF(F86="男",data_kyogisha!A78,"")</f>
        <v/>
      </c>
      <c r="AB86" s="5" t="str">
        <f t="shared" si="30"/>
        <v/>
      </c>
      <c r="AC86" s="5" t="str">
        <f t="shared" si="31"/>
        <v/>
      </c>
      <c r="AD86" s="5" t="str">
        <f t="shared" si="39"/>
        <v/>
      </c>
      <c r="AE86" s="5" t="str">
        <f t="shared" si="32"/>
        <v/>
      </c>
      <c r="AF86" s="5" t="str">
        <f t="shared" si="40"/>
        <v/>
      </c>
      <c r="AG86" s="5" t="str">
        <f>IF(F86="女",data_kyogisha!A78,"")</f>
        <v/>
      </c>
      <c r="AH86" s="1">
        <f t="shared" si="41"/>
        <v>0</v>
      </c>
      <c r="AI86" s="1" t="str">
        <f t="shared" si="33"/>
        <v/>
      </c>
      <c r="AJ86" s="1">
        <f t="shared" si="43"/>
        <v>0</v>
      </c>
      <c r="AK86" s="1" t="str">
        <f t="shared" si="42"/>
        <v/>
      </c>
      <c r="AL86" s="1">
        <f t="shared" si="46"/>
        <v>0</v>
      </c>
      <c r="AM86" s="1" t="str">
        <f t="shared" si="47"/>
        <v/>
      </c>
      <c r="AN86" s="1">
        <f t="shared" si="44"/>
        <v>0</v>
      </c>
      <c r="AO86" s="1" t="str">
        <f t="shared" si="45"/>
        <v/>
      </c>
    </row>
    <row r="87" spans="1:41">
      <c r="A87" s="33">
        <v>78</v>
      </c>
      <c r="B87" s="58"/>
      <c r="C87" s="58"/>
      <c r="D87" s="58"/>
      <c r="E87" s="199"/>
      <c r="F87" s="58"/>
      <c r="G87" s="59"/>
      <c r="H87" s="60"/>
      <c r="I87" s="179"/>
      <c r="J87" s="60"/>
      <c r="K87" s="179"/>
      <c r="L87" s="60"/>
      <c r="M87" s="243"/>
      <c r="N87" s="61"/>
      <c r="O87" s="61"/>
      <c r="V87" s="5" t="str">
        <f t="shared" si="34"/>
        <v/>
      </c>
      <c r="W87" s="5" t="str">
        <f t="shared" si="35"/>
        <v/>
      </c>
      <c r="X87" s="5" t="str">
        <f t="shared" si="36"/>
        <v/>
      </c>
      <c r="Y87" s="5" t="str">
        <f t="shared" si="37"/>
        <v/>
      </c>
      <c r="Z87" s="5" t="str">
        <f t="shared" si="38"/>
        <v/>
      </c>
      <c r="AA87" s="10" t="str">
        <f>IF(F87="男",data_kyogisha!A79,"")</f>
        <v/>
      </c>
      <c r="AB87" s="5" t="str">
        <f t="shared" si="30"/>
        <v/>
      </c>
      <c r="AC87" s="5" t="str">
        <f t="shared" si="31"/>
        <v/>
      </c>
      <c r="AD87" s="5" t="str">
        <f t="shared" si="39"/>
        <v/>
      </c>
      <c r="AE87" s="5" t="str">
        <f t="shared" si="32"/>
        <v/>
      </c>
      <c r="AF87" s="5" t="str">
        <f t="shared" si="40"/>
        <v/>
      </c>
      <c r="AG87" s="5" t="str">
        <f>IF(F87="女",data_kyogisha!A79,"")</f>
        <v/>
      </c>
      <c r="AH87" s="1">
        <f t="shared" si="41"/>
        <v>0</v>
      </c>
      <c r="AI87" s="1" t="str">
        <f t="shared" si="33"/>
        <v/>
      </c>
      <c r="AJ87" s="1">
        <f t="shared" si="43"/>
        <v>0</v>
      </c>
      <c r="AK87" s="1" t="str">
        <f t="shared" si="42"/>
        <v/>
      </c>
      <c r="AL87" s="1">
        <f t="shared" si="46"/>
        <v>0</v>
      </c>
      <c r="AM87" s="1" t="str">
        <f t="shared" si="47"/>
        <v/>
      </c>
      <c r="AN87" s="1">
        <f t="shared" si="44"/>
        <v>0</v>
      </c>
      <c r="AO87" s="1" t="str">
        <f t="shared" si="45"/>
        <v/>
      </c>
    </row>
    <row r="88" spans="1:41">
      <c r="A88" s="33">
        <v>79</v>
      </c>
      <c r="B88" s="58"/>
      <c r="C88" s="58"/>
      <c r="D88" s="58"/>
      <c r="E88" s="199"/>
      <c r="F88" s="58"/>
      <c r="G88" s="59"/>
      <c r="H88" s="60"/>
      <c r="I88" s="179"/>
      <c r="J88" s="60"/>
      <c r="K88" s="179"/>
      <c r="L88" s="60"/>
      <c r="M88" s="243"/>
      <c r="N88" s="61"/>
      <c r="O88" s="61"/>
      <c r="V88" s="5" t="str">
        <f t="shared" si="34"/>
        <v/>
      </c>
      <c r="W88" s="5" t="str">
        <f t="shared" si="35"/>
        <v/>
      </c>
      <c r="X88" s="5" t="str">
        <f t="shared" si="36"/>
        <v/>
      </c>
      <c r="Y88" s="5" t="str">
        <f t="shared" si="37"/>
        <v/>
      </c>
      <c r="Z88" s="5" t="str">
        <f t="shared" si="38"/>
        <v/>
      </c>
      <c r="AA88" s="10" t="str">
        <f>IF(F88="男",data_kyogisha!A80,"")</f>
        <v/>
      </c>
      <c r="AB88" s="5" t="str">
        <f t="shared" si="30"/>
        <v/>
      </c>
      <c r="AC88" s="5" t="str">
        <f t="shared" si="31"/>
        <v/>
      </c>
      <c r="AD88" s="5" t="str">
        <f t="shared" si="39"/>
        <v/>
      </c>
      <c r="AE88" s="5" t="str">
        <f t="shared" si="32"/>
        <v/>
      </c>
      <c r="AF88" s="5" t="str">
        <f t="shared" si="40"/>
        <v/>
      </c>
      <c r="AG88" s="5" t="str">
        <f>IF(F88="女",data_kyogisha!A80,"")</f>
        <v/>
      </c>
      <c r="AH88" s="1">
        <f t="shared" si="41"/>
        <v>0</v>
      </c>
      <c r="AI88" s="1" t="str">
        <f t="shared" si="33"/>
        <v/>
      </c>
      <c r="AJ88" s="1">
        <f t="shared" si="43"/>
        <v>0</v>
      </c>
      <c r="AK88" s="1" t="str">
        <f t="shared" si="42"/>
        <v/>
      </c>
      <c r="AL88" s="1">
        <f t="shared" si="46"/>
        <v>0</v>
      </c>
      <c r="AM88" s="1" t="str">
        <f t="shared" si="47"/>
        <v/>
      </c>
      <c r="AN88" s="1">
        <f t="shared" si="44"/>
        <v>0</v>
      </c>
      <c r="AO88" s="1" t="str">
        <f t="shared" si="45"/>
        <v/>
      </c>
    </row>
    <row r="89" spans="1:41">
      <c r="A89" s="33">
        <v>80</v>
      </c>
      <c r="B89" s="58"/>
      <c r="C89" s="58"/>
      <c r="D89" s="58"/>
      <c r="E89" s="199"/>
      <c r="F89" s="58"/>
      <c r="G89" s="59"/>
      <c r="H89" s="60"/>
      <c r="I89" s="179"/>
      <c r="J89" s="60"/>
      <c r="K89" s="179"/>
      <c r="L89" s="60"/>
      <c r="M89" s="243"/>
      <c r="N89" s="61"/>
      <c r="O89" s="61"/>
      <c r="V89" s="5" t="str">
        <f t="shared" si="34"/>
        <v/>
      </c>
      <c r="W89" s="5" t="str">
        <f t="shared" si="35"/>
        <v/>
      </c>
      <c r="X89" s="5" t="str">
        <f t="shared" si="36"/>
        <v/>
      </c>
      <c r="Y89" s="5" t="str">
        <f t="shared" si="37"/>
        <v/>
      </c>
      <c r="Z89" s="5" t="str">
        <f t="shared" si="38"/>
        <v/>
      </c>
      <c r="AA89" s="10" t="str">
        <f>IF(F89="男",data_kyogisha!A81,"")</f>
        <v/>
      </c>
      <c r="AB89" s="5" t="str">
        <f t="shared" si="30"/>
        <v/>
      </c>
      <c r="AC89" s="5" t="str">
        <f t="shared" si="31"/>
        <v/>
      </c>
      <c r="AD89" s="5" t="str">
        <f t="shared" si="39"/>
        <v/>
      </c>
      <c r="AE89" s="5" t="str">
        <f t="shared" si="32"/>
        <v/>
      </c>
      <c r="AF89" s="5" t="str">
        <f t="shared" si="40"/>
        <v/>
      </c>
      <c r="AG89" s="5" t="str">
        <f>IF(F89="女",data_kyogisha!A81,"")</f>
        <v/>
      </c>
      <c r="AH89" s="1">
        <f t="shared" si="41"/>
        <v>0</v>
      </c>
      <c r="AI89" s="1" t="str">
        <f t="shared" si="33"/>
        <v/>
      </c>
      <c r="AJ89" s="1">
        <f t="shared" si="43"/>
        <v>0</v>
      </c>
      <c r="AK89" s="1" t="str">
        <f t="shared" si="42"/>
        <v/>
      </c>
      <c r="AL89" s="1">
        <f t="shared" si="46"/>
        <v>0</v>
      </c>
      <c r="AM89" s="1" t="str">
        <f t="shared" si="47"/>
        <v/>
      </c>
      <c r="AN89" s="1">
        <f t="shared" si="44"/>
        <v>0</v>
      </c>
      <c r="AO89" s="1" t="str">
        <f t="shared" si="45"/>
        <v/>
      </c>
    </row>
    <row r="90" spans="1:41">
      <c r="A90" s="33">
        <v>81</v>
      </c>
      <c r="B90" s="58"/>
      <c r="C90" s="58"/>
      <c r="D90" s="58"/>
      <c r="E90" s="199"/>
      <c r="F90" s="58"/>
      <c r="G90" s="59"/>
      <c r="H90" s="60"/>
      <c r="I90" s="179"/>
      <c r="J90" s="60"/>
      <c r="K90" s="179"/>
      <c r="L90" s="60"/>
      <c r="M90" s="243"/>
      <c r="N90" s="61"/>
      <c r="O90" s="61"/>
      <c r="V90" s="5" t="str">
        <f t="shared" si="34"/>
        <v/>
      </c>
      <c r="W90" s="5" t="str">
        <f t="shared" si="35"/>
        <v/>
      </c>
      <c r="X90" s="5" t="str">
        <f t="shared" si="36"/>
        <v/>
      </c>
      <c r="Y90" s="5" t="str">
        <f t="shared" si="37"/>
        <v/>
      </c>
      <c r="Z90" s="5" t="str">
        <f t="shared" si="38"/>
        <v/>
      </c>
      <c r="AA90" s="10" t="str">
        <f>IF(F90="男",data_kyogisha!A82,"")</f>
        <v/>
      </c>
      <c r="AB90" s="5" t="str">
        <f t="shared" si="30"/>
        <v/>
      </c>
      <c r="AC90" s="5" t="str">
        <f t="shared" si="31"/>
        <v/>
      </c>
      <c r="AD90" s="5" t="str">
        <f t="shared" si="39"/>
        <v/>
      </c>
      <c r="AE90" s="5" t="str">
        <f t="shared" si="32"/>
        <v/>
      </c>
      <c r="AF90" s="5" t="str">
        <f t="shared" si="40"/>
        <v/>
      </c>
      <c r="AG90" s="5" t="str">
        <f>IF(F90="女",data_kyogisha!A82,"")</f>
        <v/>
      </c>
      <c r="AH90" s="1">
        <f t="shared" si="41"/>
        <v>0</v>
      </c>
      <c r="AI90" s="1" t="str">
        <f t="shared" si="33"/>
        <v/>
      </c>
      <c r="AJ90" s="1">
        <f t="shared" si="43"/>
        <v>0</v>
      </c>
      <c r="AK90" s="1" t="str">
        <f t="shared" si="42"/>
        <v/>
      </c>
      <c r="AL90" s="1">
        <f t="shared" si="46"/>
        <v>0</v>
      </c>
      <c r="AM90" s="1" t="str">
        <f t="shared" si="47"/>
        <v/>
      </c>
      <c r="AN90" s="1">
        <f t="shared" si="44"/>
        <v>0</v>
      </c>
      <c r="AO90" s="1" t="str">
        <f t="shared" si="45"/>
        <v/>
      </c>
    </row>
    <row r="91" spans="1:41">
      <c r="A91" s="33">
        <v>82</v>
      </c>
      <c r="B91" s="58"/>
      <c r="C91" s="58"/>
      <c r="D91" s="58"/>
      <c r="E91" s="199"/>
      <c r="F91" s="58"/>
      <c r="G91" s="59"/>
      <c r="H91" s="60"/>
      <c r="I91" s="179"/>
      <c r="J91" s="60"/>
      <c r="K91" s="179"/>
      <c r="L91" s="60"/>
      <c r="M91" s="243"/>
      <c r="N91" s="61"/>
      <c r="O91" s="61"/>
      <c r="V91" s="5" t="str">
        <f t="shared" si="34"/>
        <v/>
      </c>
      <c r="W91" s="5" t="str">
        <f t="shared" si="35"/>
        <v/>
      </c>
      <c r="X91" s="5" t="str">
        <f t="shared" si="36"/>
        <v/>
      </c>
      <c r="Y91" s="5" t="str">
        <f t="shared" si="37"/>
        <v/>
      </c>
      <c r="Z91" s="5" t="str">
        <f t="shared" si="38"/>
        <v/>
      </c>
      <c r="AA91" s="10" t="str">
        <f>IF(F91="男",data_kyogisha!A83,"")</f>
        <v/>
      </c>
      <c r="AB91" s="5" t="str">
        <f t="shared" si="30"/>
        <v/>
      </c>
      <c r="AC91" s="5" t="str">
        <f t="shared" si="31"/>
        <v/>
      </c>
      <c r="AD91" s="5" t="str">
        <f t="shared" si="39"/>
        <v/>
      </c>
      <c r="AE91" s="5" t="str">
        <f t="shared" si="32"/>
        <v/>
      </c>
      <c r="AF91" s="5" t="str">
        <f t="shared" si="40"/>
        <v/>
      </c>
      <c r="AG91" s="5" t="str">
        <f>IF(F91="女",data_kyogisha!A83,"")</f>
        <v/>
      </c>
      <c r="AH91" s="1">
        <f t="shared" si="41"/>
        <v>0</v>
      </c>
      <c r="AI91" s="1" t="str">
        <f t="shared" si="33"/>
        <v/>
      </c>
      <c r="AJ91" s="1">
        <f t="shared" si="43"/>
        <v>0</v>
      </c>
      <c r="AK91" s="1" t="str">
        <f t="shared" si="42"/>
        <v/>
      </c>
      <c r="AL91" s="1">
        <f t="shared" si="46"/>
        <v>0</v>
      </c>
      <c r="AM91" s="1" t="str">
        <f t="shared" si="47"/>
        <v/>
      </c>
      <c r="AN91" s="1">
        <f t="shared" si="44"/>
        <v>0</v>
      </c>
      <c r="AO91" s="1" t="str">
        <f t="shared" si="45"/>
        <v/>
      </c>
    </row>
    <row r="92" spans="1:41">
      <c r="A92" s="33">
        <v>83</v>
      </c>
      <c r="B92" s="58"/>
      <c r="C92" s="58"/>
      <c r="D92" s="58"/>
      <c r="E92" s="199"/>
      <c r="F92" s="58"/>
      <c r="G92" s="59"/>
      <c r="H92" s="60"/>
      <c r="I92" s="179"/>
      <c r="J92" s="60"/>
      <c r="K92" s="179"/>
      <c r="L92" s="60"/>
      <c r="M92" s="243"/>
      <c r="N92" s="61"/>
      <c r="O92" s="61"/>
      <c r="V92" s="5" t="str">
        <f t="shared" si="34"/>
        <v/>
      </c>
      <c r="W92" s="5" t="str">
        <f t="shared" si="35"/>
        <v/>
      </c>
      <c r="X92" s="5" t="str">
        <f t="shared" si="36"/>
        <v/>
      </c>
      <c r="Y92" s="5" t="str">
        <f t="shared" si="37"/>
        <v/>
      </c>
      <c r="Z92" s="5" t="str">
        <f t="shared" si="38"/>
        <v/>
      </c>
      <c r="AA92" s="10" t="str">
        <f>IF(F92="男",data_kyogisha!A84,"")</f>
        <v/>
      </c>
      <c r="AB92" s="5" t="str">
        <f t="shared" si="30"/>
        <v/>
      </c>
      <c r="AC92" s="5" t="str">
        <f t="shared" si="31"/>
        <v/>
      </c>
      <c r="AD92" s="5" t="str">
        <f t="shared" si="39"/>
        <v/>
      </c>
      <c r="AE92" s="5" t="str">
        <f t="shared" si="32"/>
        <v/>
      </c>
      <c r="AF92" s="5" t="str">
        <f t="shared" si="40"/>
        <v/>
      </c>
      <c r="AG92" s="5" t="str">
        <f>IF(F92="女",data_kyogisha!A84,"")</f>
        <v/>
      </c>
      <c r="AH92" s="1">
        <f t="shared" si="41"/>
        <v>0</v>
      </c>
      <c r="AI92" s="1" t="str">
        <f t="shared" si="33"/>
        <v/>
      </c>
      <c r="AJ92" s="1">
        <f t="shared" si="43"/>
        <v>0</v>
      </c>
      <c r="AK92" s="1" t="str">
        <f t="shared" si="42"/>
        <v/>
      </c>
      <c r="AL92" s="1">
        <f t="shared" si="46"/>
        <v>0</v>
      </c>
      <c r="AM92" s="1" t="str">
        <f t="shared" si="47"/>
        <v/>
      </c>
      <c r="AN92" s="1">
        <f t="shared" si="44"/>
        <v>0</v>
      </c>
      <c r="AO92" s="1" t="str">
        <f t="shared" si="45"/>
        <v/>
      </c>
    </row>
    <row r="93" spans="1:41">
      <c r="A93" s="33">
        <v>84</v>
      </c>
      <c r="B93" s="58"/>
      <c r="C93" s="58"/>
      <c r="D93" s="58"/>
      <c r="E93" s="199"/>
      <c r="F93" s="58"/>
      <c r="G93" s="59"/>
      <c r="H93" s="60"/>
      <c r="I93" s="179"/>
      <c r="J93" s="60"/>
      <c r="K93" s="179"/>
      <c r="L93" s="60"/>
      <c r="M93" s="243"/>
      <c r="N93" s="61"/>
      <c r="O93" s="61"/>
      <c r="V93" s="5" t="str">
        <f t="shared" si="34"/>
        <v/>
      </c>
      <c r="W93" s="5" t="str">
        <f t="shared" si="35"/>
        <v/>
      </c>
      <c r="X93" s="5" t="str">
        <f t="shared" si="36"/>
        <v/>
      </c>
      <c r="Y93" s="5" t="str">
        <f t="shared" si="37"/>
        <v/>
      </c>
      <c r="Z93" s="5" t="str">
        <f t="shared" si="38"/>
        <v/>
      </c>
      <c r="AA93" s="10" t="str">
        <f>IF(F93="男",data_kyogisha!A85,"")</f>
        <v/>
      </c>
      <c r="AB93" s="5" t="str">
        <f t="shared" si="30"/>
        <v/>
      </c>
      <c r="AC93" s="5" t="str">
        <f t="shared" si="31"/>
        <v/>
      </c>
      <c r="AD93" s="5" t="str">
        <f t="shared" si="39"/>
        <v/>
      </c>
      <c r="AE93" s="5" t="str">
        <f t="shared" si="32"/>
        <v/>
      </c>
      <c r="AF93" s="5" t="str">
        <f t="shared" si="40"/>
        <v/>
      </c>
      <c r="AG93" s="5" t="str">
        <f>IF(F93="女",data_kyogisha!A85,"")</f>
        <v/>
      </c>
      <c r="AH93" s="1">
        <f t="shared" si="41"/>
        <v>0</v>
      </c>
      <c r="AI93" s="1" t="str">
        <f t="shared" si="33"/>
        <v/>
      </c>
      <c r="AJ93" s="1">
        <f t="shared" si="43"/>
        <v>0</v>
      </c>
      <c r="AK93" s="1" t="str">
        <f t="shared" si="42"/>
        <v/>
      </c>
      <c r="AL93" s="1">
        <f t="shared" si="46"/>
        <v>0</v>
      </c>
      <c r="AM93" s="1" t="str">
        <f t="shared" si="47"/>
        <v/>
      </c>
      <c r="AN93" s="1">
        <f t="shared" si="44"/>
        <v>0</v>
      </c>
      <c r="AO93" s="1" t="str">
        <f t="shared" si="45"/>
        <v/>
      </c>
    </row>
    <row r="94" spans="1:41">
      <c r="A94" s="33">
        <v>85</v>
      </c>
      <c r="B94" s="58"/>
      <c r="C94" s="58"/>
      <c r="D94" s="58"/>
      <c r="E94" s="199"/>
      <c r="F94" s="58"/>
      <c r="G94" s="59"/>
      <c r="H94" s="60"/>
      <c r="I94" s="179"/>
      <c r="J94" s="60"/>
      <c r="K94" s="179"/>
      <c r="L94" s="60"/>
      <c r="M94" s="243"/>
      <c r="N94" s="61"/>
      <c r="O94" s="61"/>
      <c r="V94" s="5" t="str">
        <f t="shared" si="34"/>
        <v/>
      </c>
      <c r="W94" s="5" t="str">
        <f t="shared" si="35"/>
        <v/>
      </c>
      <c r="X94" s="5" t="str">
        <f t="shared" si="36"/>
        <v/>
      </c>
      <c r="Y94" s="5" t="str">
        <f t="shared" si="37"/>
        <v/>
      </c>
      <c r="Z94" s="5" t="str">
        <f t="shared" si="38"/>
        <v/>
      </c>
      <c r="AA94" s="10" t="str">
        <f>IF(F94="男",data_kyogisha!A86,"")</f>
        <v/>
      </c>
      <c r="AB94" s="5" t="str">
        <f t="shared" si="30"/>
        <v/>
      </c>
      <c r="AC94" s="5" t="str">
        <f t="shared" si="31"/>
        <v/>
      </c>
      <c r="AD94" s="5" t="str">
        <f t="shared" si="39"/>
        <v/>
      </c>
      <c r="AE94" s="5" t="str">
        <f t="shared" si="32"/>
        <v/>
      </c>
      <c r="AF94" s="5" t="str">
        <f t="shared" si="40"/>
        <v/>
      </c>
      <c r="AG94" s="5" t="str">
        <f>IF(F94="女",data_kyogisha!A86,"")</f>
        <v/>
      </c>
      <c r="AH94" s="1">
        <f t="shared" si="41"/>
        <v>0</v>
      </c>
      <c r="AI94" s="1" t="str">
        <f t="shared" si="33"/>
        <v/>
      </c>
      <c r="AJ94" s="1">
        <f t="shared" si="43"/>
        <v>0</v>
      </c>
      <c r="AK94" s="1" t="str">
        <f t="shared" si="42"/>
        <v/>
      </c>
      <c r="AL94" s="1">
        <f t="shared" si="46"/>
        <v>0</v>
      </c>
      <c r="AM94" s="1" t="str">
        <f t="shared" si="47"/>
        <v/>
      </c>
      <c r="AN94" s="1">
        <f t="shared" si="44"/>
        <v>0</v>
      </c>
      <c r="AO94" s="1" t="str">
        <f t="shared" si="45"/>
        <v/>
      </c>
    </row>
    <row r="95" spans="1:41">
      <c r="A95" s="33">
        <v>86</v>
      </c>
      <c r="B95" s="58"/>
      <c r="C95" s="58"/>
      <c r="D95" s="58"/>
      <c r="E95" s="199"/>
      <c r="F95" s="58"/>
      <c r="G95" s="59"/>
      <c r="H95" s="60"/>
      <c r="I95" s="179"/>
      <c r="J95" s="60"/>
      <c r="K95" s="179"/>
      <c r="L95" s="60"/>
      <c r="M95" s="243"/>
      <c r="N95" s="61"/>
      <c r="O95" s="61"/>
      <c r="V95" s="5" t="str">
        <f t="shared" si="34"/>
        <v/>
      </c>
      <c r="W95" s="5" t="str">
        <f t="shared" si="35"/>
        <v/>
      </c>
      <c r="X95" s="5" t="str">
        <f t="shared" si="36"/>
        <v/>
      </c>
      <c r="Y95" s="5" t="str">
        <f t="shared" si="37"/>
        <v/>
      </c>
      <c r="Z95" s="5" t="str">
        <f t="shared" si="38"/>
        <v/>
      </c>
      <c r="AA95" s="10" t="str">
        <f>IF(F95="男",data_kyogisha!A87,"")</f>
        <v/>
      </c>
      <c r="AB95" s="5" t="str">
        <f t="shared" si="30"/>
        <v/>
      </c>
      <c r="AC95" s="5" t="str">
        <f t="shared" si="31"/>
        <v/>
      </c>
      <c r="AD95" s="5" t="str">
        <f t="shared" si="39"/>
        <v/>
      </c>
      <c r="AE95" s="5" t="str">
        <f t="shared" si="32"/>
        <v/>
      </c>
      <c r="AF95" s="5" t="str">
        <f t="shared" si="40"/>
        <v/>
      </c>
      <c r="AG95" s="5" t="str">
        <f>IF(F95="女",data_kyogisha!A87,"")</f>
        <v/>
      </c>
      <c r="AH95" s="1">
        <f t="shared" si="41"/>
        <v>0</v>
      </c>
      <c r="AI95" s="1" t="str">
        <f t="shared" si="33"/>
        <v/>
      </c>
      <c r="AJ95" s="1">
        <f t="shared" si="43"/>
        <v>0</v>
      </c>
      <c r="AK95" s="1" t="str">
        <f t="shared" si="42"/>
        <v/>
      </c>
      <c r="AL95" s="1">
        <f t="shared" si="46"/>
        <v>0</v>
      </c>
      <c r="AM95" s="1" t="str">
        <f t="shared" si="47"/>
        <v/>
      </c>
      <c r="AN95" s="1">
        <f t="shared" si="44"/>
        <v>0</v>
      </c>
      <c r="AO95" s="1" t="str">
        <f t="shared" si="45"/>
        <v/>
      </c>
    </row>
    <row r="96" spans="1:41">
      <c r="A96" s="33">
        <v>87</v>
      </c>
      <c r="B96" s="58"/>
      <c r="C96" s="58"/>
      <c r="D96" s="58"/>
      <c r="E96" s="199"/>
      <c r="F96" s="58"/>
      <c r="G96" s="59"/>
      <c r="H96" s="60"/>
      <c r="I96" s="179"/>
      <c r="J96" s="60"/>
      <c r="K96" s="179"/>
      <c r="L96" s="60"/>
      <c r="M96" s="243"/>
      <c r="N96" s="61"/>
      <c r="O96" s="61"/>
      <c r="V96" s="5" t="str">
        <f t="shared" si="34"/>
        <v/>
      </c>
      <c r="W96" s="5" t="str">
        <f t="shared" si="35"/>
        <v/>
      </c>
      <c r="X96" s="5" t="str">
        <f t="shared" si="36"/>
        <v/>
      </c>
      <c r="Y96" s="5" t="str">
        <f t="shared" si="37"/>
        <v/>
      </c>
      <c r="Z96" s="5" t="str">
        <f t="shared" si="38"/>
        <v/>
      </c>
      <c r="AA96" s="10" t="str">
        <f>IF(F96="男",data_kyogisha!A88,"")</f>
        <v/>
      </c>
      <c r="AB96" s="5" t="str">
        <f t="shared" si="30"/>
        <v/>
      </c>
      <c r="AC96" s="5" t="str">
        <f t="shared" si="31"/>
        <v/>
      </c>
      <c r="AD96" s="5" t="str">
        <f t="shared" si="39"/>
        <v/>
      </c>
      <c r="AE96" s="5" t="str">
        <f t="shared" si="32"/>
        <v/>
      </c>
      <c r="AF96" s="5" t="str">
        <f t="shared" si="40"/>
        <v/>
      </c>
      <c r="AG96" s="5" t="str">
        <f>IF(F96="女",data_kyogisha!A88,"")</f>
        <v/>
      </c>
      <c r="AH96" s="1">
        <f t="shared" si="41"/>
        <v>0</v>
      </c>
      <c r="AI96" s="1" t="str">
        <f t="shared" si="33"/>
        <v/>
      </c>
      <c r="AJ96" s="1">
        <f t="shared" si="43"/>
        <v>0</v>
      </c>
      <c r="AK96" s="1" t="str">
        <f t="shared" si="42"/>
        <v/>
      </c>
      <c r="AL96" s="1">
        <f t="shared" si="46"/>
        <v>0</v>
      </c>
      <c r="AM96" s="1" t="str">
        <f t="shared" si="47"/>
        <v/>
      </c>
      <c r="AN96" s="1">
        <f t="shared" si="44"/>
        <v>0</v>
      </c>
      <c r="AO96" s="1" t="str">
        <f t="shared" si="45"/>
        <v/>
      </c>
    </row>
    <row r="97" spans="1:41">
      <c r="A97" s="33">
        <v>88</v>
      </c>
      <c r="B97" s="58"/>
      <c r="C97" s="58"/>
      <c r="D97" s="58"/>
      <c r="E97" s="199"/>
      <c r="F97" s="58"/>
      <c r="G97" s="59"/>
      <c r="H97" s="60"/>
      <c r="I97" s="179"/>
      <c r="J97" s="60"/>
      <c r="K97" s="179"/>
      <c r="L97" s="60"/>
      <c r="M97" s="243"/>
      <c r="N97" s="61"/>
      <c r="O97" s="61"/>
      <c r="V97" s="5" t="str">
        <f t="shared" si="34"/>
        <v/>
      </c>
      <c r="W97" s="5" t="str">
        <f t="shared" si="35"/>
        <v/>
      </c>
      <c r="X97" s="5" t="str">
        <f t="shared" si="36"/>
        <v/>
      </c>
      <c r="Y97" s="5" t="str">
        <f t="shared" si="37"/>
        <v/>
      </c>
      <c r="Z97" s="5" t="str">
        <f t="shared" si="38"/>
        <v/>
      </c>
      <c r="AA97" s="10" t="str">
        <f>IF(F97="男",data_kyogisha!A89,"")</f>
        <v/>
      </c>
      <c r="AB97" s="5" t="str">
        <f t="shared" si="30"/>
        <v/>
      </c>
      <c r="AC97" s="5" t="str">
        <f t="shared" si="31"/>
        <v/>
      </c>
      <c r="AD97" s="5" t="str">
        <f t="shared" si="39"/>
        <v/>
      </c>
      <c r="AE97" s="5" t="str">
        <f t="shared" si="32"/>
        <v/>
      </c>
      <c r="AF97" s="5" t="str">
        <f t="shared" si="40"/>
        <v/>
      </c>
      <c r="AG97" s="5" t="str">
        <f>IF(F97="女",data_kyogisha!A89,"")</f>
        <v/>
      </c>
      <c r="AH97" s="1">
        <f t="shared" si="41"/>
        <v>0</v>
      </c>
      <c r="AI97" s="1" t="str">
        <f t="shared" si="33"/>
        <v/>
      </c>
      <c r="AJ97" s="1">
        <f t="shared" si="43"/>
        <v>0</v>
      </c>
      <c r="AK97" s="1" t="str">
        <f t="shared" si="42"/>
        <v/>
      </c>
      <c r="AL97" s="1">
        <f t="shared" si="46"/>
        <v>0</v>
      </c>
      <c r="AM97" s="1" t="str">
        <f t="shared" si="47"/>
        <v/>
      </c>
      <c r="AN97" s="1">
        <f t="shared" si="44"/>
        <v>0</v>
      </c>
      <c r="AO97" s="1" t="str">
        <f t="shared" si="45"/>
        <v/>
      </c>
    </row>
    <row r="98" spans="1:41">
      <c r="A98" s="33">
        <v>89</v>
      </c>
      <c r="B98" s="58"/>
      <c r="C98" s="58"/>
      <c r="D98" s="58"/>
      <c r="E98" s="199"/>
      <c r="F98" s="58"/>
      <c r="G98" s="59"/>
      <c r="H98" s="60"/>
      <c r="I98" s="179"/>
      <c r="J98" s="60"/>
      <c r="K98" s="179"/>
      <c r="L98" s="60"/>
      <c r="M98" s="243"/>
      <c r="N98" s="61"/>
      <c r="O98" s="61"/>
      <c r="V98" s="5" t="str">
        <f t="shared" si="34"/>
        <v/>
      </c>
      <c r="W98" s="5" t="str">
        <f t="shared" si="35"/>
        <v/>
      </c>
      <c r="X98" s="5" t="str">
        <f t="shared" si="36"/>
        <v/>
      </c>
      <c r="Y98" s="5" t="str">
        <f t="shared" si="37"/>
        <v/>
      </c>
      <c r="Z98" s="5" t="str">
        <f t="shared" si="38"/>
        <v/>
      </c>
      <c r="AA98" s="10" t="str">
        <f>IF(F98="男",data_kyogisha!A90,"")</f>
        <v/>
      </c>
      <c r="AB98" s="5" t="str">
        <f t="shared" si="30"/>
        <v/>
      </c>
      <c r="AC98" s="5" t="str">
        <f t="shared" si="31"/>
        <v/>
      </c>
      <c r="AD98" s="5" t="str">
        <f t="shared" si="39"/>
        <v/>
      </c>
      <c r="AE98" s="5" t="str">
        <f t="shared" si="32"/>
        <v/>
      </c>
      <c r="AF98" s="5" t="str">
        <f t="shared" si="40"/>
        <v/>
      </c>
      <c r="AG98" s="5" t="str">
        <f>IF(F98="女",data_kyogisha!A90,"")</f>
        <v/>
      </c>
      <c r="AH98" s="1">
        <f t="shared" si="41"/>
        <v>0</v>
      </c>
      <c r="AI98" s="1" t="str">
        <f t="shared" si="33"/>
        <v/>
      </c>
      <c r="AJ98" s="1">
        <f t="shared" si="43"/>
        <v>0</v>
      </c>
      <c r="AK98" s="1" t="str">
        <f t="shared" si="42"/>
        <v/>
      </c>
      <c r="AL98" s="1">
        <f t="shared" si="46"/>
        <v>0</v>
      </c>
      <c r="AM98" s="1" t="str">
        <f t="shared" si="47"/>
        <v/>
      </c>
      <c r="AN98" s="1">
        <f t="shared" si="44"/>
        <v>0</v>
      </c>
      <c r="AO98" s="1" t="str">
        <f t="shared" si="45"/>
        <v/>
      </c>
    </row>
    <row r="99" spans="1:41" ht="14.25" thickBot="1">
      <c r="A99" s="22">
        <v>90</v>
      </c>
      <c r="B99" s="62"/>
      <c r="C99" s="58"/>
      <c r="D99" s="58"/>
      <c r="E99" s="200"/>
      <c r="F99" s="58"/>
      <c r="G99" s="59"/>
      <c r="H99" s="63"/>
      <c r="I99" s="180"/>
      <c r="J99" s="63"/>
      <c r="K99" s="180"/>
      <c r="L99" s="63"/>
      <c r="M99" s="244"/>
      <c r="N99" s="64"/>
      <c r="O99" s="64"/>
      <c r="V99" s="125" t="str">
        <f t="shared" si="34"/>
        <v/>
      </c>
      <c r="W99" s="125" t="str">
        <f t="shared" si="35"/>
        <v/>
      </c>
      <c r="X99" s="125" t="str">
        <f t="shared" si="36"/>
        <v/>
      </c>
      <c r="Y99" s="125" t="str">
        <f t="shared" si="37"/>
        <v/>
      </c>
      <c r="Z99" s="125" t="str">
        <f t="shared" si="38"/>
        <v/>
      </c>
      <c r="AA99" s="126" t="str">
        <f>IF(F99="男",data_kyogisha!A91,"")</f>
        <v/>
      </c>
      <c r="AB99" s="125" t="str">
        <f t="shared" si="30"/>
        <v/>
      </c>
      <c r="AC99" s="125" t="str">
        <f t="shared" si="31"/>
        <v/>
      </c>
      <c r="AD99" s="125" t="str">
        <f t="shared" si="39"/>
        <v/>
      </c>
      <c r="AE99" s="125" t="str">
        <f t="shared" si="32"/>
        <v/>
      </c>
      <c r="AF99" s="125" t="str">
        <f t="shared" si="40"/>
        <v/>
      </c>
      <c r="AG99" s="125" t="str">
        <f>IF(F99="女",data_kyogisha!A91,"")</f>
        <v/>
      </c>
      <c r="AH99" s="125">
        <f t="shared" si="41"/>
        <v>0</v>
      </c>
      <c r="AI99" s="125" t="str">
        <f t="shared" si="33"/>
        <v/>
      </c>
      <c r="AJ99" s="125">
        <f t="shared" si="43"/>
        <v>0</v>
      </c>
      <c r="AK99" s="125" t="str">
        <f t="shared" si="42"/>
        <v/>
      </c>
      <c r="AL99" s="125">
        <f t="shared" si="46"/>
        <v>0</v>
      </c>
      <c r="AM99" s="125" t="str">
        <f t="shared" si="47"/>
        <v/>
      </c>
      <c r="AN99" s="125">
        <f t="shared" si="44"/>
        <v>0</v>
      </c>
      <c r="AO99" s="125" t="str">
        <f t="shared" si="45"/>
        <v/>
      </c>
    </row>
    <row r="100" spans="1:41" hidden="1">
      <c r="E100" s="13" t="s">
        <v>165</v>
      </c>
      <c r="F100" s="75">
        <f>SUM(H100:L100)</f>
        <v>0</v>
      </c>
      <c r="H100" s="1">
        <f>COUNTA(H10:H99)</f>
        <v>0</v>
      </c>
      <c r="J100" s="1">
        <f>COUNTA(J10:J99)</f>
        <v>0</v>
      </c>
      <c r="L100" s="1">
        <f>COUNTA(L10:L99)</f>
        <v>0</v>
      </c>
    </row>
    <row r="101" spans="1:41" hidden="1">
      <c r="E101" s="13" t="s">
        <v>168</v>
      </c>
      <c r="F101" s="75"/>
    </row>
    <row r="102" spans="1:41" hidden="1">
      <c r="E102" s="13" t="s">
        <v>172</v>
      </c>
      <c r="F102" s="75">
        <f>COUNTIF(F10:F99,"男")</f>
        <v>0</v>
      </c>
    </row>
    <row r="103" spans="1:41" hidden="1">
      <c r="E103" s="1" t="s">
        <v>173</v>
      </c>
      <c r="F103" s="1">
        <f>COUNTIF(F10:F99,"女")</f>
        <v>0</v>
      </c>
    </row>
    <row r="104" spans="1:41" hidden="1">
      <c r="F104" s="1">
        <f>SUM(F102:F103)</f>
        <v>0</v>
      </c>
    </row>
  </sheetData>
  <sheetProtection sheet="1" objects="1" scenarios="1" deleteColumns="0" deleteRows="0" selectLockedCells="1"/>
  <mergeCells count="1">
    <mergeCell ref="M3:O3"/>
  </mergeCells>
  <phoneticPr fontId="2"/>
  <dataValidations count="8">
    <dataValidation type="list" allowBlank="1" showInputMessage="1" showErrorMessage="1" sqref="L10:L99">
      <formula1>IF(F10="","",IF(F10="男",$S$18:$S$19,$T$18:$T$19))</formula1>
    </dataValidation>
    <dataValidation imeMode="off" allowBlank="1" showInputMessage="1" showErrorMessage="1" sqref="M10:M99 I10:I99 K10:K99 N5:O6 G10:G99 E10:E99 B10:B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IF(F10="","",IF(F10="男",$S$10:$S$17,$T$10:$T$17))</formula1>
    </dataValidation>
    <dataValidation type="list" allowBlank="1" showInputMessage="1" showErrorMessage="1" sqref="J10:J99">
      <formula1>IF(F10="","",IF(F10="男",$S$18:$S$19,$T$18:$T$19))</formula1>
    </dataValidation>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C89" sqref="C89"/>
      <selection pane="bottomLeft" activeCell="C89" sqref="C89"/>
    </sheetView>
  </sheetViews>
  <sheetFormatPr defaultColWidth="9" defaultRowHeight="13.5"/>
  <cols>
    <col min="1" max="1" width="1.875" style="37" customWidth="1"/>
    <col min="2" max="2" width="4.5" style="37" hidden="1" customWidth="1"/>
    <col min="3" max="3" width="6.5" style="37" bestFit="1" customWidth="1"/>
    <col min="4" max="4" width="12.25" style="37" bestFit="1" customWidth="1"/>
    <col min="5" max="5" width="9.5" style="37" hidden="1" customWidth="1"/>
    <col min="6" max="6" width="8.5" style="37" bestFit="1" customWidth="1"/>
    <col min="7" max="7" width="5" style="38" customWidth="1"/>
    <col min="8" max="8" width="4.5" style="37" hidden="1" customWidth="1"/>
    <col min="9" max="9" width="6.5" style="37" customWidth="1"/>
    <col min="10" max="10" width="12.25" style="37" customWidth="1"/>
    <col min="11" max="11" width="9.5" style="37" hidden="1" customWidth="1"/>
    <col min="12" max="12" width="8.5" style="37" bestFit="1" customWidth="1"/>
    <col min="13" max="13" width="5" style="40" customWidth="1"/>
    <col min="14" max="14" width="4.5" style="37" hidden="1" customWidth="1"/>
    <col min="15" max="15" width="6.5" style="37" bestFit="1" customWidth="1"/>
    <col min="16" max="16" width="12.25" style="37" customWidth="1"/>
    <col min="17" max="17" width="9.5" style="37" hidden="1" customWidth="1"/>
    <col min="18" max="18" width="8.5" style="37" bestFit="1" customWidth="1"/>
    <col min="19" max="19" width="5" style="40" customWidth="1"/>
    <col min="20" max="20" width="4.5" style="37" hidden="1" customWidth="1"/>
    <col min="21" max="21" width="6.5" style="37" bestFit="1" customWidth="1"/>
    <col min="22" max="22" width="12.25" style="37" customWidth="1"/>
    <col min="23" max="23" width="9.5" style="37" hidden="1" customWidth="1"/>
    <col min="24" max="24" width="8.5" style="37" bestFit="1" customWidth="1"/>
    <col min="25" max="26" width="9" style="37"/>
    <col min="27" max="27" width="9" style="37" customWidth="1"/>
    <col min="28" max="16384" width="9" style="37"/>
  </cols>
  <sheetData>
    <row r="1" spans="1:24" ht="18" thickBot="1">
      <c r="A1" s="36" t="s">
        <v>145</v>
      </c>
      <c r="H1" s="39"/>
      <c r="I1" s="66" t="s">
        <v>66</v>
      </c>
      <c r="J1" s="299" t="str">
        <f>IF(①学校情報入力!D5="","",①学校情報入力!D5)</f>
        <v/>
      </c>
      <c r="K1" s="300"/>
      <c r="L1" s="301"/>
      <c r="M1" s="35"/>
      <c r="O1" s="66" t="s">
        <v>114</v>
      </c>
      <c r="P1" s="299" t="str">
        <f>IF(①学校情報入力!D6="","",①学校情報入力!D6)</f>
        <v/>
      </c>
      <c r="Q1" s="300"/>
      <c r="R1" s="301"/>
      <c r="T1" s="39"/>
      <c r="W1" s="132"/>
    </row>
    <row r="2" spans="1:24">
      <c r="H2" s="39"/>
      <c r="N2" s="39"/>
      <c r="T2" s="39"/>
    </row>
    <row r="3" spans="1:24" s="136" customFormat="1">
      <c r="A3" s="137"/>
      <c r="B3" s="133"/>
      <c r="C3" s="134" t="s">
        <v>144</v>
      </c>
      <c r="D3" s="135"/>
      <c r="E3" s="135"/>
      <c r="F3" s="135"/>
      <c r="G3" s="135"/>
      <c r="H3" s="135"/>
      <c r="I3" s="135"/>
      <c r="J3" s="135"/>
      <c r="K3" s="135"/>
      <c r="L3" s="135"/>
      <c r="M3" s="135"/>
      <c r="N3" s="135"/>
      <c r="O3" s="135"/>
      <c r="P3" s="151"/>
      <c r="Q3" s="151"/>
      <c r="R3" s="151"/>
      <c r="S3" s="151"/>
      <c r="T3" s="151"/>
      <c r="U3" s="151"/>
      <c r="V3" s="151"/>
      <c r="W3" s="151"/>
    </row>
    <row r="4" spans="1:24" s="136" customFormat="1">
      <c r="A4" s="137"/>
      <c r="B4" s="133"/>
      <c r="C4" s="134" t="s">
        <v>146</v>
      </c>
      <c r="D4" s="135"/>
      <c r="E4" s="135"/>
      <c r="F4" s="135"/>
      <c r="G4" s="135"/>
      <c r="H4" s="135"/>
      <c r="I4" s="135"/>
      <c r="J4" s="135"/>
      <c r="K4" s="135"/>
      <c r="L4" s="135"/>
      <c r="M4" s="135"/>
      <c r="N4" s="135"/>
      <c r="O4" s="135"/>
      <c r="P4" s="151"/>
      <c r="Q4" s="151"/>
      <c r="R4" s="151"/>
      <c r="S4" s="151"/>
      <c r="T4" s="151"/>
      <c r="U4" s="151"/>
      <c r="V4" s="151"/>
      <c r="W4" s="151"/>
    </row>
    <row r="5" spans="1:24">
      <c r="H5" s="137"/>
      <c r="N5" s="137"/>
      <c r="T5" s="137"/>
    </row>
    <row r="6" spans="1:24" s="138" customFormat="1">
      <c r="A6" s="148"/>
      <c r="B6" s="303" t="s">
        <v>99</v>
      </c>
      <c r="C6" s="303"/>
      <c r="D6" s="303"/>
      <c r="E6" s="303"/>
      <c r="F6" s="303"/>
      <c r="G6" s="149"/>
      <c r="H6" s="305" t="s">
        <v>100</v>
      </c>
      <c r="I6" s="306"/>
      <c r="J6" s="306"/>
      <c r="K6" s="306"/>
      <c r="L6" s="307"/>
      <c r="M6" s="150"/>
      <c r="N6" s="304" t="s">
        <v>101</v>
      </c>
      <c r="O6" s="304"/>
      <c r="P6" s="304"/>
      <c r="Q6" s="304"/>
      <c r="R6" s="304"/>
      <c r="S6" s="150"/>
      <c r="T6" s="304" t="s">
        <v>102</v>
      </c>
      <c r="U6" s="304"/>
      <c r="V6" s="304"/>
      <c r="W6" s="304"/>
      <c r="X6" s="304"/>
    </row>
    <row r="7" spans="1:24">
      <c r="B7" s="139" t="s">
        <v>83</v>
      </c>
      <c r="C7" s="139" t="s">
        <v>0</v>
      </c>
      <c r="D7" s="139" t="s">
        <v>87</v>
      </c>
      <c r="E7" s="139" t="s">
        <v>137</v>
      </c>
      <c r="F7" s="139" t="s">
        <v>40</v>
      </c>
      <c r="H7" s="140" t="s">
        <v>83</v>
      </c>
      <c r="I7" s="140" t="s">
        <v>0</v>
      </c>
      <c r="J7" s="139" t="s">
        <v>87</v>
      </c>
      <c r="K7" s="139" t="s">
        <v>137</v>
      </c>
      <c r="L7" s="139" t="s">
        <v>40</v>
      </c>
      <c r="N7" s="140" t="s">
        <v>83</v>
      </c>
      <c r="O7" s="140" t="s">
        <v>0</v>
      </c>
      <c r="P7" s="139" t="s">
        <v>87</v>
      </c>
      <c r="Q7" s="139" t="s">
        <v>137</v>
      </c>
      <c r="R7" s="139" t="s">
        <v>40</v>
      </c>
      <c r="T7" s="140" t="s">
        <v>83</v>
      </c>
      <c r="U7" s="140" t="s">
        <v>0</v>
      </c>
      <c r="V7" s="139" t="s">
        <v>87</v>
      </c>
      <c r="W7" s="139" t="s">
        <v>137</v>
      </c>
      <c r="X7" s="139" t="s">
        <v>40</v>
      </c>
    </row>
    <row r="8" spans="1:24">
      <c r="B8" s="141">
        <v>1</v>
      </c>
      <c r="C8" s="141" t="str">
        <f>IF(②選手情報入力!$AI$9&lt;1,"",VLOOKUP(B8,②選手情報入力!$AH$10:$AI$99,2,FALSE))</f>
        <v/>
      </c>
      <c r="D8" s="117" t="str">
        <f>IF(C8="","",VLOOKUP(C8,②選手情報入力!$V$10:$W$99,2,FALSE))</f>
        <v/>
      </c>
      <c r="E8" s="117" t="str">
        <f>IF(C8="","",VLOOKUP(C8,②選手情報入力!$V$10:$AB$99,6,FALSE))</f>
        <v/>
      </c>
      <c r="F8" s="302" t="str">
        <f>IF(②選手情報入力!N5="","",②選手情報入力!N5)</f>
        <v/>
      </c>
      <c r="H8" s="141">
        <v>1</v>
      </c>
      <c r="I8" s="141" t="str">
        <f>IF(②選手情報入力!$AK$9&lt;1,"",VLOOKUP(H8,②選手情報入力!$AJ$10:$AK$99,2,FALSE))</f>
        <v/>
      </c>
      <c r="J8" s="117" t="str">
        <f>IF(I8="","",VLOOKUP(I8,②選手情報入力!$V$10:$W$99,2,FALSE))</f>
        <v/>
      </c>
      <c r="K8" s="117" t="str">
        <f>IF(I8="","",VLOOKUP(I8,②選手情報入力!$V$10:$AB$99,6,FALSE))</f>
        <v/>
      </c>
      <c r="L8" s="308" t="str">
        <f>IF(②選手情報入力!O5="","",②選手情報入力!O5)</f>
        <v/>
      </c>
      <c r="N8" s="141">
        <v>1</v>
      </c>
      <c r="O8" s="141" t="str">
        <f>IF(②選手情報入力!$AM$9&lt;1,"",VLOOKUP(N8,②選手情報入力!$AL$10:$AM$99,2,FALSE))</f>
        <v/>
      </c>
      <c r="P8" s="117" t="str">
        <f>IF(O8="","",VLOOKUP(O8,②選手情報入力!$AB$10:$AC$99,2,FALSE))</f>
        <v/>
      </c>
      <c r="Q8" s="117" t="str">
        <f>IF(O8="","",VLOOKUP(O8,②選手情報入力!$AB$10:$AI$99,6,FALSE))</f>
        <v/>
      </c>
      <c r="R8" s="302" t="str">
        <f>IF(②選手情報入力!N6="","",②選手情報入力!N6)</f>
        <v/>
      </c>
      <c r="T8" s="141">
        <v>1</v>
      </c>
      <c r="U8" s="141" t="str">
        <f>IF(②選手情報入力!$AO$9&lt;1,"",VLOOKUP(T8,②選手情報入力!$AN$10:$AO$99,2,FALSE))</f>
        <v/>
      </c>
      <c r="V8" s="117" t="str">
        <f>IF(U8="","",VLOOKUP(U8,②選手情報入力!$AB$10:$AC$99,2,FALSE))</f>
        <v/>
      </c>
      <c r="W8" s="117" t="str">
        <f>IF(U8="","",VLOOKUP(U8,②選手情報入力!$AB$10:$AI$99,6,FALSE))</f>
        <v/>
      </c>
      <c r="X8" s="302" t="str">
        <f>IF(②選手情報入力!O6="","",②選手情報入力!O6)</f>
        <v/>
      </c>
    </row>
    <row r="9" spans="1:24">
      <c r="B9" s="142">
        <v>2</v>
      </c>
      <c r="C9" s="142" t="str">
        <f>IF(②選手情報入力!$AI$9&lt;2,"",VLOOKUP(B9,②選手情報入力!$AH$10:$AI$99,2,FALSE))</f>
        <v/>
      </c>
      <c r="D9" s="118" t="str">
        <f>IF(C9="","",VLOOKUP(C9,②選手情報入力!$V$10:$W$99,2,FALSE))</f>
        <v/>
      </c>
      <c r="E9" s="118" t="str">
        <f>IF(C9="","",VLOOKUP(C9,②選手情報入力!$V$10:$AB$99,6,FALSE))</f>
        <v/>
      </c>
      <c r="F9" s="302"/>
      <c r="H9" s="142">
        <v>2</v>
      </c>
      <c r="I9" s="142" t="str">
        <f>IF(②選手情報入力!$AK$9&lt;2,"",VLOOKUP(H9,②選手情報入力!$AJ$10:$AK$99,2,FALSE))</f>
        <v/>
      </c>
      <c r="J9" s="118" t="str">
        <f>IF(I9="","",VLOOKUP(I9,②選手情報入力!$V$10:$W$99,2,FALSE))</f>
        <v/>
      </c>
      <c r="K9" s="118" t="str">
        <f>IF(I9="","",VLOOKUP(I9,②選手情報入力!$V$10:$AB$99,6,FALSE))</f>
        <v/>
      </c>
      <c r="L9" s="309"/>
      <c r="N9" s="142">
        <v>2</v>
      </c>
      <c r="O9" s="142" t="str">
        <f>IF(②選手情報入力!$AM$9&lt;2,"",VLOOKUP(N9,②選手情報入力!$AL$10:$AM$99,2,FALSE))</f>
        <v/>
      </c>
      <c r="P9" s="118" t="str">
        <f>IF(O9="","",VLOOKUP(O9,②選手情報入力!$AB$10:$AC$99,2,FALSE))</f>
        <v/>
      </c>
      <c r="Q9" s="118" t="str">
        <f>IF(O9="","",VLOOKUP(O9,②選手情報入力!$AB$10:$AI$99,6,FALSE))</f>
        <v/>
      </c>
      <c r="R9" s="302"/>
      <c r="T9" s="142">
        <v>2</v>
      </c>
      <c r="U9" s="142" t="str">
        <f>IF(②選手情報入力!$AO$9&lt;2,"",VLOOKUP(T9,②選手情報入力!$AN$10:$AO$99,2,FALSE))</f>
        <v/>
      </c>
      <c r="V9" s="118" t="str">
        <f>IF(U9="","",VLOOKUP(U9,②選手情報入力!$AB$10:$AC$99,2,FALSE))</f>
        <v/>
      </c>
      <c r="W9" s="118" t="str">
        <f>IF(U9="","",VLOOKUP(U9,②選手情報入力!$AB$10:$AI$99,6,FALSE))</f>
        <v/>
      </c>
      <c r="X9" s="302"/>
    </row>
    <row r="10" spans="1:24">
      <c r="B10" s="142">
        <v>3</v>
      </c>
      <c r="C10" s="142" t="str">
        <f>IF(②選手情報入力!$AI$9&lt;3,"",VLOOKUP(B10,②選手情報入力!$AH$10:$AI$99,2,FALSE))</f>
        <v/>
      </c>
      <c r="D10" s="118" t="str">
        <f>IF(C10="","",VLOOKUP(C10,②選手情報入力!$V$10:$W$99,2,FALSE))</f>
        <v/>
      </c>
      <c r="E10" s="118" t="str">
        <f>IF(C10="","",VLOOKUP(C10,②選手情報入力!$V$10:$AB$99,6,FALSE))</f>
        <v/>
      </c>
      <c r="F10" s="302"/>
      <c r="H10" s="142">
        <v>3</v>
      </c>
      <c r="I10" s="142" t="str">
        <f>IF(②選手情報入力!$AK$9&lt;3,"",VLOOKUP(H10,②選手情報入力!$AJ$10:$AK$99,2,FALSE))</f>
        <v/>
      </c>
      <c r="J10" s="118" t="str">
        <f>IF(I10="","",VLOOKUP(I10,②選手情報入力!$V$10:$W$99,2,FALSE))</f>
        <v/>
      </c>
      <c r="K10" s="118" t="str">
        <f>IF(I10="","",VLOOKUP(I10,②選手情報入力!$V$10:$AB$99,6,FALSE))</f>
        <v/>
      </c>
      <c r="L10" s="309"/>
      <c r="N10" s="142">
        <v>3</v>
      </c>
      <c r="O10" s="142" t="str">
        <f>IF(②選手情報入力!$AM$9&lt;3,"",VLOOKUP(N10,②選手情報入力!$AL$10:$AM$99,2,FALSE))</f>
        <v/>
      </c>
      <c r="P10" s="118" t="str">
        <f>IF(O10="","",VLOOKUP(O10,②選手情報入力!$AB$10:$AC$99,2,FALSE))</f>
        <v/>
      </c>
      <c r="Q10" s="118" t="str">
        <f>IF(O10="","",VLOOKUP(O10,②選手情報入力!$AB$10:$AI$99,6,FALSE))</f>
        <v/>
      </c>
      <c r="R10" s="302"/>
      <c r="T10" s="142">
        <v>3</v>
      </c>
      <c r="U10" s="142" t="str">
        <f>IF(②選手情報入力!$AO$9&lt;3,"",VLOOKUP(T10,②選手情報入力!$AN$10:$AO$99,2,FALSE))</f>
        <v/>
      </c>
      <c r="V10" s="118" t="str">
        <f>IF(U10="","",VLOOKUP(U10,②選手情報入力!$AB$10:$AC$99,2,FALSE))</f>
        <v/>
      </c>
      <c r="W10" s="118" t="str">
        <f>IF(U10="","",VLOOKUP(U10,②選手情報入力!$AB$10:$AI$99,6,FALSE))</f>
        <v/>
      </c>
      <c r="X10" s="302"/>
    </row>
    <row r="11" spans="1:24">
      <c r="B11" s="142">
        <v>4</v>
      </c>
      <c r="C11" s="142" t="str">
        <f>IF(②選手情報入力!$AI$9&lt;4,"",VLOOKUP(B11,②選手情報入力!$AH$10:$AI$99,2,FALSE))</f>
        <v/>
      </c>
      <c r="D11" s="118" t="str">
        <f>IF(C11="","",VLOOKUP(C11,②選手情報入力!$V$10:$W$99,2,FALSE))</f>
        <v/>
      </c>
      <c r="E11" s="118" t="str">
        <f>IF(C11="","",VLOOKUP(C11,②選手情報入力!$V$10:$AB$99,6,FALSE))</f>
        <v/>
      </c>
      <c r="F11" s="302"/>
      <c r="H11" s="142">
        <v>4</v>
      </c>
      <c r="I11" s="142" t="str">
        <f>IF(②選手情報入力!$AK$9&lt;4,"",VLOOKUP(H11,②選手情報入力!$AJ$10:$AK$99,2,FALSE))</f>
        <v/>
      </c>
      <c r="J11" s="118" t="str">
        <f>IF(I11="","",VLOOKUP(I11,②選手情報入力!$V$10:$W$99,2,FALSE))</f>
        <v/>
      </c>
      <c r="K11" s="118" t="str">
        <f>IF(I11="","",VLOOKUP(I11,②選手情報入力!$V$10:$AB$99,6,FALSE))</f>
        <v/>
      </c>
      <c r="L11" s="309"/>
      <c r="N11" s="142">
        <v>4</v>
      </c>
      <c r="O11" s="142" t="str">
        <f>IF(②選手情報入力!$AM$9&lt;4,"",VLOOKUP(N11,②選手情報入力!$AL$10:$AM$99,2,FALSE))</f>
        <v/>
      </c>
      <c r="P11" s="118" t="str">
        <f>IF(O11="","",VLOOKUP(O11,②選手情報入力!$AB$10:$AC$99,2,FALSE))</f>
        <v/>
      </c>
      <c r="Q11" s="118" t="str">
        <f>IF(O11="","",VLOOKUP(O11,②選手情報入力!$AB$10:$AI$99,6,FALSE))</f>
        <v/>
      </c>
      <c r="R11" s="302"/>
      <c r="T11" s="142">
        <v>4</v>
      </c>
      <c r="U11" s="142" t="str">
        <f>IF(②選手情報入力!$AO$9&lt;4,"",VLOOKUP(T11,②選手情報入力!$AN$10:$AO$99,2,FALSE))</f>
        <v/>
      </c>
      <c r="V11" s="118" t="str">
        <f>IF(U11="","",VLOOKUP(U11,②選手情報入力!$AB$10:$AC$99,2,FALSE))</f>
        <v/>
      </c>
      <c r="W11" s="118" t="str">
        <f>IF(U11="","",VLOOKUP(U11,②選手情報入力!$AB$10:$AI$99,6,FALSE))</f>
        <v/>
      </c>
      <c r="X11" s="302"/>
    </row>
    <row r="12" spans="1:24">
      <c r="B12" s="142">
        <v>5</v>
      </c>
      <c r="C12" s="142" t="str">
        <f>IF(②選手情報入力!$AI$9&lt;5,"",VLOOKUP(B12,②選手情報入力!$AH$10:$AI$99,2,FALSE))</f>
        <v/>
      </c>
      <c r="D12" s="118" t="str">
        <f>IF(C12="","",VLOOKUP(C12,②選手情報入力!$V$10:$W$99,2,FALSE))</f>
        <v/>
      </c>
      <c r="E12" s="118" t="str">
        <f>IF(C12="","",VLOOKUP(C12,②選手情報入力!$V$10:$AB$99,6,FALSE))</f>
        <v/>
      </c>
      <c r="F12" s="302"/>
      <c r="H12" s="142">
        <v>5</v>
      </c>
      <c r="I12" s="142" t="str">
        <f>IF(②選手情報入力!$AK$9&lt;5,"",VLOOKUP(H12,②選手情報入力!$AJ$10:$AK$99,2,FALSE))</f>
        <v/>
      </c>
      <c r="J12" s="118" t="str">
        <f>IF(I12="","",VLOOKUP(I12,②選手情報入力!$V$10:$W$99,2,FALSE))</f>
        <v/>
      </c>
      <c r="K12" s="118" t="str">
        <f>IF(I12="","",VLOOKUP(I12,②選手情報入力!$V$10:$AB$99,6,FALSE))</f>
        <v/>
      </c>
      <c r="L12" s="309"/>
      <c r="N12" s="142">
        <v>5</v>
      </c>
      <c r="O12" s="142" t="str">
        <f>IF(②選手情報入力!$AM$9&lt;5,"",VLOOKUP(N12,②選手情報入力!$AL$10:$AM$99,2,FALSE))</f>
        <v/>
      </c>
      <c r="P12" s="118" t="str">
        <f>IF(O12="","",VLOOKUP(O12,②選手情報入力!$AB$10:$AC$99,2,FALSE))</f>
        <v/>
      </c>
      <c r="Q12" s="118" t="str">
        <f>IF(O12="","",VLOOKUP(O12,②選手情報入力!$AB$10:$AI$99,6,FALSE))</f>
        <v/>
      </c>
      <c r="R12" s="302"/>
      <c r="T12" s="142">
        <v>5</v>
      </c>
      <c r="U12" s="142" t="str">
        <f>IF(②選手情報入力!$AO$9&lt;5,"",VLOOKUP(T12,②選手情報入力!$AN$10:$AO$99,2,FALSE))</f>
        <v/>
      </c>
      <c r="V12" s="118" t="str">
        <f>IF(U12="","",VLOOKUP(U12,②選手情報入力!$AB$10:$AC$99,2,FALSE))</f>
        <v/>
      </c>
      <c r="W12" s="118" t="str">
        <f>IF(U12="","",VLOOKUP(U12,②選手情報入力!$AB$10:$AI$99,6,FALSE))</f>
        <v/>
      </c>
      <c r="X12" s="302"/>
    </row>
    <row r="13" spans="1:24">
      <c r="B13" s="143">
        <v>6</v>
      </c>
      <c r="C13" s="143" t="str">
        <f>IF(②選手情報入力!$AI$9&lt;6,"",VLOOKUP(B13,②選手情報入力!$AH$10:$AI$99,2,FALSE))</f>
        <v/>
      </c>
      <c r="D13" s="119" t="str">
        <f>IF(C13="","",VLOOKUP(C13,②選手情報入力!$V$10:$W$99,2,FALSE))</f>
        <v/>
      </c>
      <c r="E13" s="119" t="str">
        <f>IF(C13="","",VLOOKUP(C13,②選手情報入力!$V$10:$AB$99,6,FALSE))</f>
        <v/>
      </c>
      <c r="F13" s="302"/>
      <c r="H13" s="143">
        <v>6</v>
      </c>
      <c r="I13" s="143" t="str">
        <f>IF(②選手情報入力!$AK$9&lt;6,"",VLOOKUP(H13,②選手情報入力!$AJ$10:$AK$99,2,FALSE))</f>
        <v/>
      </c>
      <c r="J13" s="119" t="str">
        <f>IF(I13="","",VLOOKUP(I13,②選手情報入力!$V$10:$W$99,2,FALSE))</f>
        <v/>
      </c>
      <c r="K13" s="119" t="str">
        <f>IF(I13="","",VLOOKUP(I13,②選手情報入力!$V$10:$AB$99,6,FALSE))</f>
        <v/>
      </c>
      <c r="L13" s="310"/>
      <c r="N13" s="143">
        <v>6</v>
      </c>
      <c r="O13" s="143" t="str">
        <f>IF(②選手情報入力!$AM$9&lt;6,"",VLOOKUP(N13,②選手情報入力!$AL$10:$AM$99,2,FALSE))</f>
        <v/>
      </c>
      <c r="P13" s="119" t="str">
        <f>IF(O13="","",VLOOKUP(O13,②選手情報入力!$AB$10:$AC$99,2,FALSE))</f>
        <v/>
      </c>
      <c r="Q13" s="119" t="str">
        <f>IF(O13="","",VLOOKUP(O13,②選手情報入力!$AB$10:$AI$99,6,FALSE))</f>
        <v/>
      </c>
      <c r="R13" s="302"/>
      <c r="T13" s="143">
        <v>6</v>
      </c>
      <c r="U13" s="143" t="str">
        <f>IF(②選手情報入力!$AO$9&lt;6,"",VLOOKUP(T13,②選手情報入力!$AN$10:$AO$99,2,FALSE))</f>
        <v/>
      </c>
      <c r="V13" s="119" t="str">
        <f>IF(U13="","",VLOOKUP(U13,②選手情報入力!$AB$10:$AC$99,2,FALSE))</f>
        <v/>
      </c>
      <c r="W13" s="119" t="str">
        <f>IF(U13="","",VLOOKUP(U13,②選手情報入力!$AB$10:$AI$99,6,FALSE))</f>
        <v/>
      </c>
      <c r="X13" s="302"/>
    </row>
    <row r="14" spans="1:24">
      <c r="C14" s="144"/>
      <c r="D14" s="145" t="s">
        <v>62</v>
      </c>
      <c r="E14" s="146"/>
      <c r="F14" s="147">
        <f>IF(②選手情報入力!AI9&gt;=4,1,0)</f>
        <v>0</v>
      </c>
      <c r="H14" s="144"/>
      <c r="I14" s="144"/>
      <c r="J14" s="145" t="s">
        <v>62</v>
      </c>
      <c r="K14" s="146"/>
      <c r="L14" s="147">
        <f>IF(②選手情報入力!AK9&gt;=4,1,0)</f>
        <v>0</v>
      </c>
      <c r="N14" s="144"/>
      <c r="O14" s="144"/>
      <c r="P14" s="145" t="s">
        <v>62</v>
      </c>
      <c r="Q14" s="146"/>
      <c r="R14" s="147">
        <f>IF(②選手情報入力!AM9&gt;=4,1,0)</f>
        <v>0</v>
      </c>
      <c r="T14" s="144"/>
      <c r="U14" s="144"/>
      <c r="V14" s="145" t="s">
        <v>62</v>
      </c>
      <c r="W14" s="146"/>
      <c r="X14" s="147">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2"/>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43"/>
  <sheetViews>
    <sheetView zoomScaleNormal="100" workbookViewId="0">
      <pane ySplit="2" topLeftCell="A9" activePane="bottomLeft" state="frozen"/>
      <selection activeCell="C89" sqref="C89"/>
      <selection pane="bottomLeft" activeCell="B25" sqref="B25"/>
    </sheetView>
  </sheetViews>
  <sheetFormatPr defaultColWidth="9" defaultRowHeight="13.5"/>
  <cols>
    <col min="1" max="1" width="3.75" style="154" customWidth="1"/>
    <col min="2" max="2" width="26.25" style="154" customWidth="1"/>
    <col min="3" max="3" width="10" style="154" customWidth="1"/>
    <col min="4" max="4" width="4.875" style="154" customWidth="1"/>
    <col min="5" max="5" width="10.875" style="154" customWidth="1"/>
    <col min="6" max="6" width="26.25" style="154" customWidth="1"/>
    <col min="7" max="7" width="15.5" style="154" customWidth="1"/>
    <col min="8" max="8" width="3.75" style="154" customWidth="1"/>
    <col min="9" max="9" width="9" style="154"/>
    <col min="10" max="16" width="9" style="154" hidden="1" customWidth="1"/>
    <col min="17" max="16384" width="9" style="154"/>
  </cols>
  <sheetData>
    <row r="1" spans="1:14" ht="17.25">
      <c r="A1" s="36" t="s">
        <v>64</v>
      </c>
      <c r="B1" s="152"/>
      <c r="C1" s="153"/>
      <c r="D1" s="331" t="s">
        <v>176</v>
      </c>
      <c r="E1" s="331"/>
      <c r="F1" s="331"/>
      <c r="G1" s="331"/>
      <c r="H1" s="331"/>
    </row>
    <row r="2" spans="1:14" ht="24.75" customHeight="1">
      <c r="A2" s="333" t="s">
        <v>65</v>
      </c>
      <c r="B2" s="333"/>
      <c r="C2" s="333"/>
      <c r="D2" s="333"/>
      <c r="E2" s="333"/>
      <c r="F2" s="333"/>
      <c r="G2" s="333"/>
      <c r="H2" s="333"/>
    </row>
    <row r="3" spans="1:14" ht="31.15" customHeight="1">
      <c r="A3" s="338"/>
      <c r="B3" s="338"/>
      <c r="C3" s="338"/>
      <c r="D3" s="338"/>
      <c r="E3" s="338"/>
      <c r="G3" s="184" t="str">
        <f>IF(①学校情報入力!D3="","",①学校情報入力!D3)</f>
        <v/>
      </c>
      <c r="H3" s="155"/>
    </row>
    <row r="4" spans="1:14" ht="14.25" customHeight="1"/>
    <row r="5" spans="1:14" ht="18.75">
      <c r="A5" s="334" t="str">
        <f>注意事項!C3&amp;注意事項!F3</f>
        <v>2017名古屋市民スポーツ祭記録会</v>
      </c>
      <c r="B5" s="334"/>
      <c r="C5" s="334"/>
      <c r="D5" s="334"/>
      <c r="E5" s="334"/>
      <c r="F5" s="334"/>
      <c r="G5" s="334"/>
      <c r="H5" s="334"/>
    </row>
    <row r="6" spans="1:14" ht="19.5" thickBot="1">
      <c r="A6" s="335" t="s">
        <v>56</v>
      </c>
      <c r="B6" s="335"/>
      <c r="C6" s="335"/>
      <c r="D6" s="335"/>
      <c r="E6" s="335"/>
      <c r="F6" s="335"/>
      <c r="G6" s="335"/>
      <c r="H6" s="335"/>
    </row>
    <row r="7" spans="1:14" ht="19.5" customHeight="1" thickBot="1">
      <c r="A7" s="156"/>
      <c r="B7" s="226" t="s">
        <v>174</v>
      </c>
      <c r="C7" s="328" t="str">
        <f>IF(①学校情報入力!D8="","",①学校情報入力!D8)</f>
        <v/>
      </c>
      <c r="D7" s="329"/>
      <c r="E7" s="329"/>
      <c r="F7" s="330"/>
      <c r="G7" s="157" t="s">
        <v>46</v>
      </c>
      <c r="H7" s="153"/>
    </row>
    <row r="8" spans="1:14" ht="22.5" customHeight="1" thickBot="1">
      <c r="A8" s="153"/>
      <c r="B8" s="201" t="str">
        <f>IF(①学校情報入力!D9="","",①学校情報入力!D9)</f>
        <v/>
      </c>
      <c r="C8" s="202" t="s">
        <v>113</v>
      </c>
      <c r="D8" s="343" t="str">
        <f>IF(①学校情報入力!D4="","",①学校情報入力!D4)</f>
        <v/>
      </c>
      <c r="E8" s="344"/>
      <c r="F8" s="344"/>
      <c r="G8" s="345"/>
      <c r="H8" s="158"/>
    </row>
    <row r="9" spans="1:14" ht="16.5" customHeight="1" thickBot="1">
      <c r="A9" s="153"/>
      <c r="B9" s="336" t="s">
        <v>47</v>
      </c>
      <c r="C9" s="337"/>
      <c r="D9" s="190"/>
      <c r="E9" s="159"/>
      <c r="F9" s="320" t="s">
        <v>48</v>
      </c>
      <c r="G9" s="320"/>
      <c r="H9" s="153"/>
    </row>
    <row r="10" spans="1:14" ht="16.5" customHeight="1">
      <c r="A10" s="153"/>
      <c r="B10" s="234" t="s">
        <v>49</v>
      </c>
      <c r="C10" s="322" t="s">
        <v>50</v>
      </c>
      <c r="D10" s="323"/>
      <c r="E10" s="160"/>
      <c r="F10" s="236" t="s">
        <v>51</v>
      </c>
      <c r="G10" s="237" t="s">
        <v>50</v>
      </c>
      <c r="H10" s="153"/>
      <c r="L10" s="153" t="s">
        <v>52</v>
      </c>
      <c r="N10" s="153" t="s">
        <v>53</v>
      </c>
    </row>
    <row r="11" spans="1:14" ht="21" customHeight="1">
      <c r="A11" s="161"/>
      <c r="B11" s="195"/>
      <c r="C11" s="324"/>
      <c r="D11" s="325"/>
      <c r="E11" s="163"/>
      <c r="F11" s="186"/>
      <c r="G11" s="162"/>
      <c r="H11" s="161"/>
      <c r="L11" s="164"/>
      <c r="N11" s="164"/>
    </row>
    <row r="12" spans="1:14" ht="21" customHeight="1">
      <c r="A12" s="161"/>
      <c r="B12" s="228" t="s">
        <v>205</v>
      </c>
      <c r="C12" s="326">
        <f t="shared" ref="C12:C13" si="0">IF(L12=0,0,L12)</f>
        <v>0</v>
      </c>
      <c r="D12" s="327"/>
      <c r="E12" s="227"/>
      <c r="F12" s="228" t="s">
        <v>205</v>
      </c>
      <c r="G12" s="229">
        <f t="shared" ref="G12:G13" si="1">IF(N12=0,0,N12)</f>
        <v>0</v>
      </c>
      <c r="H12" s="161"/>
      <c r="K12" s="154" t="str">
        <f>種目情報!A11</f>
        <v>記録会男100m</v>
      </c>
      <c r="L12" s="164">
        <f>COUNTIF(②選手情報入力!$H$10:$M$99,K12)</f>
        <v>0</v>
      </c>
      <c r="M12" s="154" t="str">
        <f>種目情報!E11</f>
        <v>記録会女100m</v>
      </c>
      <c r="N12" s="164">
        <f>COUNTIF(②選手情報入力!$H$10:$M$99,M12)</f>
        <v>0</v>
      </c>
    </row>
    <row r="13" spans="1:14" ht="21" customHeight="1">
      <c r="A13" s="161"/>
      <c r="B13" s="228" t="s">
        <v>206</v>
      </c>
      <c r="C13" s="326">
        <f t="shared" si="0"/>
        <v>0</v>
      </c>
      <c r="D13" s="327"/>
      <c r="E13" s="227"/>
      <c r="F13" s="228" t="s">
        <v>206</v>
      </c>
      <c r="G13" s="229">
        <f t="shared" si="1"/>
        <v>0</v>
      </c>
      <c r="H13" s="161"/>
      <c r="K13" s="154" t="str">
        <f>種目情報!A12</f>
        <v>記録会男1500m</v>
      </c>
      <c r="L13" s="164">
        <f>COUNTIF(②選手情報入力!$H$10:$M$99,K13)</f>
        <v>0</v>
      </c>
      <c r="M13" s="154" t="str">
        <f>種目情報!E12</f>
        <v>記録会女1500m</v>
      </c>
      <c r="N13" s="164">
        <f>COUNTIF(②選手情報入力!$H$10:$M$99,M13)</f>
        <v>0</v>
      </c>
    </row>
    <row r="14" spans="1:14" ht="21" customHeight="1">
      <c r="A14" s="161"/>
      <c r="B14" s="196"/>
      <c r="C14" s="324" t="str">
        <f t="shared" ref="C14:C15" si="2">IF(L14=0,"",L14)</f>
        <v/>
      </c>
      <c r="D14" s="325"/>
      <c r="E14" s="163"/>
      <c r="F14" s="185"/>
      <c r="G14" s="162" t="str">
        <f t="shared" ref="G14" si="3">IF(N14=0,"",N14)</f>
        <v/>
      </c>
      <c r="H14" s="161"/>
      <c r="K14" s="154">
        <f>種目情報!A13</f>
        <v>0</v>
      </c>
      <c r="L14" s="164">
        <f>COUNTIF(②選手情報入力!$H$10:$M$99,K14)</f>
        <v>0</v>
      </c>
      <c r="M14" s="154">
        <f>種目情報!E13</f>
        <v>0</v>
      </c>
      <c r="N14" s="164">
        <f>COUNTIF(②選手情報入力!$H$10:$M$99,M14)</f>
        <v>0</v>
      </c>
    </row>
    <row r="15" spans="1:14" ht="21" customHeight="1" thickBot="1">
      <c r="A15" s="161"/>
      <c r="B15" s="235"/>
      <c r="C15" s="318" t="str">
        <f t="shared" si="2"/>
        <v/>
      </c>
      <c r="D15" s="319"/>
      <c r="E15" s="163"/>
      <c r="F15" s="238"/>
      <c r="G15" s="168" t="str">
        <f t="shared" ref="G15" si="4">IF(N15=0,"",N15)</f>
        <v/>
      </c>
      <c r="H15" s="161"/>
      <c r="K15" s="154">
        <f>種目情報!A22</f>
        <v>0</v>
      </c>
      <c r="L15" s="164">
        <f>COUNTIF(②選手情報入力!$H$10:$M$99,K15)</f>
        <v>0</v>
      </c>
      <c r="M15" s="154">
        <f>種目情報!E22</f>
        <v>0</v>
      </c>
      <c r="N15" s="164">
        <f>COUNTIF(②選手情報入力!$H$10:$M$99,M15)</f>
        <v>0</v>
      </c>
    </row>
    <row r="16" spans="1:14" ht="21" hidden="1" customHeight="1">
      <c r="A16" s="161"/>
      <c r="B16" s="194" t="s">
        <v>54</v>
      </c>
      <c r="C16" s="348" t="str">
        <f>IF('　　　　　　　　'!F14=0,"",'　　　　　　　　'!F14)</f>
        <v/>
      </c>
      <c r="D16" s="349"/>
      <c r="E16" s="163"/>
      <c r="F16" s="165" t="s">
        <v>54</v>
      </c>
      <c r="G16" s="166" t="str">
        <f>IF('　　　　　　　　'!R14=0,"",'　　　　　　　　'!R14)</f>
        <v/>
      </c>
      <c r="H16" s="161"/>
      <c r="K16" s="154">
        <f>種目情報!A23</f>
        <v>0</v>
      </c>
      <c r="L16" s="164">
        <f>COUNTIF(②選手情報入力!$H$10:$M$99,K16)</f>
        <v>0</v>
      </c>
      <c r="M16" s="154">
        <f>種目情報!E23</f>
        <v>0</v>
      </c>
      <c r="N16" s="164">
        <f>COUNTIF(②選手情報入力!$H$10:$M$99,M16)</f>
        <v>0</v>
      </c>
    </row>
    <row r="17" spans="1:14" ht="21" hidden="1" customHeight="1" thickBot="1">
      <c r="A17" s="161"/>
      <c r="B17" s="193"/>
      <c r="C17" s="346"/>
      <c r="D17" s="347"/>
      <c r="E17" s="163"/>
      <c r="F17" s="167"/>
      <c r="G17" s="168"/>
      <c r="H17" s="161"/>
      <c r="K17" s="154">
        <f>種目情報!A24</f>
        <v>0</v>
      </c>
      <c r="L17" s="164">
        <f>COUNTIF(②選手情報入力!$H$10:$M$99,K17)</f>
        <v>0</v>
      </c>
      <c r="M17" s="154">
        <f>種目情報!E24</f>
        <v>0</v>
      </c>
      <c r="N17" s="164">
        <f>COUNTIF(②選手情報入力!$H$10:$M$99,M17)</f>
        <v>0</v>
      </c>
    </row>
    <row r="18" spans="1:14" ht="21" customHeight="1">
      <c r="A18" s="161"/>
      <c r="B18" s="169"/>
      <c r="C18" s="170"/>
      <c r="D18" s="170"/>
      <c r="E18" s="163"/>
      <c r="H18" s="161"/>
      <c r="I18" s="189"/>
      <c r="K18" s="154">
        <f>種目情報!A25</f>
        <v>0</v>
      </c>
      <c r="L18" s="164">
        <f>COUNTIF(②選手情報入力!$H$10:$M$99,K18)</f>
        <v>0</v>
      </c>
      <c r="M18" s="154">
        <f>種目情報!E25</f>
        <v>0</v>
      </c>
      <c r="N18" s="164">
        <f>COUNTIF(②選手情報入力!$H$10:$M$99,M18)</f>
        <v>0</v>
      </c>
    </row>
    <row r="19" spans="1:14" ht="21" customHeight="1" thickBot="1">
      <c r="A19" s="161"/>
      <c r="B19" s="320" t="s">
        <v>164</v>
      </c>
      <c r="C19" s="321"/>
      <c r="D19" s="191"/>
      <c r="E19" s="163"/>
      <c r="F19" s="320" t="s">
        <v>55</v>
      </c>
      <c r="G19" s="320"/>
      <c r="H19" s="161"/>
      <c r="K19" s="154">
        <f>種目情報!A26</f>
        <v>0</v>
      </c>
      <c r="L19" s="164">
        <f>COUNTIF(②選手情報入力!$H$10:$M$99,K19)</f>
        <v>0</v>
      </c>
      <c r="M19" s="154">
        <f>種目情報!E26</f>
        <v>0</v>
      </c>
      <c r="N19" s="164">
        <f>COUNTIF(②選手情報入力!$H$10:$M$99,M19)</f>
        <v>0</v>
      </c>
    </row>
    <row r="20" spans="1:14" ht="21" customHeight="1">
      <c r="A20" s="161"/>
      <c r="B20" s="171" t="s">
        <v>166</v>
      </c>
      <c r="C20" s="339">
        <f>②選手情報入力!F100</f>
        <v>0</v>
      </c>
      <c r="D20" s="340"/>
      <c r="E20" s="163"/>
      <c r="F20" s="230" t="s">
        <v>215</v>
      </c>
      <c r="G20" s="231">
        <f>(C12+C13+G12+G13)*500</f>
        <v>0</v>
      </c>
      <c r="H20" s="161"/>
      <c r="K20" s="154">
        <f>種目情報!A27</f>
        <v>0</v>
      </c>
      <c r="L20" s="164">
        <f>COUNTIF(②選手情報入力!$H$10:$M$99,K20)</f>
        <v>0</v>
      </c>
      <c r="M20" s="154">
        <f>種目情報!E27</f>
        <v>0</v>
      </c>
      <c r="N20" s="164">
        <f>COUNTIF(②選手情報入力!$H$10:$M$99,M20)</f>
        <v>0</v>
      </c>
    </row>
    <row r="21" spans="1:14" ht="21" hidden="1" customHeight="1" thickBot="1">
      <c r="A21" s="161"/>
      <c r="B21" s="172" t="s">
        <v>167</v>
      </c>
      <c r="C21" s="341">
        <f>②選手情報入力!F101</f>
        <v>0</v>
      </c>
      <c r="D21" s="342"/>
      <c r="E21" s="163"/>
      <c r="F21" s="205"/>
      <c r="G21" s="206"/>
      <c r="H21" s="161"/>
      <c r="K21" s="154">
        <f>種目情報!A28</f>
        <v>0</v>
      </c>
      <c r="L21" s="164">
        <f>COUNTIF(②選手情報入力!$H$10:$M$99,K21)</f>
        <v>0</v>
      </c>
      <c r="M21" s="154">
        <f>種目情報!E28</f>
        <v>0</v>
      </c>
      <c r="N21" s="164">
        <f>COUNTIF(②選手情報入力!$H$10:$M$99,M21)</f>
        <v>0</v>
      </c>
    </row>
    <row r="22" spans="1:14" ht="21" customHeight="1" thickBot="1">
      <c r="A22" s="161"/>
      <c r="B22" s="207" t="s">
        <v>169</v>
      </c>
      <c r="C22" s="214">
        <f>IF(①学校情報入力!D10="",0,①学校情報入力!D10)</f>
        <v>0</v>
      </c>
      <c r="D22" s="192" t="s">
        <v>171</v>
      </c>
      <c r="F22" s="203" t="s">
        <v>249</v>
      </c>
      <c r="G22" s="204">
        <f>C22*800</f>
        <v>0</v>
      </c>
      <c r="H22" s="161"/>
      <c r="K22" s="154">
        <f>種目情報!A29</f>
        <v>0</v>
      </c>
      <c r="L22" s="164">
        <f>COUNTIF(②選手情報入力!$H$10:$M$99,K22)</f>
        <v>0</v>
      </c>
      <c r="M22" s="154">
        <f>種目情報!E29</f>
        <v>0</v>
      </c>
      <c r="N22" s="164">
        <f>COUNTIF(②選手情報入力!$H$10:$M$99,M22)</f>
        <v>0</v>
      </c>
    </row>
    <row r="23" spans="1:14" ht="21" customHeight="1" thickBot="1">
      <c r="A23" s="161"/>
      <c r="F23" s="187" t="s">
        <v>170</v>
      </c>
      <c r="G23" s="188">
        <f>SUM(G20:G22)</f>
        <v>0</v>
      </c>
      <c r="H23" s="161"/>
      <c r="K23" s="154">
        <f>種目情報!A30</f>
        <v>0</v>
      </c>
      <c r="L23" s="164">
        <f>COUNTIF(②選手情報入力!$H$10:$M$99,K23)</f>
        <v>0</v>
      </c>
      <c r="M23" s="154">
        <f>種目情報!E30</f>
        <v>0</v>
      </c>
      <c r="N23" s="164">
        <f>COUNTIF(②選手情報入力!$H$10:$M$99,M23)</f>
        <v>0</v>
      </c>
    </row>
    <row r="24" spans="1:14" ht="21" customHeight="1" thickBot="1">
      <c r="A24" s="161"/>
      <c r="B24" s="313" t="s">
        <v>177</v>
      </c>
      <c r="C24" s="314"/>
      <c r="D24" s="314"/>
      <c r="E24" s="315"/>
      <c r="F24" s="187" t="s">
        <v>252</v>
      </c>
      <c r="G24" s="245">
        <f>IF(②選手情報入力!F104="","",②選手情報入力!F104)</f>
        <v>0</v>
      </c>
      <c r="H24" s="161"/>
      <c r="L24" s="164"/>
      <c r="N24" s="164"/>
    </row>
    <row r="25" spans="1:14" ht="21" customHeight="1">
      <c r="A25" s="161"/>
      <c r="B25" s="208" t="str">
        <f>IF(①学校情報入力!B12="","",①学校情報入力!B12)</f>
        <v/>
      </c>
      <c r="C25" s="316" t="str">
        <f>IF(①学校情報入力!F12="","",①学校情報入力!F12)</f>
        <v/>
      </c>
      <c r="D25" s="316"/>
      <c r="E25" s="317"/>
      <c r="H25" s="161"/>
      <c r="K25" s="154">
        <f>種目情報!A31</f>
        <v>0</v>
      </c>
      <c r="L25" s="164">
        <f>COUNTIF(②選手情報入力!$H$10:$M$99,K25)</f>
        <v>0</v>
      </c>
      <c r="M25" s="154">
        <f>種目情報!E31</f>
        <v>0</v>
      </c>
      <c r="N25" s="164">
        <f>COUNTIF(②選手情報入力!$H$10:$M$99,M25)</f>
        <v>0</v>
      </c>
    </row>
    <row r="26" spans="1:14" ht="21" customHeight="1" thickBot="1">
      <c r="A26" s="153"/>
      <c r="B26" s="209"/>
      <c r="C26" s="311"/>
      <c r="D26" s="311"/>
      <c r="E26" s="312"/>
      <c r="F26" s="350">
        <f ca="1">TODAY()</f>
        <v>42923</v>
      </c>
      <c r="G26" s="350"/>
      <c r="H26" s="153"/>
      <c r="K26" s="154">
        <f>種目情報!A32</f>
        <v>0</v>
      </c>
      <c r="L26" s="164">
        <f>COUNTIF(②選手情報入力!$H$10:$M$99,K26)</f>
        <v>0</v>
      </c>
      <c r="M26" s="154">
        <f>種目情報!E32</f>
        <v>0</v>
      </c>
      <c r="N26" s="164">
        <f>COUNTIF(②選手情報入力!$H$10:$M$99,M26)</f>
        <v>0</v>
      </c>
    </row>
    <row r="27" spans="1:14" ht="21" customHeight="1">
      <c r="A27" s="332" t="s">
        <v>134</v>
      </c>
      <c r="B27" s="332"/>
      <c r="C27" s="332"/>
      <c r="D27" s="332"/>
      <c r="E27" s="332"/>
      <c r="F27" s="332"/>
      <c r="G27" s="332"/>
      <c r="H27" s="332"/>
    </row>
    <row r="28" spans="1:14" ht="21" customHeight="1">
      <c r="A28" s="153"/>
      <c r="B28" s="174"/>
      <c r="C28" s="127"/>
      <c r="D28" s="127"/>
      <c r="E28" s="173"/>
      <c r="H28" s="153"/>
    </row>
    <row r="29" spans="1:14" ht="21" customHeight="1">
      <c r="A29" s="153"/>
      <c r="C29" s="161"/>
      <c r="D29" s="161"/>
      <c r="E29" s="173"/>
      <c r="H29" s="153"/>
    </row>
    <row r="30" spans="1:14" ht="21" customHeight="1">
      <c r="A30" s="153"/>
      <c r="E30" s="173"/>
      <c r="H30" s="153"/>
    </row>
    <row r="31" spans="1:14" ht="18.75" customHeight="1">
      <c r="A31" s="153"/>
      <c r="B31" s="173"/>
      <c r="C31" s="173"/>
      <c r="D31" s="173"/>
      <c r="E31" s="173"/>
      <c r="H31" s="153"/>
    </row>
    <row r="32" spans="1:14" ht="18.75" customHeight="1">
      <c r="A32" s="175"/>
      <c r="B32" s="175"/>
      <c r="C32" s="175"/>
      <c r="D32" s="175"/>
      <c r="E32" s="175"/>
      <c r="F32" s="175"/>
      <c r="G32" s="175"/>
      <c r="H32" s="175"/>
    </row>
    <row r="33" spans="1:8" ht="18.75" customHeight="1">
      <c r="A33" s="153"/>
      <c r="B33" s="173"/>
      <c r="C33" s="173"/>
      <c r="D33" s="173"/>
      <c r="E33" s="173"/>
      <c r="H33" s="153"/>
    </row>
    <row r="34" spans="1:8" ht="18.75" customHeight="1">
      <c r="A34" s="153"/>
      <c r="B34" s="176"/>
      <c r="C34" s="176"/>
      <c r="D34" s="176"/>
      <c r="E34" s="176"/>
      <c r="H34" s="153"/>
    </row>
    <row r="35" spans="1:8" ht="18.75">
      <c r="A35" s="153"/>
      <c r="B35" s="176"/>
      <c r="C35" s="176"/>
      <c r="D35" s="176"/>
      <c r="E35" s="176"/>
      <c r="F35" s="176"/>
      <c r="G35" s="176"/>
      <c r="H35" s="153"/>
    </row>
    <row r="36" spans="1:8" ht="14.25">
      <c r="A36" s="153"/>
      <c r="B36" s="177"/>
      <c r="C36" s="173"/>
      <c r="D36" s="173"/>
      <c r="E36" s="173"/>
      <c r="F36" s="178"/>
      <c r="G36" s="173"/>
      <c r="H36" s="153"/>
    </row>
    <row r="37" spans="1:8" ht="14.25">
      <c r="A37" s="153"/>
      <c r="B37" s="177"/>
      <c r="C37" s="173"/>
      <c r="D37" s="173"/>
      <c r="E37" s="173"/>
      <c r="F37" s="178"/>
      <c r="G37" s="173"/>
      <c r="H37" s="153"/>
    </row>
    <row r="38" spans="1:8" ht="14.25">
      <c r="A38" s="153"/>
      <c r="B38" s="177"/>
      <c r="C38" s="173"/>
      <c r="D38" s="173"/>
      <c r="E38" s="173"/>
      <c r="F38" s="178"/>
      <c r="G38" s="173"/>
      <c r="H38" s="153"/>
    </row>
    <row r="39" spans="1:8" ht="14.25">
      <c r="A39" s="153"/>
      <c r="B39" s="177"/>
      <c r="C39" s="173"/>
      <c r="D39" s="173"/>
      <c r="E39" s="173"/>
      <c r="F39" s="178"/>
      <c r="G39" s="173"/>
      <c r="H39" s="153"/>
    </row>
    <row r="40" spans="1:8" ht="14.25">
      <c r="A40" s="153"/>
      <c r="B40" s="177"/>
      <c r="C40" s="173"/>
      <c r="D40" s="173"/>
      <c r="E40" s="173"/>
      <c r="F40" s="178"/>
      <c r="G40" s="173"/>
      <c r="H40" s="153"/>
    </row>
    <row r="41" spans="1:8" ht="14.25">
      <c r="A41" s="153"/>
      <c r="B41" s="177"/>
      <c r="C41" s="173"/>
      <c r="D41" s="173"/>
      <c r="E41" s="173"/>
      <c r="F41" s="178"/>
      <c r="G41" s="173"/>
      <c r="H41" s="153"/>
    </row>
    <row r="42" spans="1:8" ht="14.25">
      <c r="A42" s="153"/>
      <c r="B42" s="177"/>
      <c r="C42" s="173"/>
      <c r="D42" s="173"/>
      <c r="E42" s="173"/>
      <c r="F42" s="178"/>
      <c r="G42" s="173"/>
      <c r="H42" s="153"/>
    </row>
    <row r="43" spans="1:8" ht="14.25">
      <c r="A43" s="153"/>
      <c r="B43" s="177"/>
      <c r="C43" s="173"/>
      <c r="D43" s="173"/>
      <c r="E43" s="173"/>
      <c r="F43" s="178"/>
      <c r="G43" s="173"/>
      <c r="H43" s="153"/>
    </row>
  </sheetData>
  <sheetProtection sheet="1" objects="1" scenarios="1" selectLockedCells="1"/>
  <mergeCells count="26">
    <mergeCell ref="C7:F7"/>
    <mergeCell ref="D1:H1"/>
    <mergeCell ref="A27:H27"/>
    <mergeCell ref="A2:H2"/>
    <mergeCell ref="A5:H5"/>
    <mergeCell ref="A6:H6"/>
    <mergeCell ref="B9:C9"/>
    <mergeCell ref="F9:G9"/>
    <mergeCell ref="A3:E3"/>
    <mergeCell ref="C20:D20"/>
    <mergeCell ref="C21:D21"/>
    <mergeCell ref="D8:G8"/>
    <mergeCell ref="C17:D17"/>
    <mergeCell ref="C16:D16"/>
    <mergeCell ref="C14:D14"/>
    <mergeCell ref="F26:G26"/>
    <mergeCell ref="C10:D10"/>
    <mergeCell ref="F19:G19"/>
    <mergeCell ref="C11:D11"/>
    <mergeCell ref="C12:D12"/>
    <mergeCell ref="C13:D13"/>
    <mergeCell ref="C26:E26"/>
    <mergeCell ref="B24:E24"/>
    <mergeCell ref="C25:E25"/>
    <mergeCell ref="C15:D15"/>
    <mergeCell ref="B19:C19"/>
  </mergeCells>
  <phoneticPr fontId="2"/>
  <conditionalFormatting sqref="G11">
    <cfRule type="cellIs" dxfId="2" priority="4" operator="greaterThan">
      <formula>2</formula>
    </cfRule>
    <cfRule type="cellIs" dxfId="1" priority="7" operator="greaterThan">
      <formula>2</formula>
    </cfRule>
  </conditionalFormatting>
  <conditionalFormatting sqref="C11:D11">
    <cfRule type="cellIs" dxfId="0" priority="3" operator="greaterThan">
      <formula>2</formula>
    </cfRule>
  </conditionalFormatting>
  <printOptions horizontalCentered="1" verticalCentered="1"/>
  <pageMargins left="0.39370078740157483" right="0.39370078740157483" top="0.59055118110236227" bottom="0.59055118110236227" header="0.31496062992125984" footer="0.31496062992125984"/>
  <pageSetup paperSize="9" scale="95"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97"/>
  <sheetViews>
    <sheetView zoomScaleNormal="100" workbookViewId="0">
      <pane ySplit="7" topLeftCell="A8" activePane="bottomLeft" state="frozen"/>
      <selection activeCell="C89" sqref="C89"/>
      <selection pane="bottomLeft" activeCell="C89" sqref="C89"/>
    </sheetView>
  </sheetViews>
  <sheetFormatPr defaultColWidth="9" defaultRowHeight="13.5"/>
  <cols>
    <col min="1" max="1" width="3.625" style="11" bestFit="1" customWidth="1"/>
    <col min="2" max="2" width="6" style="1" bestFit="1" customWidth="1"/>
    <col min="3" max="3" width="15" style="1" customWidth="1"/>
    <col min="4" max="5" width="3.75" style="1" customWidth="1"/>
    <col min="6" max="6" width="13.75" style="11" hidden="1" customWidth="1"/>
    <col min="7" max="7" width="9.375" style="1" hidden="1" customWidth="1"/>
    <col min="8" max="8" width="29.125" style="11" customWidth="1"/>
    <col min="9" max="9" width="13" style="1" customWidth="1"/>
    <col min="10" max="10" width="13.75" style="11" customWidth="1"/>
    <col min="11" max="11" width="9.375" style="1" customWidth="1"/>
    <col min="12" max="13" width="4.125" style="11" hidden="1" customWidth="1"/>
    <col min="14" max="16384" width="9" style="11"/>
  </cols>
  <sheetData>
    <row r="1" spans="1:13" ht="17.25">
      <c r="A1" s="9" t="s">
        <v>122</v>
      </c>
    </row>
    <row r="2" spans="1:13" ht="14.25">
      <c r="C2" s="13" t="s">
        <v>132</v>
      </c>
      <c r="D2" s="351" t="str">
        <f>注意事項!C3&amp;注意事項!F3</f>
        <v>2017名古屋市民スポーツ祭記録会</v>
      </c>
      <c r="E2" s="351"/>
      <c r="F2" s="351"/>
      <c r="G2" s="351"/>
      <c r="H2" s="351"/>
      <c r="I2" s="13" t="s">
        <v>116</v>
      </c>
      <c r="J2" s="113" t="str">
        <f>IF(①学校情報入力!D5="","",①学校情報入力!D5)</f>
        <v/>
      </c>
      <c r="K2" s="113" t="str">
        <f>IF(①学校情報入力!D3="","",①学校情報入力!D3)</f>
        <v/>
      </c>
    </row>
    <row r="3" spans="1:13" ht="18.75" customHeight="1" thickBot="1"/>
    <row r="4" spans="1:13" s="93" customFormat="1" ht="16.5" customHeight="1">
      <c r="B4" s="352" t="s">
        <v>126</v>
      </c>
      <c r="C4" s="109" t="s">
        <v>127</v>
      </c>
      <c r="D4" s="354">
        <f>②選手情報入力!F102</f>
        <v>0</v>
      </c>
      <c r="E4" s="355"/>
      <c r="G4" s="352" t="s">
        <v>117</v>
      </c>
    </row>
    <row r="5" spans="1:13" s="93" customFormat="1" ht="16.5" customHeight="1" thickBot="1">
      <c r="B5" s="353"/>
      <c r="C5" s="110" t="s">
        <v>128</v>
      </c>
      <c r="D5" s="356">
        <f>②選手情報入力!F103</f>
        <v>0</v>
      </c>
      <c r="E5" s="357"/>
      <c r="G5" s="353"/>
    </row>
    <row r="6" spans="1:13" s="93" customFormat="1" ht="18.75" customHeight="1">
      <c r="B6" s="94"/>
      <c r="C6" s="94"/>
      <c r="D6" s="94"/>
      <c r="E6" s="94"/>
      <c r="G6" s="94"/>
      <c r="I6" s="94"/>
      <c r="K6" s="94"/>
    </row>
    <row r="7" spans="1:13" s="93" customFormat="1" ht="16.5" customHeight="1">
      <c r="A7" s="95"/>
      <c r="B7" s="96" t="s">
        <v>118</v>
      </c>
      <c r="C7" s="96" t="s">
        <v>119</v>
      </c>
      <c r="D7" s="96" t="s">
        <v>120</v>
      </c>
      <c r="E7" s="96" t="s">
        <v>121</v>
      </c>
      <c r="F7" s="96" t="s">
        <v>216</v>
      </c>
      <c r="G7" s="96" t="s">
        <v>40</v>
      </c>
      <c r="H7" s="96" t="s">
        <v>207</v>
      </c>
      <c r="I7" s="96" t="s">
        <v>40</v>
      </c>
      <c r="J7" s="215"/>
      <c r="K7" s="215"/>
      <c r="L7" s="96" t="s">
        <v>123</v>
      </c>
      <c r="M7" s="96" t="s">
        <v>124</v>
      </c>
    </row>
    <row r="8" spans="1:13" s="93" customFormat="1" ht="18" customHeight="1">
      <c r="A8" s="97">
        <v>1</v>
      </c>
      <c r="B8" s="98" t="str">
        <f>IF(②選手情報入力!B10="","",②選手情報入力!B10)</f>
        <v/>
      </c>
      <c r="C8" s="120" t="str">
        <f>IF(②選手情報入力!C10="","",②選手情報入力!C10)</f>
        <v/>
      </c>
      <c r="D8" s="98" t="str">
        <f>IF(②選手情報入力!F10="","",②選手情報入力!F10)</f>
        <v/>
      </c>
      <c r="E8" s="98" t="str">
        <f>IF(②選手情報入力!G10="","",②選手情報入力!G10)</f>
        <v/>
      </c>
      <c r="F8" s="97" t="str">
        <f>IF(②選手情報入力!H10="","",②選手情報入力!H10)</f>
        <v/>
      </c>
      <c r="G8" s="98" t="str">
        <f>IF(②選手情報入力!I10="","",②選手情報入力!I10)</f>
        <v/>
      </c>
      <c r="H8" s="97" t="str">
        <f>IF(②選手情報入力!J10="","",②選手情報入力!J10)</f>
        <v/>
      </c>
      <c r="I8" s="98" t="str">
        <f>IF(②選手情報入力!K10="","",②選手情報入力!K10)</f>
        <v/>
      </c>
      <c r="J8" s="216" t="str">
        <f>IF(②選手情報入力!L10="","",②選手情報入力!L10)</f>
        <v/>
      </c>
      <c r="K8" s="217" t="str">
        <f>IF(②選手情報入力!M10="","",②選手情報入力!M10)</f>
        <v/>
      </c>
      <c r="L8" s="98" t="str">
        <f>IF(②選手情報入力!N10="","",②選手情報入力!N10)</f>
        <v/>
      </c>
      <c r="M8" s="98" t="str">
        <f>IF(②選手情報入力!O10="","",②選手情報入力!O10)</f>
        <v/>
      </c>
    </row>
    <row r="9" spans="1:13" s="93" customFormat="1" ht="18" customHeight="1">
      <c r="A9" s="99">
        <v>2</v>
      </c>
      <c r="B9" s="100" t="str">
        <f>IF(②選手情報入力!B11="","",②選手情報入力!B11)</f>
        <v/>
      </c>
      <c r="C9" s="121" t="str">
        <f>IF(②選手情報入力!C11="","",②選手情報入力!C11)</f>
        <v/>
      </c>
      <c r="D9" s="100" t="str">
        <f>IF(②選手情報入力!F11="","",②選手情報入力!F11)</f>
        <v/>
      </c>
      <c r="E9" s="100" t="str">
        <f>IF(②選手情報入力!G11="","",②選手情報入力!G11)</f>
        <v/>
      </c>
      <c r="F9" s="99" t="str">
        <f>IF(②選手情報入力!H11="","",②選手情報入力!H11)</f>
        <v/>
      </c>
      <c r="G9" s="100" t="str">
        <f>IF(②選手情報入力!I11="","",②選手情報入力!I11)</f>
        <v/>
      </c>
      <c r="H9" s="99" t="str">
        <f>IF(②選手情報入力!J11="","",②選手情報入力!J11)</f>
        <v/>
      </c>
      <c r="I9" s="100" t="str">
        <f>IF(②選手情報入力!K11="","",②選手情報入力!K11)</f>
        <v/>
      </c>
      <c r="J9" s="218" t="str">
        <f>IF(②選手情報入力!L11="","",②選手情報入力!L11)</f>
        <v/>
      </c>
      <c r="K9" s="219" t="str">
        <f>IF(②選手情報入力!M11="","",②選手情報入力!M11)</f>
        <v/>
      </c>
      <c r="L9" s="100" t="str">
        <f>IF(②選手情報入力!N11="","",②選手情報入力!N11)</f>
        <v/>
      </c>
      <c r="M9" s="100" t="str">
        <f>IF(②選手情報入力!O11="","",②選手情報入力!O11)</f>
        <v/>
      </c>
    </row>
    <row r="10" spans="1:13" s="93" customFormat="1" ht="18" customHeight="1">
      <c r="A10" s="99">
        <v>3</v>
      </c>
      <c r="B10" s="100" t="str">
        <f>IF(②選手情報入力!B12="","",②選手情報入力!B12)</f>
        <v/>
      </c>
      <c r="C10" s="121" t="str">
        <f>IF(②選手情報入力!C12="","",②選手情報入力!C12)</f>
        <v/>
      </c>
      <c r="D10" s="100" t="str">
        <f>IF(②選手情報入力!F12="","",②選手情報入力!F12)</f>
        <v/>
      </c>
      <c r="E10" s="100" t="str">
        <f>IF(②選手情報入力!G12="","",②選手情報入力!G12)</f>
        <v/>
      </c>
      <c r="F10" s="99" t="str">
        <f>IF(②選手情報入力!H12="","",②選手情報入力!H12)</f>
        <v/>
      </c>
      <c r="G10" s="100" t="str">
        <f>IF(②選手情報入力!I12="","",②選手情報入力!I12)</f>
        <v/>
      </c>
      <c r="H10" s="99" t="str">
        <f>IF(②選手情報入力!J12="","",②選手情報入力!J12)</f>
        <v/>
      </c>
      <c r="I10" s="100" t="str">
        <f>IF(②選手情報入力!K12="","",②選手情報入力!K12)</f>
        <v/>
      </c>
      <c r="J10" s="218" t="str">
        <f>IF(②選手情報入力!L12="","",②選手情報入力!L12)</f>
        <v/>
      </c>
      <c r="K10" s="219" t="str">
        <f>IF(②選手情報入力!M12="","",②選手情報入力!M12)</f>
        <v/>
      </c>
      <c r="L10" s="100" t="str">
        <f>IF(②選手情報入力!N12="","",②選手情報入力!N12)</f>
        <v/>
      </c>
      <c r="M10" s="100" t="str">
        <f>IF(②選手情報入力!O12="","",②選手情報入力!O12)</f>
        <v/>
      </c>
    </row>
    <row r="11" spans="1:13" s="93" customFormat="1" ht="18" customHeight="1">
      <c r="A11" s="99">
        <v>4</v>
      </c>
      <c r="B11" s="100" t="str">
        <f>IF(②選手情報入力!B13="","",②選手情報入力!B13)</f>
        <v/>
      </c>
      <c r="C11" s="121" t="str">
        <f>IF(②選手情報入力!C13="","",②選手情報入力!C13)</f>
        <v/>
      </c>
      <c r="D11" s="100" t="str">
        <f>IF(②選手情報入力!F13="","",②選手情報入力!F13)</f>
        <v/>
      </c>
      <c r="E11" s="100" t="str">
        <f>IF(②選手情報入力!G13="","",②選手情報入力!G13)</f>
        <v/>
      </c>
      <c r="F11" s="99" t="str">
        <f>IF(②選手情報入力!H13="","",②選手情報入力!H13)</f>
        <v/>
      </c>
      <c r="G11" s="100" t="str">
        <f>IF(②選手情報入力!I13="","",②選手情報入力!I13)</f>
        <v/>
      </c>
      <c r="H11" s="99" t="str">
        <f>IF(②選手情報入力!J13="","",②選手情報入力!J13)</f>
        <v/>
      </c>
      <c r="I11" s="100" t="str">
        <f>IF(②選手情報入力!K13="","",②選手情報入力!K13)</f>
        <v/>
      </c>
      <c r="J11" s="218" t="str">
        <f>IF(②選手情報入力!L13="","",②選手情報入力!L13)</f>
        <v/>
      </c>
      <c r="K11" s="219" t="str">
        <f>IF(②選手情報入力!M13="","",②選手情報入力!M13)</f>
        <v/>
      </c>
      <c r="L11" s="100" t="str">
        <f>IF(②選手情報入力!N13="","",②選手情報入力!N13)</f>
        <v/>
      </c>
      <c r="M11" s="100" t="str">
        <f>IF(②選手情報入力!O13="","",②選手情報入力!O13)</f>
        <v/>
      </c>
    </row>
    <row r="12" spans="1:13" s="93" customFormat="1" ht="18" customHeight="1">
      <c r="A12" s="103">
        <v>5</v>
      </c>
      <c r="B12" s="104" t="str">
        <f>IF(②選手情報入力!B14="","",②選手情報入力!B14)</f>
        <v/>
      </c>
      <c r="C12" s="122" t="str">
        <f>IF(②選手情報入力!C14="","",②選手情報入力!C14)</f>
        <v/>
      </c>
      <c r="D12" s="104" t="str">
        <f>IF(②選手情報入力!F14="","",②選手情報入力!F14)</f>
        <v/>
      </c>
      <c r="E12" s="104" t="str">
        <f>IF(②選手情報入力!G14="","",②選手情報入力!G14)</f>
        <v/>
      </c>
      <c r="F12" s="103" t="str">
        <f>IF(②選手情報入力!H14="","",②選手情報入力!H14)</f>
        <v/>
      </c>
      <c r="G12" s="104" t="str">
        <f>IF(②選手情報入力!I14="","",②選手情報入力!I14)</f>
        <v/>
      </c>
      <c r="H12" s="103" t="str">
        <f>IF(②選手情報入力!J14="","",②選手情報入力!J14)</f>
        <v/>
      </c>
      <c r="I12" s="104" t="str">
        <f>IF(②選手情報入力!K14="","",②選手情報入力!K14)</f>
        <v/>
      </c>
      <c r="J12" s="220" t="str">
        <f>IF(②選手情報入力!L14="","",②選手情報入力!L14)</f>
        <v/>
      </c>
      <c r="K12" s="221" t="str">
        <f>IF(②選手情報入力!M14="","",②選手情報入力!M14)</f>
        <v/>
      </c>
      <c r="L12" s="104" t="str">
        <f>IF(②選手情報入力!N14="","",②選手情報入力!N14)</f>
        <v/>
      </c>
      <c r="M12" s="104" t="str">
        <f>IF(②選手情報入力!O14="","",②選手情報入力!O14)</f>
        <v/>
      </c>
    </row>
    <row r="13" spans="1:13" s="93" customFormat="1" ht="18" customHeight="1">
      <c r="A13" s="97">
        <v>6</v>
      </c>
      <c r="B13" s="98" t="str">
        <f>IF(②選手情報入力!B15="","",②選手情報入力!B15)</f>
        <v/>
      </c>
      <c r="C13" s="120" t="str">
        <f>IF(②選手情報入力!C15="","",②選手情報入力!C15)</f>
        <v/>
      </c>
      <c r="D13" s="98" t="str">
        <f>IF(②選手情報入力!F15="","",②選手情報入力!F15)</f>
        <v/>
      </c>
      <c r="E13" s="98" t="str">
        <f>IF(②選手情報入力!G15="","",②選手情報入力!G15)</f>
        <v/>
      </c>
      <c r="F13" s="97" t="str">
        <f>IF(②選手情報入力!H15="","",②選手情報入力!H15)</f>
        <v/>
      </c>
      <c r="G13" s="98" t="str">
        <f>IF(②選手情報入力!I15="","",②選手情報入力!I15)</f>
        <v/>
      </c>
      <c r="H13" s="97" t="str">
        <f>IF(②選手情報入力!J15="","",②選手情報入力!J15)</f>
        <v/>
      </c>
      <c r="I13" s="98" t="str">
        <f>IF(②選手情報入力!K15="","",②選手情報入力!K15)</f>
        <v/>
      </c>
      <c r="J13" s="216" t="str">
        <f>IF(②選手情報入力!L15="","",②選手情報入力!L15)</f>
        <v/>
      </c>
      <c r="K13" s="217" t="str">
        <f>IF(②選手情報入力!M15="","",②選手情報入力!M15)</f>
        <v/>
      </c>
      <c r="L13" s="98" t="str">
        <f>IF(②選手情報入力!N15="","",②選手情報入力!N15)</f>
        <v/>
      </c>
      <c r="M13" s="98" t="str">
        <f>IF(②選手情報入力!O15="","",②選手情報入力!O15)</f>
        <v/>
      </c>
    </row>
    <row r="14" spans="1:13" s="93" customFormat="1" ht="18" customHeight="1">
      <c r="A14" s="99">
        <v>7</v>
      </c>
      <c r="B14" s="100" t="str">
        <f>IF(②選手情報入力!B16="","",②選手情報入力!B16)</f>
        <v/>
      </c>
      <c r="C14" s="121" t="str">
        <f>IF(②選手情報入力!C16="","",②選手情報入力!C16)</f>
        <v/>
      </c>
      <c r="D14" s="100" t="str">
        <f>IF(②選手情報入力!F16="","",②選手情報入力!F16)</f>
        <v/>
      </c>
      <c r="E14" s="100" t="str">
        <f>IF(②選手情報入力!G16="","",②選手情報入力!G16)</f>
        <v/>
      </c>
      <c r="F14" s="99" t="str">
        <f>IF(②選手情報入力!H16="","",②選手情報入力!H16)</f>
        <v/>
      </c>
      <c r="G14" s="100" t="str">
        <f>IF(②選手情報入力!I16="","",②選手情報入力!I16)</f>
        <v/>
      </c>
      <c r="H14" s="99" t="str">
        <f>IF(②選手情報入力!J16="","",②選手情報入力!J16)</f>
        <v/>
      </c>
      <c r="I14" s="100" t="str">
        <f>IF(②選手情報入力!K16="","",②選手情報入力!K16)</f>
        <v/>
      </c>
      <c r="J14" s="218" t="str">
        <f>IF(②選手情報入力!L16="","",②選手情報入力!L16)</f>
        <v/>
      </c>
      <c r="K14" s="219" t="str">
        <f>IF(②選手情報入力!M16="","",②選手情報入力!M16)</f>
        <v/>
      </c>
      <c r="L14" s="100" t="str">
        <f>IF(②選手情報入力!N16="","",②選手情報入力!N16)</f>
        <v/>
      </c>
      <c r="M14" s="100" t="str">
        <f>IF(②選手情報入力!O16="","",②選手情報入力!O16)</f>
        <v/>
      </c>
    </row>
    <row r="15" spans="1:13" s="93" customFormat="1" ht="18" customHeight="1">
      <c r="A15" s="99">
        <v>8</v>
      </c>
      <c r="B15" s="100" t="str">
        <f>IF(②選手情報入力!B17="","",②選手情報入力!B17)</f>
        <v/>
      </c>
      <c r="C15" s="121" t="str">
        <f>IF(②選手情報入力!C17="","",②選手情報入力!C17)</f>
        <v/>
      </c>
      <c r="D15" s="100" t="str">
        <f>IF(②選手情報入力!F17="","",②選手情報入力!F17)</f>
        <v/>
      </c>
      <c r="E15" s="100" t="str">
        <f>IF(②選手情報入力!G17="","",②選手情報入力!G17)</f>
        <v/>
      </c>
      <c r="F15" s="99" t="str">
        <f>IF(②選手情報入力!H17="","",②選手情報入力!H17)</f>
        <v/>
      </c>
      <c r="G15" s="100" t="str">
        <f>IF(②選手情報入力!I17="","",②選手情報入力!I17)</f>
        <v/>
      </c>
      <c r="H15" s="99" t="str">
        <f>IF(②選手情報入力!J17="","",②選手情報入力!J17)</f>
        <v/>
      </c>
      <c r="I15" s="100" t="str">
        <f>IF(②選手情報入力!K17="","",②選手情報入力!K17)</f>
        <v/>
      </c>
      <c r="J15" s="218" t="str">
        <f>IF(②選手情報入力!L17="","",②選手情報入力!L17)</f>
        <v/>
      </c>
      <c r="K15" s="219" t="str">
        <f>IF(②選手情報入力!M17="","",②選手情報入力!M17)</f>
        <v/>
      </c>
      <c r="L15" s="100" t="str">
        <f>IF(②選手情報入力!N17="","",②選手情報入力!N17)</f>
        <v/>
      </c>
      <c r="M15" s="100" t="str">
        <f>IF(②選手情報入力!O17="","",②選手情報入力!O17)</f>
        <v/>
      </c>
    </row>
    <row r="16" spans="1:13" s="93" customFormat="1" ht="18" customHeight="1">
      <c r="A16" s="99">
        <v>9</v>
      </c>
      <c r="B16" s="100" t="str">
        <f>IF(②選手情報入力!B18="","",②選手情報入力!B18)</f>
        <v/>
      </c>
      <c r="C16" s="121" t="str">
        <f>IF(②選手情報入力!C18="","",②選手情報入力!C18)</f>
        <v/>
      </c>
      <c r="D16" s="100" t="str">
        <f>IF(②選手情報入力!F18="","",②選手情報入力!F18)</f>
        <v/>
      </c>
      <c r="E16" s="100" t="str">
        <f>IF(②選手情報入力!G18="","",②選手情報入力!G18)</f>
        <v/>
      </c>
      <c r="F16" s="99" t="str">
        <f>IF(②選手情報入力!H18="","",②選手情報入力!H18)</f>
        <v/>
      </c>
      <c r="G16" s="100" t="str">
        <f>IF(②選手情報入力!I18="","",②選手情報入力!I18)</f>
        <v/>
      </c>
      <c r="H16" s="99" t="str">
        <f>IF(②選手情報入力!J18="","",②選手情報入力!J18)</f>
        <v/>
      </c>
      <c r="I16" s="100" t="str">
        <f>IF(②選手情報入力!K18="","",②選手情報入力!K18)</f>
        <v/>
      </c>
      <c r="J16" s="218" t="str">
        <f>IF(②選手情報入力!L18="","",②選手情報入力!L18)</f>
        <v/>
      </c>
      <c r="K16" s="219" t="str">
        <f>IF(②選手情報入力!M18="","",②選手情報入力!M18)</f>
        <v/>
      </c>
      <c r="L16" s="100" t="str">
        <f>IF(②選手情報入力!N18="","",②選手情報入力!N18)</f>
        <v/>
      </c>
      <c r="M16" s="100" t="str">
        <f>IF(②選手情報入力!O18="","",②選手情報入力!O18)</f>
        <v/>
      </c>
    </row>
    <row r="17" spans="1:13" s="93" customFormat="1" ht="18" customHeight="1">
      <c r="A17" s="101">
        <v>10</v>
      </c>
      <c r="B17" s="102" t="str">
        <f>IF(②選手情報入力!B19="","",②選手情報入力!B19)</f>
        <v/>
      </c>
      <c r="C17" s="123" t="str">
        <f>IF(②選手情報入力!C19="","",②選手情報入力!C19)</f>
        <v/>
      </c>
      <c r="D17" s="102" t="str">
        <f>IF(②選手情報入力!F19="","",②選手情報入力!F19)</f>
        <v/>
      </c>
      <c r="E17" s="102" t="str">
        <f>IF(②選手情報入力!G19="","",②選手情報入力!G19)</f>
        <v/>
      </c>
      <c r="F17" s="101" t="str">
        <f>IF(②選手情報入力!H19="","",②選手情報入力!H19)</f>
        <v/>
      </c>
      <c r="G17" s="102" t="str">
        <f>IF(②選手情報入力!I19="","",②選手情報入力!I19)</f>
        <v/>
      </c>
      <c r="H17" s="101" t="str">
        <f>IF(②選手情報入力!J19="","",②選手情報入力!J19)</f>
        <v/>
      </c>
      <c r="I17" s="102" t="str">
        <f>IF(②選手情報入力!K19="","",②選手情報入力!K19)</f>
        <v/>
      </c>
      <c r="J17" s="222" t="str">
        <f>IF(②選手情報入力!L19="","",②選手情報入力!L19)</f>
        <v/>
      </c>
      <c r="K17" s="223" t="str">
        <f>IF(②選手情報入力!M19="","",②選手情報入力!M19)</f>
        <v/>
      </c>
      <c r="L17" s="102" t="str">
        <f>IF(②選手情報入力!N19="","",②選手情報入力!N19)</f>
        <v/>
      </c>
      <c r="M17" s="102" t="str">
        <f>IF(②選手情報入力!O19="","",②選手情報入力!O19)</f>
        <v/>
      </c>
    </row>
    <row r="18" spans="1:13" s="93" customFormat="1" ht="18" customHeight="1">
      <c r="A18" s="105">
        <v>11</v>
      </c>
      <c r="B18" s="106" t="str">
        <f>IF(②選手情報入力!B20="","",②選手情報入力!B20)</f>
        <v/>
      </c>
      <c r="C18" s="124" t="str">
        <f>IF(②選手情報入力!C20="","",②選手情報入力!C20)</f>
        <v/>
      </c>
      <c r="D18" s="106" t="str">
        <f>IF(②選手情報入力!F20="","",②選手情報入力!F20)</f>
        <v/>
      </c>
      <c r="E18" s="106" t="str">
        <f>IF(②選手情報入力!G20="","",②選手情報入力!G20)</f>
        <v/>
      </c>
      <c r="F18" s="105" t="str">
        <f>IF(②選手情報入力!H20="","",②選手情報入力!H20)</f>
        <v/>
      </c>
      <c r="G18" s="106" t="str">
        <f>IF(②選手情報入力!I20="","",②選手情報入力!I20)</f>
        <v/>
      </c>
      <c r="H18" s="105" t="str">
        <f>IF(②選手情報入力!J20="","",②選手情報入力!J20)</f>
        <v/>
      </c>
      <c r="I18" s="106" t="str">
        <f>IF(②選手情報入力!K20="","",②選手情報入力!K20)</f>
        <v/>
      </c>
      <c r="J18" s="224" t="str">
        <f>IF(②選手情報入力!L20="","",②選手情報入力!L20)</f>
        <v/>
      </c>
      <c r="K18" s="225" t="str">
        <f>IF(②選手情報入力!M20="","",②選手情報入力!M20)</f>
        <v/>
      </c>
      <c r="L18" s="106" t="str">
        <f>IF(②選手情報入力!N20="","",②選手情報入力!N20)</f>
        <v/>
      </c>
      <c r="M18" s="106" t="str">
        <f>IF(②選手情報入力!O20="","",②選手情報入力!O20)</f>
        <v/>
      </c>
    </row>
    <row r="19" spans="1:13" s="93" customFormat="1" ht="18" customHeight="1">
      <c r="A19" s="99">
        <v>12</v>
      </c>
      <c r="B19" s="100" t="str">
        <f>IF(②選手情報入力!B21="","",②選手情報入力!B21)</f>
        <v/>
      </c>
      <c r="C19" s="121" t="str">
        <f>IF(②選手情報入力!C21="","",②選手情報入力!C21)</f>
        <v/>
      </c>
      <c r="D19" s="100" t="str">
        <f>IF(②選手情報入力!F21="","",②選手情報入力!F21)</f>
        <v/>
      </c>
      <c r="E19" s="100" t="str">
        <f>IF(②選手情報入力!G21="","",②選手情報入力!G21)</f>
        <v/>
      </c>
      <c r="F19" s="99" t="str">
        <f>IF(②選手情報入力!H21="","",②選手情報入力!H21)</f>
        <v/>
      </c>
      <c r="G19" s="100" t="str">
        <f>IF(②選手情報入力!I21="","",②選手情報入力!I21)</f>
        <v/>
      </c>
      <c r="H19" s="99" t="str">
        <f>IF(②選手情報入力!J21="","",②選手情報入力!J21)</f>
        <v/>
      </c>
      <c r="I19" s="100" t="str">
        <f>IF(②選手情報入力!K21="","",②選手情報入力!K21)</f>
        <v/>
      </c>
      <c r="J19" s="218" t="str">
        <f>IF(②選手情報入力!L21="","",②選手情報入力!L21)</f>
        <v/>
      </c>
      <c r="K19" s="219" t="str">
        <f>IF(②選手情報入力!M21="","",②選手情報入力!M21)</f>
        <v/>
      </c>
      <c r="L19" s="100" t="str">
        <f>IF(②選手情報入力!N21="","",②選手情報入力!N21)</f>
        <v/>
      </c>
      <c r="M19" s="100" t="str">
        <f>IF(②選手情報入力!O21="","",②選手情報入力!O21)</f>
        <v/>
      </c>
    </row>
    <row r="20" spans="1:13" s="93" customFormat="1" ht="18" customHeight="1">
      <c r="A20" s="99">
        <v>13</v>
      </c>
      <c r="B20" s="100" t="str">
        <f>IF(②選手情報入力!B22="","",②選手情報入力!B22)</f>
        <v/>
      </c>
      <c r="C20" s="121" t="str">
        <f>IF(②選手情報入力!C22="","",②選手情報入力!C22)</f>
        <v/>
      </c>
      <c r="D20" s="100" t="str">
        <f>IF(②選手情報入力!F22="","",②選手情報入力!F22)</f>
        <v/>
      </c>
      <c r="E20" s="100" t="str">
        <f>IF(②選手情報入力!G22="","",②選手情報入力!G22)</f>
        <v/>
      </c>
      <c r="F20" s="99" t="str">
        <f>IF(②選手情報入力!H22="","",②選手情報入力!H22)</f>
        <v/>
      </c>
      <c r="G20" s="100" t="str">
        <f>IF(②選手情報入力!I22="","",②選手情報入力!I22)</f>
        <v/>
      </c>
      <c r="H20" s="99" t="str">
        <f>IF(②選手情報入力!J22="","",②選手情報入力!J22)</f>
        <v/>
      </c>
      <c r="I20" s="100" t="str">
        <f>IF(②選手情報入力!K22="","",②選手情報入力!K22)</f>
        <v/>
      </c>
      <c r="J20" s="218" t="str">
        <f>IF(②選手情報入力!L22="","",②選手情報入力!L22)</f>
        <v/>
      </c>
      <c r="K20" s="219" t="str">
        <f>IF(②選手情報入力!M22="","",②選手情報入力!M22)</f>
        <v/>
      </c>
      <c r="L20" s="100" t="str">
        <f>IF(②選手情報入力!N22="","",②選手情報入力!N22)</f>
        <v/>
      </c>
      <c r="M20" s="100" t="str">
        <f>IF(②選手情報入力!O22="","",②選手情報入力!O22)</f>
        <v/>
      </c>
    </row>
    <row r="21" spans="1:13" s="93" customFormat="1" ht="18" customHeight="1">
      <c r="A21" s="99">
        <v>14</v>
      </c>
      <c r="B21" s="100" t="str">
        <f>IF(②選手情報入力!B23="","",②選手情報入力!B23)</f>
        <v/>
      </c>
      <c r="C21" s="121" t="str">
        <f>IF(②選手情報入力!C23="","",②選手情報入力!C23)</f>
        <v/>
      </c>
      <c r="D21" s="100" t="str">
        <f>IF(②選手情報入力!F23="","",②選手情報入力!F23)</f>
        <v/>
      </c>
      <c r="E21" s="100" t="str">
        <f>IF(②選手情報入力!G23="","",②選手情報入力!G23)</f>
        <v/>
      </c>
      <c r="F21" s="99" t="str">
        <f>IF(②選手情報入力!H23="","",②選手情報入力!H23)</f>
        <v/>
      </c>
      <c r="G21" s="100" t="str">
        <f>IF(②選手情報入力!I23="","",②選手情報入力!I23)</f>
        <v/>
      </c>
      <c r="H21" s="99" t="str">
        <f>IF(②選手情報入力!J23="","",②選手情報入力!J23)</f>
        <v/>
      </c>
      <c r="I21" s="100" t="str">
        <f>IF(②選手情報入力!K23="","",②選手情報入力!K23)</f>
        <v/>
      </c>
      <c r="J21" s="218" t="str">
        <f>IF(②選手情報入力!L23="","",②選手情報入力!L23)</f>
        <v/>
      </c>
      <c r="K21" s="219" t="str">
        <f>IF(②選手情報入力!M23="","",②選手情報入力!M23)</f>
        <v/>
      </c>
      <c r="L21" s="100" t="str">
        <f>IF(②選手情報入力!N23="","",②選手情報入力!N23)</f>
        <v/>
      </c>
      <c r="M21" s="100" t="str">
        <f>IF(②選手情報入力!O23="","",②選手情報入力!O23)</f>
        <v/>
      </c>
    </row>
    <row r="22" spans="1:13" s="93" customFormat="1" ht="18" customHeight="1">
      <c r="A22" s="103">
        <v>15</v>
      </c>
      <c r="B22" s="104" t="str">
        <f>IF(②選手情報入力!B24="","",②選手情報入力!B24)</f>
        <v/>
      </c>
      <c r="C22" s="122" t="str">
        <f>IF(②選手情報入力!C24="","",②選手情報入力!C24)</f>
        <v/>
      </c>
      <c r="D22" s="104" t="str">
        <f>IF(②選手情報入力!F24="","",②選手情報入力!F24)</f>
        <v/>
      </c>
      <c r="E22" s="104" t="str">
        <f>IF(②選手情報入力!G24="","",②選手情報入力!G24)</f>
        <v/>
      </c>
      <c r="F22" s="103" t="str">
        <f>IF(②選手情報入力!H24="","",②選手情報入力!H24)</f>
        <v/>
      </c>
      <c r="G22" s="104" t="str">
        <f>IF(②選手情報入力!I24="","",②選手情報入力!I24)</f>
        <v/>
      </c>
      <c r="H22" s="103" t="str">
        <f>IF(②選手情報入力!J24="","",②選手情報入力!J24)</f>
        <v/>
      </c>
      <c r="I22" s="104" t="str">
        <f>IF(②選手情報入力!K24="","",②選手情報入力!K24)</f>
        <v/>
      </c>
      <c r="J22" s="220" t="str">
        <f>IF(②選手情報入力!L24="","",②選手情報入力!L24)</f>
        <v/>
      </c>
      <c r="K22" s="221" t="str">
        <f>IF(②選手情報入力!M24="","",②選手情報入力!M24)</f>
        <v/>
      </c>
      <c r="L22" s="104" t="str">
        <f>IF(②選手情報入力!N24="","",②選手情報入力!N24)</f>
        <v/>
      </c>
      <c r="M22" s="104" t="str">
        <f>IF(②選手情報入力!O24="","",②選手情報入力!O24)</f>
        <v/>
      </c>
    </row>
    <row r="23" spans="1:13" s="93" customFormat="1" ht="18" customHeight="1">
      <c r="A23" s="97">
        <v>16</v>
      </c>
      <c r="B23" s="98" t="str">
        <f>IF(②選手情報入力!B25="","",②選手情報入力!B25)</f>
        <v/>
      </c>
      <c r="C23" s="120" t="str">
        <f>IF(②選手情報入力!C25="","",②選手情報入力!C25)</f>
        <v/>
      </c>
      <c r="D23" s="98" t="str">
        <f>IF(②選手情報入力!F25="","",②選手情報入力!F25)</f>
        <v/>
      </c>
      <c r="E23" s="98" t="str">
        <f>IF(②選手情報入力!G25="","",②選手情報入力!G25)</f>
        <v/>
      </c>
      <c r="F23" s="97" t="str">
        <f>IF(②選手情報入力!H25="","",②選手情報入力!H25)</f>
        <v/>
      </c>
      <c r="G23" s="98" t="str">
        <f>IF(②選手情報入力!I25="","",②選手情報入力!I25)</f>
        <v/>
      </c>
      <c r="H23" s="97" t="str">
        <f>IF(②選手情報入力!J25="","",②選手情報入力!J25)</f>
        <v/>
      </c>
      <c r="I23" s="98" t="str">
        <f>IF(②選手情報入力!K25="","",②選手情報入力!K25)</f>
        <v/>
      </c>
      <c r="J23" s="216" t="str">
        <f>IF(②選手情報入力!L25="","",②選手情報入力!L25)</f>
        <v/>
      </c>
      <c r="K23" s="217" t="str">
        <f>IF(②選手情報入力!M25="","",②選手情報入力!M25)</f>
        <v/>
      </c>
      <c r="L23" s="98" t="str">
        <f>IF(②選手情報入力!N25="","",②選手情報入力!N25)</f>
        <v/>
      </c>
      <c r="M23" s="98" t="str">
        <f>IF(②選手情報入力!O25="","",②選手情報入力!O25)</f>
        <v/>
      </c>
    </row>
    <row r="24" spans="1:13" s="93" customFormat="1" ht="18" customHeight="1">
      <c r="A24" s="99">
        <v>17</v>
      </c>
      <c r="B24" s="100" t="str">
        <f>IF(②選手情報入力!B26="","",②選手情報入力!B26)</f>
        <v/>
      </c>
      <c r="C24" s="121" t="str">
        <f>IF(②選手情報入力!C26="","",②選手情報入力!C26)</f>
        <v/>
      </c>
      <c r="D24" s="100" t="str">
        <f>IF(②選手情報入力!F26="","",②選手情報入力!F26)</f>
        <v/>
      </c>
      <c r="E24" s="100" t="str">
        <f>IF(②選手情報入力!G26="","",②選手情報入力!G26)</f>
        <v/>
      </c>
      <c r="F24" s="99" t="str">
        <f>IF(②選手情報入力!H26="","",②選手情報入力!H26)</f>
        <v/>
      </c>
      <c r="G24" s="100" t="str">
        <f>IF(②選手情報入力!I26="","",②選手情報入力!I26)</f>
        <v/>
      </c>
      <c r="H24" s="99" t="str">
        <f>IF(②選手情報入力!J26="","",②選手情報入力!J26)</f>
        <v/>
      </c>
      <c r="I24" s="100" t="str">
        <f>IF(②選手情報入力!K26="","",②選手情報入力!K26)</f>
        <v/>
      </c>
      <c r="J24" s="218" t="str">
        <f>IF(②選手情報入力!L26="","",②選手情報入力!L26)</f>
        <v/>
      </c>
      <c r="K24" s="219" t="str">
        <f>IF(②選手情報入力!M26="","",②選手情報入力!M26)</f>
        <v/>
      </c>
      <c r="L24" s="100" t="str">
        <f>IF(②選手情報入力!N26="","",②選手情報入力!N26)</f>
        <v/>
      </c>
      <c r="M24" s="100" t="str">
        <f>IF(②選手情報入力!O26="","",②選手情報入力!O26)</f>
        <v/>
      </c>
    </row>
    <row r="25" spans="1:13" s="93" customFormat="1" ht="18" customHeight="1">
      <c r="A25" s="99">
        <v>18</v>
      </c>
      <c r="B25" s="100" t="str">
        <f>IF(②選手情報入力!B27="","",②選手情報入力!B27)</f>
        <v/>
      </c>
      <c r="C25" s="121" t="str">
        <f>IF(②選手情報入力!C27="","",②選手情報入力!C27)</f>
        <v/>
      </c>
      <c r="D25" s="100" t="str">
        <f>IF(②選手情報入力!F27="","",②選手情報入力!F27)</f>
        <v/>
      </c>
      <c r="E25" s="100" t="str">
        <f>IF(②選手情報入力!G27="","",②選手情報入力!G27)</f>
        <v/>
      </c>
      <c r="F25" s="99" t="str">
        <f>IF(②選手情報入力!H27="","",②選手情報入力!H27)</f>
        <v/>
      </c>
      <c r="G25" s="100" t="str">
        <f>IF(②選手情報入力!I27="","",②選手情報入力!I27)</f>
        <v/>
      </c>
      <c r="H25" s="99" t="str">
        <f>IF(②選手情報入力!J27="","",②選手情報入力!J27)</f>
        <v/>
      </c>
      <c r="I25" s="100" t="str">
        <f>IF(②選手情報入力!K27="","",②選手情報入力!K27)</f>
        <v/>
      </c>
      <c r="J25" s="218" t="str">
        <f>IF(②選手情報入力!L27="","",②選手情報入力!L27)</f>
        <v/>
      </c>
      <c r="K25" s="219" t="str">
        <f>IF(②選手情報入力!M27="","",②選手情報入力!M27)</f>
        <v/>
      </c>
      <c r="L25" s="100" t="str">
        <f>IF(②選手情報入力!N27="","",②選手情報入力!N27)</f>
        <v/>
      </c>
      <c r="M25" s="100" t="str">
        <f>IF(②選手情報入力!O27="","",②選手情報入力!O27)</f>
        <v/>
      </c>
    </row>
    <row r="26" spans="1:13" s="93" customFormat="1" ht="18" customHeight="1">
      <c r="A26" s="99">
        <v>19</v>
      </c>
      <c r="B26" s="100" t="str">
        <f>IF(②選手情報入力!B28="","",②選手情報入力!B28)</f>
        <v/>
      </c>
      <c r="C26" s="121" t="str">
        <f>IF(②選手情報入力!C28="","",②選手情報入力!C28)</f>
        <v/>
      </c>
      <c r="D26" s="100" t="str">
        <f>IF(②選手情報入力!F28="","",②選手情報入力!F28)</f>
        <v/>
      </c>
      <c r="E26" s="100" t="str">
        <f>IF(②選手情報入力!G28="","",②選手情報入力!G28)</f>
        <v/>
      </c>
      <c r="F26" s="99" t="str">
        <f>IF(②選手情報入力!H28="","",②選手情報入力!H28)</f>
        <v/>
      </c>
      <c r="G26" s="100" t="str">
        <f>IF(②選手情報入力!I28="","",②選手情報入力!I28)</f>
        <v/>
      </c>
      <c r="H26" s="99" t="str">
        <f>IF(②選手情報入力!J28="","",②選手情報入力!J28)</f>
        <v/>
      </c>
      <c r="I26" s="100" t="str">
        <f>IF(②選手情報入力!K28="","",②選手情報入力!K28)</f>
        <v/>
      </c>
      <c r="J26" s="218" t="str">
        <f>IF(②選手情報入力!L28="","",②選手情報入力!L28)</f>
        <v/>
      </c>
      <c r="K26" s="219" t="str">
        <f>IF(②選手情報入力!M28="","",②選手情報入力!M28)</f>
        <v/>
      </c>
      <c r="L26" s="100" t="str">
        <f>IF(②選手情報入力!N28="","",②選手情報入力!N28)</f>
        <v/>
      </c>
      <c r="M26" s="100" t="str">
        <f>IF(②選手情報入力!O28="","",②選手情報入力!O28)</f>
        <v/>
      </c>
    </row>
    <row r="27" spans="1:13" s="93" customFormat="1" ht="18" customHeight="1">
      <c r="A27" s="101">
        <v>20</v>
      </c>
      <c r="B27" s="102" t="str">
        <f>IF(②選手情報入力!B29="","",②選手情報入力!B29)</f>
        <v/>
      </c>
      <c r="C27" s="123" t="str">
        <f>IF(②選手情報入力!C29="","",②選手情報入力!C29)</f>
        <v/>
      </c>
      <c r="D27" s="102" t="str">
        <f>IF(②選手情報入力!F29="","",②選手情報入力!F29)</f>
        <v/>
      </c>
      <c r="E27" s="102" t="str">
        <f>IF(②選手情報入力!G29="","",②選手情報入力!G29)</f>
        <v/>
      </c>
      <c r="F27" s="101" t="str">
        <f>IF(②選手情報入力!H29="","",②選手情報入力!H29)</f>
        <v/>
      </c>
      <c r="G27" s="102" t="str">
        <f>IF(②選手情報入力!I29="","",②選手情報入力!I29)</f>
        <v/>
      </c>
      <c r="H27" s="101" t="str">
        <f>IF(②選手情報入力!J29="","",②選手情報入力!J29)</f>
        <v/>
      </c>
      <c r="I27" s="102" t="str">
        <f>IF(②選手情報入力!K29="","",②選手情報入力!K29)</f>
        <v/>
      </c>
      <c r="J27" s="222" t="str">
        <f>IF(②選手情報入力!L29="","",②選手情報入力!L29)</f>
        <v/>
      </c>
      <c r="K27" s="223" t="str">
        <f>IF(②選手情報入力!M29="","",②選手情報入力!M29)</f>
        <v/>
      </c>
      <c r="L27" s="102" t="str">
        <f>IF(②選手情報入力!N29="","",②選手情報入力!N29)</f>
        <v/>
      </c>
      <c r="M27" s="102" t="str">
        <f>IF(②選手情報入力!O29="","",②選手情報入力!O29)</f>
        <v/>
      </c>
    </row>
    <row r="28" spans="1:13" s="93" customFormat="1" ht="18" customHeight="1">
      <c r="A28" s="105">
        <v>21</v>
      </c>
      <c r="B28" s="106" t="str">
        <f>IF(②選手情報入力!B30="","",②選手情報入力!B30)</f>
        <v/>
      </c>
      <c r="C28" s="124" t="str">
        <f>IF(②選手情報入力!C30="","",②選手情報入力!C30)</f>
        <v/>
      </c>
      <c r="D28" s="106" t="str">
        <f>IF(②選手情報入力!F30="","",②選手情報入力!F30)</f>
        <v/>
      </c>
      <c r="E28" s="106" t="str">
        <f>IF(②選手情報入力!G30="","",②選手情報入力!G30)</f>
        <v/>
      </c>
      <c r="F28" s="105" t="str">
        <f>IF(②選手情報入力!H30="","",②選手情報入力!H30)</f>
        <v/>
      </c>
      <c r="G28" s="106" t="str">
        <f>IF(②選手情報入力!I30="","",②選手情報入力!I30)</f>
        <v/>
      </c>
      <c r="H28" s="105" t="str">
        <f>IF(②選手情報入力!J30="","",②選手情報入力!J30)</f>
        <v/>
      </c>
      <c r="I28" s="106" t="str">
        <f>IF(②選手情報入力!K30="","",②選手情報入力!K30)</f>
        <v/>
      </c>
      <c r="J28" s="224" t="str">
        <f>IF(②選手情報入力!L30="","",②選手情報入力!L30)</f>
        <v/>
      </c>
      <c r="K28" s="225" t="str">
        <f>IF(②選手情報入力!M30="","",②選手情報入力!M30)</f>
        <v/>
      </c>
      <c r="L28" s="106" t="str">
        <f>IF(②選手情報入力!N30="","",②選手情報入力!N30)</f>
        <v/>
      </c>
      <c r="M28" s="106" t="str">
        <f>IF(②選手情報入力!O30="","",②選手情報入力!O30)</f>
        <v/>
      </c>
    </row>
    <row r="29" spans="1:13" s="93" customFormat="1" ht="18" customHeight="1">
      <c r="A29" s="99">
        <v>22</v>
      </c>
      <c r="B29" s="100" t="str">
        <f>IF(②選手情報入力!B31="","",②選手情報入力!B31)</f>
        <v/>
      </c>
      <c r="C29" s="121" t="str">
        <f>IF(②選手情報入力!C31="","",②選手情報入力!C31)</f>
        <v/>
      </c>
      <c r="D29" s="100" t="str">
        <f>IF(②選手情報入力!F31="","",②選手情報入力!F31)</f>
        <v/>
      </c>
      <c r="E29" s="100" t="str">
        <f>IF(②選手情報入力!G31="","",②選手情報入力!G31)</f>
        <v/>
      </c>
      <c r="F29" s="99" t="str">
        <f>IF(②選手情報入力!H31="","",②選手情報入力!H31)</f>
        <v/>
      </c>
      <c r="G29" s="100" t="str">
        <f>IF(②選手情報入力!I31="","",②選手情報入力!I31)</f>
        <v/>
      </c>
      <c r="H29" s="99" t="str">
        <f>IF(②選手情報入力!J31="","",②選手情報入力!J31)</f>
        <v/>
      </c>
      <c r="I29" s="100" t="str">
        <f>IF(②選手情報入力!K31="","",②選手情報入力!K31)</f>
        <v/>
      </c>
      <c r="J29" s="218" t="str">
        <f>IF(②選手情報入力!L31="","",②選手情報入力!L31)</f>
        <v/>
      </c>
      <c r="K29" s="219" t="str">
        <f>IF(②選手情報入力!M31="","",②選手情報入力!M31)</f>
        <v/>
      </c>
      <c r="L29" s="100" t="str">
        <f>IF(②選手情報入力!N31="","",②選手情報入力!N31)</f>
        <v/>
      </c>
      <c r="M29" s="100" t="str">
        <f>IF(②選手情報入力!O31="","",②選手情報入力!O31)</f>
        <v/>
      </c>
    </row>
    <row r="30" spans="1:13" s="93" customFormat="1" ht="18" customHeight="1">
      <c r="A30" s="99">
        <v>23</v>
      </c>
      <c r="B30" s="100" t="str">
        <f>IF(②選手情報入力!B32="","",②選手情報入力!B32)</f>
        <v/>
      </c>
      <c r="C30" s="121" t="str">
        <f>IF(②選手情報入力!C32="","",②選手情報入力!C32)</f>
        <v/>
      </c>
      <c r="D30" s="100" t="str">
        <f>IF(②選手情報入力!F32="","",②選手情報入力!F32)</f>
        <v/>
      </c>
      <c r="E30" s="100" t="str">
        <f>IF(②選手情報入力!G32="","",②選手情報入力!G32)</f>
        <v/>
      </c>
      <c r="F30" s="99" t="str">
        <f>IF(②選手情報入力!H32="","",②選手情報入力!H32)</f>
        <v/>
      </c>
      <c r="G30" s="100" t="str">
        <f>IF(②選手情報入力!I32="","",②選手情報入力!I32)</f>
        <v/>
      </c>
      <c r="H30" s="99" t="str">
        <f>IF(②選手情報入力!J32="","",②選手情報入力!J32)</f>
        <v/>
      </c>
      <c r="I30" s="100" t="str">
        <f>IF(②選手情報入力!K32="","",②選手情報入力!K32)</f>
        <v/>
      </c>
      <c r="J30" s="218" t="str">
        <f>IF(②選手情報入力!L32="","",②選手情報入力!L32)</f>
        <v/>
      </c>
      <c r="K30" s="219" t="str">
        <f>IF(②選手情報入力!M32="","",②選手情報入力!M32)</f>
        <v/>
      </c>
      <c r="L30" s="100" t="str">
        <f>IF(②選手情報入力!N32="","",②選手情報入力!N32)</f>
        <v/>
      </c>
      <c r="M30" s="100" t="str">
        <f>IF(②選手情報入力!O32="","",②選手情報入力!O32)</f>
        <v/>
      </c>
    </row>
    <row r="31" spans="1:13" s="93" customFormat="1" ht="18" customHeight="1">
      <c r="A31" s="99">
        <v>24</v>
      </c>
      <c r="B31" s="100" t="str">
        <f>IF(②選手情報入力!B33="","",②選手情報入力!B33)</f>
        <v/>
      </c>
      <c r="C31" s="121" t="str">
        <f>IF(②選手情報入力!C33="","",②選手情報入力!C33)</f>
        <v/>
      </c>
      <c r="D31" s="100" t="str">
        <f>IF(②選手情報入力!F33="","",②選手情報入力!F33)</f>
        <v/>
      </c>
      <c r="E31" s="100" t="str">
        <f>IF(②選手情報入力!G33="","",②選手情報入力!G33)</f>
        <v/>
      </c>
      <c r="F31" s="99" t="str">
        <f>IF(②選手情報入力!H33="","",②選手情報入力!H33)</f>
        <v/>
      </c>
      <c r="G31" s="100" t="str">
        <f>IF(②選手情報入力!I33="","",②選手情報入力!I33)</f>
        <v/>
      </c>
      <c r="H31" s="99" t="str">
        <f>IF(②選手情報入力!J33="","",②選手情報入力!J33)</f>
        <v/>
      </c>
      <c r="I31" s="100" t="str">
        <f>IF(②選手情報入力!K33="","",②選手情報入力!K33)</f>
        <v/>
      </c>
      <c r="J31" s="218" t="str">
        <f>IF(②選手情報入力!L33="","",②選手情報入力!L33)</f>
        <v/>
      </c>
      <c r="K31" s="219" t="str">
        <f>IF(②選手情報入力!M33="","",②選手情報入力!M33)</f>
        <v/>
      </c>
      <c r="L31" s="100" t="str">
        <f>IF(②選手情報入力!N33="","",②選手情報入力!N33)</f>
        <v/>
      </c>
      <c r="M31" s="100" t="str">
        <f>IF(②選手情報入力!O33="","",②選手情報入力!O33)</f>
        <v/>
      </c>
    </row>
    <row r="32" spans="1:13" s="93" customFormat="1" ht="18" customHeight="1">
      <c r="A32" s="103">
        <v>25</v>
      </c>
      <c r="B32" s="104" t="str">
        <f>IF(②選手情報入力!B34="","",②選手情報入力!B34)</f>
        <v/>
      </c>
      <c r="C32" s="122" t="str">
        <f>IF(②選手情報入力!C34="","",②選手情報入力!C34)</f>
        <v/>
      </c>
      <c r="D32" s="104" t="str">
        <f>IF(②選手情報入力!F34="","",②選手情報入力!F34)</f>
        <v/>
      </c>
      <c r="E32" s="104" t="str">
        <f>IF(②選手情報入力!G34="","",②選手情報入力!G34)</f>
        <v/>
      </c>
      <c r="F32" s="103" t="str">
        <f>IF(②選手情報入力!H34="","",②選手情報入力!H34)</f>
        <v/>
      </c>
      <c r="G32" s="104" t="str">
        <f>IF(②選手情報入力!I34="","",②選手情報入力!I34)</f>
        <v/>
      </c>
      <c r="H32" s="103" t="str">
        <f>IF(②選手情報入力!J34="","",②選手情報入力!J34)</f>
        <v/>
      </c>
      <c r="I32" s="104" t="str">
        <f>IF(②選手情報入力!K34="","",②選手情報入力!K34)</f>
        <v/>
      </c>
      <c r="J32" s="220" t="str">
        <f>IF(②選手情報入力!L34="","",②選手情報入力!L34)</f>
        <v/>
      </c>
      <c r="K32" s="221" t="str">
        <f>IF(②選手情報入力!M34="","",②選手情報入力!M34)</f>
        <v/>
      </c>
      <c r="L32" s="104" t="str">
        <f>IF(②選手情報入力!N34="","",②選手情報入力!N34)</f>
        <v/>
      </c>
      <c r="M32" s="104" t="str">
        <f>IF(②選手情報入力!O34="","",②選手情報入力!O34)</f>
        <v/>
      </c>
    </row>
    <row r="33" spans="1:13" s="93" customFormat="1" ht="18" customHeight="1">
      <c r="A33" s="97">
        <v>26</v>
      </c>
      <c r="B33" s="98" t="str">
        <f>IF(②選手情報入力!B35="","",②選手情報入力!B35)</f>
        <v/>
      </c>
      <c r="C33" s="120" t="str">
        <f>IF(②選手情報入力!C35="","",②選手情報入力!C35)</f>
        <v/>
      </c>
      <c r="D33" s="98" t="str">
        <f>IF(②選手情報入力!F35="","",②選手情報入力!F35)</f>
        <v/>
      </c>
      <c r="E33" s="98" t="str">
        <f>IF(②選手情報入力!G35="","",②選手情報入力!G35)</f>
        <v/>
      </c>
      <c r="F33" s="97" t="str">
        <f>IF(②選手情報入力!H35="","",②選手情報入力!H35)</f>
        <v/>
      </c>
      <c r="G33" s="98" t="str">
        <f>IF(②選手情報入力!I35="","",②選手情報入力!I35)</f>
        <v/>
      </c>
      <c r="H33" s="97" t="str">
        <f>IF(②選手情報入力!J35="","",②選手情報入力!J35)</f>
        <v/>
      </c>
      <c r="I33" s="98" t="str">
        <f>IF(②選手情報入力!K35="","",②選手情報入力!K35)</f>
        <v/>
      </c>
      <c r="J33" s="216" t="str">
        <f>IF(②選手情報入力!L35="","",②選手情報入力!L35)</f>
        <v/>
      </c>
      <c r="K33" s="217" t="str">
        <f>IF(②選手情報入力!M35="","",②選手情報入力!M35)</f>
        <v/>
      </c>
      <c r="L33" s="98" t="str">
        <f>IF(②選手情報入力!N35="","",②選手情報入力!N35)</f>
        <v/>
      </c>
      <c r="M33" s="98" t="str">
        <f>IF(②選手情報入力!O35="","",②選手情報入力!O35)</f>
        <v/>
      </c>
    </row>
    <row r="34" spans="1:13" s="93" customFormat="1" ht="18" customHeight="1">
      <c r="A34" s="99">
        <v>27</v>
      </c>
      <c r="B34" s="100" t="str">
        <f>IF(②選手情報入力!B36="","",②選手情報入力!B36)</f>
        <v/>
      </c>
      <c r="C34" s="121" t="str">
        <f>IF(②選手情報入力!C36="","",②選手情報入力!C36)</f>
        <v/>
      </c>
      <c r="D34" s="100" t="str">
        <f>IF(②選手情報入力!F36="","",②選手情報入力!F36)</f>
        <v/>
      </c>
      <c r="E34" s="100" t="str">
        <f>IF(②選手情報入力!G36="","",②選手情報入力!G36)</f>
        <v/>
      </c>
      <c r="F34" s="99" t="str">
        <f>IF(②選手情報入力!H36="","",②選手情報入力!H36)</f>
        <v/>
      </c>
      <c r="G34" s="100" t="str">
        <f>IF(②選手情報入力!I36="","",②選手情報入力!I36)</f>
        <v/>
      </c>
      <c r="H34" s="99" t="str">
        <f>IF(②選手情報入力!J36="","",②選手情報入力!J36)</f>
        <v/>
      </c>
      <c r="I34" s="100" t="str">
        <f>IF(②選手情報入力!K36="","",②選手情報入力!K36)</f>
        <v/>
      </c>
      <c r="J34" s="218" t="str">
        <f>IF(②選手情報入力!L36="","",②選手情報入力!L36)</f>
        <v/>
      </c>
      <c r="K34" s="219" t="str">
        <f>IF(②選手情報入力!M36="","",②選手情報入力!M36)</f>
        <v/>
      </c>
      <c r="L34" s="100" t="str">
        <f>IF(②選手情報入力!N36="","",②選手情報入力!N36)</f>
        <v/>
      </c>
      <c r="M34" s="100" t="str">
        <f>IF(②選手情報入力!O36="","",②選手情報入力!O36)</f>
        <v/>
      </c>
    </row>
    <row r="35" spans="1:13" s="93" customFormat="1" ht="18" customHeight="1">
      <c r="A35" s="99">
        <v>28</v>
      </c>
      <c r="B35" s="100" t="str">
        <f>IF(②選手情報入力!B37="","",②選手情報入力!B37)</f>
        <v/>
      </c>
      <c r="C35" s="121" t="str">
        <f>IF(②選手情報入力!C37="","",②選手情報入力!C37)</f>
        <v/>
      </c>
      <c r="D35" s="100" t="str">
        <f>IF(②選手情報入力!F37="","",②選手情報入力!F37)</f>
        <v/>
      </c>
      <c r="E35" s="100" t="str">
        <f>IF(②選手情報入力!G37="","",②選手情報入力!G37)</f>
        <v/>
      </c>
      <c r="F35" s="99" t="str">
        <f>IF(②選手情報入力!H37="","",②選手情報入力!H37)</f>
        <v/>
      </c>
      <c r="G35" s="100" t="str">
        <f>IF(②選手情報入力!I37="","",②選手情報入力!I37)</f>
        <v/>
      </c>
      <c r="H35" s="99" t="str">
        <f>IF(②選手情報入力!J37="","",②選手情報入力!J37)</f>
        <v/>
      </c>
      <c r="I35" s="100" t="str">
        <f>IF(②選手情報入力!K37="","",②選手情報入力!K37)</f>
        <v/>
      </c>
      <c r="J35" s="218" t="str">
        <f>IF(②選手情報入力!L37="","",②選手情報入力!L37)</f>
        <v/>
      </c>
      <c r="K35" s="219" t="str">
        <f>IF(②選手情報入力!M37="","",②選手情報入力!M37)</f>
        <v/>
      </c>
      <c r="L35" s="100" t="str">
        <f>IF(②選手情報入力!N37="","",②選手情報入力!N37)</f>
        <v/>
      </c>
      <c r="M35" s="100" t="str">
        <f>IF(②選手情報入力!O37="","",②選手情報入力!O37)</f>
        <v/>
      </c>
    </row>
    <row r="36" spans="1:13" s="93" customFormat="1" ht="18" customHeight="1">
      <c r="A36" s="99">
        <v>29</v>
      </c>
      <c r="B36" s="100" t="str">
        <f>IF(②選手情報入力!B38="","",②選手情報入力!B38)</f>
        <v/>
      </c>
      <c r="C36" s="121" t="str">
        <f>IF(②選手情報入力!C38="","",②選手情報入力!C38)</f>
        <v/>
      </c>
      <c r="D36" s="100" t="str">
        <f>IF(②選手情報入力!F38="","",②選手情報入力!F38)</f>
        <v/>
      </c>
      <c r="E36" s="100" t="str">
        <f>IF(②選手情報入力!G38="","",②選手情報入力!G38)</f>
        <v/>
      </c>
      <c r="F36" s="99" t="str">
        <f>IF(②選手情報入力!H38="","",②選手情報入力!H38)</f>
        <v/>
      </c>
      <c r="G36" s="100" t="str">
        <f>IF(②選手情報入力!I38="","",②選手情報入力!I38)</f>
        <v/>
      </c>
      <c r="H36" s="99" t="str">
        <f>IF(②選手情報入力!J38="","",②選手情報入力!J38)</f>
        <v/>
      </c>
      <c r="I36" s="100" t="str">
        <f>IF(②選手情報入力!K38="","",②選手情報入力!K38)</f>
        <v/>
      </c>
      <c r="J36" s="218" t="str">
        <f>IF(②選手情報入力!L38="","",②選手情報入力!L38)</f>
        <v/>
      </c>
      <c r="K36" s="219" t="str">
        <f>IF(②選手情報入力!M38="","",②選手情報入力!M38)</f>
        <v/>
      </c>
      <c r="L36" s="100" t="str">
        <f>IF(②選手情報入力!N38="","",②選手情報入力!N38)</f>
        <v/>
      </c>
      <c r="M36" s="100" t="str">
        <f>IF(②選手情報入力!O38="","",②選手情報入力!O38)</f>
        <v/>
      </c>
    </row>
    <row r="37" spans="1:13" s="93" customFormat="1" ht="18" customHeight="1">
      <c r="A37" s="101">
        <v>30</v>
      </c>
      <c r="B37" s="102" t="str">
        <f>IF(②選手情報入力!B39="","",②選手情報入力!B39)</f>
        <v/>
      </c>
      <c r="C37" s="123" t="str">
        <f>IF(②選手情報入力!C39="","",②選手情報入力!C39)</f>
        <v/>
      </c>
      <c r="D37" s="102" t="str">
        <f>IF(②選手情報入力!F39="","",②選手情報入力!F39)</f>
        <v/>
      </c>
      <c r="E37" s="102" t="str">
        <f>IF(②選手情報入力!G39="","",②選手情報入力!G39)</f>
        <v/>
      </c>
      <c r="F37" s="101" t="str">
        <f>IF(②選手情報入力!H39="","",②選手情報入力!H39)</f>
        <v/>
      </c>
      <c r="G37" s="102" t="str">
        <f>IF(②選手情報入力!I39="","",②選手情報入力!I39)</f>
        <v/>
      </c>
      <c r="H37" s="101" t="str">
        <f>IF(②選手情報入力!J39="","",②選手情報入力!J39)</f>
        <v/>
      </c>
      <c r="I37" s="102" t="str">
        <f>IF(②選手情報入力!K39="","",②選手情報入力!K39)</f>
        <v/>
      </c>
      <c r="J37" s="222" t="str">
        <f>IF(②選手情報入力!L39="","",②選手情報入力!L39)</f>
        <v/>
      </c>
      <c r="K37" s="223" t="str">
        <f>IF(②選手情報入力!M39="","",②選手情報入力!M39)</f>
        <v/>
      </c>
      <c r="L37" s="102" t="str">
        <f>IF(②選手情報入力!N39="","",②選手情報入力!N39)</f>
        <v/>
      </c>
      <c r="M37" s="102" t="str">
        <f>IF(②選手情報入力!O39="","",②選手情報入力!O39)</f>
        <v/>
      </c>
    </row>
    <row r="38" spans="1:13" s="93" customFormat="1" ht="18" customHeight="1">
      <c r="A38" s="105">
        <v>31</v>
      </c>
      <c r="B38" s="106" t="str">
        <f>IF(②選手情報入力!B40="","",②選手情報入力!B40)</f>
        <v/>
      </c>
      <c r="C38" s="124" t="str">
        <f>IF(②選手情報入力!C40="","",②選手情報入力!C40)</f>
        <v/>
      </c>
      <c r="D38" s="106" t="str">
        <f>IF(②選手情報入力!F40="","",②選手情報入力!F40)</f>
        <v/>
      </c>
      <c r="E38" s="106" t="str">
        <f>IF(②選手情報入力!G40="","",②選手情報入力!G40)</f>
        <v/>
      </c>
      <c r="F38" s="105" t="str">
        <f>IF(②選手情報入力!H40="","",②選手情報入力!H40)</f>
        <v/>
      </c>
      <c r="G38" s="106" t="str">
        <f>IF(②選手情報入力!I40="","",②選手情報入力!I40)</f>
        <v/>
      </c>
      <c r="H38" s="105" t="str">
        <f>IF(②選手情報入力!J40="","",②選手情報入力!J40)</f>
        <v/>
      </c>
      <c r="I38" s="106" t="str">
        <f>IF(②選手情報入力!K40="","",②選手情報入力!K40)</f>
        <v/>
      </c>
      <c r="J38" s="224" t="str">
        <f>IF(②選手情報入力!L40="","",②選手情報入力!L40)</f>
        <v/>
      </c>
      <c r="K38" s="225" t="str">
        <f>IF(②選手情報入力!M40="","",②選手情報入力!M40)</f>
        <v/>
      </c>
      <c r="L38" s="106" t="str">
        <f>IF(②選手情報入力!N40="","",②選手情報入力!N40)</f>
        <v/>
      </c>
      <c r="M38" s="106" t="str">
        <f>IF(②選手情報入力!O40="","",②選手情報入力!O40)</f>
        <v/>
      </c>
    </row>
    <row r="39" spans="1:13" s="93" customFormat="1" ht="18" customHeight="1">
      <c r="A39" s="99">
        <v>32</v>
      </c>
      <c r="B39" s="100" t="str">
        <f>IF(②選手情報入力!B41="","",②選手情報入力!B41)</f>
        <v/>
      </c>
      <c r="C39" s="121" t="str">
        <f>IF(②選手情報入力!C41="","",②選手情報入力!C41)</f>
        <v/>
      </c>
      <c r="D39" s="100" t="str">
        <f>IF(②選手情報入力!F41="","",②選手情報入力!F41)</f>
        <v/>
      </c>
      <c r="E39" s="100" t="str">
        <f>IF(②選手情報入力!G41="","",②選手情報入力!G41)</f>
        <v/>
      </c>
      <c r="F39" s="99" t="str">
        <f>IF(②選手情報入力!H41="","",②選手情報入力!H41)</f>
        <v/>
      </c>
      <c r="G39" s="100" t="str">
        <f>IF(②選手情報入力!I41="","",②選手情報入力!I41)</f>
        <v/>
      </c>
      <c r="H39" s="99" t="str">
        <f>IF(②選手情報入力!J41="","",②選手情報入力!J41)</f>
        <v/>
      </c>
      <c r="I39" s="100" t="str">
        <f>IF(②選手情報入力!K41="","",②選手情報入力!K41)</f>
        <v/>
      </c>
      <c r="J39" s="218" t="str">
        <f>IF(②選手情報入力!L41="","",②選手情報入力!L41)</f>
        <v/>
      </c>
      <c r="K39" s="219" t="str">
        <f>IF(②選手情報入力!M41="","",②選手情報入力!M41)</f>
        <v/>
      </c>
      <c r="L39" s="100" t="str">
        <f>IF(②選手情報入力!N41="","",②選手情報入力!N41)</f>
        <v/>
      </c>
      <c r="M39" s="100" t="str">
        <f>IF(②選手情報入力!O41="","",②選手情報入力!O41)</f>
        <v/>
      </c>
    </row>
    <row r="40" spans="1:13" s="93" customFormat="1" ht="18" customHeight="1">
      <c r="A40" s="99">
        <v>33</v>
      </c>
      <c r="B40" s="100" t="str">
        <f>IF(②選手情報入力!B42="","",②選手情報入力!B42)</f>
        <v/>
      </c>
      <c r="C40" s="121" t="str">
        <f>IF(②選手情報入力!C42="","",②選手情報入力!C42)</f>
        <v/>
      </c>
      <c r="D40" s="100" t="str">
        <f>IF(②選手情報入力!F42="","",②選手情報入力!F42)</f>
        <v/>
      </c>
      <c r="E40" s="100" t="str">
        <f>IF(②選手情報入力!G42="","",②選手情報入力!G42)</f>
        <v/>
      </c>
      <c r="F40" s="99" t="str">
        <f>IF(②選手情報入力!H42="","",②選手情報入力!H42)</f>
        <v/>
      </c>
      <c r="G40" s="100" t="str">
        <f>IF(②選手情報入力!I42="","",②選手情報入力!I42)</f>
        <v/>
      </c>
      <c r="H40" s="99" t="str">
        <f>IF(②選手情報入力!J42="","",②選手情報入力!J42)</f>
        <v/>
      </c>
      <c r="I40" s="100" t="str">
        <f>IF(②選手情報入力!K42="","",②選手情報入力!K42)</f>
        <v/>
      </c>
      <c r="J40" s="218" t="str">
        <f>IF(②選手情報入力!L42="","",②選手情報入力!L42)</f>
        <v/>
      </c>
      <c r="K40" s="219" t="str">
        <f>IF(②選手情報入力!M42="","",②選手情報入力!M42)</f>
        <v/>
      </c>
      <c r="L40" s="100" t="str">
        <f>IF(②選手情報入力!N42="","",②選手情報入力!N42)</f>
        <v/>
      </c>
      <c r="M40" s="100" t="str">
        <f>IF(②選手情報入力!O42="","",②選手情報入力!O42)</f>
        <v/>
      </c>
    </row>
    <row r="41" spans="1:13" s="93" customFormat="1" ht="18" customHeight="1">
      <c r="A41" s="99">
        <v>34</v>
      </c>
      <c r="B41" s="100" t="str">
        <f>IF(②選手情報入力!B43="","",②選手情報入力!B43)</f>
        <v/>
      </c>
      <c r="C41" s="121" t="str">
        <f>IF(②選手情報入力!C43="","",②選手情報入力!C43)</f>
        <v/>
      </c>
      <c r="D41" s="100" t="str">
        <f>IF(②選手情報入力!F43="","",②選手情報入力!F43)</f>
        <v/>
      </c>
      <c r="E41" s="100" t="str">
        <f>IF(②選手情報入力!G43="","",②選手情報入力!G43)</f>
        <v/>
      </c>
      <c r="F41" s="99" t="str">
        <f>IF(②選手情報入力!H43="","",②選手情報入力!H43)</f>
        <v/>
      </c>
      <c r="G41" s="100" t="str">
        <f>IF(②選手情報入力!I43="","",②選手情報入力!I43)</f>
        <v/>
      </c>
      <c r="H41" s="99" t="str">
        <f>IF(②選手情報入力!J43="","",②選手情報入力!J43)</f>
        <v/>
      </c>
      <c r="I41" s="100" t="str">
        <f>IF(②選手情報入力!K43="","",②選手情報入力!K43)</f>
        <v/>
      </c>
      <c r="J41" s="218" t="str">
        <f>IF(②選手情報入力!L43="","",②選手情報入力!L43)</f>
        <v/>
      </c>
      <c r="K41" s="219" t="str">
        <f>IF(②選手情報入力!M43="","",②選手情報入力!M43)</f>
        <v/>
      </c>
      <c r="L41" s="100" t="str">
        <f>IF(②選手情報入力!N43="","",②選手情報入力!N43)</f>
        <v/>
      </c>
      <c r="M41" s="100" t="str">
        <f>IF(②選手情報入力!O43="","",②選手情報入力!O43)</f>
        <v/>
      </c>
    </row>
    <row r="42" spans="1:13" s="93" customFormat="1" ht="18" customHeight="1">
      <c r="A42" s="103">
        <v>35</v>
      </c>
      <c r="B42" s="104" t="str">
        <f>IF(②選手情報入力!B44="","",②選手情報入力!B44)</f>
        <v/>
      </c>
      <c r="C42" s="122" t="str">
        <f>IF(②選手情報入力!C44="","",②選手情報入力!C44)</f>
        <v/>
      </c>
      <c r="D42" s="104" t="str">
        <f>IF(②選手情報入力!F44="","",②選手情報入力!F44)</f>
        <v/>
      </c>
      <c r="E42" s="104" t="str">
        <f>IF(②選手情報入力!G44="","",②選手情報入力!G44)</f>
        <v/>
      </c>
      <c r="F42" s="103" t="str">
        <f>IF(②選手情報入力!H44="","",②選手情報入力!H44)</f>
        <v/>
      </c>
      <c r="G42" s="104" t="str">
        <f>IF(②選手情報入力!I44="","",②選手情報入力!I44)</f>
        <v/>
      </c>
      <c r="H42" s="103" t="str">
        <f>IF(②選手情報入力!J44="","",②選手情報入力!J44)</f>
        <v/>
      </c>
      <c r="I42" s="104" t="str">
        <f>IF(②選手情報入力!K44="","",②選手情報入力!K44)</f>
        <v/>
      </c>
      <c r="J42" s="220" t="str">
        <f>IF(②選手情報入力!L44="","",②選手情報入力!L44)</f>
        <v/>
      </c>
      <c r="K42" s="221" t="str">
        <f>IF(②選手情報入力!M44="","",②選手情報入力!M44)</f>
        <v/>
      </c>
      <c r="L42" s="104" t="str">
        <f>IF(②選手情報入力!N44="","",②選手情報入力!N44)</f>
        <v/>
      </c>
      <c r="M42" s="104" t="str">
        <f>IF(②選手情報入力!O44="","",②選手情報入力!O44)</f>
        <v/>
      </c>
    </row>
    <row r="43" spans="1:13" s="93" customFormat="1" ht="18" customHeight="1">
      <c r="A43" s="97">
        <v>36</v>
      </c>
      <c r="B43" s="98" t="str">
        <f>IF(②選手情報入力!B45="","",②選手情報入力!B45)</f>
        <v/>
      </c>
      <c r="C43" s="120" t="str">
        <f>IF(②選手情報入力!C45="","",②選手情報入力!C45)</f>
        <v/>
      </c>
      <c r="D43" s="98" t="str">
        <f>IF(②選手情報入力!F45="","",②選手情報入力!F45)</f>
        <v/>
      </c>
      <c r="E43" s="98" t="str">
        <f>IF(②選手情報入力!G45="","",②選手情報入力!G45)</f>
        <v/>
      </c>
      <c r="F43" s="97" t="str">
        <f>IF(②選手情報入力!H45="","",②選手情報入力!H45)</f>
        <v/>
      </c>
      <c r="G43" s="98" t="str">
        <f>IF(②選手情報入力!I45="","",②選手情報入力!I45)</f>
        <v/>
      </c>
      <c r="H43" s="97" t="str">
        <f>IF(②選手情報入力!J45="","",②選手情報入力!J45)</f>
        <v/>
      </c>
      <c r="I43" s="98" t="str">
        <f>IF(②選手情報入力!K45="","",②選手情報入力!K45)</f>
        <v/>
      </c>
      <c r="J43" s="216" t="str">
        <f>IF(②選手情報入力!L45="","",②選手情報入力!L45)</f>
        <v/>
      </c>
      <c r="K43" s="217" t="str">
        <f>IF(②選手情報入力!M45="","",②選手情報入力!M45)</f>
        <v/>
      </c>
      <c r="L43" s="98" t="str">
        <f>IF(②選手情報入力!N45="","",②選手情報入力!N45)</f>
        <v/>
      </c>
      <c r="M43" s="98" t="str">
        <f>IF(②選手情報入力!O45="","",②選手情報入力!O45)</f>
        <v/>
      </c>
    </row>
    <row r="44" spans="1:13" s="93" customFormat="1" ht="18" customHeight="1">
      <c r="A44" s="99">
        <v>37</v>
      </c>
      <c r="B44" s="100" t="str">
        <f>IF(②選手情報入力!B46="","",②選手情報入力!B46)</f>
        <v/>
      </c>
      <c r="C44" s="121" t="str">
        <f>IF(②選手情報入力!C46="","",②選手情報入力!C46)</f>
        <v/>
      </c>
      <c r="D44" s="100" t="str">
        <f>IF(②選手情報入力!F46="","",②選手情報入力!F46)</f>
        <v/>
      </c>
      <c r="E44" s="100" t="str">
        <f>IF(②選手情報入力!G46="","",②選手情報入力!G46)</f>
        <v/>
      </c>
      <c r="F44" s="99" t="str">
        <f>IF(②選手情報入力!H46="","",②選手情報入力!H46)</f>
        <v/>
      </c>
      <c r="G44" s="100" t="str">
        <f>IF(②選手情報入力!I46="","",②選手情報入力!I46)</f>
        <v/>
      </c>
      <c r="H44" s="99" t="str">
        <f>IF(②選手情報入力!J46="","",②選手情報入力!J46)</f>
        <v/>
      </c>
      <c r="I44" s="100" t="str">
        <f>IF(②選手情報入力!K46="","",②選手情報入力!K46)</f>
        <v/>
      </c>
      <c r="J44" s="218" t="str">
        <f>IF(②選手情報入力!L46="","",②選手情報入力!L46)</f>
        <v/>
      </c>
      <c r="K44" s="219" t="str">
        <f>IF(②選手情報入力!M46="","",②選手情報入力!M46)</f>
        <v/>
      </c>
      <c r="L44" s="100" t="str">
        <f>IF(②選手情報入力!N46="","",②選手情報入力!N46)</f>
        <v/>
      </c>
      <c r="M44" s="100" t="str">
        <f>IF(②選手情報入力!O46="","",②選手情報入力!O46)</f>
        <v/>
      </c>
    </row>
    <row r="45" spans="1:13" s="93" customFormat="1" ht="18" customHeight="1">
      <c r="A45" s="99">
        <v>38</v>
      </c>
      <c r="B45" s="100" t="str">
        <f>IF(②選手情報入力!B47="","",②選手情報入力!B47)</f>
        <v/>
      </c>
      <c r="C45" s="121" t="str">
        <f>IF(②選手情報入力!C47="","",②選手情報入力!C47)</f>
        <v/>
      </c>
      <c r="D45" s="100" t="str">
        <f>IF(②選手情報入力!F47="","",②選手情報入力!F47)</f>
        <v/>
      </c>
      <c r="E45" s="100" t="str">
        <f>IF(②選手情報入力!G47="","",②選手情報入力!G47)</f>
        <v/>
      </c>
      <c r="F45" s="99" t="str">
        <f>IF(②選手情報入力!H47="","",②選手情報入力!H47)</f>
        <v/>
      </c>
      <c r="G45" s="100" t="str">
        <f>IF(②選手情報入力!I47="","",②選手情報入力!I47)</f>
        <v/>
      </c>
      <c r="H45" s="99" t="str">
        <f>IF(②選手情報入力!J47="","",②選手情報入力!J47)</f>
        <v/>
      </c>
      <c r="I45" s="100" t="str">
        <f>IF(②選手情報入力!K47="","",②選手情報入力!K47)</f>
        <v/>
      </c>
      <c r="J45" s="218" t="str">
        <f>IF(②選手情報入力!L47="","",②選手情報入力!L47)</f>
        <v/>
      </c>
      <c r="K45" s="219" t="str">
        <f>IF(②選手情報入力!M47="","",②選手情報入力!M47)</f>
        <v/>
      </c>
      <c r="L45" s="100" t="str">
        <f>IF(②選手情報入力!N47="","",②選手情報入力!N47)</f>
        <v/>
      </c>
      <c r="M45" s="100" t="str">
        <f>IF(②選手情報入力!O47="","",②選手情報入力!O47)</f>
        <v/>
      </c>
    </row>
    <row r="46" spans="1:13" s="93" customFormat="1" ht="18" customHeight="1">
      <c r="A46" s="99">
        <v>39</v>
      </c>
      <c r="B46" s="100" t="str">
        <f>IF(②選手情報入力!B48="","",②選手情報入力!B48)</f>
        <v/>
      </c>
      <c r="C46" s="121" t="str">
        <f>IF(②選手情報入力!C48="","",②選手情報入力!C48)</f>
        <v/>
      </c>
      <c r="D46" s="100" t="str">
        <f>IF(②選手情報入力!F48="","",②選手情報入力!F48)</f>
        <v/>
      </c>
      <c r="E46" s="100" t="str">
        <f>IF(②選手情報入力!G48="","",②選手情報入力!G48)</f>
        <v/>
      </c>
      <c r="F46" s="99" t="str">
        <f>IF(②選手情報入力!H48="","",②選手情報入力!H48)</f>
        <v/>
      </c>
      <c r="G46" s="100" t="str">
        <f>IF(②選手情報入力!I48="","",②選手情報入力!I48)</f>
        <v/>
      </c>
      <c r="H46" s="99" t="str">
        <f>IF(②選手情報入力!J48="","",②選手情報入力!J48)</f>
        <v/>
      </c>
      <c r="I46" s="100" t="str">
        <f>IF(②選手情報入力!K48="","",②選手情報入力!K48)</f>
        <v/>
      </c>
      <c r="J46" s="218" t="str">
        <f>IF(②選手情報入力!L48="","",②選手情報入力!L48)</f>
        <v/>
      </c>
      <c r="K46" s="219" t="str">
        <f>IF(②選手情報入力!M48="","",②選手情報入力!M48)</f>
        <v/>
      </c>
      <c r="L46" s="100" t="str">
        <f>IF(②選手情報入力!N48="","",②選手情報入力!N48)</f>
        <v/>
      </c>
      <c r="M46" s="100" t="str">
        <f>IF(②選手情報入力!O48="","",②選手情報入力!O48)</f>
        <v/>
      </c>
    </row>
    <row r="47" spans="1:13" s="93" customFormat="1" ht="18" customHeight="1">
      <c r="A47" s="101">
        <v>40</v>
      </c>
      <c r="B47" s="102" t="str">
        <f>IF(②選手情報入力!B49="","",②選手情報入力!B49)</f>
        <v/>
      </c>
      <c r="C47" s="123" t="str">
        <f>IF(②選手情報入力!C49="","",②選手情報入力!C49)</f>
        <v/>
      </c>
      <c r="D47" s="102" t="str">
        <f>IF(②選手情報入力!F49="","",②選手情報入力!F49)</f>
        <v/>
      </c>
      <c r="E47" s="102" t="str">
        <f>IF(②選手情報入力!G49="","",②選手情報入力!G49)</f>
        <v/>
      </c>
      <c r="F47" s="101" t="str">
        <f>IF(②選手情報入力!H49="","",②選手情報入力!H49)</f>
        <v/>
      </c>
      <c r="G47" s="102" t="str">
        <f>IF(②選手情報入力!I49="","",②選手情報入力!I49)</f>
        <v/>
      </c>
      <c r="H47" s="101" t="str">
        <f>IF(②選手情報入力!J49="","",②選手情報入力!J49)</f>
        <v/>
      </c>
      <c r="I47" s="102" t="str">
        <f>IF(②選手情報入力!K49="","",②選手情報入力!K49)</f>
        <v/>
      </c>
      <c r="J47" s="222" t="str">
        <f>IF(②選手情報入力!L49="","",②選手情報入力!L49)</f>
        <v/>
      </c>
      <c r="K47" s="223" t="str">
        <f>IF(②選手情報入力!M49="","",②選手情報入力!M49)</f>
        <v/>
      </c>
      <c r="L47" s="102" t="str">
        <f>IF(②選手情報入力!N49="","",②選手情報入力!N49)</f>
        <v/>
      </c>
      <c r="M47" s="102" t="str">
        <f>IF(②選手情報入力!O49="","",②選手情報入力!O49)</f>
        <v/>
      </c>
    </row>
    <row r="48" spans="1:13" s="93" customFormat="1" ht="18" customHeight="1">
      <c r="A48" s="97">
        <v>41</v>
      </c>
      <c r="B48" s="98" t="str">
        <f>IF(②選手情報入力!B50="","",②選手情報入力!B50)</f>
        <v/>
      </c>
      <c r="C48" s="120" t="str">
        <f>IF(②選手情報入力!C50="","",②選手情報入力!C50)</f>
        <v/>
      </c>
      <c r="D48" s="98" t="str">
        <f>IF(②選手情報入力!F50="","",②選手情報入力!F50)</f>
        <v/>
      </c>
      <c r="E48" s="98" t="str">
        <f>IF(②選手情報入力!G50="","",②選手情報入力!G50)</f>
        <v/>
      </c>
      <c r="F48" s="97" t="str">
        <f>IF(②選手情報入力!H50="","",②選手情報入力!H50)</f>
        <v/>
      </c>
      <c r="G48" s="98" t="str">
        <f>IF(②選手情報入力!I50="","",②選手情報入力!I50)</f>
        <v/>
      </c>
      <c r="H48" s="97" t="str">
        <f>IF(②選手情報入力!J50="","",②選手情報入力!J50)</f>
        <v/>
      </c>
      <c r="I48" s="98" t="str">
        <f>IF(②選手情報入力!K50="","",②選手情報入力!K50)</f>
        <v/>
      </c>
      <c r="J48" s="216" t="str">
        <f>IF(②選手情報入力!L50="","",②選手情報入力!L50)</f>
        <v/>
      </c>
      <c r="K48" s="217" t="str">
        <f>IF(②選手情報入力!M50="","",②選手情報入力!M50)</f>
        <v/>
      </c>
      <c r="L48" s="98" t="str">
        <f>IF(②選手情報入力!N50="","",②選手情報入力!N50)</f>
        <v/>
      </c>
      <c r="M48" s="98" t="str">
        <f>IF(②選手情報入力!O50="","",②選手情報入力!O50)</f>
        <v/>
      </c>
    </row>
    <row r="49" spans="1:13" s="93" customFormat="1" ht="18" customHeight="1">
      <c r="A49" s="99">
        <v>42</v>
      </c>
      <c r="B49" s="100" t="str">
        <f>IF(②選手情報入力!B51="","",②選手情報入力!B51)</f>
        <v/>
      </c>
      <c r="C49" s="121" t="str">
        <f>IF(②選手情報入力!C51="","",②選手情報入力!C51)</f>
        <v/>
      </c>
      <c r="D49" s="100" t="str">
        <f>IF(②選手情報入力!F51="","",②選手情報入力!F51)</f>
        <v/>
      </c>
      <c r="E49" s="100" t="str">
        <f>IF(②選手情報入力!G51="","",②選手情報入力!G51)</f>
        <v/>
      </c>
      <c r="F49" s="99" t="str">
        <f>IF(②選手情報入力!H51="","",②選手情報入力!H51)</f>
        <v/>
      </c>
      <c r="G49" s="100" t="str">
        <f>IF(②選手情報入力!I51="","",②選手情報入力!I51)</f>
        <v/>
      </c>
      <c r="H49" s="99" t="str">
        <f>IF(②選手情報入力!J51="","",②選手情報入力!J51)</f>
        <v/>
      </c>
      <c r="I49" s="100" t="str">
        <f>IF(②選手情報入力!K51="","",②選手情報入力!K51)</f>
        <v/>
      </c>
      <c r="J49" s="218" t="str">
        <f>IF(②選手情報入力!L51="","",②選手情報入力!L51)</f>
        <v/>
      </c>
      <c r="K49" s="219" t="str">
        <f>IF(②選手情報入力!M51="","",②選手情報入力!M51)</f>
        <v/>
      </c>
      <c r="L49" s="100" t="str">
        <f>IF(②選手情報入力!N51="","",②選手情報入力!N51)</f>
        <v/>
      </c>
      <c r="M49" s="100" t="str">
        <f>IF(②選手情報入力!O51="","",②選手情報入力!O51)</f>
        <v/>
      </c>
    </row>
    <row r="50" spans="1:13" s="93" customFormat="1" ht="18" customHeight="1">
      <c r="A50" s="99">
        <v>43</v>
      </c>
      <c r="B50" s="100" t="str">
        <f>IF(②選手情報入力!B52="","",②選手情報入力!B52)</f>
        <v/>
      </c>
      <c r="C50" s="121" t="str">
        <f>IF(②選手情報入力!C52="","",②選手情報入力!C52)</f>
        <v/>
      </c>
      <c r="D50" s="100" t="str">
        <f>IF(②選手情報入力!F52="","",②選手情報入力!F52)</f>
        <v/>
      </c>
      <c r="E50" s="100" t="str">
        <f>IF(②選手情報入力!G52="","",②選手情報入力!G52)</f>
        <v/>
      </c>
      <c r="F50" s="99" t="str">
        <f>IF(②選手情報入力!H52="","",②選手情報入力!H52)</f>
        <v/>
      </c>
      <c r="G50" s="100" t="str">
        <f>IF(②選手情報入力!I52="","",②選手情報入力!I52)</f>
        <v/>
      </c>
      <c r="H50" s="99" t="str">
        <f>IF(②選手情報入力!J52="","",②選手情報入力!J52)</f>
        <v/>
      </c>
      <c r="I50" s="100" t="str">
        <f>IF(②選手情報入力!K52="","",②選手情報入力!K52)</f>
        <v/>
      </c>
      <c r="J50" s="218" t="str">
        <f>IF(②選手情報入力!L52="","",②選手情報入力!L52)</f>
        <v/>
      </c>
      <c r="K50" s="219" t="str">
        <f>IF(②選手情報入力!M52="","",②選手情報入力!M52)</f>
        <v/>
      </c>
      <c r="L50" s="100" t="str">
        <f>IF(②選手情報入力!N52="","",②選手情報入力!N52)</f>
        <v/>
      </c>
      <c r="M50" s="100" t="str">
        <f>IF(②選手情報入力!O52="","",②選手情報入力!O52)</f>
        <v/>
      </c>
    </row>
    <row r="51" spans="1:13" s="93" customFormat="1" ht="18" customHeight="1">
      <c r="A51" s="99">
        <v>44</v>
      </c>
      <c r="B51" s="100" t="str">
        <f>IF(②選手情報入力!B53="","",②選手情報入力!B53)</f>
        <v/>
      </c>
      <c r="C51" s="121" t="str">
        <f>IF(②選手情報入力!C53="","",②選手情報入力!C53)</f>
        <v/>
      </c>
      <c r="D51" s="100" t="str">
        <f>IF(②選手情報入力!F53="","",②選手情報入力!F53)</f>
        <v/>
      </c>
      <c r="E51" s="100" t="str">
        <f>IF(②選手情報入力!G53="","",②選手情報入力!G53)</f>
        <v/>
      </c>
      <c r="F51" s="99" t="str">
        <f>IF(②選手情報入力!H53="","",②選手情報入力!H53)</f>
        <v/>
      </c>
      <c r="G51" s="100" t="str">
        <f>IF(②選手情報入力!I53="","",②選手情報入力!I53)</f>
        <v/>
      </c>
      <c r="H51" s="99" t="str">
        <f>IF(②選手情報入力!J53="","",②選手情報入力!J53)</f>
        <v/>
      </c>
      <c r="I51" s="100" t="str">
        <f>IF(②選手情報入力!K53="","",②選手情報入力!K53)</f>
        <v/>
      </c>
      <c r="J51" s="218" t="str">
        <f>IF(②選手情報入力!L53="","",②選手情報入力!L53)</f>
        <v/>
      </c>
      <c r="K51" s="219" t="str">
        <f>IF(②選手情報入力!M53="","",②選手情報入力!M53)</f>
        <v/>
      </c>
      <c r="L51" s="100" t="str">
        <f>IF(②選手情報入力!N53="","",②選手情報入力!N53)</f>
        <v/>
      </c>
      <c r="M51" s="100" t="str">
        <f>IF(②選手情報入力!O53="","",②選手情報入力!O53)</f>
        <v/>
      </c>
    </row>
    <row r="52" spans="1:13" s="93" customFormat="1" ht="18" customHeight="1">
      <c r="A52" s="101">
        <v>45</v>
      </c>
      <c r="B52" s="102" t="str">
        <f>IF(②選手情報入力!B54="","",②選手情報入力!B54)</f>
        <v/>
      </c>
      <c r="C52" s="123" t="str">
        <f>IF(②選手情報入力!C54="","",②選手情報入力!C54)</f>
        <v/>
      </c>
      <c r="D52" s="102" t="str">
        <f>IF(②選手情報入力!F54="","",②選手情報入力!F54)</f>
        <v/>
      </c>
      <c r="E52" s="102" t="str">
        <f>IF(②選手情報入力!G54="","",②選手情報入力!G54)</f>
        <v/>
      </c>
      <c r="F52" s="101" t="str">
        <f>IF(②選手情報入力!H54="","",②選手情報入力!H54)</f>
        <v/>
      </c>
      <c r="G52" s="102" t="str">
        <f>IF(②選手情報入力!I54="","",②選手情報入力!I54)</f>
        <v/>
      </c>
      <c r="H52" s="101" t="str">
        <f>IF(②選手情報入力!J54="","",②選手情報入力!J54)</f>
        <v/>
      </c>
      <c r="I52" s="102" t="str">
        <f>IF(②選手情報入力!K54="","",②選手情報入力!K54)</f>
        <v/>
      </c>
      <c r="J52" s="222" t="str">
        <f>IF(②選手情報入力!L54="","",②選手情報入力!L54)</f>
        <v/>
      </c>
      <c r="K52" s="223" t="str">
        <f>IF(②選手情報入力!M54="","",②選手情報入力!M54)</f>
        <v/>
      </c>
      <c r="L52" s="102" t="str">
        <f>IF(②選手情報入力!N54="","",②選手情報入力!N54)</f>
        <v/>
      </c>
      <c r="M52" s="102" t="str">
        <f>IF(②選手情報入力!O54="","",②選手情報入力!O54)</f>
        <v/>
      </c>
    </row>
    <row r="53" spans="1:13" s="93" customFormat="1" ht="18" customHeight="1">
      <c r="A53" s="97">
        <v>46</v>
      </c>
      <c r="B53" s="98" t="str">
        <f>IF(②選手情報入力!B55="","",②選手情報入力!B55)</f>
        <v/>
      </c>
      <c r="C53" s="120" t="str">
        <f>IF(②選手情報入力!C55="","",②選手情報入力!C55)</f>
        <v/>
      </c>
      <c r="D53" s="98" t="str">
        <f>IF(②選手情報入力!F55="","",②選手情報入力!F55)</f>
        <v/>
      </c>
      <c r="E53" s="98" t="str">
        <f>IF(②選手情報入力!G55="","",②選手情報入力!G55)</f>
        <v/>
      </c>
      <c r="F53" s="97" t="str">
        <f>IF(②選手情報入力!H55="","",②選手情報入力!H55)</f>
        <v/>
      </c>
      <c r="G53" s="98" t="str">
        <f>IF(②選手情報入力!I55="","",②選手情報入力!I55)</f>
        <v/>
      </c>
      <c r="H53" s="97" t="str">
        <f>IF(②選手情報入力!J55="","",②選手情報入力!J55)</f>
        <v/>
      </c>
      <c r="I53" s="98" t="str">
        <f>IF(②選手情報入力!K55="","",②選手情報入力!K55)</f>
        <v/>
      </c>
      <c r="J53" s="216" t="str">
        <f>IF(②選手情報入力!L55="","",②選手情報入力!L55)</f>
        <v/>
      </c>
      <c r="K53" s="217" t="str">
        <f>IF(②選手情報入力!M55="","",②選手情報入力!M55)</f>
        <v/>
      </c>
      <c r="L53" s="98" t="str">
        <f>IF(②選手情報入力!N55="","",②選手情報入力!N55)</f>
        <v/>
      </c>
      <c r="M53" s="98" t="str">
        <f>IF(②選手情報入力!O55="","",②選手情報入力!O55)</f>
        <v/>
      </c>
    </row>
    <row r="54" spans="1:13" s="93" customFormat="1" ht="18" customHeight="1">
      <c r="A54" s="99">
        <v>47</v>
      </c>
      <c r="B54" s="100" t="str">
        <f>IF(②選手情報入力!B56="","",②選手情報入力!B56)</f>
        <v/>
      </c>
      <c r="C54" s="121" t="str">
        <f>IF(②選手情報入力!C56="","",②選手情報入力!C56)</f>
        <v/>
      </c>
      <c r="D54" s="100" t="str">
        <f>IF(②選手情報入力!F56="","",②選手情報入力!F56)</f>
        <v/>
      </c>
      <c r="E54" s="100" t="str">
        <f>IF(②選手情報入力!G56="","",②選手情報入力!G56)</f>
        <v/>
      </c>
      <c r="F54" s="99" t="str">
        <f>IF(②選手情報入力!H56="","",②選手情報入力!H56)</f>
        <v/>
      </c>
      <c r="G54" s="100" t="str">
        <f>IF(②選手情報入力!I56="","",②選手情報入力!I56)</f>
        <v/>
      </c>
      <c r="H54" s="99" t="str">
        <f>IF(②選手情報入力!J56="","",②選手情報入力!J56)</f>
        <v/>
      </c>
      <c r="I54" s="100" t="str">
        <f>IF(②選手情報入力!K56="","",②選手情報入力!K56)</f>
        <v/>
      </c>
      <c r="J54" s="218" t="str">
        <f>IF(②選手情報入力!L56="","",②選手情報入力!L56)</f>
        <v/>
      </c>
      <c r="K54" s="219" t="str">
        <f>IF(②選手情報入力!M56="","",②選手情報入力!M56)</f>
        <v/>
      </c>
      <c r="L54" s="100" t="str">
        <f>IF(②選手情報入力!N56="","",②選手情報入力!N56)</f>
        <v/>
      </c>
      <c r="M54" s="100" t="str">
        <f>IF(②選手情報入力!O56="","",②選手情報入力!O56)</f>
        <v/>
      </c>
    </row>
    <row r="55" spans="1:13" s="93" customFormat="1" ht="18" customHeight="1">
      <c r="A55" s="99">
        <v>48</v>
      </c>
      <c r="B55" s="100" t="str">
        <f>IF(②選手情報入力!B57="","",②選手情報入力!B57)</f>
        <v/>
      </c>
      <c r="C55" s="121" t="str">
        <f>IF(②選手情報入力!C57="","",②選手情報入力!C57)</f>
        <v/>
      </c>
      <c r="D55" s="100" t="str">
        <f>IF(②選手情報入力!F57="","",②選手情報入力!F57)</f>
        <v/>
      </c>
      <c r="E55" s="100" t="str">
        <f>IF(②選手情報入力!G57="","",②選手情報入力!G57)</f>
        <v/>
      </c>
      <c r="F55" s="99" t="str">
        <f>IF(②選手情報入力!H57="","",②選手情報入力!H57)</f>
        <v/>
      </c>
      <c r="G55" s="100" t="str">
        <f>IF(②選手情報入力!I57="","",②選手情報入力!I57)</f>
        <v/>
      </c>
      <c r="H55" s="99" t="str">
        <f>IF(②選手情報入力!J57="","",②選手情報入力!J57)</f>
        <v/>
      </c>
      <c r="I55" s="100" t="str">
        <f>IF(②選手情報入力!K57="","",②選手情報入力!K57)</f>
        <v/>
      </c>
      <c r="J55" s="218" t="str">
        <f>IF(②選手情報入力!L57="","",②選手情報入力!L57)</f>
        <v/>
      </c>
      <c r="K55" s="219" t="str">
        <f>IF(②選手情報入力!M57="","",②選手情報入力!M57)</f>
        <v/>
      </c>
      <c r="L55" s="100" t="str">
        <f>IF(②選手情報入力!N57="","",②選手情報入力!N57)</f>
        <v/>
      </c>
      <c r="M55" s="100" t="str">
        <f>IF(②選手情報入力!O57="","",②選手情報入力!O57)</f>
        <v/>
      </c>
    </row>
    <row r="56" spans="1:13" s="93" customFormat="1" ht="18" customHeight="1">
      <c r="A56" s="99">
        <v>49</v>
      </c>
      <c r="B56" s="100" t="str">
        <f>IF(②選手情報入力!B58="","",②選手情報入力!B58)</f>
        <v/>
      </c>
      <c r="C56" s="121" t="str">
        <f>IF(②選手情報入力!C58="","",②選手情報入力!C58)</f>
        <v/>
      </c>
      <c r="D56" s="100" t="str">
        <f>IF(②選手情報入力!F58="","",②選手情報入力!F58)</f>
        <v/>
      </c>
      <c r="E56" s="100" t="str">
        <f>IF(②選手情報入力!G58="","",②選手情報入力!G58)</f>
        <v/>
      </c>
      <c r="F56" s="99" t="str">
        <f>IF(②選手情報入力!H58="","",②選手情報入力!H58)</f>
        <v/>
      </c>
      <c r="G56" s="100" t="str">
        <f>IF(②選手情報入力!I58="","",②選手情報入力!I58)</f>
        <v/>
      </c>
      <c r="H56" s="99" t="str">
        <f>IF(②選手情報入力!J58="","",②選手情報入力!J58)</f>
        <v/>
      </c>
      <c r="I56" s="100" t="str">
        <f>IF(②選手情報入力!K58="","",②選手情報入力!K58)</f>
        <v/>
      </c>
      <c r="J56" s="218" t="str">
        <f>IF(②選手情報入力!L58="","",②選手情報入力!L58)</f>
        <v/>
      </c>
      <c r="K56" s="219" t="str">
        <f>IF(②選手情報入力!M58="","",②選手情報入力!M58)</f>
        <v/>
      </c>
      <c r="L56" s="100" t="str">
        <f>IF(②選手情報入力!N58="","",②選手情報入力!N58)</f>
        <v/>
      </c>
      <c r="M56" s="100" t="str">
        <f>IF(②選手情報入力!O58="","",②選手情報入力!O58)</f>
        <v/>
      </c>
    </row>
    <row r="57" spans="1:13" s="93" customFormat="1" ht="18" customHeight="1">
      <c r="A57" s="101">
        <v>50</v>
      </c>
      <c r="B57" s="102" t="str">
        <f>IF(②選手情報入力!B59="","",②選手情報入力!B59)</f>
        <v/>
      </c>
      <c r="C57" s="123" t="str">
        <f>IF(②選手情報入力!C59="","",②選手情報入力!C59)</f>
        <v/>
      </c>
      <c r="D57" s="102" t="str">
        <f>IF(②選手情報入力!F59="","",②選手情報入力!F59)</f>
        <v/>
      </c>
      <c r="E57" s="102" t="str">
        <f>IF(②選手情報入力!G59="","",②選手情報入力!G59)</f>
        <v/>
      </c>
      <c r="F57" s="101" t="str">
        <f>IF(②選手情報入力!H59="","",②選手情報入力!H59)</f>
        <v/>
      </c>
      <c r="G57" s="102" t="str">
        <f>IF(②選手情報入力!I59="","",②選手情報入力!I59)</f>
        <v/>
      </c>
      <c r="H57" s="101" t="str">
        <f>IF(②選手情報入力!J59="","",②選手情報入力!J59)</f>
        <v/>
      </c>
      <c r="I57" s="102" t="str">
        <f>IF(②選手情報入力!K59="","",②選手情報入力!K59)</f>
        <v/>
      </c>
      <c r="J57" s="222" t="str">
        <f>IF(②選手情報入力!L59="","",②選手情報入力!L59)</f>
        <v/>
      </c>
      <c r="K57" s="223" t="str">
        <f>IF(②選手情報入力!M59="","",②選手情報入力!M59)</f>
        <v/>
      </c>
      <c r="L57" s="102" t="str">
        <f>IF(②選手情報入力!N59="","",②選手情報入力!N59)</f>
        <v/>
      </c>
      <c r="M57" s="102" t="str">
        <f>IF(②選手情報入力!O59="","",②選手情報入力!O59)</f>
        <v/>
      </c>
    </row>
    <row r="58" spans="1:13" s="93" customFormat="1" ht="18" customHeight="1">
      <c r="A58" s="105">
        <v>51</v>
      </c>
      <c r="B58" s="106" t="str">
        <f>IF(②選手情報入力!B60="","",②選手情報入力!B60)</f>
        <v/>
      </c>
      <c r="C58" s="124" t="str">
        <f>IF(②選手情報入力!C60="","",②選手情報入力!C60)</f>
        <v/>
      </c>
      <c r="D58" s="106" t="str">
        <f>IF(②選手情報入力!F60="","",②選手情報入力!F60)</f>
        <v/>
      </c>
      <c r="E58" s="106" t="str">
        <f>IF(②選手情報入力!G60="","",②選手情報入力!G60)</f>
        <v/>
      </c>
      <c r="F58" s="105" t="str">
        <f>IF(②選手情報入力!H60="","",②選手情報入力!H60)</f>
        <v/>
      </c>
      <c r="G58" s="106" t="str">
        <f>IF(②選手情報入力!I60="","",②選手情報入力!I60)</f>
        <v/>
      </c>
      <c r="H58" s="105" t="str">
        <f>IF(②選手情報入力!J60="","",②選手情報入力!J60)</f>
        <v/>
      </c>
      <c r="I58" s="106" t="str">
        <f>IF(②選手情報入力!K60="","",②選手情報入力!K60)</f>
        <v/>
      </c>
      <c r="J58" s="224" t="str">
        <f>IF(②選手情報入力!L60="","",②選手情報入力!L60)</f>
        <v/>
      </c>
      <c r="K58" s="225" t="str">
        <f>IF(②選手情報入力!M60="","",②選手情報入力!M60)</f>
        <v/>
      </c>
      <c r="L58" s="106" t="str">
        <f>IF(②選手情報入力!N60="","",②選手情報入力!N60)</f>
        <v/>
      </c>
      <c r="M58" s="106" t="str">
        <f>IF(②選手情報入力!O60="","",②選手情報入力!O60)</f>
        <v/>
      </c>
    </row>
    <row r="59" spans="1:13" s="93" customFormat="1" ht="18" customHeight="1">
      <c r="A59" s="99">
        <v>52</v>
      </c>
      <c r="B59" s="100" t="str">
        <f>IF(②選手情報入力!B61="","",②選手情報入力!B61)</f>
        <v/>
      </c>
      <c r="C59" s="121" t="str">
        <f>IF(②選手情報入力!C61="","",②選手情報入力!C61)</f>
        <v/>
      </c>
      <c r="D59" s="100" t="str">
        <f>IF(②選手情報入力!F61="","",②選手情報入力!F61)</f>
        <v/>
      </c>
      <c r="E59" s="100" t="str">
        <f>IF(②選手情報入力!G61="","",②選手情報入力!G61)</f>
        <v/>
      </c>
      <c r="F59" s="99" t="str">
        <f>IF(②選手情報入力!H61="","",②選手情報入力!H61)</f>
        <v/>
      </c>
      <c r="G59" s="100" t="str">
        <f>IF(②選手情報入力!I61="","",②選手情報入力!I61)</f>
        <v/>
      </c>
      <c r="H59" s="99" t="str">
        <f>IF(②選手情報入力!J61="","",②選手情報入力!J61)</f>
        <v/>
      </c>
      <c r="I59" s="100" t="str">
        <f>IF(②選手情報入力!K61="","",②選手情報入力!K61)</f>
        <v/>
      </c>
      <c r="J59" s="218" t="str">
        <f>IF(②選手情報入力!L61="","",②選手情報入力!L61)</f>
        <v/>
      </c>
      <c r="K59" s="219" t="str">
        <f>IF(②選手情報入力!M61="","",②選手情報入力!M61)</f>
        <v/>
      </c>
      <c r="L59" s="100" t="str">
        <f>IF(②選手情報入力!N61="","",②選手情報入力!N61)</f>
        <v/>
      </c>
      <c r="M59" s="100" t="str">
        <f>IF(②選手情報入力!O61="","",②選手情報入力!O61)</f>
        <v/>
      </c>
    </row>
    <row r="60" spans="1:13" s="93" customFormat="1" ht="18" customHeight="1">
      <c r="A60" s="99">
        <v>53</v>
      </c>
      <c r="B60" s="100" t="str">
        <f>IF(②選手情報入力!B62="","",②選手情報入力!B62)</f>
        <v/>
      </c>
      <c r="C60" s="121" t="str">
        <f>IF(②選手情報入力!C62="","",②選手情報入力!C62)</f>
        <v/>
      </c>
      <c r="D60" s="100" t="str">
        <f>IF(②選手情報入力!F62="","",②選手情報入力!F62)</f>
        <v/>
      </c>
      <c r="E60" s="100" t="str">
        <f>IF(②選手情報入力!G62="","",②選手情報入力!G62)</f>
        <v/>
      </c>
      <c r="F60" s="99" t="str">
        <f>IF(②選手情報入力!H62="","",②選手情報入力!H62)</f>
        <v/>
      </c>
      <c r="G60" s="100" t="str">
        <f>IF(②選手情報入力!I62="","",②選手情報入力!I62)</f>
        <v/>
      </c>
      <c r="H60" s="99" t="str">
        <f>IF(②選手情報入力!J62="","",②選手情報入力!J62)</f>
        <v/>
      </c>
      <c r="I60" s="100" t="str">
        <f>IF(②選手情報入力!K62="","",②選手情報入力!K62)</f>
        <v/>
      </c>
      <c r="J60" s="218" t="str">
        <f>IF(②選手情報入力!L62="","",②選手情報入力!L62)</f>
        <v/>
      </c>
      <c r="K60" s="219" t="str">
        <f>IF(②選手情報入力!M62="","",②選手情報入力!M62)</f>
        <v/>
      </c>
      <c r="L60" s="100" t="str">
        <f>IF(②選手情報入力!N62="","",②選手情報入力!N62)</f>
        <v/>
      </c>
      <c r="M60" s="100" t="str">
        <f>IF(②選手情報入力!O62="","",②選手情報入力!O62)</f>
        <v/>
      </c>
    </row>
    <row r="61" spans="1:13" s="93" customFormat="1" ht="18" customHeight="1">
      <c r="A61" s="99">
        <v>54</v>
      </c>
      <c r="B61" s="100" t="str">
        <f>IF(②選手情報入力!B63="","",②選手情報入力!B63)</f>
        <v/>
      </c>
      <c r="C61" s="121" t="str">
        <f>IF(②選手情報入力!C63="","",②選手情報入力!C63)</f>
        <v/>
      </c>
      <c r="D61" s="100" t="str">
        <f>IF(②選手情報入力!F63="","",②選手情報入力!F63)</f>
        <v/>
      </c>
      <c r="E61" s="100" t="str">
        <f>IF(②選手情報入力!G63="","",②選手情報入力!G63)</f>
        <v/>
      </c>
      <c r="F61" s="99" t="str">
        <f>IF(②選手情報入力!H63="","",②選手情報入力!H63)</f>
        <v/>
      </c>
      <c r="G61" s="100" t="str">
        <f>IF(②選手情報入力!I63="","",②選手情報入力!I63)</f>
        <v/>
      </c>
      <c r="H61" s="99" t="str">
        <f>IF(②選手情報入力!J63="","",②選手情報入力!J63)</f>
        <v/>
      </c>
      <c r="I61" s="100" t="str">
        <f>IF(②選手情報入力!K63="","",②選手情報入力!K63)</f>
        <v/>
      </c>
      <c r="J61" s="218" t="str">
        <f>IF(②選手情報入力!L63="","",②選手情報入力!L63)</f>
        <v/>
      </c>
      <c r="K61" s="219" t="str">
        <f>IF(②選手情報入力!M63="","",②選手情報入力!M63)</f>
        <v/>
      </c>
      <c r="L61" s="100" t="str">
        <f>IF(②選手情報入力!N63="","",②選手情報入力!N63)</f>
        <v/>
      </c>
      <c r="M61" s="100" t="str">
        <f>IF(②選手情報入力!O63="","",②選手情報入力!O63)</f>
        <v/>
      </c>
    </row>
    <row r="62" spans="1:13" s="93" customFormat="1" ht="18" customHeight="1">
      <c r="A62" s="103">
        <v>55</v>
      </c>
      <c r="B62" s="104" t="str">
        <f>IF(②選手情報入力!B64="","",②選手情報入力!B64)</f>
        <v/>
      </c>
      <c r="C62" s="122" t="str">
        <f>IF(②選手情報入力!C64="","",②選手情報入力!C64)</f>
        <v/>
      </c>
      <c r="D62" s="104" t="str">
        <f>IF(②選手情報入力!F64="","",②選手情報入力!F64)</f>
        <v/>
      </c>
      <c r="E62" s="104" t="str">
        <f>IF(②選手情報入力!G64="","",②選手情報入力!G64)</f>
        <v/>
      </c>
      <c r="F62" s="103" t="str">
        <f>IF(②選手情報入力!H64="","",②選手情報入力!H64)</f>
        <v/>
      </c>
      <c r="G62" s="104" t="str">
        <f>IF(②選手情報入力!I64="","",②選手情報入力!I64)</f>
        <v/>
      </c>
      <c r="H62" s="103" t="str">
        <f>IF(②選手情報入力!J64="","",②選手情報入力!J64)</f>
        <v/>
      </c>
      <c r="I62" s="104" t="str">
        <f>IF(②選手情報入力!K64="","",②選手情報入力!K64)</f>
        <v/>
      </c>
      <c r="J62" s="220" t="str">
        <f>IF(②選手情報入力!L64="","",②選手情報入力!L64)</f>
        <v/>
      </c>
      <c r="K62" s="221" t="str">
        <f>IF(②選手情報入力!M64="","",②選手情報入力!M64)</f>
        <v/>
      </c>
      <c r="L62" s="104" t="str">
        <f>IF(②選手情報入力!N64="","",②選手情報入力!N64)</f>
        <v/>
      </c>
      <c r="M62" s="104" t="str">
        <f>IF(②選手情報入力!O64="","",②選手情報入力!O64)</f>
        <v/>
      </c>
    </row>
    <row r="63" spans="1:13" s="93" customFormat="1" ht="18" customHeight="1">
      <c r="A63" s="97">
        <v>56</v>
      </c>
      <c r="B63" s="98" t="str">
        <f>IF(②選手情報入力!B65="","",②選手情報入力!B65)</f>
        <v/>
      </c>
      <c r="C63" s="120" t="str">
        <f>IF(②選手情報入力!C65="","",②選手情報入力!C65)</f>
        <v/>
      </c>
      <c r="D63" s="98" t="str">
        <f>IF(②選手情報入力!F65="","",②選手情報入力!F65)</f>
        <v/>
      </c>
      <c r="E63" s="98" t="str">
        <f>IF(②選手情報入力!G65="","",②選手情報入力!G65)</f>
        <v/>
      </c>
      <c r="F63" s="97" t="str">
        <f>IF(②選手情報入力!H65="","",②選手情報入力!H65)</f>
        <v/>
      </c>
      <c r="G63" s="98" t="str">
        <f>IF(②選手情報入力!I65="","",②選手情報入力!I65)</f>
        <v/>
      </c>
      <c r="H63" s="97" t="str">
        <f>IF(②選手情報入力!J65="","",②選手情報入力!J65)</f>
        <v/>
      </c>
      <c r="I63" s="98" t="str">
        <f>IF(②選手情報入力!K65="","",②選手情報入力!K65)</f>
        <v/>
      </c>
      <c r="J63" s="216" t="str">
        <f>IF(②選手情報入力!L65="","",②選手情報入力!L65)</f>
        <v/>
      </c>
      <c r="K63" s="217" t="str">
        <f>IF(②選手情報入力!M65="","",②選手情報入力!M65)</f>
        <v/>
      </c>
      <c r="L63" s="98" t="str">
        <f>IF(②選手情報入力!N65="","",②選手情報入力!N65)</f>
        <v/>
      </c>
      <c r="M63" s="98" t="str">
        <f>IF(②選手情報入力!O65="","",②選手情報入力!O65)</f>
        <v/>
      </c>
    </row>
    <row r="64" spans="1:13" s="93" customFormat="1" ht="18" customHeight="1">
      <c r="A64" s="99">
        <v>57</v>
      </c>
      <c r="B64" s="100" t="str">
        <f>IF(②選手情報入力!B66="","",②選手情報入力!B66)</f>
        <v/>
      </c>
      <c r="C64" s="121" t="str">
        <f>IF(②選手情報入力!C66="","",②選手情報入力!C66)</f>
        <v/>
      </c>
      <c r="D64" s="100" t="str">
        <f>IF(②選手情報入力!F66="","",②選手情報入力!F66)</f>
        <v/>
      </c>
      <c r="E64" s="100" t="str">
        <f>IF(②選手情報入力!G66="","",②選手情報入力!G66)</f>
        <v/>
      </c>
      <c r="F64" s="99" t="str">
        <f>IF(②選手情報入力!H66="","",②選手情報入力!H66)</f>
        <v/>
      </c>
      <c r="G64" s="100" t="str">
        <f>IF(②選手情報入力!I66="","",②選手情報入力!I66)</f>
        <v/>
      </c>
      <c r="H64" s="99" t="str">
        <f>IF(②選手情報入力!J66="","",②選手情報入力!J66)</f>
        <v/>
      </c>
      <c r="I64" s="100" t="str">
        <f>IF(②選手情報入力!K66="","",②選手情報入力!K66)</f>
        <v/>
      </c>
      <c r="J64" s="218" t="str">
        <f>IF(②選手情報入力!L66="","",②選手情報入力!L66)</f>
        <v/>
      </c>
      <c r="K64" s="219" t="str">
        <f>IF(②選手情報入力!M66="","",②選手情報入力!M66)</f>
        <v/>
      </c>
      <c r="L64" s="100" t="str">
        <f>IF(②選手情報入力!N66="","",②選手情報入力!N66)</f>
        <v/>
      </c>
      <c r="M64" s="100" t="str">
        <f>IF(②選手情報入力!O66="","",②選手情報入力!O66)</f>
        <v/>
      </c>
    </row>
    <row r="65" spans="1:13" s="93" customFormat="1" ht="18" customHeight="1">
      <c r="A65" s="99">
        <v>58</v>
      </c>
      <c r="B65" s="100" t="str">
        <f>IF(②選手情報入力!B67="","",②選手情報入力!B67)</f>
        <v/>
      </c>
      <c r="C65" s="121" t="str">
        <f>IF(②選手情報入力!C67="","",②選手情報入力!C67)</f>
        <v/>
      </c>
      <c r="D65" s="100" t="str">
        <f>IF(②選手情報入力!F67="","",②選手情報入力!F67)</f>
        <v/>
      </c>
      <c r="E65" s="100" t="str">
        <f>IF(②選手情報入力!G67="","",②選手情報入力!G67)</f>
        <v/>
      </c>
      <c r="F65" s="99" t="str">
        <f>IF(②選手情報入力!H67="","",②選手情報入力!H67)</f>
        <v/>
      </c>
      <c r="G65" s="100" t="str">
        <f>IF(②選手情報入力!I67="","",②選手情報入力!I67)</f>
        <v/>
      </c>
      <c r="H65" s="99" t="str">
        <f>IF(②選手情報入力!J67="","",②選手情報入力!J67)</f>
        <v/>
      </c>
      <c r="I65" s="100" t="str">
        <f>IF(②選手情報入力!K67="","",②選手情報入力!K67)</f>
        <v/>
      </c>
      <c r="J65" s="218" t="str">
        <f>IF(②選手情報入力!L67="","",②選手情報入力!L67)</f>
        <v/>
      </c>
      <c r="K65" s="219" t="str">
        <f>IF(②選手情報入力!M67="","",②選手情報入力!M67)</f>
        <v/>
      </c>
      <c r="L65" s="100" t="str">
        <f>IF(②選手情報入力!N67="","",②選手情報入力!N67)</f>
        <v/>
      </c>
      <c r="M65" s="100" t="str">
        <f>IF(②選手情報入力!O67="","",②選手情報入力!O67)</f>
        <v/>
      </c>
    </row>
    <row r="66" spans="1:13" s="93" customFormat="1" ht="18" customHeight="1">
      <c r="A66" s="99">
        <v>59</v>
      </c>
      <c r="B66" s="100" t="str">
        <f>IF(②選手情報入力!B68="","",②選手情報入力!B68)</f>
        <v/>
      </c>
      <c r="C66" s="121" t="str">
        <f>IF(②選手情報入力!C68="","",②選手情報入力!C68)</f>
        <v/>
      </c>
      <c r="D66" s="100" t="str">
        <f>IF(②選手情報入力!F68="","",②選手情報入力!F68)</f>
        <v/>
      </c>
      <c r="E66" s="100" t="str">
        <f>IF(②選手情報入力!G68="","",②選手情報入力!G68)</f>
        <v/>
      </c>
      <c r="F66" s="99" t="str">
        <f>IF(②選手情報入力!H68="","",②選手情報入力!H68)</f>
        <v/>
      </c>
      <c r="G66" s="100" t="str">
        <f>IF(②選手情報入力!I68="","",②選手情報入力!I68)</f>
        <v/>
      </c>
      <c r="H66" s="99" t="str">
        <f>IF(②選手情報入力!J68="","",②選手情報入力!J68)</f>
        <v/>
      </c>
      <c r="I66" s="100" t="str">
        <f>IF(②選手情報入力!K68="","",②選手情報入力!K68)</f>
        <v/>
      </c>
      <c r="J66" s="218" t="str">
        <f>IF(②選手情報入力!L68="","",②選手情報入力!L68)</f>
        <v/>
      </c>
      <c r="K66" s="219" t="str">
        <f>IF(②選手情報入力!M68="","",②選手情報入力!M68)</f>
        <v/>
      </c>
      <c r="L66" s="100" t="str">
        <f>IF(②選手情報入力!N68="","",②選手情報入力!N68)</f>
        <v/>
      </c>
      <c r="M66" s="100" t="str">
        <f>IF(②選手情報入力!O68="","",②選手情報入力!O68)</f>
        <v/>
      </c>
    </row>
    <row r="67" spans="1:13" s="93" customFormat="1" ht="18" customHeight="1">
      <c r="A67" s="101">
        <v>60</v>
      </c>
      <c r="B67" s="102" t="str">
        <f>IF(②選手情報入力!B69="","",②選手情報入力!B69)</f>
        <v/>
      </c>
      <c r="C67" s="123" t="str">
        <f>IF(②選手情報入力!C69="","",②選手情報入力!C69)</f>
        <v/>
      </c>
      <c r="D67" s="102" t="str">
        <f>IF(②選手情報入力!F69="","",②選手情報入力!F69)</f>
        <v/>
      </c>
      <c r="E67" s="102" t="str">
        <f>IF(②選手情報入力!G69="","",②選手情報入力!G69)</f>
        <v/>
      </c>
      <c r="F67" s="101" t="str">
        <f>IF(②選手情報入力!H69="","",②選手情報入力!H69)</f>
        <v/>
      </c>
      <c r="G67" s="102" t="str">
        <f>IF(②選手情報入力!I69="","",②選手情報入力!I69)</f>
        <v/>
      </c>
      <c r="H67" s="101" t="str">
        <f>IF(②選手情報入力!J69="","",②選手情報入力!J69)</f>
        <v/>
      </c>
      <c r="I67" s="102" t="str">
        <f>IF(②選手情報入力!K69="","",②選手情報入力!K69)</f>
        <v/>
      </c>
      <c r="J67" s="222" t="str">
        <f>IF(②選手情報入力!L69="","",②選手情報入力!L69)</f>
        <v/>
      </c>
      <c r="K67" s="223" t="str">
        <f>IF(②選手情報入力!M69="","",②選手情報入力!M69)</f>
        <v/>
      </c>
      <c r="L67" s="102" t="str">
        <f>IF(②選手情報入力!N69="","",②選手情報入力!N69)</f>
        <v/>
      </c>
      <c r="M67" s="102" t="str">
        <f>IF(②選手情報入力!O69="","",②選手情報入力!O69)</f>
        <v/>
      </c>
    </row>
    <row r="68" spans="1:13" s="93" customFormat="1" ht="18" customHeight="1">
      <c r="A68" s="105">
        <v>61</v>
      </c>
      <c r="B68" s="106" t="str">
        <f>IF(②選手情報入力!B70="","",②選手情報入力!B70)</f>
        <v/>
      </c>
      <c r="C68" s="124" t="str">
        <f>IF(②選手情報入力!C70="","",②選手情報入力!C70)</f>
        <v/>
      </c>
      <c r="D68" s="106" t="str">
        <f>IF(②選手情報入力!F70="","",②選手情報入力!F70)</f>
        <v/>
      </c>
      <c r="E68" s="106" t="str">
        <f>IF(②選手情報入力!G70="","",②選手情報入力!G70)</f>
        <v/>
      </c>
      <c r="F68" s="105" t="str">
        <f>IF(②選手情報入力!H70="","",②選手情報入力!H70)</f>
        <v/>
      </c>
      <c r="G68" s="106" t="str">
        <f>IF(②選手情報入力!I70="","",②選手情報入力!I70)</f>
        <v/>
      </c>
      <c r="H68" s="105" t="str">
        <f>IF(②選手情報入力!J70="","",②選手情報入力!J70)</f>
        <v/>
      </c>
      <c r="I68" s="106" t="str">
        <f>IF(②選手情報入力!K70="","",②選手情報入力!K70)</f>
        <v/>
      </c>
      <c r="J68" s="224" t="str">
        <f>IF(②選手情報入力!L70="","",②選手情報入力!L70)</f>
        <v/>
      </c>
      <c r="K68" s="225" t="str">
        <f>IF(②選手情報入力!M70="","",②選手情報入力!M70)</f>
        <v/>
      </c>
      <c r="L68" s="106" t="str">
        <f>IF(②選手情報入力!N70="","",②選手情報入力!N70)</f>
        <v/>
      </c>
      <c r="M68" s="106" t="str">
        <f>IF(②選手情報入力!O70="","",②選手情報入力!O70)</f>
        <v/>
      </c>
    </row>
    <row r="69" spans="1:13" s="93" customFormat="1" ht="18" customHeight="1">
      <c r="A69" s="99">
        <v>62</v>
      </c>
      <c r="B69" s="100" t="str">
        <f>IF(②選手情報入力!B71="","",②選手情報入力!B71)</f>
        <v/>
      </c>
      <c r="C69" s="121" t="str">
        <f>IF(②選手情報入力!C71="","",②選手情報入力!C71)</f>
        <v/>
      </c>
      <c r="D69" s="100" t="str">
        <f>IF(②選手情報入力!F71="","",②選手情報入力!F71)</f>
        <v/>
      </c>
      <c r="E69" s="100" t="str">
        <f>IF(②選手情報入力!G71="","",②選手情報入力!G71)</f>
        <v/>
      </c>
      <c r="F69" s="99" t="str">
        <f>IF(②選手情報入力!H71="","",②選手情報入力!H71)</f>
        <v/>
      </c>
      <c r="G69" s="100" t="str">
        <f>IF(②選手情報入力!I71="","",②選手情報入力!I71)</f>
        <v/>
      </c>
      <c r="H69" s="99" t="str">
        <f>IF(②選手情報入力!J71="","",②選手情報入力!J71)</f>
        <v/>
      </c>
      <c r="I69" s="100" t="str">
        <f>IF(②選手情報入力!K71="","",②選手情報入力!K71)</f>
        <v/>
      </c>
      <c r="J69" s="218" t="str">
        <f>IF(②選手情報入力!L71="","",②選手情報入力!L71)</f>
        <v/>
      </c>
      <c r="K69" s="219" t="str">
        <f>IF(②選手情報入力!M71="","",②選手情報入力!M71)</f>
        <v/>
      </c>
      <c r="L69" s="100" t="str">
        <f>IF(②選手情報入力!N71="","",②選手情報入力!N71)</f>
        <v/>
      </c>
      <c r="M69" s="100" t="str">
        <f>IF(②選手情報入力!O71="","",②選手情報入力!O71)</f>
        <v/>
      </c>
    </row>
    <row r="70" spans="1:13" s="93" customFormat="1" ht="18" customHeight="1">
      <c r="A70" s="99">
        <v>63</v>
      </c>
      <c r="B70" s="100" t="str">
        <f>IF(②選手情報入力!B72="","",②選手情報入力!B72)</f>
        <v/>
      </c>
      <c r="C70" s="121" t="str">
        <f>IF(②選手情報入力!C72="","",②選手情報入力!C72)</f>
        <v/>
      </c>
      <c r="D70" s="100" t="str">
        <f>IF(②選手情報入力!F72="","",②選手情報入力!F72)</f>
        <v/>
      </c>
      <c r="E70" s="100" t="str">
        <f>IF(②選手情報入力!G72="","",②選手情報入力!G72)</f>
        <v/>
      </c>
      <c r="F70" s="99" t="str">
        <f>IF(②選手情報入力!H72="","",②選手情報入力!H72)</f>
        <v/>
      </c>
      <c r="G70" s="100" t="str">
        <f>IF(②選手情報入力!I72="","",②選手情報入力!I72)</f>
        <v/>
      </c>
      <c r="H70" s="99" t="str">
        <f>IF(②選手情報入力!J72="","",②選手情報入力!J72)</f>
        <v/>
      </c>
      <c r="I70" s="100" t="str">
        <f>IF(②選手情報入力!K72="","",②選手情報入力!K72)</f>
        <v/>
      </c>
      <c r="J70" s="218" t="str">
        <f>IF(②選手情報入力!L72="","",②選手情報入力!L72)</f>
        <v/>
      </c>
      <c r="K70" s="219" t="str">
        <f>IF(②選手情報入力!M72="","",②選手情報入力!M72)</f>
        <v/>
      </c>
      <c r="L70" s="100" t="str">
        <f>IF(②選手情報入力!N72="","",②選手情報入力!N72)</f>
        <v/>
      </c>
      <c r="M70" s="100" t="str">
        <f>IF(②選手情報入力!O72="","",②選手情報入力!O72)</f>
        <v/>
      </c>
    </row>
    <row r="71" spans="1:13" s="93" customFormat="1" ht="18" customHeight="1">
      <c r="A71" s="99">
        <v>64</v>
      </c>
      <c r="B71" s="100" t="str">
        <f>IF(②選手情報入力!B73="","",②選手情報入力!B73)</f>
        <v/>
      </c>
      <c r="C71" s="121" t="str">
        <f>IF(②選手情報入力!C73="","",②選手情報入力!C73)</f>
        <v/>
      </c>
      <c r="D71" s="100" t="str">
        <f>IF(②選手情報入力!F73="","",②選手情報入力!F73)</f>
        <v/>
      </c>
      <c r="E71" s="100" t="str">
        <f>IF(②選手情報入力!G73="","",②選手情報入力!G73)</f>
        <v/>
      </c>
      <c r="F71" s="99" t="str">
        <f>IF(②選手情報入力!H73="","",②選手情報入力!H73)</f>
        <v/>
      </c>
      <c r="G71" s="100" t="str">
        <f>IF(②選手情報入力!I73="","",②選手情報入力!I73)</f>
        <v/>
      </c>
      <c r="H71" s="99" t="str">
        <f>IF(②選手情報入力!J73="","",②選手情報入力!J73)</f>
        <v/>
      </c>
      <c r="I71" s="100" t="str">
        <f>IF(②選手情報入力!K73="","",②選手情報入力!K73)</f>
        <v/>
      </c>
      <c r="J71" s="218" t="str">
        <f>IF(②選手情報入力!L73="","",②選手情報入力!L73)</f>
        <v/>
      </c>
      <c r="K71" s="219" t="str">
        <f>IF(②選手情報入力!M73="","",②選手情報入力!M73)</f>
        <v/>
      </c>
      <c r="L71" s="100" t="str">
        <f>IF(②選手情報入力!N73="","",②選手情報入力!N73)</f>
        <v/>
      </c>
      <c r="M71" s="100" t="str">
        <f>IF(②選手情報入力!O73="","",②選手情報入力!O73)</f>
        <v/>
      </c>
    </row>
    <row r="72" spans="1:13" s="93" customFormat="1" ht="18" customHeight="1">
      <c r="A72" s="103">
        <v>65</v>
      </c>
      <c r="B72" s="104" t="str">
        <f>IF(②選手情報入力!B74="","",②選手情報入力!B74)</f>
        <v/>
      </c>
      <c r="C72" s="122" t="str">
        <f>IF(②選手情報入力!C74="","",②選手情報入力!C74)</f>
        <v/>
      </c>
      <c r="D72" s="104" t="str">
        <f>IF(②選手情報入力!F74="","",②選手情報入力!F74)</f>
        <v/>
      </c>
      <c r="E72" s="104" t="str">
        <f>IF(②選手情報入力!G74="","",②選手情報入力!G74)</f>
        <v/>
      </c>
      <c r="F72" s="103" t="str">
        <f>IF(②選手情報入力!H74="","",②選手情報入力!H74)</f>
        <v/>
      </c>
      <c r="G72" s="104" t="str">
        <f>IF(②選手情報入力!I74="","",②選手情報入力!I74)</f>
        <v/>
      </c>
      <c r="H72" s="103" t="str">
        <f>IF(②選手情報入力!J74="","",②選手情報入力!J74)</f>
        <v/>
      </c>
      <c r="I72" s="104" t="str">
        <f>IF(②選手情報入力!K74="","",②選手情報入力!K74)</f>
        <v/>
      </c>
      <c r="J72" s="220" t="str">
        <f>IF(②選手情報入力!L74="","",②選手情報入力!L74)</f>
        <v/>
      </c>
      <c r="K72" s="221" t="str">
        <f>IF(②選手情報入力!M74="","",②選手情報入力!M74)</f>
        <v/>
      </c>
      <c r="L72" s="104" t="str">
        <f>IF(②選手情報入力!N74="","",②選手情報入力!N74)</f>
        <v/>
      </c>
      <c r="M72" s="104" t="str">
        <f>IF(②選手情報入力!O74="","",②選手情報入力!O74)</f>
        <v/>
      </c>
    </row>
    <row r="73" spans="1:13" s="93" customFormat="1" ht="18" customHeight="1">
      <c r="A73" s="97">
        <v>66</v>
      </c>
      <c r="B73" s="98" t="str">
        <f>IF(②選手情報入力!B75="","",②選手情報入力!B75)</f>
        <v/>
      </c>
      <c r="C73" s="120" t="str">
        <f>IF(②選手情報入力!C75="","",②選手情報入力!C75)</f>
        <v/>
      </c>
      <c r="D73" s="98" t="str">
        <f>IF(②選手情報入力!F75="","",②選手情報入力!F75)</f>
        <v/>
      </c>
      <c r="E73" s="98" t="str">
        <f>IF(②選手情報入力!G75="","",②選手情報入力!G75)</f>
        <v/>
      </c>
      <c r="F73" s="97" t="str">
        <f>IF(②選手情報入力!H75="","",②選手情報入力!H75)</f>
        <v/>
      </c>
      <c r="G73" s="98" t="str">
        <f>IF(②選手情報入力!I75="","",②選手情報入力!I75)</f>
        <v/>
      </c>
      <c r="H73" s="97" t="str">
        <f>IF(②選手情報入力!J75="","",②選手情報入力!J75)</f>
        <v/>
      </c>
      <c r="I73" s="98" t="str">
        <f>IF(②選手情報入力!K75="","",②選手情報入力!K75)</f>
        <v/>
      </c>
      <c r="J73" s="216" t="str">
        <f>IF(②選手情報入力!L75="","",②選手情報入力!L75)</f>
        <v/>
      </c>
      <c r="K73" s="217" t="str">
        <f>IF(②選手情報入力!M75="","",②選手情報入力!M75)</f>
        <v/>
      </c>
      <c r="L73" s="98" t="str">
        <f>IF(②選手情報入力!N75="","",②選手情報入力!N75)</f>
        <v/>
      </c>
      <c r="M73" s="98" t="str">
        <f>IF(②選手情報入力!O75="","",②選手情報入力!O75)</f>
        <v/>
      </c>
    </row>
    <row r="74" spans="1:13" s="93" customFormat="1" ht="18" customHeight="1">
      <c r="A74" s="99">
        <v>67</v>
      </c>
      <c r="B74" s="100" t="str">
        <f>IF(②選手情報入力!B76="","",②選手情報入力!B76)</f>
        <v/>
      </c>
      <c r="C74" s="121" t="str">
        <f>IF(②選手情報入力!C76="","",②選手情報入力!C76)</f>
        <v/>
      </c>
      <c r="D74" s="100" t="str">
        <f>IF(②選手情報入力!F76="","",②選手情報入力!F76)</f>
        <v/>
      </c>
      <c r="E74" s="100" t="str">
        <f>IF(②選手情報入力!G76="","",②選手情報入力!G76)</f>
        <v/>
      </c>
      <c r="F74" s="99" t="str">
        <f>IF(②選手情報入力!H76="","",②選手情報入力!H76)</f>
        <v/>
      </c>
      <c r="G74" s="100" t="str">
        <f>IF(②選手情報入力!I76="","",②選手情報入力!I76)</f>
        <v/>
      </c>
      <c r="H74" s="99" t="str">
        <f>IF(②選手情報入力!J76="","",②選手情報入力!J76)</f>
        <v/>
      </c>
      <c r="I74" s="100" t="str">
        <f>IF(②選手情報入力!K76="","",②選手情報入力!K76)</f>
        <v/>
      </c>
      <c r="J74" s="218" t="str">
        <f>IF(②選手情報入力!L76="","",②選手情報入力!L76)</f>
        <v/>
      </c>
      <c r="K74" s="219" t="str">
        <f>IF(②選手情報入力!M76="","",②選手情報入力!M76)</f>
        <v/>
      </c>
      <c r="L74" s="100" t="str">
        <f>IF(②選手情報入力!N76="","",②選手情報入力!N76)</f>
        <v/>
      </c>
      <c r="M74" s="100" t="str">
        <f>IF(②選手情報入力!O76="","",②選手情報入力!O76)</f>
        <v/>
      </c>
    </row>
    <row r="75" spans="1:13" s="93" customFormat="1" ht="18" customHeight="1">
      <c r="A75" s="99">
        <v>68</v>
      </c>
      <c r="B75" s="100" t="str">
        <f>IF(②選手情報入力!B77="","",②選手情報入力!B77)</f>
        <v/>
      </c>
      <c r="C75" s="121" t="str">
        <f>IF(②選手情報入力!C77="","",②選手情報入力!C77)</f>
        <v/>
      </c>
      <c r="D75" s="100" t="str">
        <f>IF(②選手情報入力!F77="","",②選手情報入力!F77)</f>
        <v/>
      </c>
      <c r="E75" s="100" t="str">
        <f>IF(②選手情報入力!G77="","",②選手情報入力!G77)</f>
        <v/>
      </c>
      <c r="F75" s="99" t="str">
        <f>IF(②選手情報入力!H77="","",②選手情報入力!H77)</f>
        <v/>
      </c>
      <c r="G75" s="100" t="str">
        <f>IF(②選手情報入力!I77="","",②選手情報入力!I77)</f>
        <v/>
      </c>
      <c r="H75" s="99" t="str">
        <f>IF(②選手情報入力!J77="","",②選手情報入力!J77)</f>
        <v/>
      </c>
      <c r="I75" s="100" t="str">
        <f>IF(②選手情報入力!K77="","",②選手情報入力!K77)</f>
        <v/>
      </c>
      <c r="J75" s="218" t="str">
        <f>IF(②選手情報入力!L77="","",②選手情報入力!L77)</f>
        <v/>
      </c>
      <c r="K75" s="219" t="str">
        <f>IF(②選手情報入力!M77="","",②選手情報入力!M77)</f>
        <v/>
      </c>
      <c r="L75" s="100" t="str">
        <f>IF(②選手情報入力!N77="","",②選手情報入力!N77)</f>
        <v/>
      </c>
      <c r="M75" s="100" t="str">
        <f>IF(②選手情報入力!O77="","",②選手情報入力!O77)</f>
        <v/>
      </c>
    </row>
    <row r="76" spans="1:13" s="93" customFormat="1" ht="18" customHeight="1">
      <c r="A76" s="99">
        <v>69</v>
      </c>
      <c r="B76" s="100" t="str">
        <f>IF(②選手情報入力!B78="","",②選手情報入力!B78)</f>
        <v/>
      </c>
      <c r="C76" s="121" t="str">
        <f>IF(②選手情報入力!C78="","",②選手情報入力!C78)</f>
        <v/>
      </c>
      <c r="D76" s="100" t="str">
        <f>IF(②選手情報入力!F78="","",②選手情報入力!F78)</f>
        <v/>
      </c>
      <c r="E76" s="100" t="str">
        <f>IF(②選手情報入力!G78="","",②選手情報入力!G78)</f>
        <v/>
      </c>
      <c r="F76" s="99" t="str">
        <f>IF(②選手情報入力!H78="","",②選手情報入力!H78)</f>
        <v/>
      </c>
      <c r="G76" s="100" t="str">
        <f>IF(②選手情報入力!I78="","",②選手情報入力!I78)</f>
        <v/>
      </c>
      <c r="H76" s="99" t="str">
        <f>IF(②選手情報入力!J78="","",②選手情報入力!J78)</f>
        <v/>
      </c>
      <c r="I76" s="100" t="str">
        <f>IF(②選手情報入力!K78="","",②選手情報入力!K78)</f>
        <v/>
      </c>
      <c r="J76" s="218" t="str">
        <f>IF(②選手情報入力!L78="","",②選手情報入力!L78)</f>
        <v/>
      </c>
      <c r="K76" s="219" t="str">
        <f>IF(②選手情報入力!M78="","",②選手情報入力!M78)</f>
        <v/>
      </c>
      <c r="L76" s="100" t="str">
        <f>IF(②選手情報入力!N78="","",②選手情報入力!N78)</f>
        <v/>
      </c>
      <c r="M76" s="100" t="str">
        <f>IF(②選手情報入力!O78="","",②選手情報入力!O78)</f>
        <v/>
      </c>
    </row>
    <row r="77" spans="1:13" s="93" customFormat="1" ht="18" customHeight="1">
      <c r="A77" s="101">
        <v>70</v>
      </c>
      <c r="B77" s="102" t="str">
        <f>IF(②選手情報入力!B79="","",②選手情報入力!B79)</f>
        <v/>
      </c>
      <c r="C77" s="123" t="str">
        <f>IF(②選手情報入力!C79="","",②選手情報入力!C79)</f>
        <v/>
      </c>
      <c r="D77" s="102" t="str">
        <f>IF(②選手情報入力!F79="","",②選手情報入力!F79)</f>
        <v/>
      </c>
      <c r="E77" s="102" t="str">
        <f>IF(②選手情報入力!G79="","",②選手情報入力!G79)</f>
        <v/>
      </c>
      <c r="F77" s="101" t="str">
        <f>IF(②選手情報入力!H79="","",②選手情報入力!H79)</f>
        <v/>
      </c>
      <c r="G77" s="102" t="str">
        <f>IF(②選手情報入力!I79="","",②選手情報入力!I79)</f>
        <v/>
      </c>
      <c r="H77" s="101" t="str">
        <f>IF(②選手情報入力!J79="","",②選手情報入力!J79)</f>
        <v/>
      </c>
      <c r="I77" s="102" t="str">
        <f>IF(②選手情報入力!K79="","",②選手情報入力!K79)</f>
        <v/>
      </c>
      <c r="J77" s="222" t="str">
        <f>IF(②選手情報入力!L79="","",②選手情報入力!L79)</f>
        <v/>
      </c>
      <c r="K77" s="223" t="str">
        <f>IF(②選手情報入力!M79="","",②選手情報入力!M79)</f>
        <v/>
      </c>
      <c r="L77" s="102" t="str">
        <f>IF(②選手情報入力!N79="","",②選手情報入力!N79)</f>
        <v/>
      </c>
      <c r="M77" s="102" t="str">
        <f>IF(②選手情報入力!O79="","",②選手情報入力!O79)</f>
        <v/>
      </c>
    </row>
    <row r="78" spans="1:13" s="93" customFormat="1" ht="18" customHeight="1">
      <c r="A78" s="105">
        <v>71</v>
      </c>
      <c r="B78" s="106" t="str">
        <f>IF(②選手情報入力!B80="","",②選手情報入力!B80)</f>
        <v/>
      </c>
      <c r="C78" s="124" t="str">
        <f>IF(②選手情報入力!C80="","",②選手情報入力!C80)</f>
        <v/>
      </c>
      <c r="D78" s="106" t="str">
        <f>IF(②選手情報入力!F80="","",②選手情報入力!F80)</f>
        <v/>
      </c>
      <c r="E78" s="106" t="str">
        <f>IF(②選手情報入力!G80="","",②選手情報入力!G80)</f>
        <v/>
      </c>
      <c r="F78" s="105" t="str">
        <f>IF(②選手情報入力!H80="","",②選手情報入力!H80)</f>
        <v/>
      </c>
      <c r="G78" s="106" t="str">
        <f>IF(②選手情報入力!I80="","",②選手情報入力!I80)</f>
        <v/>
      </c>
      <c r="H78" s="105" t="str">
        <f>IF(②選手情報入力!J80="","",②選手情報入力!J80)</f>
        <v/>
      </c>
      <c r="I78" s="106" t="str">
        <f>IF(②選手情報入力!K80="","",②選手情報入力!K80)</f>
        <v/>
      </c>
      <c r="J78" s="224" t="str">
        <f>IF(②選手情報入力!L80="","",②選手情報入力!L80)</f>
        <v/>
      </c>
      <c r="K78" s="225" t="str">
        <f>IF(②選手情報入力!M80="","",②選手情報入力!M80)</f>
        <v/>
      </c>
      <c r="L78" s="106" t="str">
        <f>IF(②選手情報入力!N80="","",②選手情報入力!N80)</f>
        <v/>
      </c>
      <c r="M78" s="106" t="str">
        <f>IF(②選手情報入力!O80="","",②選手情報入力!O80)</f>
        <v/>
      </c>
    </row>
    <row r="79" spans="1:13" s="93" customFormat="1" ht="18" customHeight="1">
      <c r="A79" s="99">
        <v>72</v>
      </c>
      <c r="B79" s="100" t="str">
        <f>IF(②選手情報入力!B81="","",②選手情報入力!B81)</f>
        <v/>
      </c>
      <c r="C79" s="121" t="str">
        <f>IF(②選手情報入力!C81="","",②選手情報入力!C81)</f>
        <v/>
      </c>
      <c r="D79" s="100" t="str">
        <f>IF(②選手情報入力!F81="","",②選手情報入力!F81)</f>
        <v/>
      </c>
      <c r="E79" s="100" t="str">
        <f>IF(②選手情報入力!G81="","",②選手情報入力!G81)</f>
        <v/>
      </c>
      <c r="F79" s="99" t="str">
        <f>IF(②選手情報入力!H81="","",②選手情報入力!H81)</f>
        <v/>
      </c>
      <c r="G79" s="100" t="str">
        <f>IF(②選手情報入力!I81="","",②選手情報入力!I81)</f>
        <v/>
      </c>
      <c r="H79" s="99" t="str">
        <f>IF(②選手情報入力!J81="","",②選手情報入力!J81)</f>
        <v/>
      </c>
      <c r="I79" s="100" t="str">
        <f>IF(②選手情報入力!K81="","",②選手情報入力!K81)</f>
        <v/>
      </c>
      <c r="J79" s="218" t="str">
        <f>IF(②選手情報入力!L81="","",②選手情報入力!L81)</f>
        <v/>
      </c>
      <c r="K79" s="219" t="str">
        <f>IF(②選手情報入力!M81="","",②選手情報入力!M81)</f>
        <v/>
      </c>
      <c r="L79" s="100" t="str">
        <f>IF(②選手情報入力!N81="","",②選手情報入力!N81)</f>
        <v/>
      </c>
      <c r="M79" s="100" t="str">
        <f>IF(②選手情報入力!O81="","",②選手情報入力!O81)</f>
        <v/>
      </c>
    </row>
    <row r="80" spans="1:13" s="93" customFormat="1" ht="18" customHeight="1">
      <c r="A80" s="99">
        <v>73</v>
      </c>
      <c r="B80" s="100" t="str">
        <f>IF(②選手情報入力!B82="","",②選手情報入力!B82)</f>
        <v/>
      </c>
      <c r="C80" s="121" t="str">
        <f>IF(②選手情報入力!C82="","",②選手情報入力!C82)</f>
        <v/>
      </c>
      <c r="D80" s="100" t="str">
        <f>IF(②選手情報入力!F82="","",②選手情報入力!F82)</f>
        <v/>
      </c>
      <c r="E80" s="100" t="str">
        <f>IF(②選手情報入力!G82="","",②選手情報入力!G82)</f>
        <v/>
      </c>
      <c r="F80" s="99" t="str">
        <f>IF(②選手情報入力!H82="","",②選手情報入力!H82)</f>
        <v/>
      </c>
      <c r="G80" s="100" t="str">
        <f>IF(②選手情報入力!I82="","",②選手情報入力!I82)</f>
        <v/>
      </c>
      <c r="H80" s="99" t="str">
        <f>IF(②選手情報入力!J82="","",②選手情報入力!J82)</f>
        <v/>
      </c>
      <c r="I80" s="100" t="str">
        <f>IF(②選手情報入力!K82="","",②選手情報入力!K82)</f>
        <v/>
      </c>
      <c r="J80" s="218" t="str">
        <f>IF(②選手情報入力!L82="","",②選手情報入力!L82)</f>
        <v/>
      </c>
      <c r="K80" s="219" t="str">
        <f>IF(②選手情報入力!M82="","",②選手情報入力!M82)</f>
        <v/>
      </c>
      <c r="L80" s="100" t="str">
        <f>IF(②選手情報入力!N82="","",②選手情報入力!N82)</f>
        <v/>
      </c>
      <c r="M80" s="100" t="str">
        <f>IF(②選手情報入力!O82="","",②選手情報入力!O82)</f>
        <v/>
      </c>
    </row>
    <row r="81" spans="1:13" s="93" customFormat="1" ht="18" customHeight="1">
      <c r="A81" s="99">
        <v>74</v>
      </c>
      <c r="B81" s="100" t="str">
        <f>IF(②選手情報入力!B83="","",②選手情報入力!B83)</f>
        <v/>
      </c>
      <c r="C81" s="121" t="str">
        <f>IF(②選手情報入力!C83="","",②選手情報入力!C83)</f>
        <v/>
      </c>
      <c r="D81" s="100" t="str">
        <f>IF(②選手情報入力!F83="","",②選手情報入力!F83)</f>
        <v/>
      </c>
      <c r="E81" s="100" t="str">
        <f>IF(②選手情報入力!G83="","",②選手情報入力!G83)</f>
        <v/>
      </c>
      <c r="F81" s="99" t="str">
        <f>IF(②選手情報入力!H83="","",②選手情報入力!H83)</f>
        <v/>
      </c>
      <c r="G81" s="100" t="str">
        <f>IF(②選手情報入力!I83="","",②選手情報入力!I83)</f>
        <v/>
      </c>
      <c r="H81" s="99" t="str">
        <f>IF(②選手情報入力!J83="","",②選手情報入力!J83)</f>
        <v/>
      </c>
      <c r="I81" s="100" t="str">
        <f>IF(②選手情報入力!K83="","",②選手情報入力!K83)</f>
        <v/>
      </c>
      <c r="J81" s="218" t="str">
        <f>IF(②選手情報入力!L83="","",②選手情報入力!L83)</f>
        <v/>
      </c>
      <c r="K81" s="219" t="str">
        <f>IF(②選手情報入力!M83="","",②選手情報入力!M83)</f>
        <v/>
      </c>
      <c r="L81" s="100" t="str">
        <f>IF(②選手情報入力!N83="","",②選手情報入力!N83)</f>
        <v/>
      </c>
      <c r="M81" s="100" t="str">
        <f>IF(②選手情報入力!O83="","",②選手情報入力!O83)</f>
        <v/>
      </c>
    </row>
    <row r="82" spans="1:13" s="93" customFormat="1" ht="18" customHeight="1">
      <c r="A82" s="103">
        <v>75</v>
      </c>
      <c r="B82" s="104" t="str">
        <f>IF(②選手情報入力!B84="","",②選手情報入力!B84)</f>
        <v/>
      </c>
      <c r="C82" s="122" t="str">
        <f>IF(②選手情報入力!C84="","",②選手情報入力!C84)</f>
        <v/>
      </c>
      <c r="D82" s="104" t="str">
        <f>IF(②選手情報入力!F84="","",②選手情報入力!F84)</f>
        <v/>
      </c>
      <c r="E82" s="104" t="str">
        <f>IF(②選手情報入力!G84="","",②選手情報入力!G84)</f>
        <v/>
      </c>
      <c r="F82" s="103" t="str">
        <f>IF(②選手情報入力!H84="","",②選手情報入力!H84)</f>
        <v/>
      </c>
      <c r="G82" s="104" t="str">
        <f>IF(②選手情報入力!I84="","",②選手情報入力!I84)</f>
        <v/>
      </c>
      <c r="H82" s="103" t="str">
        <f>IF(②選手情報入力!J84="","",②選手情報入力!J84)</f>
        <v/>
      </c>
      <c r="I82" s="104" t="str">
        <f>IF(②選手情報入力!K84="","",②選手情報入力!K84)</f>
        <v/>
      </c>
      <c r="J82" s="220" t="str">
        <f>IF(②選手情報入力!L84="","",②選手情報入力!L84)</f>
        <v/>
      </c>
      <c r="K82" s="221" t="str">
        <f>IF(②選手情報入力!M84="","",②選手情報入力!M84)</f>
        <v/>
      </c>
      <c r="L82" s="104" t="str">
        <f>IF(②選手情報入力!N84="","",②選手情報入力!N84)</f>
        <v/>
      </c>
      <c r="M82" s="104" t="str">
        <f>IF(②選手情報入力!O84="","",②選手情報入力!O84)</f>
        <v/>
      </c>
    </row>
    <row r="83" spans="1:13" s="93" customFormat="1" ht="18" customHeight="1">
      <c r="A83" s="97">
        <v>76</v>
      </c>
      <c r="B83" s="98" t="str">
        <f>IF(②選手情報入力!B85="","",②選手情報入力!B85)</f>
        <v/>
      </c>
      <c r="C83" s="120" t="str">
        <f>IF(②選手情報入力!C85="","",②選手情報入力!C85)</f>
        <v/>
      </c>
      <c r="D83" s="98" t="str">
        <f>IF(②選手情報入力!F85="","",②選手情報入力!F85)</f>
        <v/>
      </c>
      <c r="E83" s="98" t="str">
        <f>IF(②選手情報入力!G85="","",②選手情報入力!G85)</f>
        <v/>
      </c>
      <c r="F83" s="97" t="str">
        <f>IF(②選手情報入力!H85="","",②選手情報入力!H85)</f>
        <v/>
      </c>
      <c r="G83" s="98" t="str">
        <f>IF(②選手情報入力!I85="","",②選手情報入力!I85)</f>
        <v/>
      </c>
      <c r="H83" s="97" t="str">
        <f>IF(②選手情報入力!J85="","",②選手情報入力!J85)</f>
        <v/>
      </c>
      <c r="I83" s="98" t="str">
        <f>IF(②選手情報入力!K85="","",②選手情報入力!K85)</f>
        <v/>
      </c>
      <c r="J83" s="216" t="str">
        <f>IF(②選手情報入力!L85="","",②選手情報入力!L85)</f>
        <v/>
      </c>
      <c r="K83" s="217" t="str">
        <f>IF(②選手情報入力!M85="","",②選手情報入力!M85)</f>
        <v/>
      </c>
      <c r="L83" s="98" t="str">
        <f>IF(②選手情報入力!N85="","",②選手情報入力!N85)</f>
        <v/>
      </c>
      <c r="M83" s="98" t="str">
        <f>IF(②選手情報入力!O85="","",②選手情報入力!O85)</f>
        <v/>
      </c>
    </row>
    <row r="84" spans="1:13" s="93" customFormat="1" ht="18" customHeight="1">
      <c r="A84" s="99">
        <v>77</v>
      </c>
      <c r="B84" s="100" t="str">
        <f>IF(②選手情報入力!B86="","",②選手情報入力!B86)</f>
        <v/>
      </c>
      <c r="C84" s="121" t="str">
        <f>IF(②選手情報入力!C86="","",②選手情報入力!C86)</f>
        <v/>
      </c>
      <c r="D84" s="100" t="str">
        <f>IF(②選手情報入力!F86="","",②選手情報入力!F86)</f>
        <v/>
      </c>
      <c r="E84" s="100" t="str">
        <f>IF(②選手情報入力!G86="","",②選手情報入力!G86)</f>
        <v/>
      </c>
      <c r="F84" s="99" t="str">
        <f>IF(②選手情報入力!H86="","",②選手情報入力!H86)</f>
        <v/>
      </c>
      <c r="G84" s="100" t="str">
        <f>IF(②選手情報入力!I86="","",②選手情報入力!I86)</f>
        <v/>
      </c>
      <c r="H84" s="99" t="str">
        <f>IF(②選手情報入力!J86="","",②選手情報入力!J86)</f>
        <v/>
      </c>
      <c r="I84" s="100" t="str">
        <f>IF(②選手情報入力!K86="","",②選手情報入力!K86)</f>
        <v/>
      </c>
      <c r="J84" s="218" t="str">
        <f>IF(②選手情報入力!L86="","",②選手情報入力!L86)</f>
        <v/>
      </c>
      <c r="K84" s="219" t="str">
        <f>IF(②選手情報入力!M86="","",②選手情報入力!M86)</f>
        <v/>
      </c>
      <c r="L84" s="100" t="str">
        <f>IF(②選手情報入力!N86="","",②選手情報入力!N86)</f>
        <v/>
      </c>
      <c r="M84" s="100" t="str">
        <f>IF(②選手情報入力!O86="","",②選手情報入力!O86)</f>
        <v/>
      </c>
    </row>
    <row r="85" spans="1:13" s="93" customFormat="1" ht="18" customHeight="1">
      <c r="A85" s="99">
        <v>78</v>
      </c>
      <c r="B85" s="100" t="str">
        <f>IF(②選手情報入力!B87="","",②選手情報入力!B87)</f>
        <v/>
      </c>
      <c r="C85" s="121" t="str">
        <f>IF(②選手情報入力!C87="","",②選手情報入力!C87)</f>
        <v/>
      </c>
      <c r="D85" s="100" t="str">
        <f>IF(②選手情報入力!F87="","",②選手情報入力!F87)</f>
        <v/>
      </c>
      <c r="E85" s="100" t="str">
        <f>IF(②選手情報入力!G87="","",②選手情報入力!G87)</f>
        <v/>
      </c>
      <c r="F85" s="99" t="str">
        <f>IF(②選手情報入力!H87="","",②選手情報入力!H87)</f>
        <v/>
      </c>
      <c r="G85" s="100" t="str">
        <f>IF(②選手情報入力!I87="","",②選手情報入力!I87)</f>
        <v/>
      </c>
      <c r="H85" s="99" t="str">
        <f>IF(②選手情報入力!J87="","",②選手情報入力!J87)</f>
        <v/>
      </c>
      <c r="I85" s="100" t="str">
        <f>IF(②選手情報入力!K87="","",②選手情報入力!K87)</f>
        <v/>
      </c>
      <c r="J85" s="218" t="str">
        <f>IF(②選手情報入力!L87="","",②選手情報入力!L87)</f>
        <v/>
      </c>
      <c r="K85" s="219" t="str">
        <f>IF(②選手情報入力!M87="","",②選手情報入力!M87)</f>
        <v/>
      </c>
      <c r="L85" s="100" t="str">
        <f>IF(②選手情報入力!N87="","",②選手情報入力!N87)</f>
        <v/>
      </c>
      <c r="M85" s="100" t="str">
        <f>IF(②選手情報入力!O87="","",②選手情報入力!O87)</f>
        <v/>
      </c>
    </row>
    <row r="86" spans="1:13" s="93" customFormat="1" ht="18" customHeight="1">
      <c r="A86" s="99">
        <v>79</v>
      </c>
      <c r="B86" s="100" t="str">
        <f>IF(②選手情報入力!B88="","",②選手情報入力!B88)</f>
        <v/>
      </c>
      <c r="C86" s="121" t="str">
        <f>IF(②選手情報入力!C88="","",②選手情報入力!C88)</f>
        <v/>
      </c>
      <c r="D86" s="100" t="str">
        <f>IF(②選手情報入力!F88="","",②選手情報入力!F88)</f>
        <v/>
      </c>
      <c r="E86" s="100" t="str">
        <f>IF(②選手情報入力!G88="","",②選手情報入力!G88)</f>
        <v/>
      </c>
      <c r="F86" s="99" t="str">
        <f>IF(②選手情報入力!H88="","",②選手情報入力!H88)</f>
        <v/>
      </c>
      <c r="G86" s="100" t="str">
        <f>IF(②選手情報入力!I88="","",②選手情報入力!I88)</f>
        <v/>
      </c>
      <c r="H86" s="99" t="str">
        <f>IF(②選手情報入力!J88="","",②選手情報入力!J88)</f>
        <v/>
      </c>
      <c r="I86" s="100" t="str">
        <f>IF(②選手情報入力!K88="","",②選手情報入力!K88)</f>
        <v/>
      </c>
      <c r="J86" s="218" t="str">
        <f>IF(②選手情報入力!L88="","",②選手情報入力!L88)</f>
        <v/>
      </c>
      <c r="K86" s="219" t="str">
        <f>IF(②選手情報入力!M88="","",②選手情報入力!M88)</f>
        <v/>
      </c>
      <c r="L86" s="100" t="str">
        <f>IF(②選手情報入力!N88="","",②選手情報入力!N88)</f>
        <v/>
      </c>
      <c r="M86" s="100" t="str">
        <f>IF(②選手情報入力!O88="","",②選手情報入力!O88)</f>
        <v/>
      </c>
    </row>
    <row r="87" spans="1:13" s="93" customFormat="1" ht="18" customHeight="1">
      <c r="A87" s="101">
        <v>80</v>
      </c>
      <c r="B87" s="102" t="str">
        <f>IF(②選手情報入力!B89="","",②選手情報入力!B89)</f>
        <v/>
      </c>
      <c r="C87" s="123" t="str">
        <f>IF(②選手情報入力!C89="","",②選手情報入力!C89)</f>
        <v/>
      </c>
      <c r="D87" s="102" t="str">
        <f>IF(②選手情報入力!F89="","",②選手情報入力!F89)</f>
        <v/>
      </c>
      <c r="E87" s="102" t="str">
        <f>IF(②選手情報入力!G89="","",②選手情報入力!G89)</f>
        <v/>
      </c>
      <c r="F87" s="101" t="str">
        <f>IF(②選手情報入力!H89="","",②選手情報入力!H89)</f>
        <v/>
      </c>
      <c r="G87" s="102" t="str">
        <f>IF(②選手情報入力!I89="","",②選手情報入力!I89)</f>
        <v/>
      </c>
      <c r="H87" s="101" t="str">
        <f>IF(②選手情報入力!J89="","",②選手情報入力!J89)</f>
        <v/>
      </c>
      <c r="I87" s="102" t="str">
        <f>IF(②選手情報入力!K89="","",②選手情報入力!K89)</f>
        <v/>
      </c>
      <c r="J87" s="222" t="str">
        <f>IF(②選手情報入力!L89="","",②選手情報入力!L89)</f>
        <v/>
      </c>
      <c r="K87" s="223" t="str">
        <f>IF(②選手情報入力!M89="","",②選手情報入力!M89)</f>
        <v/>
      </c>
      <c r="L87" s="102" t="str">
        <f>IF(②選手情報入力!N89="","",②選手情報入力!N89)</f>
        <v/>
      </c>
      <c r="M87" s="102" t="str">
        <f>IF(②選手情報入力!O89="","",②選手情報入力!O89)</f>
        <v/>
      </c>
    </row>
    <row r="88" spans="1:13" s="93" customFormat="1" ht="18" customHeight="1">
      <c r="A88" s="105">
        <v>81</v>
      </c>
      <c r="B88" s="106" t="str">
        <f>IF(②選手情報入力!B90="","",②選手情報入力!B90)</f>
        <v/>
      </c>
      <c r="C88" s="124" t="str">
        <f>IF(②選手情報入力!C90="","",②選手情報入力!C90)</f>
        <v/>
      </c>
      <c r="D88" s="106" t="str">
        <f>IF(②選手情報入力!F90="","",②選手情報入力!F90)</f>
        <v/>
      </c>
      <c r="E88" s="106" t="str">
        <f>IF(②選手情報入力!G90="","",②選手情報入力!G90)</f>
        <v/>
      </c>
      <c r="F88" s="105" t="str">
        <f>IF(②選手情報入力!H90="","",②選手情報入力!H90)</f>
        <v/>
      </c>
      <c r="G88" s="106" t="str">
        <f>IF(②選手情報入力!I90="","",②選手情報入力!I90)</f>
        <v/>
      </c>
      <c r="H88" s="105" t="str">
        <f>IF(②選手情報入力!J90="","",②選手情報入力!J90)</f>
        <v/>
      </c>
      <c r="I88" s="106" t="str">
        <f>IF(②選手情報入力!K90="","",②選手情報入力!K90)</f>
        <v/>
      </c>
      <c r="J88" s="224" t="str">
        <f>IF(②選手情報入力!L90="","",②選手情報入力!L90)</f>
        <v/>
      </c>
      <c r="K88" s="225" t="str">
        <f>IF(②選手情報入力!M90="","",②選手情報入力!M90)</f>
        <v/>
      </c>
      <c r="L88" s="106" t="str">
        <f>IF(②選手情報入力!N90="","",②選手情報入力!N90)</f>
        <v/>
      </c>
      <c r="M88" s="106" t="str">
        <f>IF(②選手情報入力!O90="","",②選手情報入力!O90)</f>
        <v/>
      </c>
    </row>
    <row r="89" spans="1:13" s="93" customFormat="1" ht="18" customHeight="1">
      <c r="A89" s="99">
        <v>82</v>
      </c>
      <c r="B89" s="100" t="str">
        <f>IF(②選手情報入力!B91="","",②選手情報入力!B91)</f>
        <v/>
      </c>
      <c r="C89" s="121" t="str">
        <f>IF(②選手情報入力!C91="","",②選手情報入力!C91)</f>
        <v/>
      </c>
      <c r="D89" s="100" t="str">
        <f>IF(②選手情報入力!F91="","",②選手情報入力!F91)</f>
        <v/>
      </c>
      <c r="E89" s="100" t="str">
        <f>IF(②選手情報入力!G91="","",②選手情報入力!G91)</f>
        <v/>
      </c>
      <c r="F89" s="99" t="str">
        <f>IF(②選手情報入力!H91="","",②選手情報入力!H91)</f>
        <v/>
      </c>
      <c r="G89" s="100" t="str">
        <f>IF(②選手情報入力!I91="","",②選手情報入力!I91)</f>
        <v/>
      </c>
      <c r="H89" s="99" t="str">
        <f>IF(②選手情報入力!J91="","",②選手情報入力!J91)</f>
        <v/>
      </c>
      <c r="I89" s="100" t="str">
        <f>IF(②選手情報入力!K91="","",②選手情報入力!K91)</f>
        <v/>
      </c>
      <c r="J89" s="218" t="str">
        <f>IF(②選手情報入力!L91="","",②選手情報入力!L91)</f>
        <v/>
      </c>
      <c r="K89" s="219" t="str">
        <f>IF(②選手情報入力!M91="","",②選手情報入力!M91)</f>
        <v/>
      </c>
      <c r="L89" s="100" t="str">
        <f>IF(②選手情報入力!N91="","",②選手情報入力!N91)</f>
        <v/>
      </c>
      <c r="M89" s="100" t="str">
        <f>IF(②選手情報入力!O91="","",②選手情報入力!O91)</f>
        <v/>
      </c>
    </row>
    <row r="90" spans="1:13" s="93" customFormat="1" ht="18" customHeight="1">
      <c r="A90" s="99">
        <v>83</v>
      </c>
      <c r="B90" s="100" t="str">
        <f>IF(②選手情報入力!B92="","",②選手情報入力!B92)</f>
        <v/>
      </c>
      <c r="C90" s="121" t="str">
        <f>IF(②選手情報入力!C92="","",②選手情報入力!C92)</f>
        <v/>
      </c>
      <c r="D90" s="100" t="str">
        <f>IF(②選手情報入力!F92="","",②選手情報入力!F92)</f>
        <v/>
      </c>
      <c r="E90" s="100" t="str">
        <f>IF(②選手情報入力!G92="","",②選手情報入力!G92)</f>
        <v/>
      </c>
      <c r="F90" s="99" t="str">
        <f>IF(②選手情報入力!H92="","",②選手情報入力!H92)</f>
        <v/>
      </c>
      <c r="G90" s="100" t="str">
        <f>IF(②選手情報入力!I92="","",②選手情報入力!I92)</f>
        <v/>
      </c>
      <c r="H90" s="99" t="str">
        <f>IF(②選手情報入力!J92="","",②選手情報入力!J92)</f>
        <v/>
      </c>
      <c r="I90" s="100" t="str">
        <f>IF(②選手情報入力!K92="","",②選手情報入力!K92)</f>
        <v/>
      </c>
      <c r="J90" s="218" t="str">
        <f>IF(②選手情報入力!L92="","",②選手情報入力!L92)</f>
        <v/>
      </c>
      <c r="K90" s="219" t="str">
        <f>IF(②選手情報入力!M92="","",②選手情報入力!M92)</f>
        <v/>
      </c>
      <c r="L90" s="100" t="str">
        <f>IF(②選手情報入力!N92="","",②選手情報入力!N92)</f>
        <v/>
      </c>
      <c r="M90" s="100" t="str">
        <f>IF(②選手情報入力!O92="","",②選手情報入力!O92)</f>
        <v/>
      </c>
    </row>
    <row r="91" spans="1:13" s="93" customFormat="1" ht="18" customHeight="1">
      <c r="A91" s="99">
        <v>84</v>
      </c>
      <c r="B91" s="100" t="str">
        <f>IF(②選手情報入力!B93="","",②選手情報入力!B93)</f>
        <v/>
      </c>
      <c r="C91" s="121" t="str">
        <f>IF(②選手情報入力!C93="","",②選手情報入力!C93)</f>
        <v/>
      </c>
      <c r="D91" s="100" t="str">
        <f>IF(②選手情報入力!F93="","",②選手情報入力!F93)</f>
        <v/>
      </c>
      <c r="E91" s="100" t="str">
        <f>IF(②選手情報入力!G93="","",②選手情報入力!G93)</f>
        <v/>
      </c>
      <c r="F91" s="99" t="str">
        <f>IF(②選手情報入力!H93="","",②選手情報入力!H93)</f>
        <v/>
      </c>
      <c r="G91" s="100" t="str">
        <f>IF(②選手情報入力!I93="","",②選手情報入力!I93)</f>
        <v/>
      </c>
      <c r="H91" s="99" t="str">
        <f>IF(②選手情報入力!J93="","",②選手情報入力!J93)</f>
        <v/>
      </c>
      <c r="I91" s="100" t="str">
        <f>IF(②選手情報入力!K93="","",②選手情報入力!K93)</f>
        <v/>
      </c>
      <c r="J91" s="218" t="str">
        <f>IF(②選手情報入力!L93="","",②選手情報入力!L93)</f>
        <v/>
      </c>
      <c r="K91" s="219" t="str">
        <f>IF(②選手情報入力!M93="","",②選手情報入力!M93)</f>
        <v/>
      </c>
      <c r="L91" s="100" t="str">
        <f>IF(②選手情報入力!N93="","",②選手情報入力!N93)</f>
        <v/>
      </c>
      <c r="M91" s="100" t="str">
        <f>IF(②選手情報入力!O93="","",②選手情報入力!O93)</f>
        <v/>
      </c>
    </row>
    <row r="92" spans="1:13" s="93" customFormat="1" ht="18" customHeight="1">
      <c r="A92" s="103">
        <v>85</v>
      </c>
      <c r="B92" s="104" t="str">
        <f>IF(②選手情報入力!B94="","",②選手情報入力!B94)</f>
        <v/>
      </c>
      <c r="C92" s="122" t="str">
        <f>IF(②選手情報入力!C94="","",②選手情報入力!C94)</f>
        <v/>
      </c>
      <c r="D92" s="104" t="str">
        <f>IF(②選手情報入力!F94="","",②選手情報入力!F94)</f>
        <v/>
      </c>
      <c r="E92" s="104" t="str">
        <f>IF(②選手情報入力!G94="","",②選手情報入力!G94)</f>
        <v/>
      </c>
      <c r="F92" s="103" t="str">
        <f>IF(②選手情報入力!H94="","",②選手情報入力!H94)</f>
        <v/>
      </c>
      <c r="G92" s="104" t="str">
        <f>IF(②選手情報入力!I94="","",②選手情報入力!I94)</f>
        <v/>
      </c>
      <c r="H92" s="103" t="str">
        <f>IF(②選手情報入力!J94="","",②選手情報入力!J94)</f>
        <v/>
      </c>
      <c r="I92" s="104" t="str">
        <f>IF(②選手情報入力!K94="","",②選手情報入力!K94)</f>
        <v/>
      </c>
      <c r="J92" s="220" t="str">
        <f>IF(②選手情報入力!L94="","",②選手情報入力!L94)</f>
        <v/>
      </c>
      <c r="K92" s="221" t="str">
        <f>IF(②選手情報入力!M94="","",②選手情報入力!M94)</f>
        <v/>
      </c>
      <c r="L92" s="104" t="str">
        <f>IF(②選手情報入力!N94="","",②選手情報入力!N94)</f>
        <v/>
      </c>
      <c r="M92" s="104" t="str">
        <f>IF(②選手情報入力!O94="","",②選手情報入力!O94)</f>
        <v/>
      </c>
    </row>
    <row r="93" spans="1:13" s="93" customFormat="1" ht="18" customHeight="1">
      <c r="A93" s="97">
        <v>86</v>
      </c>
      <c r="B93" s="98" t="str">
        <f>IF(②選手情報入力!B95="","",②選手情報入力!B95)</f>
        <v/>
      </c>
      <c r="C93" s="120" t="str">
        <f>IF(②選手情報入力!C95="","",②選手情報入力!C95)</f>
        <v/>
      </c>
      <c r="D93" s="98" t="str">
        <f>IF(②選手情報入力!F95="","",②選手情報入力!F95)</f>
        <v/>
      </c>
      <c r="E93" s="98" t="str">
        <f>IF(②選手情報入力!G95="","",②選手情報入力!G95)</f>
        <v/>
      </c>
      <c r="F93" s="97" t="str">
        <f>IF(②選手情報入力!H95="","",②選手情報入力!H95)</f>
        <v/>
      </c>
      <c r="G93" s="98" t="str">
        <f>IF(②選手情報入力!I95="","",②選手情報入力!I95)</f>
        <v/>
      </c>
      <c r="H93" s="97" t="str">
        <f>IF(②選手情報入力!J95="","",②選手情報入力!J95)</f>
        <v/>
      </c>
      <c r="I93" s="98" t="str">
        <f>IF(②選手情報入力!K95="","",②選手情報入力!K95)</f>
        <v/>
      </c>
      <c r="J93" s="216" t="str">
        <f>IF(②選手情報入力!L95="","",②選手情報入力!L95)</f>
        <v/>
      </c>
      <c r="K93" s="217" t="str">
        <f>IF(②選手情報入力!M95="","",②選手情報入力!M95)</f>
        <v/>
      </c>
      <c r="L93" s="98" t="str">
        <f>IF(②選手情報入力!N95="","",②選手情報入力!N95)</f>
        <v/>
      </c>
      <c r="M93" s="98" t="str">
        <f>IF(②選手情報入力!O95="","",②選手情報入力!O95)</f>
        <v/>
      </c>
    </row>
    <row r="94" spans="1:13" s="93" customFormat="1" ht="18" customHeight="1">
      <c r="A94" s="99">
        <v>87</v>
      </c>
      <c r="B94" s="100" t="str">
        <f>IF(②選手情報入力!B96="","",②選手情報入力!B96)</f>
        <v/>
      </c>
      <c r="C94" s="121" t="str">
        <f>IF(②選手情報入力!C96="","",②選手情報入力!C96)</f>
        <v/>
      </c>
      <c r="D94" s="100" t="str">
        <f>IF(②選手情報入力!F96="","",②選手情報入力!F96)</f>
        <v/>
      </c>
      <c r="E94" s="100" t="str">
        <f>IF(②選手情報入力!G96="","",②選手情報入力!G96)</f>
        <v/>
      </c>
      <c r="F94" s="99" t="str">
        <f>IF(②選手情報入力!H96="","",②選手情報入力!H96)</f>
        <v/>
      </c>
      <c r="G94" s="100" t="str">
        <f>IF(②選手情報入力!I96="","",②選手情報入力!I96)</f>
        <v/>
      </c>
      <c r="H94" s="99" t="str">
        <f>IF(②選手情報入力!J96="","",②選手情報入力!J96)</f>
        <v/>
      </c>
      <c r="I94" s="100" t="str">
        <f>IF(②選手情報入力!K96="","",②選手情報入力!K96)</f>
        <v/>
      </c>
      <c r="J94" s="218" t="str">
        <f>IF(②選手情報入力!L96="","",②選手情報入力!L96)</f>
        <v/>
      </c>
      <c r="K94" s="219" t="str">
        <f>IF(②選手情報入力!M96="","",②選手情報入力!M96)</f>
        <v/>
      </c>
      <c r="L94" s="100" t="str">
        <f>IF(②選手情報入力!N96="","",②選手情報入力!N96)</f>
        <v/>
      </c>
      <c r="M94" s="100" t="str">
        <f>IF(②選手情報入力!O96="","",②選手情報入力!O96)</f>
        <v/>
      </c>
    </row>
    <row r="95" spans="1:13" s="93" customFormat="1" ht="18" customHeight="1">
      <c r="A95" s="99">
        <v>88</v>
      </c>
      <c r="B95" s="100" t="str">
        <f>IF(②選手情報入力!B97="","",②選手情報入力!B97)</f>
        <v/>
      </c>
      <c r="C95" s="121" t="str">
        <f>IF(②選手情報入力!C97="","",②選手情報入力!C97)</f>
        <v/>
      </c>
      <c r="D95" s="100" t="str">
        <f>IF(②選手情報入力!F97="","",②選手情報入力!F97)</f>
        <v/>
      </c>
      <c r="E95" s="100" t="str">
        <f>IF(②選手情報入力!G97="","",②選手情報入力!G97)</f>
        <v/>
      </c>
      <c r="F95" s="99" t="str">
        <f>IF(②選手情報入力!H97="","",②選手情報入力!H97)</f>
        <v/>
      </c>
      <c r="G95" s="100" t="str">
        <f>IF(②選手情報入力!I97="","",②選手情報入力!I97)</f>
        <v/>
      </c>
      <c r="H95" s="99" t="str">
        <f>IF(②選手情報入力!J97="","",②選手情報入力!J97)</f>
        <v/>
      </c>
      <c r="I95" s="100" t="str">
        <f>IF(②選手情報入力!K97="","",②選手情報入力!K97)</f>
        <v/>
      </c>
      <c r="J95" s="218" t="str">
        <f>IF(②選手情報入力!L97="","",②選手情報入力!L97)</f>
        <v/>
      </c>
      <c r="K95" s="219" t="str">
        <f>IF(②選手情報入力!M97="","",②選手情報入力!M97)</f>
        <v/>
      </c>
      <c r="L95" s="100" t="str">
        <f>IF(②選手情報入力!N97="","",②選手情報入力!N97)</f>
        <v/>
      </c>
      <c r="M95" s="100" t="str">
        <f>IF(②選手情報入力!O97="","",②選手情報入力!O97)</f>
        <v/>
      </c>
    </row>
    <row r="96" spans="1:13" s="93" customFormat="1" ht="18" customHeight="1">
      <c r="A96" s="99">
        <v>89</v>
      </c>
      <c r="B96" s="100" t="str">
        <f>IF(②選手情報入力!B98="","",②選手情報入力!B98)</f>
        <v/>
      </c>
      <c r="C96" s="121" t="str">
        <f>IF(②選手情報入力!C98="","",②選手情報入力!C98)</f>
        <v/>
      </c>
      <c r="D96" s="100" t="str">
        <f>IF(②選手情報入力!F98="","",②選手情報入力!F98)</f>
        <v/>
      </c>
      <c r="E96" s="100" t="str">
        <f>IF(②選手情報入力!G98="","",②選手情報入力!G98)</f>
        <v/>
      </c>
      <c r="F96" s="99" t="str">
        <f>IF(②選手情報入力!H98="","",②選手情報入力!H98)</f>
        <v/>
      </c>
      <c r="G96" s="100" t="str">
        <f>IF(②選手情報入力!I98="","",②選手情報入力!I98)</f>
        <v/>
      </c>
      <c r="H96" s="99" t="str">
        <f>IF(②選手情報入力!J98="","",②選手情報入力!J98)</f>
        <v/>
      </c>
      <c r="I96" s="100" t="str">
        <f>IF(②選手情報入力!K98="","",②選手情報入力!K98)</f>
        <v/>
      </c>
      <c r="J96" s="218" t="str">
        <f>IF(②選手情報入力!L98="","",②選手情報入力!L98)</f>
        <v/>
      </c>
      <c r="K96" s="219" t="str">
        <f>IF(②選手情報入力!M98="","",②選手情報入力!M98)</f>
        <v/>
      </c>
      <c r="L96" s="100" t="str">
        <f>IF(②選手情報入力!N98="","",②選手情報入力!N98)</f>
        <v/>
      </c>
      <c r="M96" s="100" t="str">
        <f>IF(②選手情報入力!O98="","",②選手情報入力!O98)</f>
        <v/>
      </c>
    </row>
    <row r="97" spans="1:13" s="93" customFormat="1" ht="18" customHeight="1">
      <c r="A97" s="101">
        <v>90</v>
      </c>
      <c r="B97" s="102" t="str">
        <f>IF(②選手情報入力!B99="","",②選手情報入力!B99)</f>
        <v/>
      </c>
      <c r="C97" s="123" t="str">
        <f>IF(②選手情報入力!C99="","",②選手情報入力!C99)</f>
        <v/>
      </c>
      <c r="D97" s="102" t="str">
        <f>IF(②選手情報入力!F99="","",②選手情報入力!F99)</f>
        <v/>
      </c>
      <c r="E97" s="102" t="str">
        <f>IF(②選手情報入力!G99="","",②選手情報入力!G99)</f>
        <v/>
      </c>
      <c r="F97" s="101" t="str">
        <f>IF(②選手情報入力!H99="","",②選手情報入力!H99)</f>
        <v/>
      </c>
      <c r="G97" s="102" t="str">
        <f>IF(②選手情報入力!I99="","",②選手情報入力!I99)</f>
        <v/>
      </c>
      <c r="H97" s="101" t="str">
        <f>IF(②選手情報入力!J99="","",②選手情報入力!J99)</f>
        <v/>
      </c>
      <c r="I97" s="102" t="str">
        <f>IF(②選手情報入力!K99="","",②選手情報入力!K99)</f>
        <v/>
      </c>
      <c r="J97" s="222" t="str">
        <f>IF(②選手情報入力!L99="","",②選手情報入力!L99)</f>
        <v/>
      </c>
      <c r="K97" s="223" t="str">
        <f>IF(②選手情報入力!M99="","",②選手情報入力!M99)</f>
        <v/>
      </c>
      <c r="L97" s="102" t="str">
        <f>IF(②選手情報入力!N99="","",②選手情報入力!N99)</f>
        <v/>
      </c>
      <c r="M97" s="102" t="str">
        <f>IF(②選手情報入力!O99="","",②選手情報入力!O99)</f>
        <v/>
      </c>
    </row>
  </sheetData>
  <sheetProtection sheet="1" objects="1" scenarios="1" selectLockedCells="1" selectUnlockedCells="1"/>
  <mergeCells count="5">
    <mergeCell ref="D2:H2"/>
    <mergeCell ref="B4:B5"/>
    <mergeCell ref="G4:G5"/>
    <mergeCell ref="D4:E4"/>
    <mergeCell ref="D5:E5"/>
  </mergeCells>
  <phoneticPr fontId="40"/>
  <printOptions horizontalCentered="1"/>
  <pageMargins left="0.51181102362204722" right="0.11811023622047245" top="0.74803149606299213" bottom="0.35433070866141736" header="0.31496062992125984" footer="0.31496062992125984"/>
  <pageSetup paperSize="9" scale="88" fitToHeight="2" orientation="portrait" verticalDpi="300" r:id="rId1"/>
  <headerFooter>
    <oddHeader>&amp;R&amp;14&amp;D　</oddHeader>
  </headerFooter>
  <rowBreaks count="1" manualBreakCount="1">
    <brk id="5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9" sqref="C89"/>
    </sheetView>
  </sheetViews>
  <sheetFormatPr defaultRowHeight="13.5"/>
  <sheetData/>
  <sheetProtection selectLockedCells="1" selectUnlockedCells="1"/>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A11" sqref="A11:F12"/>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61" t="s">
        <v>103</v>
      </c>
      <c r="B1" s="361"/>
      <c r="C1" s="361"/>
      <c r="E1" s="361" t="s">
        <v>104</v>
      </c>
      <c r="F1" s="361"/>
      <c r="G1" s="361"/>
      <c r="I1" s="361" t="s">
        <v>105</v>
      </c>
      <c r="J1" s="361"/>
      <c r="K1" s="361"/>
      <c r="O1" s="76"/>
    </row>
    <row r="2" spans="1:15">
      <c r="A2" s="361" t="s">
        <v>97</v>
      </c>
      <c r="B2" s="67" t="s">
        <v>106</v>
      </c>
      <c r="C2" s="67" t="s">
        <v>109</v>
      </c>
      <c r="E2" s="361" t="s">
        <v>97</v>
      </c>
      <c r="F2" s="67" t="s">
        <v>106</v>
      </c>
      <c r="G2" s="67" t="s">
        <v>109</v>
      </c>
      <c r="I2" s="361" t="s">
        <v>97</v>
      </c>
      <c r="J2" s="67" t="s">
        <v>106</v>
      </c>
      <c r="K2" s="67" t="s">
        <v>109</v>
      </c>
      <c r="N2" s="361" t="s">
        <v>133</v>
      </c>
      <c r="O2" s="361"/>
    </row>
    <row r="3" spans="1:15" ht="14.25" thickBot="1">
      <c r="A3" s="361"/>
      <c r="B3" s="67" t="s">
        <v>107</v>
      </c>
      <c r="C3" s="67" t="s">
        <v>108</v>
      </c>
      <c r="E3" s="361"/>
      <c r="F3" s="67" t="s">
        <v>107</v>
      </c>
      <c r="G3" s="67" t="s">
        <v>108</v>
      </c>
      <c r="I3" s="361"/>
      <c r="J3" s="67" t="s">
        <v>107</v>
      </c>
      <c r="K3" s="67" t="s">
        <v>108</v>
      </c>
      <c r="N3" s="76"/>
      <c r="O3" s="76"/>
    </row>
    <row r="4" spans="1:15">
      <c r="A4" t="s">
        <v>151</v>
      </c>
      <c r="B4" s="43">
        <v>23</v>
      </c>
      <c r="C4">
        <v>2</v>
      </c>
      <c r="E4" t="s">
        <v>158</v>
      </c>
      <c r="F4" s="43">
        <v>32</v>
      </c>
      <c r="G4">
        <v>2</v>
      </c>
      <c r="I4" t="s">
        <v>155</v>
      </c>
      <c r="J4" s="43">
        <v>41</v>
      </c>
      <c r="K4">
        <v>2</v>
      </c>
      <c r="M4" s="358" t="s">
        <v>130</v>
      </c>
      <c r="N4" s="111" t="s">
        <v>151</v>
      </c>
      <c r="O4" s="77" t="s">
        <v>151</v>
      </c>
    </row>
    <row r="5" spans="1:15">
      <c r="A5" t="s">
        <v>152</v>
      </c>
      <c r="B5" s="43">
        <v>24</v>
      </c>
      <c r="C5">
        <v>2</v>
      </c>
      <c r="E5" t="s">
        <v>212</v>
      </c>
      <c r="F5" s="43">
        <v>33</v>
      </c>
      <c r="G5">
        <v>2</v>
      </c>
      <c r="J5" s="43"/>
      <c r="M5" s="359"/>
      <c r="N5" s="34" t="s">
        <v>152</v>
      </c>
      <c r="O5" s="78" t="s">
        <v>152</v>
      </c>
    </row>
    <row r="6" spans="1:15">
      <c r="A6" t="s">
        <v>153</v>
      </c>
      <c r="B6" s="43">
        <v>25</v>
      </c>
      <c r="C6">
        <v>2</v>
      </c>
      <c r="E6" t="s">
        <v>213</v>
      </c>
      <c r="F6" s="43">
        <v>34</v>
      </c>
      <c r="G6">
        <v>2</v>
      </c>
      <c r="I6" t="s">
        <v>161</v>
      </c>
      <c r="J6" s="43">
        <v>42</v>
      </c>
      <c r="K6">
        <v>2</v>
      </c>
      <c r="M6" s="359"/>
      <c r="N6" s="34" t="s">
        <v>153</v>
      </c>
      <c r="O6" s="78" t="s">
        <v>153</v>
      </c>
    </row>
    <row r="7" spans="1:15">
      <c r="A7" t="s">
        <v>209</v>
      </c>
      <c r="B7" s="43">
        <v>26</v>
      </c>
      <c r="C7">
        <v>2</v>
      </c>
      <c r="E7" t="s">
        <v>214</v>
      </c>
      <c r="F7" s="43">
        <v>35</v>
      </c>
      <c r="G7">
        <v>2</v>
      </c>
      <c r="J7" s="43"/>
      <c r="M7" s="359"/>
      <c r="N7" s="34" t="s">
        <v>154</v>
      </c>
      <c r="O7" s="78" t="s">
        <v>154</v>
      </c>
    </row>
    <row r="8" spans="1:15">
      <c r="A8" t="s">
        <v>156</v>
      </c>
      <c r="B8" s="43">
        <v>27</v>
      </c>
      <c r="C8">
        <v>0</v>
      </c>
      <c r="E8" t="s">
        <v>162</v>
      </c>
      <c r="F8" s="43">
        <v>36</v>
      </c>
      <c r="G8">
        <v>0</v>
      </c>
      <c r="M8" s="359"/>
      <c r="N8" s="34" t="s">
        <v>156</v>
      </c>
      <c r="O8" s="78" t="s">
        <v>156</v>
      </c>
    </row>
    <row r="9" spans="1:15">
      <c r="A9" t="s">
        <v>157</v>
      </c>
      <c r="B9" s="43">
        <v>28</v>
      </c>
      <c r="C9">
        <v>0</v>
      </c>
      <c r="E9" t="s">
        <v>163</v>
      </c>
      <c r="F9" s="43">
        <v>37</v>
      </c>
      <c r="G9">
        <v>0</v>
      </c>
      <c r="M9" s="359"/>
      <c r="N9" s="34" t="s">
        <v>157</v>
      </c>
      <c r="O9" s="78" t="s">
        <v>157</v>
      </c>
    </row>
    <row r="10" spans="1:15">
      <c r="A10" t="s">
        <v>210</v>
      </c>
      <c r="B10" s="43">
        <v>29</v>
      </c>
      <c r="C10">
        <v>0</v>
      </c>
      <c r="E10" t="s">
        <v>211</v>
      </c>
      <c r="F10" s="43">
        <v>38</v>
      </c>
      <c r="G10">
        <v>0</v>
      </c>
      <c r="M10" s="359"/>
      <c r="N10" s="34" t="s">
        <v>210</v>
      </c>
      <c r="O10" s="78" t="s">
        <v>210</v>
      </c>
    </row>
    <row r="11" spans="1:15">
      <c r="A11" t="s">
        <v>245</v>
      </c>
      <c r="B11" s="43">
        <v>102</v>
      </c>
      <c r="C11">
        <v>2</v>
      </c>
      <c r="E11" t="s">
        <v>246</v>
      </c>
      <c r="F11" s="43">
        <v>104</v>
      </c>
      <c r="G11">
        <v>2</v>
      </c>
      <c r="M11" s="359"/>
      <c r="N11" s="34" t="s">
        <v>237</v>
      </c>
      <c r="O11" s="78" t="s">
        <v>237</v>
      </c>
    </row>
    <row r="12" spans="1:15">
      <c r="A12" t="s">
        <v>247</v>
      </c>
      <c r="B12" s="43">
        <v>103</v>
      </c>
      <c r="C12">
        <v>2</v>
      </c>
      <c r="E12" t="s">
        <v>248</v>
      </c>
      <c r="F12" s="43">
        <v>105</v>
      </c>
      <c r="G12">
        <v>2</v>
      </c>
      <c r="M12" s="359"/>
      <c r="N12" s="34" t="s">
        <v>239</v>
      </c>
      <c r="O12" s="78" t="s">
        <v>239</v>
      </c>
    </row>
    <row r="13" spans="1:15">
      <c r="B13" s="43"/>
      <c r="F13" s="43"/>
      <c r="M13" s="359"/>
      <c r="N13" s="34"/>
      <c r="O13" s="78"/>
    </row>
    <row r="14" spans="1:15">
      <c r="B14" s="43"/>
      <c r="F14" s="43"/>
      <c r="M14" s="359"/>
      <c r="N14" s="34"/>
      <c r="O14" s="78"/>
    </row>
    <row r="15" spans="1:15">
      <c r="B15" s="43"/>
      <c r="F15" s="43"/>
      <c r="M15" s="359"/>
      <c r="N15" s="34"/>
      <c r="O15" s="78"/>
    </row>
    <row r="16" spans="1:15">
      <c r="B16" s="43"/>
      <c r="F16" s="43"/>
      <c r="M16" s="359"/>
      <c r="N16" s="34"/>
      <c r="O16" s="78"/>
    </row>
    <row r="17" spans="2:15">
      <c r="B17" s="43"/>
      <c r="F17" s="43"/>
      <c r="M17" s="359"/>
      <c r="N17" s="34"/>
      <c r="O17" s="78"/>
    </row>
    <row r="18" spans="2:15">
      <c r="B18" s="43"/>
      <c r="F18" s="43"/>
      <c r="M18" s="359"/>
      <c r="N18" s="34"/>
      <c r="O18" s="78"/>
    </row>
    <row r="19" spans="2:15">
      <c r="B19" s="43"/>
      <c r="F19" s="43"/>
      <c r="M19" s="359"/>
      <c r="N19" s="34"/>
      <c r="O19" s="78"/>
    </row>
    <row r="20" spans="2:15">
      <c r="B20" s="43"/>
      <c r="F20" s="43"/>
      <c r="M20" s="359"/>
      <c r="N20" s="34"/>
      <c r="O20" s="78"/>
    </row>
    <row r="21" spans="2:15">
      <c r="B21" s="43"/>
      <c r="F21" s="43"/>
      <c r="M21" s="359"/>
      <c r="N21" s="34"/>
      <c r="O21" s="78"/>
    </row>
    <row r="22" spans="2:15">
      <c r="B22" s="43"/>
      <c r="F22" s="43"/>
      <c r="M22" s="359"/>
      <c r="N22" s="181"/>
      <c r="O22" s="78"/>
    </row>
    <row r="23" spans="2:15">
      <c r="B23" s="43"/>
      <c r="F23" s="43"/>
      <c r="M23" s="359"/>
      <c r="N23" s="34"/>
      <c r="O23" s="78"/>
    </row>
    <row r="24" spans="2:15">
      <c r="B24" s="43"/>
      <c r="F24" s="43"/>
      <c r="M24" s="359"/>
      <c r="N24" s="34"/>
      <c r="O24" s="78"/>
    </row>
    <row r="25" spans="2:15">
      <c r="B25" s="43"/>
      <c r="M25" s="359"/>
      <c r="N25" s="34"/>
      <c r="O25" s="78"/>
    </row>
    <row r="26" spans="2:15">
      <c r="B26" s="43"/>
      <c r="M26" s="359"/>
      <c r="N26" s="34"/>
      <c r="O26" s="78"/>
    </row>
    <row r="27" spans="2:15">
      <c r="B27" s="43"/>
      <c r="M27" s="359"/>
      <c r="N27" s="34"/>
      <c r="O27" s="78"/>
    </row>
    <row r="28" spans="2:15">
      <c r="B28" s="43"/>
      <c r="M28" s="359"/>
      <c r="N28" s="34"/>
      <c r="O28" s="78"/>
    </row>
    <row r="29" spans="2:15">
      <c r="B29" s="43"/>
      <c r="M29" s="359"/>
      <c r="N29" s="34"/>
      <c r="O29" s="78"/>
    </row>
    <row r="30" spans="2:15">
      <c r="M30" s="114"/>
      <c r="N30" s="115"/>
      <c r="O30" s="116"/>
    </row>
    <row r="31" spans="2:15">
      <c r="M31" s="359" t="s">
        <v>131</v>
      </c>
      <c r="N31" s="34" t="s">
        <v>158</v>
      </c>
      <c r="O31" s="78" t="s">
        <v>158</v>
      </c>
    </row>
    <row r="32" spans="2:15">
      <c r="M32" s="359"/>
      <c r="N32" s="34" t="s">
        <v>159</v>
      </c>
      <c r="O32" s="78" t="s">
        <v>159</v>
      </c>
    </row>
    <row r="33" spans="13:15">
      <c r="M33" s="359"/>
      <c r="N33" s="34" t="s">
        <v>160</v>
      </c>
      <c r="O33" s="78" t="s">
        <v>160</v>
      </c>
    </row>
    <row r="34" spans="13:15">
      <c r="M34" s="359"/>
      <c r="N34" s="34" t="s">
        <v>214</v>
      </c>
      <c r="O34" s="78" t="s">
        <v>214</v>
      </c>
    </row>
    <row r="35" spans="13:15">
      <c r="M35" s="359"/>
      <c r="N35" s="34" t="s">
        <v>162</v>
      </c>
      <c r="O35" s="78" t="s">
        <v>162</v>
      </c>
    </row>
    <row r="36" spans="13:15">
      <c r="M36" s="359"/>
      <c r="N36" s="34" t="s">
        <v>163</v>
      </c>
      <c r="O36" s="78" t="s">
        <v>163</v>
      </c>
    </row>
    <row r="37" spans="13:15">
      <c r="M37" s="359"/>
      <c r="N37" s="34" t="s">
        <v>211</v>
      </c>
      <c r="O37" s="78" t="s">
        <v>211</v>
      </c>
    </row>
    <row r="38" spans="13:15">
      <c r="M38" s="359"/>
      <c r="N38" s="34" t="s">
        <v>238</v>
      </c>
      <c r="O38" s="78" t="s">
        <v>238</v>
      </c>
    </row>
    <row r="39" spans="13:15">
      <c r="M39" s="359"/>
      <c r="N39" s="34" t="s">
        <v>240</v>
      </c>
      <c r="O39" s="78" t="s">
        <v>240</v>
      </c>
    </row>
    <row r="40" spans="13:15">
      <c r="M40" s="359"/>
      <c r="N40" s="34"/>
      <c r="O40" s="78"/>
    </row>
    <row r="41" spans="13:15">
      <c r="M41" s="359"/>
      <c r="N41" s="34"/>
      <c r="O41" s="78"/>
    </row>
    <row r="42" spans="13:15">
      <c r="M42" s="359"/>
      <c r="N42" s="34"/>
      <c r="O42" s="78"/>
    </row>
    <row r="43" spans="13:15">
      <c r="M43" s="359"/>
      <c r="N43" s="34"/>
      <c r="O43" s="78"/>
    </row>
    <row r="44" spans="13:15">
      <c r="M44" s="359"/>
      <c r="N44" s="34"/>
      <c r="O44" s="78"/>
    </row>
    <row r="45" spans="13:15">
      <c r="M45" s="359"/>
      <c r="N45" s="34"/>
      <c r="O45" s="78"/>
    </row>
    <row r="46" spans="13:15">
      <c r="M46" s="359"/>
      <c r="N46" s="181"/>
      <c r="O46" s="78"/>
    </row>
    <row r="47" spans="13:15">
      <c r="M47" s="359"/>
      <c r="N47" s="34"/>
      <c r="O47" s="78"/>
    </row>
    <row r="48" spans="13:15">
      <c r="M48" s="359"/>
      <c r="N48" s="34"/>
      <c r="O48" s="78"/>
    </row>
    <row r="49" spans="13:15">
      <c r="M49" s="359"/>
      <c r="N49" s="34"/>
      <c r="O49" s="78"/>
    </row>
    <row r="50" spans="13:15">
      <c r="M50" s="359"/>
      <c r="N50" s="34"/>
      <c r="O50" s="78"/>
    </row>
    <row r="51" spans="13:15" ht="14.25" thickBot="1">
      <c r="M51" s="360"/>
      <c r="N51" s="112"/>
      <c r="O51" s="79"/>
    </row>
  </sheetData>
  <sheetProtection sheet="1" objects="1" scenarios="1" selectLockedCells="1" selectUnlockedCells="1"/>
  <mergeCells count="9">
    <mergeCell ref="M4:M29"/>
    <mergeCell ref="M31:M51"/>
    <mergeCell ref="N2:O2"/>
    <mergeCell ref="A1:C1"/>
    <mergeCell ref="E1:G1"/>
    <mergeCell ref="I1:K1"/>
    <mergeCell ref="A2:A3"/>
    <mergeCell ref="E2:E3"/>
    <mergeCell ref="I2:I3"/>
  </mergeCells>
  <phoneticPr fontId="40"/>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activeCell="C89" sqref="C89"/>
      <selection pane="bottomLeft" activeCell="A2" sqref="A2"/>
    </sheetView>
  </sheetViews>
  <sheetFormatPr defaultRowHeight="13.5"/>
  <cols>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IF(E2="","",I2*5500000+①学校情報入力!$D$3*1000+②選手情報入力!A10)</f>
        <v/>
      </c>
      <c r="B2" t="str">
        <f>IF(E2="","",①学校情報入力!$D$3)</f>
        <v/>
      </c>
      <c r="D2" t="str">
        <f>IF(E2="","",①学校情報入力!$D$7)</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IF(E2="","",IF(②選手情報入力!H10="","",IF(I2=1,VLOOKUP(②選手情報入力!H10,種目情報!$A$4:$B$29,2,FALSE),VLOOKUP(②選手情報入力!H10,種目情報!$E$4:$F$24,2,FALSE))))</f>
        <v/>
      </c>
      <c r="P2" t="str">
        <f>IF(E2="","",IF(②選手情報入力!I10="","",②選手情報入力!I10))</f>
        <v/>
      </c>
      <c r="Q2" s="34" t="str">
        <f>IF(E2="","",IF(②選手情報入力!H10="","",0))</f>
        <v/>
      </c>
      <c r="R2" t="str">
        <f>IF(E2="","",IF(②選手情報入力!H10="","",IF(I2=1,VLOOKUP(②選手情報入力!H10,種目情報!$A$4:$C$29,3,FALSE),VLOOKUP(②選手情報入力!H10,種目情報!$E$4:$G$24,3,FALSE))))</f>
        <v/>
      </c>
      <c r="S2" t="str">
        <f>IF(E2="","",IF(②選手情報入力!J10="","",IF(I2=1,VLOOKUP(②選手情報入力!J10,種目情報!$A$4:$B$29,2,FALSE),VLOOKUP(②選手情報入力!J10,種目情報!$E$4:$F$24,2,FALSE))))</f>
        <v/>
      </c>
      <c r="T2" t="str">
        <f>IF(E2="","",IF(②選手情報入力!K10="","",②選手情報入力!K10))</f>
        <v/>
      </c>
      <c r="U2" s="34" t="str">
        <f>IF(E2="","",IF(②選手情報入力!J10="","",0))</f>
        <v/>
      </c>
      <c r="V2" t="str">
        <f>IF(E2="","",IF(②選手情報入力!J10="","",IF(I2=1,VLOOKUP(②選手情報入力!J10,種目情報!$A$4:$C$29,3,FALSE),VLOOKUP(②選手情報入力!J10,種目情報!$E$4:$G$24,3,FALSE))))</f>
        <v/>
      </c>
      <c r="W2" t="str">
        <f>IF(E2="","",IF(②選手情報入力!L10="","",IF(I2=1,VLOOKUP(②選手情報入力!L10,種目情報!$A$4:$B$29,2,FALSE),VLOOKUP(②選手情報入力!L10,種目情報!$E$4:$F$24,2,FALSE))))</f>
        <v/>
      </c>
      <c r="X2" t="str">
        <f>IF(E2="","",IF(②選手情報入力!M10="","",②選手情報入力!M10))</f>
        <v/>
      </c>
      <c r="Y2" s="34" t="str">
        <f>IF(E2="","",IF(②選手情報入力!L10="","",0))</f>
        <v/>
      </c>
      <c r="Z2" t="str">
        <f>IF(E2="","",IF(②選手情報入力!L10="","",IF(I2=1,VLOOKUP(②選手情報入力!L10,種目情報!$A$4:$C$29,3,FALSE),VLOOKUP(②選手情報入力!L10,種目情報!$E$4:$G$24,3,FALSE))))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IF(E3="","",I3*5500000+①学校情報入力!$D$3*1000+②選手情報入力!A11)</f>
        <v/>
      </c>
      <c r="B3" t="str">
        <f>IF(E3="","",①学校情報入力!$D$3)</f>
        <v/>
      </c>
      <c r="D3" t="str">
        <f>IF(E3="","",①学校情報入力!$D$7)</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IF(E3="","",IF(②選手情報入力!H11="","",IF(I3=1,VLOOKUP(②選手情報入力!H11,種目情報!$A$4:$B$29,2,FALSE),VLOOKUP(②選手情報入力!H11,種目情報!$E$4:$F$24,2,FALSE))))</f>
        <v/>
      </c>
      <c r="P3" t="str">
        <f>IF(E3="","",IF(②選手情報入力!I11="","",②選手情報入力!I11))</f>
        <v/>
      </c>
      <c r="Q3" s="34" t="str">
        <f>IF(E3="","",IF(②選手情報入力!H11="","",0))</f>
        <v/>
      </c>
      <c r="R3" t="str">
        <f>IF(E3="","",IF(②選手情報入力!H11="","",IF(I3=1,VLOOKUP(②選手情報入力!H11,種目情報!$A$4:$C$29,3,FALSE),VLOOKUP(②選手情報入力!H11,種目情報!$E$4:$G$24,3,FALSE))))</f>
        <v/>
      </c>
      <c r="S3" t="str">
        <f>IF(E3="","",IF(②選手情報入力!J11="","",IF(I3=1,VLOOKUP(②選手情報入力!J11,種目情報!$A$4:$B$29,2,FALSE),VLOOKUP(②選手情報入力!J11,種目情報!$E$4:$F$24,2,FALSE))))</f>
        <v/>
      </c>
      <c r="T3" t="str">
        <f>IF(E3="","",IF(②選手情報入力!K11="","",②選手情報入力!K11))</f>
        <v/>
      </c>
      <c r="U3" s="34" t="str">
        <f>IF(E3="","",IF(②選手情報入力!J11="","",0))</f>
        <v/>
      </c>
      <c r="V3" t="str">
        <f>IF(E3="","",IF(②選手情報入力!J11="","",IF(I3=1,VLOOKUP(②選手情報入力!J11,種目情報!$A$4:$C$29,3,FALSE),VLOOKUP(②選手情報入力!J11,種目情報!$E$4:$G$24,3,FALSE))))</f>
        <v/>
      </c>
      <c r="W3" t="str">
        <f>IF(E3="","",IF(②選手情報入力!L11="","",IF(I3=1,VLOOKUP(②選手情報入力!L11,種目情報!$A$4:$B$29,2,FALSE),VLOOKUP(②選手情報入力!L11,種目情報!$E$4:$F$24,2,FALSE))))</f>
        <v/>
      </c>
      <c r="X3" t="str">
        <f>IF(E3="","",IF(②選手情報入力!M11="","",②選手情報入力!M11))</f>
        <v/>
      </c>
      <c r="Y3" s="34" t="str">
        <f>IF(E3="","",IF(②選手情報入力!L11="","",0))</f>
        <v/>
      </c>
      <c r="Z3" t="str">
        <f>IF(E3="","",IF(②選手情報入力!L11="","",IF(I3=1,VLOOKUP(②選手情報入力!L11,種目情報!$A$4:$C$29,3,FALSE),VLOOKUP(②選手情報入力!L11,種目情報!$E$4:$G$24,3,FALSE))))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IF(E4="","",I4*5500000+①学校情報入力!$D$3*1000+②選手情報入力!A12)</f>
        <v/>
      </c>
      <c r="B4" t="str">
        <f>IF(E4="","",①学校情報入力!$D$3)</f>
        <v/>
      </c>
      <c r="D4" t="str">
        <f>IF(E4="","",①学校情報入力!$D$7)</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IF(E4="","",IF(②選手情報入力!H12="","",IF(I4=1,VLOOKUP(②選手情報入力!H12,種目情報!$A$4:$B$29,2,FALSE),VLOOKUP(②選手情報入力!H12,種目情報!$E$4:$F$24,2,FALSE))))</f>
        <v/>
      </c>
      <c r="P4" t="str">
        <f>IF(E4="","",IF(②選手情報入力!I12="","",②選手情報入力!I12))</f>
        <v/>
      </c>
      <c r="Q4" s="34" t="str">
        <f>IF(E4="","",IF(②選手情報入力!H12="","",0))</f>
        <v/>
      </c>
      <c r="R4" t="str">
        <f>IF(E4="","",IF(②選手情報入力!H12="","",IF(I4=1,VLOOKUP(②選手情報入力!H12,種目情報!$A$4:$C$29,3,FALSE),VLOOKUP(②選手情報入力!H12,種目情報!$E$4:$G$24,3,FALSE))))</f>
        <v/>
      </c>
      <c r="S4" t="str">
        <f>IF(E4="","",IF(②選手情報入力!J12="","",IF(I4=1,VLOOKUP(②選手情報入力!J12,種目情報!$A$4:$B$29,2,FALSE),VLOOKUP(②選手情報入力!J12,種目情報!$E$4:$F$24,2,FALSE))))</f>
        <v/>
      </c>
      <c r="T4" t="str">
        <f>IF(E4="","",IF(②選手情報入力!K12="","",②選手情報入力!K12))</f>
        <v/>
      </c>
      <c r="U4" s="34" t="str">
        <f>IF(E4="","",IF(②選手情報入力!J12="","",0))</f>
        <v/>
      </c>
      <c r="V4" t="str">
        <f>IF(E4="","",IF(②選手情報入力!J12="","",IF(I4=1,VLOOKUP(②選手情報入力!J12,種目情報!$A$4:$C$29,3,FALSE),VLOOKUP(②選手情報入力!J12,種目情報!$E$4:$G$24,3,FALSE))))</f>
        <v/>
      </c>
      <c r="W4" t="str">
        <f>IF(E4="","",IF(②選手情報入力!L12="","",IF(I4=1,VLOOKUP(②選手情報入力!L12,種目情報!$A$4:$B$29,2,FALSE),VLOOKUP(②選手情報入力!L12,種目情報!$E$4:$F$24,2,FALSE))))</f>
        <v/>
      </c>
      <c r="X4" t="str">
        <f>IF(E4="","",IF(②選手情報入力!M12="","",②選手情報入力!M12))</f>
        <v/>
      </c>
      <c r="Y4" s="34" t="str">
        <f>IF(E4="","",IF(②選手情報入力!L12="","",0))</f>
        <v/>
      </c>
      <c r="Z4" t="str">
        <f>IF(E4="","",IF(②選手情報入力!L12="","",IF(I4=1,VLOOKUP(②選手情報入力!L12,種目情報!$A$4:$C$29,3,FALSE),VLOOKUP(②選手情報入力!L12,種目情報!$E$4:$G$24,3,FALSE))))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IF(E5="","",I5*5500000+①学校情報入力!$D$3*1000+②選手情報入力!A13)</f>
        <v/>
      </c>
      <c r="B5" t="str">
        <f>IF(E5="","",①学校情報入力!$D$3)</f>
        <v/>
      </c>
      <c r="D5" t="str">
        <f>IF(E5="","",①学校情報入力!$D$7)</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IF(E5="","",IF(②選手情報入力!H13="","",IF(I5=1,VLOOKUP(②選手情報入力!H13,種目情報!$A$4:$B$29,2,FALSE),VLOOKUP(②選手情報入力!H13,種目情報!$E$4:$F$24,2,FALSE))))</f>
        <v/>
      </c>
      <c r="P5" t="str">
        <f>IF(E5="","",IF(②選手情報入力!I13="","",②選手情報入力!I13))</f>
        <v/>
      </c>
      <c r="Q5" s="34" t="str">
        <f>IF(E5="","",IF(②選手情報入力!H13="","",0))</f>
        <v/>
      </c>
      <c r="R5" t="str">
        <f>IF(E5="","",IF(②選手情報入力!H13="","",IF(I5=1,VLOOKUP(②選手情報入力!H13,種目情報!$A$4:$C$29,3,FALSE),VLOOKUP(②選手情報入力!H13,種目情報!$E$4:$G$24,3,FALSE))))</f>
        <v/>
      </c>
      <c r="S5" t="str">
        <f>IF(E5="","",IF(②選手情報入力!J13="","",IF(I5=1,VLOOKUP(②選手情報入力!J13,種目情報!$A$4:$B$29,2,FALSE),VLOOKUP(②選手情報入力!J13,種目情報!$E$4:$F$24,2,FALSE))))</f>
        <v/>
      </c>
      <c r="T5" t="str">
        <f>IF(E5="","",IF(②選手情報入力!K13="","",②選手情報入力!K13))</f>
        <v/>
      </c>
      <c r="U5" s="34" t="str">
        <f>IF(E5="","",IF(②選手情報入力!J13="","",0))</f>
        <v/>
      </c>
      <c r="V5" t="str">
        <f>IF(E5="","",IF(②選手情報入力!J13="","",IF(I5=1,VLOOKUP(②選手情報入力!J13,種目情報!$A$4:$C$29,3,FALSE),VLOOKUP(②選手情報入力!J13,種目情報!$E$4:$G$24,3,FALSE))))</f>
        <v/>
      </c>
      <c r="W5" t="str">
        <f>IF(E5="","",IF(②選手情報入力!L13="","",IF(I5=1,VLOOKUP(②選手情報入力!L13,種目情報!$A$4:$B$29,2,FALSE),VLOOKUP(②選手情報入力!L13,種目情報!$E$4:$F$24,2,FALSE))))</f>
        <v/>
      </c>
      <c r="X5" t="str">
        <f>IF(E5="","",IF(②選手情報入力!M13="","",②選手情報入力!M13))</f>
        <v/>
      </c>
      <c r="Y5" s="34" t="str">
        <f>IF(E5="","",IF(②選手情報入力!L13="","",0))</f>
        <v/>
      </c>
      <c r="Z5" t="str">
        <f>IF(E5="","",IF(②選手情報入力!L13="","",IF(I5=1,VLOOKUP(②選手情報入力!L13,種目情報!$A$4:$C$29,3,FALSE),VLOOKUP(②選手情報入力!L13,種目情報!$E$4:$G$24,3,FALSE))))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IF(E6="","",I6*5500000+①学校情報入力!$D$3*1000+②選手情報入力!A14)</f>
        <v/>
      </c>
      <c r="B6" t="str">
        <f>IF(E6="","",①学校情報入力!$D$3)</f>
        <v/>
      </c>
      <c r="D6" t="str">
        <f>IF(E6="","",①学校情報入力!$D$7)</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IF(E6="","",IF(②選手情報入力!H14="","",IF(I6=1,VLOOKUP(②選手情報入力!H14,種目情報!$A$4:$B$29,2,FALSE),VLOOKUP(②選手情報入力!H14,種目情報!$E$4:$F$24,2,FALSE))))</f>
        <v/>
      </c>
      <c r="P6" t="str">
        <f>IF(E6="","",IF(②選手情報入力!I14="","",②選手情報入力!I14))</f>
        <v/>
      </c>
      <c r="Q6" s="34" t="str">
        <f>IF(E6="","",IF(②選手情報入力!H14="","",0))</f>
        <v/>
      </c>
      <c r="R6" t="str">
        <f>IF(E6="","",IF(②選手情報入力!H14="","",IF(I6=1,VLOOKUP(②選手情報入力!H14,種目情報!$A$4:$C$29,3,FALSE),VLOOKUP(②選手情報入力!H14,種目情報!$E$4:$G$24,3,FALSE))))</f>
        <v/>
      </c>
      <c r="S6" t="str">
        <f>IF(E6="","",IF(②選手情報入力!J14="","",IF(I6=1,VLOOKUP(②選手情報入力!J14,種目情報!$A$4:$B$29,2,FALSE),VLOOKUP(②選手情報入力!J14,種目情報!$E$4:$F$24,2,FALSE))))</f>
        <v/>
      </c>
      <c r="T6" t="str">
        <f>IF(E6="","",IF(②選手情報入力!K14="","",②選手情報入力!K14))</f>
        <v/>
      </c>
      <c r="U6" s="34" t="str">
        <f>IF(E6="","",IF(②選手情報入力!J14="","",0))</f>
        <v/>
      </c>
      <c r="V6" t="str">
        <f>IF(E6="","",IF(②選手情報入力!J14="","",IF(I6=1,VLOOKUP(②選手情報入力!J14,種目情報!$A$4:$C$29,3,FALSE),VLOOKUP(②選手情報入力!J14,種目情報!$E$4:$G$24,3,FALSE))))</f>
        <v/>
      </c>
      <c r="W6" t="str">
        <f>IF(E6="","",IF(②選手情報入力!L14="","",IF(I6=1,VLOOKUP(②選手情報入力!L14,種目情報!$A$4:$B$29,2,FALSE),VLOOKUP(②選手情報入力!L14,種目情報!$E$4:$F$24,2,FALSE))))</f>
        <v/>
      </c>
      <c r="X6" t="str">
        <f>IF(E6="","",IF(②選手情報入力!M14="","",②選手情報入力!M14))</f>
        <v/>
      </c>
      <c r="Y6" s="34" t="str">
        <f>IF(E6="","",IF(②選手情報入力!L14="","",0))</f>
        <v/>
      </c>
      <c r="Z6" t="str">
        <f>IF(E6="","",IF(②選手情報入力!L14="","",IF(I6=1,VLOOKUP(②選手情報入力!L14,種目情報!$A$4:$C$29,3,FALSE),VLOOKUP(②選手情報入力!L14,種目情報!$E$4:$G$24,3,FALSE))))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IF(E7="","",I7*5500000+①学校情報入力!$D$3*1000+②選手情報入力!A15)</f>
        <v/>
      </c>
      <c r="B7" t="str">
        <f>IF(E7="","",①学校情報入力!$D$3)</f>
        <v/>
      </c>
      <c r="D7" t="str">
        <f>IF(E7="","",①学校情報入力!$D$7)</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IF(E7="","",IF(②選手情報入力!H15="","",IF(I7=1,VLOOKUP(②選手情報入力!H15,種目情報!$A$4:$B$29,2,FALSE),VLOOKUP(②選手情報入力!H15,種目情報!$E$4:$F$24,2,FALSE))))</f>
        <v/>
      </c>
      <c r="P7" t="str">
        <f>IF(E7="","",IF(②選手情報入力!I15="","",②選手情報入力!I15))</f>
        <v/>
      </c>
      <c r="Q7" s="34" t="str">
        <f>IF(E7="","",IF(②選手情報入力!H15="","",0))</f>
        <v/>
      </c>
      <c r="R7" t="str">
        <f>IF(E7="","",IF(②選手情報入力!H15="","",IF(I7=1,VLOOKUP(②選手情報入力!H15,種目情報!$A$4:$C$29,3,FALSE),VLOOKUP(②選手情報入力!H15,種目情報!$E$4:$G$24,3,FALSE))))</f>
        <v/>
      </c>
      <c r="S7" t="str">
        <f>IF(E7="","",IF(②選手情報入力!J15="","",IF(I7=1,VLOOKUP(②選手情報入力!J15,種目情報!$A$4:$B$29,2,FALSE),VLOOKUP(②選手情報入力!J15,種目情報!$E$4:$F$24,2,FALSE))))</f>
        <v/>
      </c>
      <c r="T7" t="str">
        <f>IF(E7="","",IF(②選手情報入力!K15="","",②選手情報入力!K15))</f>
        <v/>
      </c>
      <c r="U7" s="34" t="str">
        <f>IF(E7="","",IF(②選手情報入力!J15="","",0))</f>
        <v/>
      </c>
      <c r="V7" t="str">
        <f>IF(E7="","",IF(②選手情報入力!J15="","",IF(I7=1,VLOOKUP(②選手情報入力!J15,種目情報!$A$4:$C$29,3,FALSE),VLOOKUP(②選手情報入力!J15,種目情報!$E$4:$G$24,3,FALSE))))</f>
        <v/>
      </c>
      <c r="W7" t="str">
        <f>IF(E7="","",IF(②選手情報入力!L15="","",IF(I7=1,VLOOKUP(②選手情報入力!L15,種目情報!$A$4:$B$29,2,FALSE),VLOOKUP(②選手情報入力!L15,種目情報!$E$4:$F$24,2,FALSE))))</f>
        <v/>
      </c>
      <c r="X7" t="str">
        <f>IF(E7="","",IF(②選手情報入力!M15="","",②選手情報入力!M15))</f>
        <v/>
      </c>
      <c r="Y7" s="34" t="str">
        <f>IF(E7="","",IF(②選手情報入力!L15="","",0))</f>
        <v/>
      </c>
      <c r="Z7" t="str">
        <f>IF(E7="","",IF(②選手情報入力!L15="","",IF(I7=1,VLOOKUP(②選手情報入力!L15,種目情報!$A$4:$C$29,3,FALSE),VLOOKUP(②選手情報入力!L15,種目情報!$E$4:$G$24,3,FALSE))))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IF(E8="","",I8*5500000+①学校情報入力!$D$3*1000+②選手情報入力!A16)</f>
        <v/>
      </c>
      <c r="B8" t="str">
        <f>IF(E8="","",①学校情報入力!$D$3)</f>
        <v/>
      </c>
      <c r="D8" t="str">
        <f>IF(E8="","",①学校情報入力!$D$7)</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IF(E8="","",IF(②選手情報入力!H16="","",IF(I8=1,VLOOKUP(②選手情報入力!H16,種目情報!$A$4:$B$29,2,FALSE),VLOOKUP(②選手情報入力!H16,種目情報!$E$4:$F$24,2,FALSE))))</f>
        <v/>
      </c>
      <c r="P8" t="str">
        <f>IF(E8="","",IF(②選手情報入力!I16="","",②選手情報入力!I16))</f>
        <v/>
      </c>
      <c r="Q8" s="34" t="str">
        <f>IF(E8="","",IF(②選手情報入力!H16="","",0))</f>
        <v/>
      </c>
      <c r="R8" t="str">
        <f>IF(E8="","",IF(②選手情報入力!H16="","",IF(I8=1,VLOOKUP(②選手情報入力!H16,種目情報!$A$4:$C$29,3,FALSE),VLOOKUP(②選手情報入力!H16,種目情報!$E$4:$G$24,3,FALSE))))</f>
        <v/>
      </c>
      <c r="S8" t="str">
        <f>IF(E8="","",IF(②選手情報入力!J16="","",IF(I8=1,VLOOKUP(②選手情報入力!J16,種目情報!$A$4:$B$29,2,FALSE),VLOOKUP(②選手情報入力!J16,種目情報!$E$4:$F$24,2,FALSE))))</f>
        <v/>
      </c>
      <c r="T8" t="str">
        <f>IF(E8="","",IF(②選手情報入力!K16="","",②選手情報入力!K16))</f>
        <v/>
      </c>
      <c r="U8" s="34" t="str">
        <f>IF(E8="","",IF(②選手情報入力!J16="","",0))</f>
        <v/>
      </c>
      <c r="V8" t="str">
        <f>IF(E8="","",IF(②選手情報入力!J16="","",IF(I8=1,VLOOKUP(②選手情報入力!J16,種目情報!$A$4:$C$29,3,FALSE),VLOOKUP(②選手情報入力!J16,種目情報!$E$4:$G$24,3,FALSE))))</f>
        <v/>
      </c>
      <c r="W8" t="str">
        <f>IF(E8="","",IF(②選手情報入力!L16="","",IF(I8=1,VLOOKUP(②選手情報入力!L16,種目情報!$A$4:$B$29,2,FALSE),VLOOKUP(②選手情報入力!L16,種目情報!$E$4:$F$24,2,FALSE))))</f>
        <v/>
      </c>
      <c r="X8" t="str">
        <f>IF(E8="","",IF(②選手情報入力!M16="","",②選手情報入力!M16))</f>
        <v/>
      </c>
      <c r="Y8" s="34" t="str">
        <f>IF(E8="","",IF(②選手情報入力!L16="","",0))</f>
        <v/>
      </c>
      <c r="Z8" t="str">
        <f>IF(E8="","",IF(②選手情報入力!L16="","",IF(I8=1,VLOOKUP(②選手情報入力!L16,種目情報!$A$4:$C$29,3,FALSE),VLOOKUP(②選手情報入力!L16,種目情報!$E$4:$G$24,3,FALSE))))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IF(E9="","",I9*5500000+①学校情報入力!$D$3*1000+②選手情報入力!A17)</f>
        <v/>
      </c>
      <c r="B9" t="str">
        <f>IF(E9="","",①学校情報入力!$D$3)</f>
        <v/>
      </c>
      <c r="D9" t="str">
        <f>IF(E9="","",①学校情報入力!$D$7)</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IF(E9="","",IF(②選手情報入力!H17="","",IF(I9=1,VLOOKUP(②選手情報入力!H17,種目情報!$A$4:$B$29,2,FALSE),VLOOKUP(②選手情報入力!H17,種目情報!$E$4:$F$24,2,FALSE))))</f>
        <v/>
      </c>
      <c r="P9" t="str">
        <f>IF(E9="","",IF(②選手情報入力!I17="","",②選手情報入力!I17))</f>
        <v/>
      </c>
      <c r="Q9" s="34" t="str">
        <f>IF(E9="","",IF(②選手情報入力!H17="","",0))</f>
        <v/>
      </c>
      <c r="R9" t="str">
        <f>IF(E9="","",IF(②選手情報入力!H17="","",IF(I9=1,VLOOKUP(②選手情報入力!H17,種目情報!$A$4:$C$29,3,FALSE),VLOOKUP(②選手情報入力!H17,種目情報!$E$4:$G$24,3,FALSE))))</f>
        <v/>
      </c>
      <c r="S9" t="str">
        <f>IF(E9="","",IF(②選手情報入力!J17="","",IF(I9=1,VLOOKUP(②選手情報入力!J17,種目情報!$A$4:$B$29,2,FALSE),VLOOKUP(②選手情報入力!J17,種目情報!$E$4:$F$24,2,FALSE))))</f>
        <v/>
      </c>
      <c r="T9" t="str">
        <f>IF(E9="","",IF(②選手情報入力!K17="","",②選手情報入力!K17))</f>
        <v/>
      </c>
      <c r="U9" s="34" t="str">
        <f>IF(E9="","",IF(②選手情報入力!J17="","",0))</f>
        <v/>
      </c>
      <c r="V9" t="str">
        <f>IF(E9="","",IF(②選手情報入力!J17="","",IF(I9=1,VLOOKUP(②選手情報入力!J17,種目情報!$A$4:$C$29,3,FALSE),VLOOKUP(②選手情報入力!J17,種目情報!$E$4:$G$24,3,FALSE))))</f>
        <v/>
      </c>
      <c r="W9" t="str">
        <f>IF(E9="","",IF(②選手情報入力!L17="","",IF(I9=1,VLOOKUP(②選手情報入力!L17,種目情報!$A$4:$B$29,2,FALSE),VLOOKUP(②選手情報入力!L17,種目情報!$E$4:$F$24,2,FALSE))))</f>
        <v/>
      </c>
      <c r="X9" t="str">
        <f>IF(E9="","",IF(②選手情報入力!M17="","",②選手情報入力!M17))</f>
        <v/>
      </c>
      <c r="Y9" s="34" t="str">
        <f>IF(E9="","",IF(②選手情報入力!L17="","",0))</f>
        <v/>
      </c>
      <c r="Z9" t="str">
        <f>IF(E9="","",IF(②選手情報入力!L17="","",IF(I9=1,VLOOKUP(②選手情報入力!L17,種目情報!$A$4:$C$29,3,FALSE),VLOOKUP(②選手情報入力!L17,種目情報!$E$4:$G$24,3,FALSE))))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IF(E10="","",I10*5500000+①学校情報入力!$D$3*1000+②選手情報入力!A18)</f>
        <v/>
      </c>
      <c r="B10" t="str">
        <f>IF(E10="","",①学校情報入力!$D$3)</f>
        <v/>
      </c>
      <c r="D10" t="str">
        <f>IF(E10="","",①学校情報入力!$D$7)</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IF(E10="","",IF(②選手情報入力!H18="","",IF(I10=1,VLOOKUP(②選手情報入力!H18,種目情報!$A$4:$B$29,2,FALSE),VLOOKUP(②選手情報入力!H18,種目情報!$E$4:$F$24,2,FALSE))))</f>
        <v/>
      </c>
      <c r="P10" t="str">
        <f>IF(E10="","",IF(②選手情報入力!I18="","",②選手情報入力!I18))</f>
        <v/>
      </c>
      <c r="Q10" s="34" t="str">
        <f>IF(E10="","",IF(②選手情報入力!H18="","",0))</f>
        <v/>
      </c>
      <c r="R10" t="str">
        <f>IF(E10="","",IF(②選手情報入力!H18="","",IF(I10=1,VLOOKUP(②選手情報入力!H18,種目情報!$A$4:$C$29,3,FALSE),VLOOKUP(②選手情報入力!H18,種目情報!$E$4:$G$24,3,FALSE))))</f>
        <v/>
      </c>
      <c r="S10" t="str">
        <f>IF(E10="","",IF(②選手情報入力!J18="","",IF(I10=1,VLOOKUP(②選手情報入力!J18,種目情報!$A$4:$B$29,2,FALSE),VLOOKUP(②選手情報入力!J18,種目情報!$E$4:$F$24,2,FALSE))))</f>
        <v/>
      </c>
      <c r="T10" t="str">
        <f>IF(E10="","",IF(②選手情報入力!K18="","",②選手情報入力!K18))</f>
        <v/>
      </c>
      <c r="U10" s="34" t="str">
        <f>IF(E10="","",IF(②選手情報入力!J18="","",0))</f>
        <v/>
      </c>
      <c r="V10" t="str">
        <f>IF(E10="","",IF(②選手情報入力!J18="","",IF(I10=1,VLOOKUP(②選手情報入力!J18,種目情報!$A$4:$C$29,3,FALSE),VLOOKUP(②選手情報入力!J18,種目情報!$E$4:$G$24,3,FALSE))))</f>
        <v/>
      </c>
      <c r="W10" t="str">
        <f>IF(E10="","",IF(②選手情報入力!L18="","",IF(I10=1,VLOOKUP(②選手情報入力!L18,種目情報!$A$4:$B$29,2,FALSE),VLOOKUP(②選手情報入力!L18,種目情報!$E$4:$F$24,2,FALSE))))</f>
        <v/>
      </c>
      <c r="X10" t="str">
        <f>IF(E10="","",IF(②選手情報入力!M18="","",②選手情報入力!M18))</f>
        <v/>
      </c>
      <c r="Y10" s="34" t="str">
        <f>IF(E10="","",IF(②選手情報入力!L18="","",0))</f>
        <v/>
      </c>
      <c r="Z10" t="str">
        <f>IF(E10="","",IF(②選手情報入力!L18="","",IF(I10=1,VLOOKUP(②選手情報入力!L18,種目情報!$A$4:$C$29,3,FALSE),VLOOKUP(②選手情報入力!L18,種目情報!$E$4:$G$24,3,FALSE))))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IF(E11="","",I11*5500000+①学校情報入力!$D$3*1000+②選手情報入力!A19)</f>
        <v/>
      </c>
      <c r="B11" t="str">
        <f>IF(E11="","",①学校情報入力!$D$3)</f>
        <v/>
      </c>
      <c r="D11" t="str">
        <f>IF(E11="","",①学校情報入力!$D$7)</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IF(E11="","",IF(②選手情報入力!H19="","",IF(I11=1,VLOOKUP(②選手情報入力!H19,種目情報!$A$4:$B$29,2,FALSE),VLOOKUP(②選手情報入力!H19,種目情報!$E$4:$F$24,2,FALSE))))</f>
        <v/>
      </c>
      <c r="P11" t="str">
        <f>IF(E11="","",IF(②選手情報入力!I19="","",②選手情報入力!I19))</f>
        <v/>
      </c>
      <c r="Q11" s="34" t="str">
        <f>IF(E11="","",IF(②選手情報入力!H19="","",0))</f>
        <v/>
      </c>
      <c r="R11" t="str">
        <f>IF(E11="","",IF(②選手情報入力!H19="","",IF(I11=1,VLOOKUP(②選手情報入力!H19,種目情報!$A$4:$C$29,3,FALSE),VLOOKUP(②選手情報入力!H19,種目情報!$E$4:$G$24,3,FALSE))))</f>
        <v/>
      </c>
      <c r="S11" t="str">
        <f>IF(E11="","",IF(②選手情報入力!J19="","",IF(I11=1,VLOOKUP(②選手情報入力!J19,種目情報!$A$4:$B$29,2,FALSE),VLOOKUP(②選手情報入力!J19,種目情報!$E$4:$F$24,2,FALSE))))</f>
        <v/>
      </c>
      <c r="T11" t="str">
        <f>IF(E11="","",IF(②選手情報入力!K19="","",②選手情報入力!K19))</f>
        <v/>
      </c>
      <c r="U11" s="34" t="str">
        <f>IF(E11="","",IF(②選手情報入力!J19="","",0))</f>
        <v/>
      </c>
      <c r="V11" t="str">
        <f>IF(E11="","",IF(②選手情報入力!J19="","",IF(I11=1,VLOOKUP(②選手情報入力!J19,種目情報!$A$4:$C$29,3,FALSE),VLOOKUP(②選手情報入力!J19,種目情報!$E$4:$G$24,3,FALSE))))</f>
        <v/>
      </c>
      <c r="W11" t="str">
        <f>IF(E11="","",IF(②選手情報入力!L19="","",IF(I11=1,VLOOKUP(②選手情報入力!L19,種目情報!$A$4:$B$29,2,FALSE),VLOOKUP(②選手情報入力!L19,種目情報!$E$4:$F$24,2,FALSE))))</f>
        <v/>
      </c>
      <c r="X11" t="str">
        <f>IF(E11="","",IF(②選手情報入力!M19="","",②選手情報入力!M19))</f>
        <v/>
      </c>
      <c r="Y11" s="34" t="str">
        <f>IF(E11="","",IF(②選手情報入力!L19="","",0))</f>
        <v/>
      </c>
      <c r="Z11" t="str">
        <f>IF(E11="","",IF(②選手情報入力!L19="","",IF(I11=1,VLOOKUP(②選手情報入力!L19,種目情報!$A$4:$C$29,3,FALSE),VLOOKUP(②選手情報入力!L19,種目情報!$E$4:$G$24,3,FALSE))))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IF(E12="","",I12*5500000+①学校情報入力!$D$3*1000+②選手情報入力!A20)</f>
        <v/>
      </c>
      <c r="B12" t="str">
        <f>IF(E12="","",①学校情報入力!$D$3)</f>
        <v/>
      </c>
      <c r="D12" t="str">
        <f>IF(E12="","",①学校情報入力!$D$7)</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IF(E12="","",IF(②選手情報入力!H20="","",IF(I12=1,VLOOKUP(②選手情報入力!H20,種目情報!$A$4:$B$29,2,FALSE),VLOOKUP(②選手情報入力!H20,種目情報!$E$4:$F$24,2,FALSE))))</f>
        <v/>
      </c>
      <c r="P12" t="str">
        <f>IF(E12="","",IF(②選手情報入力!I20="","",②選手情報入力!I20))</f>
        <v/>
      </c>
      <c r="Q12" s="34" t="str">
        <f>IF(E12="","",IF(②選手情報入力!H20="","",0))</f>
        <v/>
      </c>
      <c r="R12" t="str">
        <f>IF(E12="","",IF(②選手情報入力!H20="","",IF(I12=1,VLOOKUP(②選手情報入力!H20,種目情報!$A$4:$C$29,3,FALSE),VLOOKUP(②選手情報入力!H20,種目情報!$E$4:$G$24,3,FALSE))))</f>
        <v/>
      </c>
      <c r="S12" t="str">
        <f>IF(E12="","",IF(②選手情報入力!J20="","",IF(I12=1,VLOOKUP(②選手情報入力!J20,種目情報!$A$4:$B$29,2,FALSE),VLOOKUP(②選手情報入力!J20,種目情報!$E$4:$F$24,2,FALSE))))</f>
        <v/>
      </c>
      <c r="T12" t="str">
        <f>IF(E12="","",IF(②選手情報入力!K20="","",②選手情報入力!K20))</f>
        <v/>
      </c>
      <c r="U12" s="34" t="str">
        <f>IF(E12="","",IF(②選手情報入力!J20="","",0))</f>
        <v/>
      </c>
      <c r="V12" t="str">
        <f>IF(E12="","",IF(②選手情報入力!J20="","",IF(I12=1,VLOOKUP(②選手情報入力!J20,種目情報!$A$4:$C$29,3,FALSE),VLOOKUP(②選手情報入力!J20,種目情報!$E$4:$G$24,3,FALSE))))</f>
        <v/>
      </c>
      <c r="W12" t="str">
        <f>IF(E12="","",IF(②選手情報入力!L20="","",IF(I12=1,VLOOKUP(②選手情報入力!L20,種目情報!$A$4:$B$29,2,FALSE),VLOOKUP(②選手情報入力!L20,種目情報!$E$4:$F$24,2,FALSE))))</f>
        <v/>
      </c>
      <c r="X12" t="str">
        <f>IF(E12="","",IF(②選手情報入力!M20="","",②選手情報入力!M20))</f>
        <v/>
      </c>
      <c r="Y12" s="34" t="str">
        <f>IF(E12="","",IF(②選手情報入力!L20="","",0))</f>
        <v/>
      </c>
      <c r="Z12" t="str">
        <f>IF(E12="","",IF(②選手情報入力!L20="","",IF(I12=1,VLOOKUP(②選手情報入力!L20,種目情報!$A$4:$C$29,3,FALSE),VLOOKUP(②選手情報入力!L20,種目情報!$E$4:$G$24,3,FALSE))))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IF(E13="","",I13*5500000+①学校情報入力!$D$3*1000+②選手情報入力!A21)</f>
        <v/>
      </c>
      <c r="B13" t="str">
        <f>IF(E13="","",①学校情報入力!$D$3)</f>
        <v/>
      </c>
      <c r="D13" t="str">
        <f>IF(E13="","",①学校情報入力!$D$7)</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IF(E13="","",IF(②選手情報入力!H21="","",IF(I13=1,VLOOKUP(②選手情報入力!H21,種目情報!$A$4:$B$29,2,FALSE),VLOOKUP(②選手情報入力!H21,種目情報!$E$4:$F$24,2,FALSE))))</f>
        <v/>
      </c>
      <c r="P13" t="str">
        <f>IF(E13="","",IF(②選手情報入力!I21="","",②選手情報入力!I21))</f>
        <v/>
      </c>
      <c r="Q13" s="34" t="str">
        <f>IF(E13="","",IF(②選手情報入力!H21="","",0))</f>
        <v/>
      </c>
      <c r="R13" t="str">
        <f>IF(E13="","",IF(②選手情報入力!H21="","",IF(I13=1,VLOOKUP(②選手情報入力!H21,種目情報!$A$4:$C$29,3,FALSE),VLOOKUP(②選手情報入力!H21,種目情報!$E$4:$G$24,3,FALSE))))</f>
        <v/>
      </c>
      <c r="S13" t="str">
        <f>IF(E13="","",IF(②選手情報入力!J21="","",IF(I13=1,VLOOKUP(②選手情報入力!J21,種目情報!$A$4:$B$29,2,FALSE),VLOOKUP(②選手情報入力!J21,種目情報!$E$4:$F$24,2,FALSE))))</f>
        <v/>
      </c>
      <c r="T13" t="str">
        <f>IF(E13="","",IF(②選手情報入力!K21="","",②選手情報入力!K21))</f>
        <v/>
      </c>
      <c r="U13" s="34" t="str">
        <f>IF(E13="","",IF(②選手情報入力!J21="","",0))</f>
        <v/>
      </c>
      <c r="V13" t="str">
        <f>IF(E13="","",IF(②選手情報入力!J21="","",IF(I13=1,VLOOKUP(②選手情報入力!J21,種目情報!$A$4:$C$29,3,FALSE),VLOOKUP(②選手情報入力!J21,種目情報!$E$4:$G$24,3,FALSE))))</f>
        <v/>
      </c>
      <c r="W13" t="str">
        <f>IF(E13="","",IF(②選手情報入力!L21="","",IF(I13=1,VLOOKUP(②選手情報入力!L21,種目情報!$A$4:$B$29,2,FALSE),VLOOKUP(②選手情報入力!L21,種目情報!$E$4:$F$24,2,FALSE))))</f>
        <v/>
      </c>
      <c r="X13" t="str">
        <f>IF(E13="","",IF(②選手情報入力!M21="","",②選手情報入力!M21))</f>
        <v/>
      </c>
      <c r="Y13" s="34" t="str">
        <f>IF(E13="","",IF(②選手情報入力!L21="","",0))</f>
        <v/>
      </c>
      <c r="Z13" t="str">
        <f>IF(E13="","",IF(②選手情報入力!L21="","",IF(I13=1,VLOOKUP(②選手情報入力!L21,種目情報!$A$4:$C$29,3,FALSE),VLOOKUP(②選手情報入力!L21,種目情報!$E$4:$G$24,3,FALSE))))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IF(E14="","",I14*5500000+①学校情報入力!$D$3*1000+②選手情報入力!A22)</f>
        <v/>
      </c>
      <c r="B14" t="str">
        <f>IF(E14="","",①学校情報入力!$D$3)</f>
        <v/>
      </c>
      <c r="D14" t="str">
        <f>IF(E14="","",①学校情報入力!$D$7)</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IF(E14="","",IF(②選手情報入力!H22="","",IF(I14=1,VLOOKUP(②選手情報入力!H22,種目情報!$A$4:$B$29,2,FALSE),VLOOKUP(②選手情報入力!H22,種目情報!$E$4:$F$24,2,FALSE))))</f>
        <v/>
      </c>
      <c r="P14" t="str">
        <f>IF(E14="","",IF(②選手情報入力!I22="","",②選手情報入力!I22))</f>
        <v/>
      </c>
      <c r="Q14" s="34" t="str">
        <f>IF(E14="","",IF(②選手情報入力!H22="","",0))</f>
        <v/>
      </c>
      <c r="R14" t="str">
        <f>IF(E14="","",IF(②選手情報入力!H22="","",IF(I14=1,VLOOKUP(②選手情報入力!H22,種目情報!$A$4:$C$29,3,FALSE),VLOOKUP(②選手情報入力!H22,種目情報!$E$4:$G$24,3,FALSE))))</f>
        <v/>
      </c>
      <c r="S14" t="str">
        <f>IF(E14="","",IF(②選手情報入力!J22="","",IF(I14=1,VLOOKUP(②選手情報入力!J22,種目情報!$A$4:$B$29,2,FALSE),VLOOKUP(②選手情報入力!J22,種目情報!$E$4:$F$24,2,FALSE))))</f>
        <v/>
      </c>
      <c r="T14" t="str">
        <f>IF(E14="","",IF(②選手情報入力!K22="","",②選手情報入力!K22))</f>
        <v/>
      </c>
      <c r="U14" s="34" t="str">
        <f>IF(E14="","",IF(②選手情報入力!J22="","",0))</f>
        <v/>
      </c>
      <c r="V14" t="str">
        <f>IF(E14="","",IF(②選手情報入力!J22="","",IF(I14=1,VLOOKUP(②選手情報入力!J22,種目情報!$A$4:$C$29,3,FALSE),VLOOKUP(②選手情報入力!J22,種目情報!$E$4:$G$24,3,FALSE))))</f>
        <v/>
      </c>
      <c r="W14" t="str">
        <f>IF(E14="","",IF(②選手情報入力!L22="","",IF(I14=1,VLOOKUP(②選手情報入力!L22,種目情報!$A$4:$B$29,2,FALSE),VLOOKUP(②選手情報入力!L22,種目情報!$E$4:$F$24,2,FALSE))))</f>
        <v/>
      </c>
      <c r="X14" t="str">
        <f>IF(E14="","",IF(②選手情報入力!M22="","",②選手情報入力!M22))</f>
        <v/>
      </c>
      <c r="Y14" s="34" t="str">
        <f>IF(E14="","",IF(②選手情報入力!L22="","",0))</f>
        <v/>
      </c>
      <c r="Z14" t="str">
        <f>IF(E14="","",IF(②選手情報入力!L22="","",IF(I14=1,VLOOKUP(②選手情報入力!L22,種目情報!$A$4:$C$29,3,FALSE),VLOOKUP(②選手情報入力!L22,種目情報!$E$4:$G$24,3,FALSE))))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IF(E15="","",I15*5500000+①学校情報入力!$D$3*1000+②選手情報入力!A23)</f>
        <v/>
      </c>
      <c r="B15" t="str">
        <f>IF(E15="","",①学校情報入力!$D$3)</f>
        <v/>
      </c>
      <c r="D15" t="str">
        <f>IF(E15="","",①学校情報入力!$D$7)</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IF(E15="","",IF(②選手情報入力!H23="","",IF(I15=1,VLOOKUP(②選手情報入力!H23,種目情報!$A$4:$B$29,2,FALSE),VLOOKUP(②選手情報入力!H23,種目情報!$E$4:$F$24,2,FALSE))))</f>
        <v/>
      </c>
      <c r="P15" t="str">
        <f>IF(E15="","",IF(②選手情報入力!I23="","",②選手情報入力!I23))</f>
        <v/>
      </c>
      <c r="Q15" s="34" t="str">
        <f>IF(E15="","",IF(②選手情報入力!H23="","",0))</f>
        <v/>
      </c>
      <c r="R15" t="str">
        <f>IF(E15="","",IF(②選手情報入力!H23="","",IF(I15=1,VLOOKUP(②選手情報入力!H23,種目情報!$A$4:$C$29,3,FALSE),VLOOKUP(②選手情報入力!H23,種目情報!$E$4:$G$24,3,FALSE))))</f>
        <v/>
      </c>
      <c r="S15" t="str">
        <f>IF(E15="","",IF(②選手情報入力!J23="","",IF(I15=1,VLOOKUP(②選手情報入力!J23,種目情報!$A$4:$B$29,2,FALSE),VLOOKUP(②選手情報入力!J23,種目情報!$E$4:$F$24,2,FALSE))))</f>
        <v/>
      </c>
      <c r="T15" t="str">
        <f>IF(E15="","",IF(②選手情報入力!K23="","",②選手情報入力!K23))</f>
        <v/>
      </c>
      <c r="U15" s="34" t="str">
        <f>IF(E15="","",IF(②選手情報入力!J23="","",0))</f>
        <v/>
      </c>
      <c r="V15" t="str">
        <f>IF(E15="","",IF(②選手情報入力!J23="","",IF(I15=1,VLOOKUP(②選手情報入力!J23,種目情報!$A$4:$C$29,3,FALSE),VLOOKUP(②選手情報入力!J23,種目情報!$E$4:$G$24,3,FALSE))))</f>
        <v/>
      </c>
      <c r="W15" t="str">
        <f>IF(E15="","",IF(②選手情報入力!L23="","",IF(I15=1,VLOOKUP(②選手情報入力!L23,種目情報!$A$4:$B$29,2,FALSE),VLOOKUP(②選手情報入力!L23,種目情報!$E$4:$F$24,2,FALSE))))</f>
        <v/>
      </c>
      <c r="X15" t="str">
        <f>IF(E15="","",IF(②選手情報入力!M23="","",②選手情報入力!M23))</f>
        <v/>
      </c>
      <c r="Y15" s="34" t="str">
        <f>IF(E15="","",IF(②選手情報入力!L23="","",0))</f>
        <v/>
      </c>
      <c r="Z15" t="str">
        <f>IF(E15="","",IF(②選手情報入力!L23="","",IF(I15=1,VLOOKUP(②選手情報入力!L23,種目情報!$A$4:$C$29,3,FALSE),VLOOKUP(②選手情報入力!L23,種目情報!$E$4:$G$24,3,FALSE))))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IF(E16="","",I16*5500000+①学校情報入力!$D$3*1000+②選手情報入力!A24)</f>
        <v/>
      </c>
      <c r="B16" t="str">
        <f>IF(E16="","",①学校情報入力!$D$3)</f>
        <v/>
      </c>
      <c r="D16" t="str">
        <f>IF(E16="","",①学校情報入力!$D$7)</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IF(E16="","",IF(②選手情報入力!H24="","",IF(I16=1,VLOOKUP(②選手情報入力!H24,種目情報!$A$4:$B$29,2,FALSE),VLOOKUP(②選手情報入力!H24,種目情報!$E$4:$F$24,2,FALSE))))</f>
        <v/>
      </c>
      <c r="P16" t="str">
        <f>IF(E16="","",IF(②選手情報入力!I24="","",②選手情報入力!I24))</f>
        <v/>
      </c>
      <c r="Q16" s="34" t="str">
        <f>IF(E16="","",IF(②選手情報入力!H24="","",0))</f>
        <v/>
      </c>
      <c r="R16" t="str">
        <f>IF(E16="","",IF(②選手情報入力!H24="","",IF(I16=1,VLOOKUP(②選手情報入力!H24,種目情報!$A$4:$C$29,3,FALSE),VLOOKUP(②選手情報入力!H24,種目情報!$E$4:$G$24,3,FALSE))))</f>
        <v/>
      </c>
      <c r="S16" t="str">
        <f>IF(E16="","",IF(②選手情報入力!J24="","",IF(I16=1,VLOOKUP(②選手情報入力!J24,種目情報!$A$4:$B$29,2,FALSE),VLOOKUP(②選手情報入力!J24,種目情報!$E$4:$F$24,2,FALSE))))</f>
        <v/>
      </c>
      <c r="T16" t="str">
        <f>IF(E16="","",IF(②選手情報入力!K24="","",②選手情報入力!K24))</f>
        <v/>
      </c>
      <c r="U16" s="34" t="str">
        <f>IF(E16="","",IF(②選手情報入力!J24="","",0))</f>
        <v/>
      </c>
      <c r="V16" t="str">
        <f>IF(E16="","",IF(②選手情報入力!J24="","",IF(I16=1,VLOOKUP(②選手情報入力!J24,種目情報!$A$4:$C$29,3,FALSE),VLOOKUP(②選手情報入力!J24,種目情報!$E$4:$G$24,3,FALSE))))</f>
        <v/>
      </c>
      <c r="W16" t="str">
        <f>IF(E16="","",IF(②選手情報入力!L24="","",IF(I16=1,VLOOKUP(②選手情報入力!L24,種目情報!$A$4:$B$29,2,FALSE),VLOOKUP(②選手情報入力!L24,種目情報!$E$4:$F$24,2,FALSE))))</f>
        <v/>
      </c>
      <c r="X16" t="str">
        <f>IF(E16="","",IF(②選手情報入力!M24="","",②選手情報入力!M24))</f>
        <v/>
      </c>
      <c r="Y16" s="34" t="str">
        <f>IF(E16="","",IF(②選手情報入力!L24="","",0))</f>
        <v/>
      </c>
      <c r="Z16" t="str">
        <f>IF(E16="","",IF(②選手情報入力!L24="","",IF(I16=1,VLOOKUP(②選手情報入力!L24,種目情報!$A$4:$C$29,3,FALSE),VLOOKUP(②選手情報入力!L24,種目情報!$E$4:$G$24,3,FALSE))))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IF(E17="","",I17*5500000+①学校情報入力!$D$3*1000+②選手情報入力!A25)</f>
        <v/>
      </c>
      <c r="B17" t="str">
        <f>IF(E17="","",①学校情報入力!$D$3)</f>
        <v/>
      </c>
      <c r="D17" t="str">
        <f>IF(E17="","",①学校情報入力!$D$7)</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IF(E17="","",IF(②選手情報入力!H25="","",IF(I17=1,VLOOKUP(②選手情報入力!H25,種目情報!$A$4:$B$29,2,FALSE),VLOOKUP(②選手情報入力!H25,種目情報!$E$4:$F$24,2,FALSE))))</f>
        <v/>
      </c>
      <c r="P17" t="str">
        <f>IF(E17="","",IF(②選手情報入力!I25="","",②選手情報入力!I25))</f>
        <v/>
      </c>
      <c r="Q17" s="34" t="str">
        <f>IF(E17="","",IF(②選手情報入力!H25="","",0))</f>
        <v/>
      </c>
      <c r="R17" t="str">
        <f>IF(E17="","",IF(②選手情報入力!H25="","",IF(I17=1,VLOOKUP(②選手情報入力!H25,種目情報!$A$4:$C$29,3,FALSE),VLOOKUP(②選手情報入力!H25,種目情報!$E$4:$G$24,3,FALSE))))</f>
        <v/>
      </c>
      <c r="S17" t="str">
        <f>IF(E17="","",IF(②選手情報入力!J25="","",IF(I17=1,VLOOKUP(②選手情報入力!J25,種目情報!$A$4:$B$29,2,FALSE),VLOOKUP(②選手情報入力!J25,種目情報!$E$4:$F$24,2,FALSE))))</f>
        <v/>
      </c>
      <c r="T17" t="str">
        <f>IF(E17="","",IF(②選手情報入力!K25="","",②選手情報入力!K25))</f>
        <v/>
      </c>
      <c r="U17" s="34" t="str">
        <f>IF(E17="","",IF(②選手情報入力!J25="","",0))</f>
        <v/>
      </c>
      <c r="V17" t="str">
        <f>IF(E17="","",IF(②選手情報入力!J25="","",IF(I17=1,VLOOKUP(②選手情報入力!J25,種目情報!$A$4:$C$29,3,FALSE),VLOOKUP(②選手情報入力!J25,種目情報!$E$4:$G$24,3,FALSE))))</f>
        <v/>
      </c>
      <c r="W17" t="str">
        <f>IF(E17="","",IF(②選手情報入力!L25="","",IF(I17=1,VLOOKUP(②選手情報入力!L25,種目情報!$A$4:$B$29,2,FALSE),VLOOKUP(②選手情報入力!L25,種目情報!$E$4:$F$24,2,FALSE))))</f>
        <v/>
      </c>
      <c r="X17" t="str">
        <f>IF(E17="","",IF(②選手情報入力!M25="","",②選手情報入力!M25))</f>
        <v/>
      </c>
      <c r="Y17" s="34" t="str">
        <f>IF(E17="","",IF(②選手情報入力!L25="","",0))</f>
        <v/>
      </c>
      <c r="Z17" t="str">
        <f>IF(E17="","",IF(②選手情報入力!L25="","",IF(I17=1,VLOOKUP(②選手情報入力!L25,種目情報!$A$4:$C$29,3,FALSE),VLOOKUP(②選手情報入力!L25,種目情報!$E$4:$G$24,3,FALSE))))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IF(E18="","",I18*5500000+①学校情報入力!$D$3*1000+②選手情報入力!A26)</f>
        <v/>
      </c>
      <c r="B18" t="str">
        <f>IF(E18="","",①学校情報入力!$D$3)</f>
        <v/>
      </c>
      <c r="D18" t="str">
        <f>IF(E18="","",①学校情報入力!$D$7)</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IF(E18="","",IF(②選手情報入力!H26="","",IF(I18=1,VLOOKUP(②選手情報入力!H26,種目情報!$A$4:$B$29,2,FALSE),VLOOKUP(②選手情報入力!H26,種目情報!$E$4:$F$24,2,FALSE))))</f>
        <v/>
      </c>
      <c r="P18" t="str">
        <f>IF(E18="","",IF(②選手情報入力!I26="","",②選手情報入力!I26))</f>
        <v/>
      </c>
      <c r="Q18" s="34" t="str">
        <f>IF(E18="","",IF(②選手情報入力!H26="","",0))</f>
        <v/>
      </c>
      <c r="R18" t="str">
        <f>IF(E18="","",IF(②選手情報入力!H26="","",IF(I18=1,VLOOKUP(②選手情報入力!H26,種目情報!$A$4:$C$29,3,FALSE),VLOOKUP(②選手情報入力!H26,種目情報!$E$4:$G$24,3,FALSE))))</f>
        <v/>
      </c>
      <c r="S18" t="str">
        <f>IF(E18="","",IF(②選手情報入力!J26="","",IF(I18=1,VLOOKUP(②選手情報入力!J26,種目情報!$A$4:$B$29,2,FALSE),VLOOKUP(②選手情報入力!J26,種目情報!$E$4:$F$24,2,FALSE))))</f>
        <v/>
      </c>
      <c r="T18" t="str">
        <f>IF(E18="","",IF(②選手情報入力!K26="","",②選手情報入力!K26))</f>
        <v/>
      </c>
      <c r="U18" s="34" t="str">
        <f>IF(E18="","",IF(②選手情報入力!J26="","",0))</f>
        <v/>
      </c>
      <c r="V18" t="str">
        <f>IF(E18="","",IF(②選手情報入力!J26="","",IF(I18=1,VLOOKUP(②選手情報入力!J26,種目情報!$A$4:$C$29,3,FALSE),VLOOKUP(②選手情報入力!J26,種目情報!$E$4:$G$24,3,FALSE))))</f>
        <v/>
      </c>
      <c r="W18" t="str">
        <f>IF(E18="","",IF(②選手情報入力!L26="","",IF(I18=1,VLOOKUP(②選手情報入力!L26,種目情報!$A$4:$B$29,2,FALSE),VLOOKUP(②選手情報入力!L26,種目情報!$E$4:$F$24,2,FALSE))))</f>
        <v/>
      </c>
      <c r="X18" t="str">
        <f>IF(E18="","",IF(②選手情報入力!M26="","",②選手情報入力!M26))</f>
        <v/>
      </c>
      <c r="Y18" s="34" t="str">
        <f>IF(E18="","",IF(②選手情報入力!L26="","",0))</f>
        <v/>
      </c>
      <c r="Z18" t="str">
        <f>IF(E18="","",IF(②選手情報入力!L26="","",IF(I18=1,VLOOKUP(②選手情報入力!L26,種目情報!$A$4:$C$29,3,FALSE),VLOOKUP(②選手情報入力!L26,種目情報!$E$4:$G$24,3,FALSE))))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IF(E19="","",I19*5500000+①学校情報入力!$D$3*1000+②選手情報入力!A27)</f>
        <v/>
      </c>
      <c r="B19" t="str">
        <f>IF(E19="","",①学校情報入力!$D$3)</f>
        <v/>
      </c>
      <c r="D19" t="str">
        <f>IF(E19="","",①学校情報入力!$D$7)</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IF(E19="","",IF(②選手情報入力!H27="","",IF(I19=1,VLOOKUP(②選手情報入力!H27,種目情報!$A$4:$B$29,2,FALSE),VLOOKUP(②選手情報入力!H27,種目情報!$E$4:$F$24,2,FALSE))))</f>
        <v/>
      </c>
      <c r="P19" t="str">
        <f>IF(E19="","",IF(②選手情報入力!I27="","",②選手情報入力!I27))</f>
        <v/>
      </c>
      <c r="Q19" s="34" t="str">
        <f>IF(E19="","",IF(②選手情報入力!H27="","",0))</f>
        <v/>
      </c>
      <c r="R19" t="str">
        <f>IF(E19="","",IF(②選手情報入力!H27="","",IF(I19=1,VLOOKUP(②選手情報入力!H27,種目情報!$A$4:$C$29,3,FALSE),VLOOKUP(②選手情報入力!H27,種目情報!$E$4:$G$24,3,FALSE))))</f>
        <v/>
      </c>
      <c r="S19" t="str">
        <f>IF(E19="","",IF(②選手情報入力!J27="","",IF(I19=1,VLOOKUP(②選手情報入力!J27,種目情報!$A$4:$B$29,2,FALSE),VLOOKUP(②選手情報入力!J27,種目情報!$E$4:$F$24,2,FALSE))))</f>
        <v/>
      </c>
      <c r="T19" t="str">
        <f>IF(E19="","",IF(②選手情報入力!K27="","",②選手情報入力!K27))</f>
        <v/>
      </c>
      <c r="U19" s="34" t="str">
        <f>IF(E19="","",IF(②選手情報入力!J27="","",0))</f>
        <v/>
      </c>
      <c r="V19" t="str">
        <f>IF(E19="","",IF(②選手情報入力!J27="","",IF(I19=1,VLOOKUP(②選手情報入力!J27,種目情報!$A$4:$C$29,3,FALSE),VLOOKUP(②選手情報入力!J27,種目情報!$E$4:$G$24,3,FALSE))))</f>
        <v/>
      </c>
      <c r="W19" t="str">
        <f>IF(E19="","",IF(②選手情報入力!L27="","",IF(I19=1,VLOOKUP(②選手情報入力!L27,種目情報!$A$4:$B$29,2,FALSE),VLOOKUP(②選手情報入力!L27,種目情報!$E$4:$F$24,2,FALSE))))</f>
        <v/>
      </c>
      <c r="X19" t="str">
        <f>IF(E19="","",IF(②選手情報入力!M27="","",②選手情報入力!M27))</f>
        <v/>
      </c>
      <c r="Y19" s="34" t="str">
        <f>IF(E19="","",IF(②選手情報入力!L27="","",0))</f>
        <v/>
      </c>
      <c r="Z19" t="str">
        <f>IF(E19="","",IF(②選手情報入力!L27="","",IF(I19=1,VLOOKUP(②選手情報入力!L27,種目情報!$A$4:$C$29,3,FALSE),VLOOKUP(②選手情報入力!L27,種目情報!$E$4:$G$24,3,FALSE))))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IF(E20="","",I20*5500000+①学校情報入力!$D$3*1000+②選手情報入力!A28)</f>
        <v/>
      </c>
      <c r="B20" t="str">
        <f>IF(E20="","",①学校情報入力!$D$3)</f>
        <v/>
      </c>
      <c r="D20" t="str">
        <f>IF(E20="","",①学校情報入力!$D$7)</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IF(E20="","",IF(②選手情報入力!H28="","",IF(I20=1,VLOOKUP(②選手情報入力!H28,種目情報!$A$4:$B$29,2,FALSE),VLOOKUP(②選手情報入力!H28,種目情報!$E$4:$F$24,2,FALSE))))</f>
        <v/>
      </c>
      <c r="P20" t="str">
        <f>IF(E20="","",IF(②選手情報入力!I28="","",②選手情報入力!I28))</f>
        <v/>
      </c>
      <c r="Q20" s="34" t="str">
        <f>IF(E20="","",IF(②選手情報入力!H28="","",0))</f>
        <v/>
      </c>
      <c r="R20" t="str">
        <f>IF(E20="","",IF(②選手情報入力!H28="","",IF(I20=1,VLOOKUP(②選手情報入力!H28,種目情報!$A$4:$C$29,3,FALSE),VLOOKUP(②選手情報入力!H28,種目情報!$E$4:$G$24,3,FALSE))))</f>
        <v/>
      </c>
      <c r="S20" t="str">
        <f>IF(E20="","",IF(②選手情報入力!J28="","",IF(I20=1,VLOOKUP(②選手情報入力!J28,種目情報!$A$4:$B$29,2,FALSE),VLOOKUP(②選手情報入力!J28,種目情報!$E$4:$F$24,2,FALSE))))</f>
        <v/>
      </c>
      <c r="T20" t="str">
        <f>IF(E20="","",IF(②選手情報入力!K28="","",②選手情報入力!K28))</f>
        <v/>
      </c>
      <c r="U20" s="34" t="str">
        <f>IF(E20="","",IF(②選手情報入力!J28="","",0))</f>
        <v/>
      </c>
      <c r="V20" t="str">
        <f>IF(E20="","",IF(②選手情報入力!J28="","",IF(I20=1,VLOOKUP(②選手情報入力!J28,種目情報!$A$4:$C$29,3,FALSE),VLOOKUP(②選手情報入力!J28,種目情報!$E$4:$G$24,3,FALSE))))</f>
        <v/>
      </c>
      <c r="W20" t="str">
        <f>IF(E20="","",IF(②選手情報入力!L28="","",IF(I20=1,VLOOKUP(②選手情報入力!L28,種目情報!$A$4:$B$29,2,FALSE),VLOOKUP(②選手情報入力!L28,種目情報!$E$4:$F$24,2,FALSE))))</f>
        <v/>
      </c>
      <c r="X20" t="str">
        <f>IF(E20="","",IF(②選手情報入力!M28="","",②選手情報入力!M28))</f>
        <v/>
      </c>
      <c r="Y20" s="34" t="str">
        <f>IF(E20="","",IF(②選手情報入力!L28="","",0))</f>
        <v/>
      </c>
      <c r="Z20" t="str">
        <f>IF(E20="","",IF(②選手情報入力!L28="","",IF(I20=1,VLOOKUP(②選手情報入力!L28,種目情報!$A$4:$C$29,3,FALSE),VLOOKUP(②選手情報入力!L28,種目情報!$E$4:$G$24,3,FALSE))))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IF(E21="","",I21*5500000+①学校情報入力!$D$3*1000+②選手情報入力!A29)</f>
        <v/>
      </c>
      <c r="B21" t="str">
        <f>IF(E21="","",①学校情報入力!$D$3)</f>
        <v/>
      </c>
      <c r="D21" t="str">
        <f>IF(E21="","",①学校情報入力!$D$7)</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IF(E21="","",IF(②選手情報入力!H29="","",IF(I21=1,VLOOKUP(②選手情報入力!H29,種目情報!$A$4:$B$29,2,FALSE),VLOOKUP(②選手情報入力!H29,種目情報!$E$4:$F$24,2,FALSE))))</f>
        <v/>
      </c>
      <c r="P21" t="str">
        <f>IF(E21="","",IF(②選手情報入力!I29="","",②選手情報入力!I29))</f>
        <v/>
      </c>
      <c r="Q21" s="34" t="str">
        <f>IF(E21="","",IF(②選手情報入力!H29="","",0))</f>
        <v/>
      </c>
      <c r="R21" t="str">
        <f>IF(E21="","",IF(②選手情報入力!H29="","",IF(I21=1,VLOOKUP(②選手情報入力!H29,種目情報!$A$4:$C$29,3,FALSE),VLOOKUP(②選手情報入力!H29,種目情報!$E$4:$G$24,3,FALSE))))</f>
        <v/>
      </c>
      <c r="S21" t="str">
        <f>IF(E21="","",IF(②選手情報入力!J29="","",IF(I21=1,VLOOKUP(②選手情報入力!J29,種目情報!$A$4:$B$29,2,FALSE),VLOOKUP(②選手情報入力!J29,種目情報!$E$4:$F$24,2,FALSE))))</f>
        <v/>
      </c>
      <c r="T21" t="str">
        <f>IF(E21="","",IF(②選手情報入力!K29="","",②選手情報入力!K29))</f>
        <v/>
      </c>
      <c r="U21" s="34" t="str">
        <f>IF(E21="","",IF(②選手情報入力!J29="","",0))</f>
        <v/>
      </c>
      <c r="V21" t="str">
        <f>IF(E21="","",IF(②選手情報入力!J29="","",IF(I21=1,VLOOKUP(②選手情報入力!J29,種目情報!$A$4:$C$29,3,FALSE),VLOOKUP(②選手情報入力!J29,種目情報!$E$4:$G$24,3,FALSE))))</f>
        <v/>
      </c>
      <c r="W21" t="str">
        <f>IF(E21="","",IF(②選手情報入力!L29="","",IF(I21=1,VLOOKUP(②選手情報入力!L29,種目情報!$A$4:$B$29,2,FALSE),VLOOKUP(②選手情報入力!L29,種目情報!$E$4:$F$24,2,FALSE))))</f>
        <v/>
      </c>
      <c r="X21" t="str">
        <f>IF(E21="","",IF(②選手情報入力!M29="","",②選手情報入力!M29))</f>
        <v/>
      </c>
      <c r="Y21" s="34" t="str">
        <f>IF(E21="","",IF(②選手情報入力!L29="","",0))</f>
        <v/>
      </c>
      <c r="Z21" t="str">
        <f>IF(E21="","",IF(②選手情報入力!L29="","",IF(I21=1,VLOOKUP(②選手情報入力!L29,種目情報!$A$4:$C$29,3,FALSE),VLOOKUP(②選手情報入力!L29,種目情報!$E$4:$G$24,3,FALSE))))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IF(E22="","",I22*5500000+①学校情報入力!$D$3*1000+②選手情報入力!A30)</f>
        <v/>
      </c>
      <c r="B22" t="str">
        <f>IF(E22="","",①学校情報入力!$D$3)</f>
        <v/>
      </c>
      <c r="D22" t="str">
        <f>IF(E22="","",①学校情報入力!$D$7)</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IF(E22="","",IF(②選手情報入力!H30="","",IF(I22=1,VLOOKUP(②選手情報入力!H30,種目情報!$A$4:$B$29,2,FALSE),VLOOKUP(②選手情報入力!H30,種目情報!$E$4:$F$24,2,FALSE))))</f>
        <v/>
      </c>
      <c r="P22" t="str">
        <f>IF(E22="","",IF(②選手情報入力!I30="","",②選手情報入力!I30))</f>
        <v/>
      </c>
      <c r="Q22" s="34" t="str">
        <f>IF(E22="","",IF(②選手情報入力!H30="","",0))</f>
        <v/>
      </c>
      <c r="R22" t="str">
        <f>IF(E22="","",IF(②選手情報入力!H30="","",IF(I22=1,VLOOKUP(②選手情報入力!H30,種目情報!$A$4:$C$29,3,FALSE),VLOOKUP(②選手情報入力!H30,種目情報!$E$4:$G$24,3,FALSE))))</f>
        <v/>
      </c>
      <c r="S22" t="str">
        <f>IF(E22="","",IF(②選手情報入力!J30="","",IF(I22=1,VLOOKUP(②選手情報入力!J30,種目情報!$A$4:$B$29,2,FALSE),VLOOKUP(②選手情報入力!J30,種目情報!$E$4:$F$24,2,FALSE))))</f>
        <v/>
      </c>
      <c r="T22" t="str">
        <f>IF(E22="","",IF(②選手情報入力!K30="","",②選手情報入力!K30))</f>
        <v/>
      </c>
      <c r="U22" s="34" t="str">
        <f>IF(E22="","",IF(②選手情報入力!J30="","",0))</f>
        <v/>
      </c>
      <c r="V22" t="str">
        <f>IF(E22="","",IF(②選手情報入力!J30="","",IF(I22=1,VLOOKUP(②選手情報入力!J30,種目情報!$A$4:$C$29,3,FALSE),VLOOKUP(②選手情報入力!J30,種目情報!$E$4:$G$24,3,FALSE))))</f>
        <v/>
      </c>
      <c r="W22" t="str">
        <f>IF(E22="","",IF(②選手情報入力!L30="","",IF(I22=1,VLOOKUP(②選手情報入力!L30,種目情報!$A$4:$B$29,2,FALSE),VLOOKUP(②選手情報入力!L30,種目情報!$E$4:$F$24,2,FALSE))))</f>
        <v/>
      </c>
      <c r="X22" t="str">
        <f>IF(E22="","",IF(②選手情報入力!M30="","",②選手情報入力!M30))</f>
        <v/>
      </c>
      <c r="Y22" s="34" t="str">
        <f>IF(E22="","",IF(②選手情報入力!L30="","",0))</f>
        <v/>
      </c>
      <c r="Z22" t="str">
        <f>IF(E22="","",IF(②選手情報入力!L30="","",IF(I22=1,VLOOKUP(②選手情報入力!L30,種目情報!$A$4:$C$29,3,FALSE),VLOOKUP(②選手情報入力!L30,種目情報!$E$4:$G$24,3,FALSE))))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IF(E23="","",I23*5500000+①学校情報入力!$D$3*1000+②選手情報入力!A31)</f>
        <v/>
      </c>
      <c r="B23" t="str">
        <f>IF(E23="","",①学校情報入力!$D$3)</f>
        <v/>
      </c>
      <c r="D23" t="str">
        <f>IF(E23="","",①学校情報入力!$D$7)</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IF(E23="","",IF(②選手情報入力!H31="","",IF(I23=1,VLOOKUP(②選手情報入力!H31,種目情報!$A$4:$B$29,2,FALSE),VLOOKUP(②選手情報入力!H31,種目情報!$E$4:$F$24,2,FALSE))))</f>
        <v/>
      </c>
      <c r="P23" t="str">
        <f>IF(E23="","",IF(②選手情報入力!I31="","",②選手情報入力!I31))</f>
        <v/>
      </c>
      <c r="Q23" s="34" t="str">
        <f>IF(E23="","",IF(②選手情報入力!H31="","",0))</f>
        <v/>
      </c>
      <c r="R23" t="str">
        <f>IF(E23="","",IF(②選手情報入力!H31="","",IF(I23=1,VLOOKUP(②選手情報入力!H31,種目情報!$A$4:$C$29,3,FALSE),VLOOKUP(②選手情報入力!H31,種目情報!$E$4:$G$24,3,FALSE))))</f>
        <v/>
      </c>
      <c r="S23" t="str">
        <f>IF(E23="","",IF(②選手情報入力!J31="","",IF(I23=1,VLOOKUP(②選手情報入力!J31,種目情報!$A$4:$B$29,2,FALSE),VLOOKUP(②選手情報入力!J31,種目情報!$E$4:$F$24,2,FALSE))))</f>
        <v/>
      </c>
      <c r="T23" t="str">
        <f>IF(E23="","",IF(②選手情報入力!K31="","",②選手情報入力!K31))</f>
        <v/>
      </c>
      <c r="U23" s="34" t="str">
        <f>IF(E23="","",IF(②選手情報入力!J31="","",0))</f>
        <v/>
      </c>
      <c r="V23" t="str">
        <f>IF(E23="","",IF(②選手情報入力!J31="","",IF(I23=1,VLOOKUP(②選手情報入力!J31,種目情報!$A$4:$C$29,3,FALSE),VLOOKUP(②選手情報入力!J31,種目情報!$E$4:$G$24,3,FALSE))))</f>
        <v/>
      </c>
      <c r="W23" t="str">
        <f>IF(E23="","",IF(②選手情報入力!L31="","",IF(I23=1,VLOOKUP(②選手情報入力!L31,種目情報!$A$4:$B$29,2,FALSE),VLOOKUP(②選手情報入力!L31,種目情報!$E$4:$F$24,2,FALSE))))</f>
        <v/>
      </c>
      <c r="X23" t="str">
        <f>IF(E23="","",IF(②選手情報入力!M31="","",②選手情報入力!M31))</f>
        <v/>
      </c>
      <c r="Y23" s="34" t="str">
        <f>IF(E23="","",IF(②選手情報入力!L31="","",0))</f>
        <v/>
      </c>
      <c r="Z23" t="str">
        <f>IF(E23="","",IF(②選手情報入力!L31="","",IF(I23=1,VLOOKUP(②選手情報入力!L31,種目情報!$A$4:$C$29,3,FALSE),VLOOKUP(②選手情報入力!L31,種目情報!$E$4:$G$24,3,FALSE))))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IF(E24="","",I24*5500000+①学校情報入力!$D$3*1000+②選手情報入力!A32)</f>
        <v/>
      </c>
      <c r="B24" t="str">
        <f>IF(E24="","",①学校情報入力!$D$3)</f>
        <v/>
      </c>
      <c r="D24" t="str">
        <f>IF(E24="","",①学校情報入力!$D$7)</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IF(E24="","",IF(②選手情報入力!H32="","",IF(I24=1,VLOOKUP(②選手情報入力!H32,種目情報!$A$4:$B$29,2,FALSE),VLOOKUP(②選手情報入力!H32,種目情報!$E$4:$F$24,2,FALSE))))</f>
        <v/>
      </c>
      <c r="P24" t="str">
        <f>IF(E24="","",IF(②選手情報入力!I32="","",②選手情報入力!I32))</f>
        <v/>
      </c>
      <c r="Q24" s="34" t="str">
        <f>IF(E24="","",IF(②選手情報入力!H32="","",0))</f>
        <v/>
      </c>
      <c r="R24" t="str">
        <f>IF(E24="","",IF(②選手情報入力!H32="","",IF(I24=1,VLOOKUP(②選手情報入力!H32,種目情報!$A$4:$C$29,3,FALSE),VLOOKUP(②選手情報入力!H32,種目情報!$E$4:$G$24,3,FALSE))))</f>
        <v/>
      </c>
      <c r="S24" t="str">
        <f>IF(E24="","",IF(②選手情報入力!J32="","",IF(I24=1,VLOOKUP(②選手情報入力!J32,種目情報!$A$4:$B$29,2,FALSE),VLOOKUP(②選手情報入力!J32,種目情報!$E$4:$F$24,2,FALSE))))</f>
        <v/>
      </c>
      <c r="T24" t="str">
        <f>IF(E24="","",IF(②選手情報入力!K32="","",②選手情報入力!K32))</f>
        <v/>
      </c>
      <c r="U24" s="34" t="str">
        <f>IF(E24="","",IF(②選手情報入力!J32="","",0))</f>
        <v/>
      </c>
      <c r="V24" t="str">
        <f>IF(E24="","",IF(②選手情報入力!J32="","",IF(I24=1,VLOOKUP(②選手情報入力!J32,種目情報!$A$4:$C$29,3,FALSE),VLOOKUP(②選手情報入力!J32,種目情報!$E$4:$G$24,3,FALSE))))</f>
        <v/>
      </c>
      <c r="W24" t="str">
        <f>IF(E24="","",IF(②選手情報入力!L32="","",IF(I24=1,VLOOKUP(②選手情報入力!L32,種目情報!$A$4:$B$29,2,FALSE),VLOOKUP(②選手情報入力!L32,種目情報!$E$4:$F$24,2,FALSE))))</f>
        <v/>
      </c>
      <c r="X24" t="str">
        <f>IF(E24="","",IF(②選手情報入力!M32="","",②選手情報入力!M32))</f>
        <v/>
      </c>
      <c r="Y24" s="34" t="str">
        <f>IF(E24="","",IF(②選手情報入力!L32="","",0))</f>
        <v/>
      </c>
      <c r="Z24" t="str">
        <f>IF(E24="","",IF(②選手情報入力!L32="","",IF(I24=1,VLOOKUP(②選手情報入力!L32,種目情報!$A$4:$C$29,3,FALSE),VLOOKUP(②選手情報入力!L32,種目情報!$E$4:$G$24,3,FALSE))))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IF(E25="","",I25*5500000+①学校情報入力!$D$3*1000+②選手情報入力!A33)</f>
        <v/>
      </c>
      <c r="B25" t="str">
        <f>IF(E25="","",①学校情報入力!$D$3)</f>
        <v/>
      </c>
      <c r="D25" t="str">
        <f>IF(E25="","",①学校情報入力!$D$7)</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IF(E25="","",IF(②選手情報入力!H33="","",IF(I25=1,VLOOKUP(②選手情報入力!H33,種目情報!$A$4:$B$29,2,FALSE),VLOOKUP(②選手情報入力!H33,種目情報!$E$4:$F$24,2,FALSE))))</f>
        <v/>
      </c>
      <c r="P25" t="str">
        <f>IF(E25="","",IF(②選手情報入力!I33="","",②選手情報入力!I33))</f>
        <v/>
      </c>
      <c r="Q25" s="34" t="str">
        <f>IF(E25="","",IF(②選手情報入力!H33="","",0))</f>
        <v/>
      </c>
      <c r="R25" t="str">
        <f>IF(E25="","",IF(②選手情報入力!H33="","",IF(I25=1,VLOOKUP(②選手情報入力!H33,種目情報!$A$4:$C$29,3,FALSE),VLOOKUP(②選手情報入力!H33,種目情報!$E$4:$G$24,3,FALSE))))</f>
        <v/>
      </c>
      <c r="S25" t="str">
        <f>IF(E25="","",IF(②選手情報入力!J33="","",IF(I25=1,VLOOKUP(②選手情報入力!J33,種目情報!$A$4:$B$29,2,FALSE),VLOOKUP(②選手情報入力!J33,種目情報!$E$4:$F$24,2,FALSE))))</f>
        <v/>
      </c>
      <c r="T25" t="str">
        <f>IF(E25="","",IF(②選手情報入力!K33="","",②選手情報入力!K33))</f>
        <v/>
      </c>
      <c r="U25" s="34" t="str">
        <f>IF(E25="","",IF(②選手情報入力!J33="","",0))</f>
        <v/>
      </c>
      <c r="V25" t="str">
        <f>IF(E25="","",IF(②選手情報入力!J33="","",IF(I25=1,VLOOKUP(②選手情報入力!J33,種目情報!$A$4:$C$29,3,FALSE),VLOOKUP(②選手情報入力!J33,種目情報!$E$4:$G$24,3,FALSE))))</f>
        <v/>
      </c>
      <c r="W25" t="str">
        <f>IF(E25="","",IF(②選手情報入力!L33="","",IF(I25=1,VLOOKUP(②選手情報入力!L33,種目情報!$A$4:$B$29,2,FALSE),VLOOKUP(②選手情報入力!L33,種目情報!$E$4:$F$24,2,FALSE))))</f>
        <v/>
      </c>
      <c r="X25" t="str">
        <f>IF(E25="","",IF(②選手情報入力!M33="","",②選手情報入力!M33))</f>
        <v/>
      </c>
      <c r="Y25" s="34" t="str">
        <f>IF(E25="","",IF(②選手情報入力!L33="","",0))</f>
        <v/>
      </c>
      <c r="Z25" t="str">
        <f>IF(E25="","",IF(②選手情報入力!L33="","",IF(I25=1,VLOOKUP(②選手情報入力!L33,種目情報!$A$4:$C$29,3,FALSE),VLOOKUP(②選手情報入力!L33,種目情報!$E$4:$G$24,3,FALSE))))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IF(E26="","",I26*5500000+①学校情報入力!$D$3*1000+②選手情報入力!A34)</f>
        <v/>
      </c>
      <c r="B26" t="str">
        <f>IF(E26="","",①学校情報入力!$D$3)</f>
        <v/>
      </c>
      <c r="D26" t="str">
        <f>IF(E26="","",①学校情報入力!$D$7)</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IF(E26="","",IF(②選手情報入力!H34="","",IF(I26=1,VLOOKUP(②選手情報入力!H34,種目情報!$A$4:$B$29,2,FALSE),VLOOKUP(②選手情報入力!H34,種目情報!$E$4:$F$24,2,FALSE))))</f>
        <v/>
      </c>
      <c r="P26" t="str">
        <f>IF(E26="","",IF(②選手情報入力!I34="","",②選手情報入力!I34))</f>
        <v/>
      </c>
      <c r="Q26" s="34" t="str">
        <f>IF(E26="","",IF(②選手情報入力!H34="","",0))</f>
        <v/>
      </c>
      <c r="R26" t="str">
        <f>IF(E26="","",IF(②選手情報入力!H34="","",IF(I26=1,VLOOKUP(②選手情報入力!H34,種目情報!$A$4:$C$29,3,FALSE),VLOOKUP(②選手情報入力!H34,種目情報!$E$4:$G$24,3,FALSE))))</f>
        <v/>
      </c>
      <c r="S26" t="str">
        <f>IF(E26="","",IF(②選手情報入力!J34="","",IF(I26=1,VLOOKUP(②選手情報入力!J34,種目情報!$A$4:$B$29,2,FALSE),VLOOKUP(②選手情報入力!J34,種目情報!$E$4:$F$24,2,FALSE))))</f>
        <v/>
      </c>
      <c r="T26" t="str">
        <f>IF(E26="","",IF(②選手情報入力!K34="","",②選手情報入力!K34))</f>
        <v/>
      </c>
      <c r="U26" s="34" t="str">
        <f>IF(E26="","",IF(②選手情報入力!J34="","",0))</f>
        <v/>
      </c>
      <c r="V26" t="str">
        <f>IF(E26="","",IF(②選手情報入力!J34="","",IF(I26=1,VLOOKUP(②選手情報入力!J34,種目情報!$A$4:$C$29,3,FALSE),VLOOKUP(②選手情報入力!J34,種目情報!$E$4:$G$24,3,FALSE))))</f>
        <v/>
      </c>
      <c r="W26" t="str">
        <f>IF(E26="","",IF(②選手情報入力!L34="","",IF(I26=1,VLOOKUP(②選手情報入力!L34,種目情報!$A$4:$B$29,2,FALSE),VLOOKUP(②選手情報入力!L34,種目情報!$E$4:$F$24,2,FALSE))))</f>
        <v/>
      </c>
      <c r="X26" t="str">
        <f>IF(E26="","",IF(②選手情報入力!M34="","",②選手情報入力!M34))</f>
        <v/>
      </c>
      <c r="Y26" s="34" t="str">
        <f>IF(E26="","",IF(②選手情報入力!L34="","",0))</f>
        <v/>
      </c>
      <c r="Z26" t="str">
        <f>IF(E26="","",IF(②選手情報入力!L34="","",IF(I26=1,VLOOKUP(②選手情報入力!L34,種目情報!$A$4:$C$29,3,FALSE),VLOOKUP(②選手情報入力!L34,種目情報!$E$4:$G$24,3,FALSE))))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IF(E27="","",I27*5500000+①学校情報入力!$D$3*1000+②選手情報入力!A35)</f>
        <v/>
      </c>
      <c r="B27" t="str">
        <f>IF(E27="","",①学校情報入力!$D$3)</f>
        <v/>
      </c>
      <c r="D27" t="str">
        <f>IF(E27="","",①学校情報入力!$D$7)</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IF(E27="","",IF(②選手情報入力!H35="","",IF(I27=1,VLOOKUP(②選手情報入力!H35,種目情報!$A$4:$B$29,2,FALSE),VLOOKUP(②選手情報入力!H35,種目情報!$E$4:$F$24,2,FALSE))))</f>
        <v/>
      </c>
      <c r="P27" t="str">
        <f>IF(E27="","",IF(②選手情報入力!I35="","",②選手情報入力!I35))</f>
        <v/>
      </c>
      <c r="Q27" s="34" t="str">
        <f>IF(E27="","",IF(②選手情報入力!H35="","",0))</f>
        <v/>
      </c>
      <c r="R27" t="str">
        <f>IF(E27="","",IF(②選手情報入力!H35="","",IF(I27=1,VLOOKUP(②選手情報入力!H35,種目情報!$A$4:$C$29,3,FALSE),VLOOKUP(②選手情報入力!H35,種目情報!$E$4:$G$24,3,FALSE))))</f>
        <v/>
      </c>
      <c r="S27" t="str">
        <f>IF(E27="","",IF(②選手情報入力!J35="","",IF(I27=1,VLOOKUP(②選手情報入力!J35,種目情報!$A$4:$B$29,2,FALSE),VLOOKUP(②選手情報入力!J35,種目情報!$E$4:$F$24,2,FALSE))))</f>
        <v/>
      </c>
      <c r="T27" t="str">
        <f>IF(E27="","",IF(②選手情報入力!K35="","",②選手情報入力!K35))</f>
        <v/>
      </c>
      <c r="U27" s="34" t="str">
        <f>IF(E27="","",IF(②選手情報入力!J35="","",0))</f>
        <v/>
      </c>
      <c r="V27" t="str">
        <f>IF(E27="","",IF(②選手情報入力!J35="","",IF(I27=1,VLOOKUP(②選手情報入力!J35,種目情報!$A$4:$C$29,3,FALSE),VLOOKUP(②選手情報入力!J35,種目情報!$E$4:$G$24,3,FALSE))))</f>
        <v/>
      </c>
      <c r="W27" t="str">
        <f>IF(E27="","",IF(②選手情報入力!L35="","",IF(I27=1,VLOOKUP(②選手情報入力!L35,種目情報!$A$4:$B$29,2,FALSE),VLOOKUP(②選手情報入力!L35,種目情報!$E$4:$F$24,2,FALSE))))</f>
        <v/>
      </c>
      <c r="X27" t="str">
        <f>IF(E27="","",IF(②選手情報入力!M35="","",②選手情報入力!M35))</f>
        <v/>
      </c>
      <c r="Y27" s="34" t="str">
        <f>IF(E27="","",IF(②選手情報入力!L35="","",0))</f>
        <v/>
      </c>
      <c r="Z27" t="str">
        <f>IF(E27="","",IF(②選手情報入力!L35="","",IF(I27=1,VLOOKUP(②選手情報入力!L35,種目情報!$A$4:$C$29,3,FALSE),VLOOKUP(②選手情報入力!L35,種目情報!$E$4:$G$24,3,FALSE))))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IF(E28="","",I28*5500000+①学校情報入力!$D$3*1000+②選手情報入力!A36)</f>
        <v/>
      </c>
      <c r="B28" t="str">
        <f>IF(E28="","",①学校情報入力!$D$3)</f>
        <v/>
      </c>
      <c r="D28" t="str">
        <f>IF(E28="","",①学校情報入力!$D$7)</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IF(E28="","",IF(②選手情報入力!H36="","",IF(I28=1,VLOOKUP(②選手情報入力!H36,種目情報!$A$4:$B$29,2,FALSE),VLOOKUP(②選手情報入力!H36,種目情報!$E$4:$F$24,2,FALSE))))</f>
        <v/>
      </c>
      <c r="P28" t="str">
        <f>IF(E28="","",IF(②選手情報入力!I36="","",②選手情報入力!I36))</f>
        <v/>
      </c>
      <c r="Q28" s="34" t="str">
        <f>IF(E28="","",IF(②選手情報入力!H36="","",0))</f>
        <v/>
      </c>
      <c r="R28" t="str">
        <f>IF(E28="","",IF(②選手情報入力!H36="","",IF(I28=1,VLOOKUP(②選手情報入力!H36,種目情報!$A$4:$C$29,3,FALSE),VLOOKUP(②選手情報入力!H36,種目情報!$E$4:$G$24,3,FALSE))))</f>
        <v/>
      </c>
      <c r="S28" t="str">
        <f>IF(E28="","",IF(②選手情報入力!J36="","",IF(I28=1,VLOOKUP(②選手情報入力!J36,種目情報!$A$4:$B$29,2,FALSE),VLOOKUP(②選手情報入力!J36,種目情報!$E$4:$F$24,2,FALSE))))</f>
        <v/>
      </c>
      <c r="T28" t="str">
        <f>IF(E28="","",IF(②選手情報入力!K36="","",②選手情報入力!K36))</f>
        <v/>
      </c>
      <c r="U28" s="34" t="str">
        <f>IF(E28="","",IF(②選手情報入力!J36="","",0))</f>
        <v/>
      </c>
      <c r="V28" t="str">
        <f>IF(E28="","",IF(②選手情報入力!J36="","",IF(I28=1,VLOOKUP(②選手情報入力!J36,種目情報!$A$4:$C$29,3,FALSE),VLOOKUP(②選手情報入力!J36,種目情報!$E$4:$G$24,3,FALSE))))</f>
        <v/>
      </c>
      <c r="W28" t="str">
        <f>IF(E28="","",IF(②選手情報入力!L36="","",IF(I28=1,VLOOKUP(②選手情報入力!L36,種目情報!$A$4:$B$29,2,FALSE),VLOOKUP(②選手情報入力!L36,種目情報!$E$4:$F$24,2,FALSE))))</f>
        <v/>
      </c>
      <c r="X28" t="str">
        <f>IF(E28="","",IF(②選手情報入力!M36="","",②選手情報入力!M36))</f>
        <v/>
      </c>
      <c r="Y28" s="34" t="str">
        <f>IF(E28="","",IF(②選手情報入力!L36="","",0))</f>
        <v/>
      </c>
      <c r="Z28" t="str">
        <f>IF(E28="","",IF(②選手情報入力!L36="","",IF(I28=1,VLOOKUP(②選手情報入力!L36,種目情報!$A$4:$C$29,3,FALSE),VLOOKUP(②選手情報入力!L36,種目情報!$E$4:$G$24,3,FALSE))))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IF(E29="","",I29*5500000+①学校情報入力!$D$3*1000+②選手情報入力!A37)</f>
        <v/>
      </c>
      <c r="B29" t="str">
        <f>IF(E29="","",①学校情報入力!$D$3)</f>
        <v/>
      </c>
      <c r="D29" t="str">
        <f>IF(E29="","",①学校情報入力!$D$7)</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IF(E29="","",IF(②選手情報入力!H37="","",IF(I29=1,VLOOKUP(②選手情報入力!H37,種目情報!$A$4:$B$29,2,FALSE),VLOOKUP(②選手情報入力!H37,種目情報!$E$4:$F$24,2,FALSE))))</f>
        <v/>
      </c>
      <c r="P29" t="str">
        <f>IF(E29="","",IF(②選手情報入力!I37="","",②選手情報入力!I37))</f>
        <v/>
      </c>
      <c r="Q29" s="34" t="str">
        <f>IF(E29="","",IF(②選手情報入力!H37="","",0))</f>
        <v/>
      </c>
      <c r="R29" t="str">
        <f>IF(E29="","",IF(②選手情報入力!H37="","",IF(I29=1,VLOOKUP(②選手情報入力!H37,種目情報!$A$4:$C$29,3,FALSE),VLOOKUP(②選手情報入力!H37,種目情報!$E$4:$G$24,3,FALSE))))</f>
        <v/>
      </c>
      <c r="S29" t="str">
        <f>IF(E29="","",IF(②選手情報入力!J37="","",IF(I29=1,VLOOKUP(②選手情報入力!J37,種目情報!$A$4:$B$29,2,FALSE),VLOOKUP(②選手情報入力!J37,種目情報!$E$4:$F$24,2,FALSE))))</f>
        <v/>
      </c>
      <c r="T29" t="str">
        <f>IF(E29="","",IF(②選手情報入力!K37="","",②選手情報入力!K37))</f>
        <v/>
      </c>
      <c r="U29" s="34" t="str">
        <f>IF(E29="","",IF(②選手情報入力!J37="","",0))</f>
        <v/>
      </c>
      <c r="V29" t="str">
        <f>IF(E29="","",IF(②選手情報入力!J37="","",IF(I29=1,VLOOKUP(②選手情報入力!J37,種目情報!$A$4:$C$29,3,FALSE),VLOOKUP(②選手情報入力!J37,種目情報!$E$4:$G$24,3,FALSE))))</f>
        <v/>
      </c>
      <c r="W29" t="str">
        <f>IF(E29="","",IF(②選手情報入力!L37="","",IF(I29=1,VLOOKUP(②選手情報入力!L37,種目情報!$A$4:$B$29,2,FALSE),VLOOKUP(②選手情報入力!L37,種目情報!$E$4:$F$24,2,FALSE))))</f>
        <v/>
      </c>
      <c r="X29" t="str">
        <f>IF(E29="","",IF(②選手情報入力!M37="","",②選手情報入力!M37))</f>
        <v/>
      </c>
      <c r="Y29" s="34" t="str">
        <f>IF(E29="","",IF(②選手情報入力!L37="","",0))</f>
        <v/>
      </c>
      <c r="Z29" t="str">
        <f>IF(E29="","",IF(②選手情報入力!L37="","",IF(I29=1,VLOOKUP(②選手情報入力!L37,種目情報!$A$4:$C$29,3,FALSE),VLOOKUP(②選手情報入力!L37,種目情報!$E$4:$G$24,3,FALSE))))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IF(E30="","",I30*5500000+①学校情報入力!$D$3*1000+②選手情報入力!A38)</f>
        <v/>
      </c>
      <c r="B30" t="str">
        <f>IF(E30="","",①学校情報入力!$D$3)</f>
        <v/>
      </c>
      <c r="D30" t="str">
        <f>IF(E30="","",①学校情報入力!$D$7)</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IF(E30="","",IF(②選手情報入力!H38="","",IF(I30=1,VLOOKUP(②選手情報入力!H38,種目情報!$A$4:$B$29,2,FALSE),VLOOKUP(②選手情報入力!H38,種目情報!$E$4:$F$24,2,FALSE))))</f>
        <v/>
      </c>
      <c r="P30" t="str">
        <f>IF(E30="","",IF(②選手情報入力!I38="","",②選手情報入力!I38))</f>
        <v/>
      </c>
      <c r="Q30" s="34" t="str">
        <f>IF(E30="","",IF(②選手情報入力!H38="","",0))</f>
        <v/>
      </c>
      <c r="R30" t="str">
        <f>IF(E30="","",IF(②選手情報入力!H38="","",IF(I30=1,VLOOKUP(②選手情報入力!H38,種目情報!$A$4:$C$29,3,FALSE),VLOOKUP(②選手情報入力!H38,種目情報!$E$4:$G$24,3,FALSE))))</f>
        <v/>
      </c>
      <c r="S30" t="str">
        <f>IF(E30="","",IF(②選手情報入力!J38="","",IF(I30=1,VLOOKUP(②選手情報入力!J38,種目情報!$A$4:$B$29,2,FALSE),VLOOKUP(②選手情報入力!J38,種目情報!$E$4:$F$24,2,FALSE))))</f>
        <v/>
      </c>
      <c r="T30" t="str">
        <f>IF(E30="","",IF(②選手情報入力!K38="","",②選手情報入力!K38))</f>
        <v/>
      </c>
      <c r="U30" s="34" t="str">
        <f>IF(E30="","",IF(②選手情報入力!J38="","",0))</f>
        <v/>
      </c>
      <c r="V30" t="str">
        <f>IF(E30="","",IF(②選手情報入力!J38="","",IF(I30=1,VLOOKUP(②選手情報入力!J38,種目情報!$A$4:$C$29,3,FALSE),VLOOKUP(②選手情報入力!J38,種目情報!$E$4:$G$24,3,FALSE))))</f>
        <v/>
      </c>
      <c r="W30" t="str">
        <f>IF(E30="","",IF(②選手情報入力!L38="","",IF(I30=1,VLOOKUP(②選手情報入力!L38,種目情報!$A$4:$B$29,2,FALSE),VLOOKUP(②選手情報入力!L38,種目情報!$E$4:$F$24,2,FALSE))))</f>
        <v/>
      </c>
      <c r="X30" t="str">
        <f>IF(E30="","",IF(②選手情報入力!M38="","",②選手情報入力!M38))</f>
        <v/>
      </c>
      <c r="Y30" s="34" t="str">
        <f>IF(E30="","",IF(②選手情報入力!L38="","",0))</f>
        <v/>
      </c>
      <c r="Z30" t="str">
        <f>IF(E30="","",IF(②選手情報入力!L38="","",IF(I30=1,VLOOKUP(②選手情報入力!L38,種目情報!$A$4:$C$29,3,FALSE),VLOOKUP(②選手情報入力!L38,種目情報!$E$4:$G$24,3,FALSE))))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IF(E31="","",I31*5500000+①学校情報入力!$D$3*1000+②選手情報入力!A39)</f>
        <v/>
      </c>
      <c r="B31" t="str">
        <f>IF(E31="","",①学校情報入力!$D$3)</f>
        <v/>
      </c>
      <c r="D31" t="str">
        <f>IF(E31="","",①学校情報入力!$D$7)</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IF(E31="","",IF(②選手情報入力!H39="","",IF(I31=1,VLOOKUP(②選手情報入力!H39,種目情報!$A$4:$B$29,2,FALSE),VLOOKUP(②選手情報入力!H39,種目情報!$E$4:$F$24,2,FALSE))))</f>
        <v/>
      </c>
      <c r="P31" t="str">
        <f>IF(E31="","",IF(②選手情報入力!I39="","",②選手情報入力!I39))</f>
        <v/>
      </c>
      <c r="Q31" s="34" t="str">
        <f>IF(E31="","",IF(②選手情報入力!H39="","",0))</f>
        <v/>
      </c>
      <c r="R31" t="str">
        <f>IF(E31="","",IF(②選手情報入力!H39="","",IF(I31=1,VLOOKUP(②選手情報入力!H39,種目情報!$A$4:$C$29,3,FALSE),VLOOKUP(②選手情報入力!H39,種目情報!$E$4:$G$24,3,FALSE))))</f>
        <v/>
      </c>
      <c r="S31" t="str">
        <f>IF(E31="","",IF(②選手情報入力!J39="","",IF(I31=1,VLOOKUP(②選手情報入力!J39,種目情報!$A$4:$B$29,2,FALSE),VLOOKUP(②選手情報入力!J39,種目情報!$E$4:$F$24,2,FALSE))))</f>
        <v/>
      </c>
      <c r="T31" t="str">
        <f>IF(E31="","",IF(②選手情報入力!K39="","",②選手情報入力!K39))</f>
        <v/>
      </c>
      <c r="U31" s="34" t="str">
        <f>IF(E31="","",IF(②選手情報入力!J39="","",0))</f>
        <v/>
      </c>
      <c r="V31" t="str">
        <f>IF(E31="","",IF(②選手情報入力!J39="","",IF(I31=1,VLOOKUP(②選手情報入力!J39,種目情報!$A$4:$C$29,3,FALSE),VLOOKUP(②選手情報入力!J39,種目情報!$E$4:$G$24,3,FALSE))))</f>
        <v/>
      </c>
      <c r="W31" t="str">
        <f>IF(E31="","",IF(②選手情報入力!L39="","",IF(I31=1,VLOOKUP(②選手情報入力!L39,種目情報!$A$4:$B$29,2,FALSE),VLOOKUP(②選手情報入力!L39,種目情報!$E$4:$F$24,2,FALSE))))</f>
        <v/>
      </c>
      <c r="X31" t="str">
        <f>IF(E31="","",IF(②選手情報入力!M39="","",②選手情報入力!M39))</f>
        <v/>
      </c>
      <c r="Y31" s="34" t="str">
        <f>IF(E31="","",IF(②選手情報入力!L39="","",0))</f>
        <v/>
      </c>
      <c r="Z31" t="str">
        <f>IF(E31="","",IF(②選手情報入力!L39="","",IF(I31=1,VLOOKUP(②選手情報入力!L39,種目情報!$A$4:$C$29,3,FALSE),VLOOKUP(②選手情報入力!L39,種目情報!$E$4:$G$24,3,FALSE))))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IF(E32="","",I32*5500000+①学校情報入力!$D$3*1000+②選手情報入力!A40)</f>
        <v/>
      </c>
      <c r="B32" t="str">
        <f>IF(E32="","",①学校情報入力!$D$3)</f>
        <v/>
      </c>
      <c r="D32" t="str">
        <f>IF(E32="","",①学校情報入力!$D$7)</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IF(E32="","",IF(②選手情報入力!H40="","",IF(I32=1,VLOOKUP(②選手情報入力!H40,種目情報!$A$4:$B$29,2,FALSE),VLOOKUP(②選手情報入力!H40,種目情報!$E$4:$F$24,2,FALSE))))</f>
        <v/>
      </c>
      <c r="P32" t="str">
        <f>IF(E32="","",IF(②選手情報入力!I40="","",②選手情報入力!I40))</f>
        <v/>
      </c>
      <c r="Q32" s="34" t="str">
        <f>IF(E32="","",IF(②選手情報入力!H40="","",0))</f>
        <v/>
      </c>
      <c r="R32" t="str">
        <f>IF(E32="","",IF(②選手情報入力!H40="","",IF(I32=1,VLOOKUP(②選手情報入力!H40,種目情報!$A$4:$C$29,3,FALSE),VLOOKUP(②選手情報入力!H40,種目情報!$E$4:$G$24,3,FALSE))))</f>
        <v/>
      </c>
      <c r="S32" t="str">
        <f>IF(E32="","",IF(②選手情報入力!J40="","",IF(I32=1,VLOOKUP(②選手情報入力!J40,種目情報!$A$4:$B$29,2,FALSE),VLOOKUP(②選手情報入力!J40,種目情報!$E$4:$F$24,2,FALSE))))</f>
        <v/>
      </c>
      <c r="T32" t="str">
        <f>IF(E32="","",IF(②選手情報入力!K40="","",②選手情報入力!K40))</f>
        <v/>
      </c>
      <c r="U32" s="34" t="str">
        <f>IF(E32="","",IF(②選手情報入力!J40="","",0))</f>
        <v/>
      </c>
      <c r="V32" t="str">
        <f>IF(E32="","",IF(②選手情報入力!J40="","",IF(I32=1,VLOOKUP(②選手情報入力!J40,種目情報!$A$4:$C$29,3,FALSE),VLOOKUP(②選手情報入力!J40,種目情報!$E$4:$G$24,3,FALSE))))</f>
        <v/>
      </c>
      <c r="W32" t="str">
        <f>IF(E32="","",IF(②選手情報入力!L40="","",IF(I32=1,VLOOKUP(②選手情報入力!L40,種目情報!$A$4:$B$29,2,FALSE),VLOOKUP(②選手情報入力!L40,種目情報!$E$4:$F$24,2,FALSE))))</f>
        <v/>
      </c>
      <c r="X32" t="str">
        <f>IF(E32="","",IF(②選手情報入力!M40="","",②選手情報入力!M40))</f>
        <v/>
      </c>
      <c r="Y32" s="34" t="str">
        <f>IF(E32="","",IF(②選手情報入力!L40="","",0))</f>
        <v/>
      </c>
      <c r="Z32" t="str">
        <f>IF(E32="","",IF(②選手情報入力!L40="","",IF(I32=1,VLOOKUP(②選手情報入力!L40,種目情報!$A$4:$C$29,3,FALSE),VLOOKUP(②選手情報入力!L40,種目情報!$E$4:$G$24,3,FALSE))))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IF(E33="","",I33*5500000+①学校情報入力!$D$3*1000+②選手情報入力!A41)</f>
        <v/>
      </c>
      <c r="B33" t="str">
        <f>IF(E33="","",①学校情報入力!$D$3)</f>
        <v/>
      </c>
      <c r="D33" t="str">
        <f>IF(E33="","",①学校情報入力!$D$7)</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IF(E33="","",IF(②選手情報入力!H41="","",IF(I33=1,VLOOKUP(②選手情報入力!H41,種目情報!$A$4:$B$29,2,FALSE),VLOOKUP(②選手情報入力!H41,種目情報!$E$4:$F$24,2,FALSE))))</f>
        <v/>
      </c>
      <c r="P33" t="str">
        <f>IF(E33="","",IF(②選手情報入力!I41="","",②選手情報入力!I41))</f>
        <v/>
      </c>
      <c r="Q33" s="34" t="str">
        <f>IF(E33="","",IF(②選手情報入力!H41="","",0))</f>
        <v/>
      </c>
      <c r="R33" t="str">
        <f>IF(E33="","",IF(②選手情報入力!H41="","",IF(I33=1,VLOOKUP(②選手情報入力!H41,種目情報!$A$4:$C$29,3,FALSE),VLOOKUP(②選手情報入力!H41,種目情報!$E$4:$G$24,3,FALSE))))</f>
        <v/>
      </c>
      <c r="S33" t="str">
        <f>IF(E33="","",IF(②選手情報入力!J41="","",IF(I33=1,VLOOKUP(②選手情報入力!J41,種目情報!$A$4:$B$29,2,FALSE),VLOOKUP(②選手情報入力!J41,種目情報!$E$4:$F$24,2,FALSE))))</f>
        <v/>
      </c>
      <c r="T33" t="str">
        <f>IF(E33="","",IF(②選手情報入力!K41="","",②選手情報入力!K41))</f>
        <v/>
      </c>
      <c r="U33" s="34" t="str">
        <f>IF(E33="","",IF(②選手情報入力!J41="","",0))</f>
        <v/>
      </c>
      <c r="V33" t="str">
        <f>IF(E33="","",IF(②選手情報入力!J41="","",IF(I33=1,VLOOKUP(②選手情報入力!J41,種目情報!$A$4:$C$29,3,FALSE),VLOOKUP(②選手情報入力!J41,種目情報!$E$4:$G$24,3,FALSE))))</f>
        <v/>
      </c>
      <c r="W33" t="str">
        <f>IF(E33="","",IF(②選手情報入力!L41="","",IF(I33=1,VLOOKUP(②選手情報入力!L41,種目情報!$A$4:$B$29,2,FALSE),VLOOKUP(②選手情報入力!L41,種目情報!$E$4:$F$24,2,FALSE))))</f>
        <v/>
      </c>
      <c r="X33" t="str">
        <f>IF(E33="","",IF(②選手情報入力!M41="","",②選手情報入力!M41))</f>
        <v/>
      </c>
      <c r="Y33" s="34" t="str">
        <f>IF(E33="","",IF(②選手情報入力!L41="","",0))</f>
        <v/>
      </c>
      <c r="Z33" t="str">
        <f>IF(E33="","",IF(②選手情報入力!L41="","",IF(I33=1,VLOOKUP(②選手情報入力!L41,種目情報!$A$4:$C$29,3,FALSE),VLOOKUP(②選手情報入力!L41,種目情報!$E$4:$G$24,3,FALSE))))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IF(E34="","",I34*5500000+①学校情報入力!$D$3*1000+②選手情報入力!A42)</f>
        <v/>
      </c>
      <c r="B34" t="str">
        <f>IF(E34="","",①学校情報入力!$D$3)</f>
        <v/>
      </c>
      <c r="D34" t="str">
        <f>IF(E34="","",①学校情報入力!$D$7)</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IF(E34="","",IF(②選手情報入力!H42="","",IF(I34=1,VLOOKUP(②選手情報入力!H42,種目情報!$A$4:$B$29,2,FALSE),VLOOKUP(②選手情報入力!H42,種目情報!$E$4:$F$24,2,FALSE))))</f>
        <v/>
      </c>
      <c r="P34" t="str">
        <f>IF(E34="","",IF(②選手情報入力!I42="","",②選手情報入力!I42))</f>
        <v/>
      </c>
      <c r="Q34" s="34" t="str">
        <f>IF(E34="","",IF(②選手情報入力!H42="","",0))</f>
        <v/>
      </c>
      <c r="R34" t="str">
        <f>IF(E34="","",IF(②選手情報入力!H42="","",IF(I34=1,VLOOKUP(②選手情報入力!H42,種目情報!$A$4:$C$29,3,FALSE),VLOOKUP(②選手情報入力!H42,種目情報!$E$4:$G$24,3,FALSE))))</f>
        <v/>
      </c>
      <c r="S34" t="str">
        <f>IF(E34="","",IF(②選手情報入力!J42="","",IF(I34=1,VLOOKUP(②選手情報入力!J42,種目情報!$A$4:$B$29,2,FALSE),VLOOKUP(②選手情報入力!J42,種目情報!$E$4:$F$24,2,FALSE))))</f>
        <v/>
      </c>
      <c r="T34" t="str">
        <f>IF(E34="","",IF(②選手情報入力!K42="","",②選手情報入力!K42))</f>
        <v/>
      </c>
      <c r="U34" s="34" t="str">
        <f>IF(E34="","",IF(②選手情報入力!J42="","",0))</f>
        <v/>
      </c>
      <c r="V34" t="str">
        <f>IF(E34="","",IF(②選手情報入力!J42="","",IF(I34=1,VLOOKUP(②選手情報入力!J42,種目情報!$A$4:$C$29,3,FALSE),VLOOKUP(②選手情報入力!J42,種目情報!$E$4:$G$24,3,FALSE))))</f>
        <v/>
      </c>
      <c r="W34" t="str">
        <f>IF(E34="","",IF(②選手情報入力!L42="","",IF(I34=1,VLOOKUP(②選手情報入力!L42,種目情報!$A$4:$B$29,2,FALSE),VLOOKUP(②選手情報入力!L42,種目情報!$E$4:$F$24,2,FALSE))))</f>
        <v/>
      </c>
      <c r="X34" t="str">
        <f>IF(E34="","",IF(②選手情報入力!M42="","",②選手情報入力!M42))</f>
        <v/>
      </c>
      <c r="Y34" s="34" t="str">
        <f>IF(E34="","",IF(②選手情報入力!L42="","",0))</f>
        <v/>
      </c>
      <c r="Z34" t="str">
        <f>IF(E34="","",IF(②選手情報入力!L42="","",IF(I34=1,VLOOKUP(②選手情報入力!L42,種目情報!$A$4:$C$29,3,FALSE),VLOOKUP(②選手情報入力!L42,種目情報!$E$4:$G$24,3,FALSE))))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IF(E35="","",I35*5500000+①学校情報入力!$D$3*1000+②選手情報入力!A43)</f>
        <v/>
      </c>
      <c r="B35" t="str">
        <f>IF(E35="","",①学校情報入力!$D$3)</f>
        <v/>
      </c>
      <c r="D35" t="str">
        <f>IF(E35="","",①学校情報入力!$D$7)</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IF(E35="","",IF(②選手情報入力!H43="","",IF(I35=1,VLOOKUP(②選手情報入力!H43,種目情報!$A$4:$B$29,2,FALSE),VLOOKUP(②選手情報入力!H43,種目情報!$E$4:$F$24,2,FALSE))))</f>
        <v/>
      </c>
      <c r="P35" t="str">
        <f>IF(E35="","",IF(②選手情報入力!I43="","",②選手情報入力!I43))</f>
        <v/>
      </c>
      <c r="Q35" s="34" t="str">
        <f>IF(E35="","",IF(②選手情報入力!H43="","",0))</f>
        <v/>
      </c>
      <c r="R35" t="str">
        <f>IF(E35="","",IF(②選手情報入力!H43="","",IF(I35=1,VLOOKUP(②選手情報入力!H43,種目情報!$A$4:$C$29,3,FALSE),VLOOKUP(②選手情報入力!H43,種目情報!$E$4:$G$24,3,FALSE))))</f>
        <v/>
      </c>
      <c r="S35" t="str">
        <f>IF(E35="","",IF(②選手情報入力!J43="","",IF(I35=1,VLOOKUP(②選手情報入力!J43,種目情報!$A$4:$B$29,2,FALSE),VLOOKUP(②選手情報入力!J43,種目情報!$E$4:$F$24,2,FALSE))))</f>
        <v/>
      </c>
      <c r="T35" t="str">
        <f>IF(E35="","",IF(②選手情報入力!K43="","",②選手情報入力!K43))</f>
        <v/>
      </c>
      <c r="U35" s="34" t="str">
        <f>IF(E35="","",IF(②選手情報入力!J43="","",0))</f>
        <v/>
      </c>
      <c r="V35" t="str">
        <f>IF(E35="","",IF(②選手情報入力!J43="","",IF(I35=1,VLOOKUP(②選手情報入力!J43,種目情報!$A$4:$C$29,3,FALSE),VLOOKUP(②選手情報入力!J43,種目情報!$E$4:$G$24,3,FALSE))))</f>
        <v/>
      </c>
      <c r="W35" t="str">
        <f>IF(E35="","",IF(②選手情報入力!L43="","",IF(I35=1,VLOOKUP(②選手情報入力!L43,種目情報!$A$4:$B$29,2,FALSE),VLOOKUP(②選手情報入力!L43,種目情報!$E$4:$F$24,2,FALSE))))</f>
        <v/>
      </c>
      <c r="X35" t="str">
        <f>IF(E35="","",IF(②選手情報入力!M43="","",②選手情報入力!M43))</f>
        <v/>
      </c>
      <c r="Y35" s="34" t="str">
        <f>IF(E35="","",IF(②選手情報入力!L43="","",0))</f>
        <v/>
      </c>
      <c r="Z35" t="str">
        <f>IF(E35="","",IF(②選手情報入力!L43="","",IF(I35=1,VLOOKUP(②選手情報入力!L43,種目情報!$A$4:$C$29,3,FALSE),VLOOKUP(②選手情報入力!L43,種目情報!$E$4:$G$24,3,FALSE))))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IF(E36="","",I36*5500000+①学校情報入力!$D$3*1000+②選手情報入力!A44)</f>
        <v/>
      </c>
      <c r="B36" t="str">
        <f>IF(E36="","",①学校情報入力!$D$3)</f>
        <v/>
      </c>
      <c r="D36" t="str">
        <f>IF(E36="","",①学校情報入力!$D$7)</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IF(E36="","",IF(②選手情報入力!H44="","",IF(I36=1,VLOOKUP(②選手情報入力!H44,種目情報!$A$4:$B$29,2,FALSE),VLOOKUP(②選手情報入力!H44,種目情報!$E$4:$F$24,2,FALSE))))</f>
        <v/>
      </c>
      <c r="P36" t="str">
        <f>IF(E36="","",IF(②選手情報入力!I44="","",②選手情報入力!I44))</f>
        <v/>
      </c>
      <c r="Q36" s="34" t="str">
        <f>IF(E36="","",IF(②選手情報入力!H44="","",0))</f>
        <v/>
      </c>
      <c r="R36" t="str">
        <f>IF(E36="","",IF(②選手情報入力!H44="","",IF(I36=1,VLOOKUP(②選手情報入力!H44,種目情報!$A$4:$C$29,3,FALSE),VLOOKUP(②選手情報入力!H44,種目情報!$E$4:$G$24,3,FALSE))))</f>
        <v/>
      </c>
      <c r="S36" t="str">
        <f>IF(E36="","",IF(②選手情報入力!J44="","",IF(I36=1,VLOOKUP(②選手情報入力!J44,種目情報!$A$4:$B$29,2,FALSE),VLOOKUP(②選手情報入力!J44,種目情報!$E$4:$F$24,2,FALSE))))</f>
        <v/>
      </c>
      <c r="T36" t="str">
        <f>IF(E36="","",IF(②選手情報入力!K44="","",②選手情報入力!K44))</f>
        <v/>
      </c>
      <c r="U36" s="34" t="str">
        <f>IF(E36="","",IF(②選手情報入力!J44="","",0))</f>
        <v/>
      </c>
      <c r="V36" t="str">
        <f>IF(E36="","",IF(②選手情報入力!J44="","",IF(I36=1,VLOOKUP(②選手情報入力!J44,種目情報!$A$4:$C$29,3,FALSE),VLOOKUP(②選手情報入力!J44,種目情報!$E$4:$G$24,3,FALSE))))</f>
        <v/>
      </c>
      <c r="W36" t="str">
        <f>IF(E36="","",IF(②選手情報入力!L44="","",IF(I36=1,VLOOKUP(②選手情報入力!L44,種目情報!$A$4:$B$29,2,FALSE),VLOOKUP(②選手情報入力!L44,種目情報!$E$4:$F$24,2,FALSE))))</f>
        <v/>
      </c>
      <c r="X36" t="str">
        <f>IF(E36="","",IF(②選手情報入力!M44="","",②選手情報入力!M44))</f>
        <v/>
      </c>
      <c r="Y36" s="34" t="str">
        <f>IF(E36="","",IF(②選手情報入力!L44="","",0))</f>
        <v/>
      </c>
      <c r="Z36" t="str">
        <f>IF(E36="","",IF(②選手情報入力!L44="","",IF(I36=1,VLOOKUP(②選手情報入力!L44,種目情報!$A$4:$C$29,3,FALSE),VLOOKUP(②選手情報入力!L44,種目情報!$E$4:$G$24,3,FALSE))))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IF(E37="","",I37*5500000+①学校情報入力!$D$3*1000+②選手情報入力!A45)</f>
        <v/>
      </c>
      <c r="B37" t="str">
        <f>IF(E37="","",①学校情報入力!$D$3)</f>
        <v/>
      </c>
      <c r="D37" t="str">
        <f>IF(E37="","",①学校情報入力!$D$7)</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IF(E37="","",IF(②選手情報入力!H45="","",IF(I37=1,VLOOKUP(②選手情報入力!H45,種目情報!$A$4:$B$29,2,FALSE),VLOOKUP(②選手情報入力!H45,種目情報!$E$4:$F$24,2,FALSE))))</f>
        <v/>
      </c>
      <c r="P37" t="str">
        <f>IF(E37="","",IF(②選手情報入力!I45="","",②選手情報入力!I45))</f>
        <v/>
      </c>
      <c r="Q37" s="34" t="str">
        <f>IF(E37="","",IF(②選手情報入力!H45="","",0))</f>
        <v/>
      </c>
      <c r="R37" t="str">
        <f>IF(E37="","",IF(②選手情報入力!H45="","",IF(I37=1,VLOOKUP(②選手情報入力!H45,種目情報!$A$4:$C$29,3,FALSE),VLOOKUP(②選手情報入力!H45,種目情報!$E$4:$G$24,3,FALSE))))</f>
        <v/>
      </c>
      <c r="S37" t="str">
        <f>IF(E37="","",IF(②選手情報入力!J45="","",IF(I37=1,VLOOKUP(②選手情報入力!J45,種目情報!$A$4:$B$29,2,FALSE),VLOOKUP(②選手情報入力!J45,種目情報!$E$4:$F$24,2,FALSE))))</f>
        <v/>
      </c>
      <c r="T37" t="str">
        <f>IF(E37="","",IF(②選手情報入力!K45="","",②選手情報入力!K45))</f>
        <v/>
      </c>
      <c r="U37" s="34" t="str">
        <f>IF(E37="","",IF(②選手情報入力!J45="","",0))</f>
        <v/>
      </c>
      <c r="V37" t="str">
        <f>IF(E37="","",IF(②選手情報入力!J45="","",IF(I37=1,VLOOKUP(②選手情報入力!J45,種目情報!$A$4:$C$29,3,FALSE),VLOOKUP(②選手情報入力!J45,種目情報!$E$4:$G$24,3,FALSE))))</f>
        <v/>
      </c>
      <c r="W37" t="str">
        <f>IF(E37="","",IF(②選手情報入力!L45="","",IF(I37=1,VLOOKUP(②選手情報入力!L45,種目情報!$A$4:$B$29,2,FALSE),VLOOKUP(②選手情報入力!L45,種目情報!$E$4:$F$24,2,FALSE))))</f>
        <v/>
      </c>
      <c r="X37" t="str">
        <f>IF(E37="","",IF(②選手情報入力!M45="","",②選手情報入力!M45))</f>
        <v/>
      </c>
      <c r="Y37" s="34" t="str">
        <f>IF(E37="","",IF(②選手情報入力!L45="","",0))</f>
        <v/>
      </c>
      <c r="Z37" t="str">
        <f>IF(E37="","",IF(②選手情報入力!L45="","",IF(I37=1,VLOOKUP(②選手情報入力!L45,種目情報!$A$4:$C$29,3,FALSE),VLOOKUP(②選手情報入力!L45,種目情報!$E$4:$G$24,3,FALSE))))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IF(E38="","",I38*5500000+①学校情報入力!$D$3*1000+②選手情報入力!A46)</f>
        <v/>
      </c>
      <c r="B38" t="str">
        <f>IF(E38="","",①学校情報入力!$D$3)</f>
        <v/>
      </c>
      <c r="D38" t="str">
        <f>IF(E38="","",①学校情報入力!$D$7)</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IF(E38="","",IF(②選手情報入力!H46="","",IF(I38=1,VLOOKUP(②選手情報入力!H46,種目情報!$A$4:$B$29,2,FALSE),VLOOKUP(②選手情報入力!H46,種目情報!$E$4:$F$24,2,FALSE))))</f>
        <v/>
      </c>
      <c r="P38" t="str">
        <f>IF(E38="","",IF(②選手情報入力!I46="","",②選手情報入力!I46))</f>
        <v/>
      </c>
      <c r="Q38" s="34" t="str">
        <f>IF(E38="","",IF(②選手情報入力!H46="","",0))</f>
        <v/>
      </c>
      <c r="R38" t="str">
        <f>IF(E38="","",IF(②選手情報入力!H46="","",IF(I38=1,VLOOKUP(②選手情報入力!H46,種目情報!$A$4:$C$29,3,FALSE),VLOOKUP(②選手情報入力!H46,種目情報!$E$4:$G$24,3,FALSE))))</f>
        <v/>
      </c>
      <c r="S38" t="str">
        <f>IF(E38="","",IF(②選手情報入力!J46="","",IF(I38=1,VLOOKUP(②選手情報入力!J46,種目情報!$A$4:$B$29,2,FALSE),VLOOKUP(②選手情報入力!J46,種目情報!$E$4:$F$24,2,FALSE))))</f>
        <v/>
      </c>
      <c r="T38" t="str">
        <f>IF(E38="","",IF(②選手情報入力!K46="","",②選手情報入力!K46))</f>
        <v/>
      </c>
      <c r="U38" s="34" t="str">
        <f>IF(E38="","",IF(②選手情報入力!J46="","",0))</f>
        <v/>
      </c>
      <c r="V38" t="str">
        <f>IF(E38="","",IF(②選手情報入力!J46="","",IF(I38=1,VLOOKUP(②選手情報入力!J46,種目情報!$A$4:$C$29,3,FALSE),VLOOKUP(②選手情報入力!J46,種目情報!$E$4:$G$24,3,FALSE))))</f>
        <v/>
      </c>
      <c r="W38" t="str">
        <f>IF(E38="","",IF(②選手情報入力!L46="","",IF(I38=1,VLOOKUP(②選手情報入力!L46,種目情報!$A$4:$B$29,2,FALSE),VLOOKUP(②選手情報入力!L46,種目情報!$E$4:$F$24,2,FALSE))))</f>
        <v/>
      </c>
      <c r="X38" t="str">
        <f>IF(E38="","",IF(②選手情報入力!M46="","",②選手情報入力!M46))</f>
        <v/>
      </c>
      <c r="Y38" s="34" t="str">
        <f>IF(E38="","",IF(②選手情報入力!L46="","",0))</f>
        <v/>
      </c>
      <c r="Z38" t="str">
        <f>IF(E38="","",IF(②選手情報入力!L46="","",IF(I38=1,VLOOKUP(②選手情報入力!L46,種目情報!$A$4:$C$29,3,FALSE),VLOOKUP(②選手情報入力!L46,種目情報!$E$4:$G$24,3,FALSE))))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IF(E39="","",I39*5500000+①学校情報入力!$D$3*1000+②選手情報入力!A47)</f>
        <v/>
      </c>
      <c r="B39" t="str">
        <f>IF(E39="","",①学校情報入力!$D$3)</f>
        <v/>
      </c>
      <c r="D39" t="str">
        <f>IF(E39="","",①学校情報入力!$D$7)</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IF(E39="","",IF(②選手情報入力!H47="","",IF(I39=1,VLOOKUP(②選手情報入力!H47,種目情報!$A$4:$B$29,2,FALSE),VLOOKUP(②選手情報入力!H47,種目情報!$E$4:$F$24,2,FALSE))))</f>
        <v/>
      </c>
      <c r="P39" t="str">
        <f>IF(E39="","",IF(②選手情報入力!I47="","",②選手情報入力!I47))</f>
        <v/>
      </c>
      <c r="Q39" s="34" t="str">
        <f>IF(E39="","",IF(②選手情報入力!H47="","",0))</f>
        <v/>
      </c>
      <c r="R39" t="str">
        <f>IF(E39="","",IF(②選手情報入力!H47="","",IF(I39=1,VLOOKUP(②選手情報入力!H47,種目情報!$A$4:$C$29,3,FALSE),VLOOKUP(②選手情報入力!H47,種目情報!$E$4:$G$24,3,FALSE))))</f>
        <v/>
      </c>
      <c r="S39" t="str">
        <f>IF(E39="","",IF(②選手情報入力!J47="","",IF(I39=1,VLOOKUP(②選手情報入力!J47,種目情報!$A$4:$B$29,2,FALSE),VLOOKUP(②選手情報入力!J47,種目情報!$E$4:$F$24,2,FALSE))))</f>
        <v/>
      </c>
      <c r="T39" t="str">
        <f>IF(E39="","",IF(②選手情報入力!K47="","",②選手情報入力!K47))</f>
        <v/>
      </c>
      <c r="U39" s="34" t="str">
        <f>IF(E39="","",IF(②選手情報入力!J47="","",0))</f>
        <v/>
      </c>
      <c r="V39" t="str">
        <f>IF(E39="","",IF(②選手情報入力!J47="","",IF(I39=1,VLOOKUP(②選手情報入力!J47,種目情報!$A$4:$C$29,3,FALSE),VLOOKUP(②選手情報入力!J47,種目情報!$E$4:$G$24,3,FALSE))))</f>
        <v/>
      </c>
      <c r="W39" t="str">
        <f>IF(E39="","",IF(②選手情報入力!L47="","",IF(I39=1,VLOOKUP(②選手情報入力!L47,種目情報!$A$4:$B$29,2,FALSE),VLOOKUP(②選手情報入力!L47,種目情報!$E$4:$F$24,2,FALSE))))</f>
        <v/>
      </c>
      <c r="X39" t="str">
        <f>IF(E39="","",IF(②選手情報入力!M47="","",②選手情報入力!M47))</f>
        <v/>
      </c>
      <c r="Y39" s="34" t="str">
        <f>IF(E39="","",IF(②選手情報入力!L47="","",0))</f>
        <v/>
      </c>
      <c r="Z39" t="str">
        <f>IF(E39="","",IF(②選手情報入力!L47="","",IF(I39=1,VLOOKUP(②選手情報入力!L47,種目情報!$A$4:$C$29,3,FALSE),VLOOKUP(②選手情報入力!L47,種目情報!$E$4:$G$24,3,FALSE))))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IF(E40="","",I40*5500000+①学校情報入力!$D$3*1000+②選手情報入力!A48)</f>
        <v/>
      </c>
      <c r="B40" t="str">
        <f>IF(E40="","",①学校情報入力!$D$3)</f>
        <v/>
      </c>
      <c r="D40" t="str">
        <f>IF(E40="","",①学校情報入力!$D$7)</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IF(E40="","",IF(②選手情報入力!H48="","",IF(I40=1,VLOOKUP(②選手情報入力!H48,種目情報!$A$4:$B$29,2,FALSE),VLOOKUP(②選手情報入力!H48,種目情報!$E$4:$F$24,2,FALSE))))</f>
        <v/>
      </c>
      <c r="P40" t="str">
        <f>IF(E40="","",IF(②選手情報入力!I48="","",②選手情報入力!I48))</f>
        <v/>
      </c>
      <c r="Q40" s="34" t="str">
        <f>IF(E40="","",IF(②選手情報入力!H48="","",0))</f>
        <v/>
      </c>
      <c r="R40" t="str">
        <f>IF(E40="","",IF(②選手情報入力!H48="","",IF(I40=1,VLOOKUP(②選手情報入力!H48,種目情報!$A$4:$C$29,3,FALSE),VLOOKUP(②選手情報入力!H48,種目情報!$E$4:$G$24,3,FALSE))))</f>
        <v/>
      </c>
      <c r="S40" t="str">
        <f>IF(E40="","",IF(②選手情報入力!J48="","",IF(I40=1,VLOOKUP(②選手情報入力!J48,種目情報!$A$4:$B$29,2,FALSE),VLOOKUP(②選手情報入力!J48,種目情報!$E$4:$F$24,2,FALSE))))</f>
        <v/>
      </c>
      <c r="T40" t="str">
        <f>IF(E40="","",IF(②選手情報入力!K48="","",②選手情報入力!K48))</f>
        <v/>
      </c>
      <c r="U40" s="34" t="str">
        <f>IF(E40="","",IF(②選手情報入力!J48="","",0))</f>
        <v/>
      </c>
      <c r="V40" t="str">
        <f>IF(E40="","",IF(②選手情報入力!J48="","",IF(I40=1,VLOOKUP(②選手情報入力!J48,種目情報!$A$4:$C$29,3,FALSE),VLOOKUP(②選手情報入力!J48,種目情報!$E$4:$G$24,3,FALSE))))</f>
        <v/>
      </c>
      <c r="W40" t="str">
        <f>IF(E40="","",IF(②選手情報入力!L48="","",IF(I40=1,VLOOKUP(②選手情報入力!L48,種目情報!$A$4:$B$29,2,FALSE),VLOOKUP(②選手情報入力!L48,種目情報!$E$4:$F$24,2,FALSE))))</f>
        <v/>
      </c>
      <c r="X40" t="str">
        <f>IF(E40="","",IF(②選手情報入力!M48="","",②選手情報入力!M48))</f>
        <v/>
      </c>
      <c r="Y40" s="34" t="str">
        <f>IF(E40="","",IF(②選手情報入力!L48="","",0))</f>
        <v/>
      </c>
      <c r="Z40" t="str">
        <f>IF(E40="","",IF(②選手情報入力!L48="","",IF(I40=1,VLOOKUP(②選手情報入力!L48,種目情報!$A$4:$C$29,3,FALSE),VLOOKUP(②選手情報入力!L48,種目情報!$E$4:$G$24,3,FALSE))))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IF(E41="","",I41*5500000+①学校情報入力!$D$3*1000+②選手情報入力!A49)</f>
        <v/>
      </c>
      <c r="B41" t="str">
        <f>IF(E41="","",①学校情報入力!$D$3)</f>
        <v/>
      </c>
      <c r="D41" t="str">
        <f>IF(E41="","",①学校情報入力!$D$7)</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IF(E41="","",IF(②選手情報入力!H49="","",IF(I41=1,VLOOKUP(②選手情報入力!H49,種目情報!$A$4:$B$29,2,FALSE),VLOOKUP(②選手情報入力!H49,種目情報!$E$4:$F$24,2,FALSE))))</f>
        <v/>
      </c>
      <c r="P41" t="str">
        <f>IF(E41="","",IF(②選手情報入力!I49="","",②選手情報入力!I49))</f>
        <v/>
      </c>
      <c r="Q41" s="34" t="str">
        <f>IF(E41="","",IF(②選手情報入力!H49="","",0))</f>
        <v/>
      </c>
      <c r="R41" t="str">
        <f>IF(E41="","",IF(②選手情報入力!H49="","",IF(I41=1,VLOOKUP(②選手情報入力!H49,種目情報!$A$4:$C$29,3,FALSE),VLOOKUP(②選手情報入力!H49,種目情報!$E$4:$G$24,3,FALSE))))</f>
        <v/>
      </c>
      <c r="S41" t="str">
        <f>IF(E41="","",IF(②選手情報入力!J49="","",IF(I41=1,VLOOKUP(②選手情報入力!J49,種目情報!$A$4:$B$29,2,FALSE),VLOOKUP(②選手情報入力!J49,種目情報!$E$4:$F$24,2,FALSE))))</f>
        <v/>
      </c>
      <c r="T41" t="str">
        <f>IF(E41="","",IF(②選手情報入力!K49="","",②選手情報入力!K49))</f>
        <v/>
      </c>
      <c r="U41" s="34" t="str">
        <f>IF(E41="","",IF(②選手情報入力!J49="","",0))</f>
        <v/>
      </c>
      <c r="V41" t="str">
        <f>IF(E41="","",IF(②選手情報入力!J49="","",IF(I41=1,VLOOKUP(②選手情報入力!J49,種目情報!$A$4:$C$29,3,FALSE),VLOOKUP(②選手情報入力!J49,種目情報!$E$4:$G$24,3,FALSE))))</f>
        <v/>
      </c>
      <c r="W41" t="str">
        <f>IF(E41="","",IF(②選手情報入力!L49="","",IF(I41=1,VLOOKUP(②選手情報入力!L49,種目情報!$A$4:$B$29,2,FALSE),VLOOKUP(②選手情報入力!L49,種目情報!$E$4:$F$24,2,FALSE))))</f>
        <v/>
      </c>
      <c r="X41" t="str">
        <f>IF(E41="","",IF(②選手情報入力!M49="","",②選手情報入力!M49))</f>
        <v/>
      </c>
      <c r="Y41" s="34" t="str">
        <f>IF(E41="","",IF(②選手情報入力!L49="","",0))</f>
        <v/>
      </c>
      <c r="Z41" t="str">
        <f>IF(E41="","",IF(②選手情報入力!L49="","",IF(I41=1,VLOOKUP(②選手情報入力!L49,種目情報!$A$4:$C$29,3,FALSE),VLOOKUP(②選手情報入力!L49,種目情報!$E$4:$G$24,3,FALSE))))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IF(E42="","",I42*5500000+①学校情報入力!$D$3*1000+②選手情報入力!A50)</f>
        <v/>
      </c>
      <c r="B42" t="str">
        <f>IF(E42="","",①学校情報入力!$D$3)</f>
        <v/>
      </c>
      <c r="D42" t="str">
        <f>IF(E42="","",①学校情報入力!$D$7)</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IF(E42="","",IF(②選手情報入力!H50="","",IF(I42=1,VLOOKUP(②選手情報入力!H50,種目情報!$A$4:$B$29,2,FALSE),VLOOKUP(②選手情報入力!H50,種目情報!$E$4:$F$24,2,FALSE))))</f>
        <v/>
      </c>
      <c r="P42" t="str">
        <f>IF(E42="","",IF(②選手情報入力!I50="","",②選手情報入力!I50))</f>
        <v/>
      </c>
      <c r="Q42" s="34" t="str">
        <f>IF(E42="","",IF(②選手情報入力!H50="","",0))</f>
        <v/>
      </c>
      <c r="R42" t="str">
        <f>IF(E42="","",IF(②選手情報入力!H50="","",IF(I42=1,VLOOKUP(②選手情報入力!H50,種目情報!$A$4:$C$29,3,FALSE),VLOOKUP(②選手情報入力!H50,種目情報!$E$4:$G$24,3,FALSE))))</f>
        <v/>
      </c>
      <c r="S42" t="str">
        <f>IF(E42="","",IF(②選手情報入力!J50="","",IF(I42=1,VLOOKUP(②選手情報入力!J50,種目情報!$A$4:$B$29,2,FALSE),VLOOKUP(②選手情報入力!J50,種目情報!$E$4:$F$24,2,FALSE))))</f>
        <v/>
      </c>
      <c r="T42" t="str">
        <f>IF(E42="","",IF(②選手情報入力!K50="","",②選手情報入力!K50))</f>
        <v/>
      </c>
      <c r="U42" s="34" t="str">
        <f>IF(E42="","",IF(②選手情報入力!J50="","",0))</f>
        <v/>
      </c>
      <c r="V42" t="str">
        <f>IF(E42="","",IF(②選手情報入力!J50="","",IF(I42=1,VLOOKUP(②選手情報入力!J50,種目情報!$A$4:$C$29,3,FALSE),VLOOKUP(②選手情報入力!J50,種目情報!$E$4:$G$24,3,FALSE))))</f>
        <v/>
      </c>
      <c r="W42" t="str">
        <f>IF(E42="","",IF(②選手情報入力!L50="","",IF(I42=1,VLOOKUP(②選手情報入力!L50,種目情報!$A$4:$B$29,2,FALSE),VLOOKUP(②選手情報入力!L50,種目情報!$E$4:$F$24,2,FALSE))))</f>
        <v/>
      </c>
      <c r="X42" t="str">
        <f>IF(E42="","",IF(②選手情報入力!M50="","",②選手情報入力!M50))</f>
        <v/>
      </c>
      <c r="Y42" s="34" t="str">
        <f>IF(E42="","",IF(②選手情報入力!L50="","",0))</f>
        <v/>
      </c>
      <c r="Z42" t="str">
        <f>IF(E42="","",IF(②選手情報入力!L50="","",IF(I42=1,VLOOKUP(②選手情報入力!L50,種目情報!$A$4:$C$29,3,FALSE),VLOOKUP(②選手情報入力!L50,種目情報!$E$4:$G$24,3,FALSE))))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IF(E43="","",I43*5500000+①学校情報入力!$D$3*1000+②選手情報入力!A51)</f>
        <v/>
      </c>
      <c r="B43" t="str">
        <f>IF(E43="","",①学校情報入力!$D$3)</f>
        <v/>
      </c>
      <c r="D43" t="str">
        <f>IF(E43="","",①学校情報入力!$D$7)</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IF(E43="","",IF(②選手情報入力!H51="","",IF(I43=1,VLOOKUP(②選手情報入力!H51,種目情報!$A$4:$B$29,2,FALSE),VLOOKUP(②選手情報入力!H51,種目情報!$E$4:$F$24,2,FALSE))))</f>
        <v/>
      </c>
      <c r="P43" t="str">
        <f>IF(E43="","",IF(②選手情報入力!I51="","",②選手情報入力!I51))</f>
        <v/>
      </c>
      <c r="Q43" s="34" t="str">
        <f>IF(E43="","",IF(②選手情報入力!H51="","",0))</f>
        <v/>
      </c>
      <c r="R43" t="str">
        <f>IF(E43="","",IF(②選手情報入力!H51="","",IF(I43=1,VLOOKUP(②選手情報入力!H51,種目情報!$A$4:$C$29,3,FALSE),VLOOKUP(②選手情報入力!H51,種目情報!$E$4:$G$24,3,FALSE))))</f>
        <v/>
      </c>
      <c r="S43" t="str">
        <f>IF(E43="","",IF(②選手情報入力!J51="","",IF(I43=1,VLOOKUP(②選手情報入力!J51,種目情報!$A$4:$B$29,2,FALSE),VLOOKUP(②選手情報入力!J51,種目情報!$E$4:$F$24,2,FALSE))))</f>
        <v/>
      </c>
      <c r="T43" t="str">
        <f>IF(E43="","",IF(②選手情報入力!K51="","",②選手情報入力!K51))</f>
        <v/>
      </c>
      <c r="U43" s="34" t="str">
        <f>IF(E43="","",IF(②選手情報入力!J51="","",0))</f>
        <v/>
      </c>
      <c r="V43" t="str">
        <f>IF(E43="","",IF(②選手情報入力!J51="","",IF(I43=1,VLOOKUP(②選手情報入力!J51,種目情報!$A$4:$C$29,3,FALSE),VLOOKUP(②選手情報入力!J51,種目情報!$E$4:$G$24,3,FALSE))))</f>
        <v/>
      </c>
      <c r="W43" t="str">
        <f>IF(E43="","",IF(②選手情報入力!L51="","",IF(I43=1,VLOOKUP(②選手情報入力!L51,種目情報!$A$4:$B$29,2,FALSE),VLOOKUP(②選手情報入力!L51,種目情報!$E$4:$F$24,2,FALSE))))</f>
        <v/>
      </c>
      <c r="X43" t="str">
        <f>IF(E43="","",IF(②選手情報入力!M51="","",②選手情報入力!M51))</f>
        <v/>
      </c>
      <c r="Y43" s="34" t="str">
        <f>IF(E43="","",IF(②選手情報入力!L51="","",0))</f>
        <v/>
      </c>
      <c r="Z43" t="str">
        <f>IF(E43="","",IF(②選手情報入力!L51="","",IF(I43=1,VLOOKUP(②選手情報入力!L51,種目情報!$A$4:$C$29,3,FALSE),VLOOKUP(②選手情報入力!L51,種目情報!$E$4:$G$24,3,FALSE))))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IF(E44="","",I44*5500000+①学校情報入力!$D$3*1000+②選手情報入力!A52)</f>
        <v/>
      </c>
      <c r="B44" t="str">
        <f>IF(E44="","",①学校情報入力!$D$3)</f>
        <v/>
      </c>
      <c r="D44" t="str">
        <f>IF(E44="","",①学校情報入力!$D$7)</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IF(E44="","",IF(②選手情報入力!H52="","",IF(I44=1,VLOOKUP(②選手情報入力!H52,種目情報!$A$4:$B$29,2,FALSE),VLOOKUP(②選手情報入力!H52,種目情報!$E$4:$F$24,2,FALSE))))</f>
        <v/>
      </c>
      <c r="P44" t="str">
        <f>IF(E44="","",IF(②選手情報入力!I52="","",②選手情報入力!I52))</f>
        <v/>
      </c>
      <c r="Q44" s="34" t="str">
        <f>IF(E44="","",IF(②選手情報入力!H52="","",0))</f>
        <v/>
      </c>
      <c r="R44" t="str">
        <f>IF(E44="","",IF(②選手情報入力!H52="","",IF(I44=1,VLOOKUP(②選手情報入力!H52,種目情報!$A$4:$C$29,3,FALSE),VLOOKUP(②選手情報入力!H52,種目情報!$E$4:$G$24,3,FALSE))))</f>
        <v/>
      </c>
      <c r="S44" t="str">
        <f>IF(E44="","",IF(②選手情報入力!J52="","",IF(I44=1,VLOOKUP(②選手情報入力!J52,種目情報!$A$4:$B$29,2,FALSE),VLOOKUP(②選手情報入力!J52,種目情報!$E$4:$F$24,2,FALSE))))</f>
        <v/>
      </c>
      <c r="T44" t="str">
        <f>IF(E44="","",IF(②選手情報入力!K52="","",②選手情報入力!K52))</f>
        <v/>
      </c>
      <c r="U44" s="34" t="str">
        <f>IF(E44="","",IF(②選手情報入力!J52="","",0))</f>
        <v/>
      </c>
      <c r="V44" t="str">
        <f>IF(E44="","",IF(②選手情報入力!J52="","",IF(I44=1,VLOOKUP(②選手情報入力!J52,種目情報!$A$4:$C$29,3,FALSE),VLOOKUP(②選手情報入力!J52,種目情報!$E$4:$G$24,3,FALSE))))</f>
        <v/>
      </c>
      <c r="W44" t="str">
        <f>IF(E44="","",IF(②選手情報入力!L52="","",IF(I44=1,VLOOKUP(②選手情報入力!L52,種目情報!$A$4:$B$29,2,FALSE),VLOOKUP(②選手情報入力!L52,種目情報!$E$4:$F$24,2,FALSE))))</f>
        <v/>
      </c>
      <c r="X44" t="str">
        <f>IF(E44="","",IF(②選手情報入力!M52="","",②選手情報入力!M52))</f>
        <v/>
      </c>
      <c r="Y44" s="34" t="str">
        <f>IF(E44="","",IF(②選手情報入力!L52="","",0))</f>
        <v/>
      </c>
      <c r="Z44" t="str">
        <f>IF(E44="","",IF(②選手情報入力!L52="","",IF(I44=1,VLOOKUP(②選手情報入力!L52,種目情報!$A$4:$C$29,3,FALSE),VLOOKUP(②選手情報入力!L52,種目情報!$E$4:$G$24,3,FALSE))))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IF(E45="","",I45*5500000+①学校情報入力!$D$3*1000+②選手情報入力!A53)</f>
        <v/>
      </c>
      <c r="B45" t="str">
        <f>IF(E45="","",①学校情報入力!$D$3)</f>
        <v/>
      </c>
      <c r="D45" t="str">
        <f>IF(E45="","",①学校情報入力!$D$7)</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IF(E45="","",IF(②選手情報入力!H53="","",IF(I45=1,VLOOKUP(②選手情報入力!H53,種目情報!$A$4:$B$29,2,FALSE),VLOOKUP(②選手情報入力!H53,種目情報!$E$4:$F$24,2,FALSE))))</f>
        <v/>
      </c>
      <c r="P45" t="str">
        <f>IF(E45="","",IF(②選手情報入力!I53="","",②選手情報入力!I53))</f>
        <v/>
      </c>
      <c r="Q45" s="34" t="str">
        <f>IF(E45="","",IF(②選手情報入力!H53="","",0))</f>
        <v/>
      </c>
      <c r="R45" t="str">
        <f>IF(E45="","",IF(②選手情報入力!H53="","",IF(I45=1,VLOOKUP(②選手情報入力!H53,種目情報!$A$4:$C$29,3,FALSE),VLOOKUP(②選手情報入力!H53,種目情報!$E$4:$G$24,3,FALSE))))</f>
        <v/>
      </c>
      <c r="S45" t="str">
        <f>IF(E45="","",IF(②選手情報入力!J53="","",IF(I45=1,VLOOKUP(②選手情報入力!J53,種目情報!$A$4:$B$29,2,FALSE),VLOOKUP(②選手情報入力!J53,種目情報!$E$4:$F$24,2,FALSE))))</f>
        <v/>
      </c>
      <c r="T45" t="str">
        <f>IF(E45="","",IF(②選手情報入力!K53="","",②選手情報入力!K53))</f>
        <v/>
      </c>
      <c r="U45" s="34" t="str">
        <f>IF(E45="","",IF(②選手情報入力!J53="","",0))</f>
        <v/>
      </c>
      <c r="V45" t="str">
        <f>IF(E45="","",IF(②選手情報入力!J53="","",IF(I45=1,VLOOKUP(②選手情報入力!J53,種目情報!$A$4:$C$29,3,FALSE),VLOOKUP(②選手情報入力!J53,種目情報!$E$4:$G$24,3,FALSE))))</f>
        <v/>
      </c>
      <c r="W45" t="str">
        <f>IF(E45="","",IF(②選手情報入力!L53="","",IF(I45=1,VLOOKUP(②選手情報入力!L53,種目情報!$A$4:$B$29,2,FALSE),VLOOKUP(②選手情報入力!L53,種目情報!$E$4:$F$24,2,FALSE))))</f>
        <v/>
      </c>
      <c r="X45" t="str">
        <f>IF(E45="","",IF(②選手情報入力!M53="","",②選手情報入力!M53))</f>
        <v/>
      </c>
      <c r="Y45" s="34" t="str">
        <f>IF(E45="","",IF(②選手情報入力!L53="","",0))</f>
        <v/>
      </c>
      <c r="Z45" t="str">
        <f>IF(E45="","",IF(②選手情報入力!L53="","",IF(I45=1,VLOOKUP(②選手情報入力!L53,種目情報!$A$4:$C$29,3,FALSE),VLOOKUP(②選手情報入力!L53,種目情報!$E$4:$G$24,3,FALSE))))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IF(E46="","",I46*5500000+①学校情報入力!$D$3*1000+②選手情報入力!A54)</f>
        <v/>
      </c>
      <c r="B46" t="str">
        <f>IF(E46="","",①学校情報入力!$D$3)</f>
        <v/>
      </c>
      <c r="D46" t="str">
        <f>IF(E46="","",①学校情報入力!$D$7)</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IF(E46="","",IF(②選手情報入力!H54="","",IF(I46=1,VLOOKUP(②選手情報入力!H54,種目情報!$A$4:$B$29,2,FALSE),VLOOKUP(②選手情報入力!H54,種目情報!$E$4:$F$24,2,FALSE))))</f>
        <v/>
      </c>
      <c r="P46" t="str">
        <f>IF(E46="","",IF(②選手情報入力!I54="","",②選手情報入力!I54))</f>
        <v/>
      </c>
      <c r="Q46" s="34" t="str">
        <f>IF(E46="","",IF(②選手情報入力!H54="","",0))</f>
        <v/>
      </c>
      <c r="R46" t="str">
        <f>IF(E46="","",IF(②選手情報入力!H54="","",IF(I46=1,VLOOKUP(②選手情報入力!H54,種目情報!$A$4:$C$29,3,FALSE),VLOOKUP(②選手情報入力!H54,種目情報!$E$4:$G$24,3,FALSE))))</f>
        <v/>
      </c>
      <c r="S46" t="str">
        <f>IF(E46="","",IF(②選手情報入力!J54="","",IF(I46=1,VLOOKUP(②選手情報入力!J54,種目情報!$A$4:$B$29,2,FALSE),VLOOKUP(②選手情報入力!J54,種目情報!$E$4:$F$24,2,FALSE))))</f>
        <v/>
      </c>
      <c r="T46" t="str">
        <f>IF(E46="","",IF(②選手情報入力!K54="","",②選手情報入力!K54))</f>
        <v/>
      </c>
      <c r="U46" s="34" t="str">
        <f>IF(E46="","",IF(②選手情報入力!J54="","",0))</f>
        <v/>
      </c>
      <c r="V46" t="str">
        <f>IF(E46="","",IF(②選手情報入力!J54="","",IF(I46=1,VLOOKUP(②選手情報入力!J54,種目情報!$A$4:$C$29,3,FALSE),VLOOKUP(②選手情報入力!J54,種目情報!$E$4:$G$24,3,FALSE))))</f>
        <v/>
      </c>
      <c r="W46" t="str">
        <f>IF(E46="","",IF(②選手情報入力!L54="","",IF(I46=1,VLOOKUP(②選手情報入力!L54,種目情報!$A$4:$B$29,2,FALSE),VLOOKUP(②選手情報入力!L54,種目情報!$E$4:$F$24,2,FALSE))))</f>
        <v/>
      </c>
      <c r="X46" t="str">
        <f>IF(E46="","",IF(②選手情報入力!M54="","",②選手情報入力!M54))</f>
        <v/>
      </c>
      <c r="Y46" s="34" t="str">
        <f>IF(E46="","",IF(②選手情報入力!L54="","",0))</f>
        <v/>
      </c>
      <c r="Z46" t="str">
        <f>IF(E46="","",IF(②選手情報入力!L54="","",IF(I46=1,VLOOKUP(②選手情報入力!L54,種目情報!$A$4:$C$29,3,FALSE),VLOOKUP(②選手情報入力!L54,種目情報!$E$4:$G$24,3,FALSE))))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IF(E47="","",I47*5500000+①学校情報入力!$D$3*1000+②選手情報入力!A55)</f>
        <v/>
      </c>
      <c r="B47" t="str">
        <f>IF(E47="","",①学校情報入力!$D$3)</f>
        <v/>
      </c>
      <c r="D47" t="str">
        <f>IF(E47="","",①学校情報入力!$D$7)</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IF(E47="","",IF(②選手情報入力!H55="","",IF(I47=1,VLOOKUP(②選手情報入力!H55,種目情報!$A$4:$B$29,2,FALSE),VLOOKUP(②選手情報入力!H55,種目情報!$E$4:$F$24,2,FALSE))))</f>
        <v/>
      </c>
      <c r="P47" t="str">
        <f>IF(E47="","",IF(②選手情報入力!I55="","",②選手情報入力!I55))</f>
        <v/>
      </c>
      <c r="Q47" s="34" t="str">
        <f>IF(E47="","",IF(②選手情報入力!H55="","",0))</f>
        <v/>
      </c>
      <c r="R47" t="str">
        <f>IF(E47="","",IF(②選手情報入力!H55="","",IF(I47=1,VLOOKUP(②選手情報入力!H55,種目情報!$A$4:$C$29,3,FALSE),VLOOKUP(②選手情報入力!H55,種目情報!$E$4:$G$24,3,FALSE))))</f>
        <v/>
      </c>
      <c r="S47" t="str">
        <f>IF(E47="","",IF(②選手情報入力!J55="","",IF(I47=1,VLOOKUP(②選手情報入力!J55,種目情報!$A$4:$B$29,2,FALSE),VLOOKUP(②選手情報入力!J55,種目情報!$E$4:$F$24,2,FALSE))))</f>
        <v/>
      </c>
      <c r="T47" t="str">
        <f>IF(E47="","",IF(②選手情報入力!K55="","",②選手情報入力!K55))</f>
        <v/>
      </c>
      <c r="U47" s="34" t="str">
        <f>IF(E47="","",IF(②選手情報入力!J55="","",0))</f>
        <v/>
      </c>
      <c r="V47" t="str">
        <f>IF(E47="","",IF(②選手情報入力!J55="","",IF(I47=1,VLOOKUP(②選手情報入力!J55,種目情報!$A$4:$C$29,3,FALSE),VLOOKUP(②選手情報入力!J55,種目情報!$E$4:$G$24,3,FALSE))))</f>
        <v/>
      </c>
      <c r="W47" t="str">
        <f>IF(E47="","",IF(②選手情報入力!L55="","",IF(I47=1,VLOOKUP(②選手情報入力!L55,種目情報!$A$4:$B$29,2,FALSE),VLOOKUP(②選手情報入力!L55,種目情報!$E$4:$F$24,2,FALSE))))</f>
        <v/>
      </c>
      <c r="X47" t="str">
        <f>IF(E47="","",IF(②選手情報入力!M55="","",②選手情報入力!M55))</f>
        <v/>
      </c>
      <c r="Y47" s="34" t="str">
        <f>IF(E47="","",IF(②選手情報入力!L55="","",0))</f>
        <v/>
      </c>
      <c r="Z47" t="str">
        <f>IF(E47="","",IF(②選手情報入力!L55="","",IF(I47=1,VLOOKUP(②選手情報入力!L55,種目情報!$A$4:$C$29,3,FALSE),VLOOKUP(②選手情報入力!L55,種目情報!$E$4:$G$24,3,FALSE))))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IF(E48="","",I48*5500000+①学校情報入力!$D$3*1000+②選手情報入力!A56)</f>
        <v/>
      </c>
      <c r="B48" t="str">
        <f>IF(E48="","",①学校情報入力!$D$3)</f>
        <v/>
      </c>
      <c r="D48" t="str">
        <f>IF(E48="","",①学校情報入力!$D$7)</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IF(E48="","",IF(②選手情報入力!H56="","",IF(I48=1,VLOOKUP(②選手情報入力!H56,種目情報!$A$4:$B$29,2,FALSE),VLOOKUP(②選手情報入力!H56,種目情報!$E$4:$F$24,2,FALSE))))</f>
        <v/>
      </c>
      <c r="P48" t="str">
        <f>IF(E48="","",IF(②選手情報入力!I56="","",②選手情報入力!I56))</f>
        <v/>
      </c>
      <c r="Q48" s="34" t="str">
        <f>IF(E48="","",IF(②選手情報入力!H56="","",0))</f>
        <v/>
      </c>
      <c r="R48" t="str">
        <f>IF(E48="","",IF(②選手情報入力!H56="","",IF(I48=1,VLOOKUP(②選手情報入力!H56,種目情報!$A$4:$C$29,3,FALSE),VLOOKUP(②選手情報入力!H56,種目情報!$E$4:$G$24,3,FALSE))))</f>
        <v/>
      </c>
      <c r="S48" t="str">
        <f>IF(E48="","",IF(②選手情報入力!J56="","",IF(I48=1,VLOOKUP(②選手情報入力!J56,種目情報!$A$4:$B$29,2,FALSE),VLOOKUP(②選手情報入力!J56,種目情報!$E$4:$F$24,2,FALSE))))</f>
        <v/>
      </c>
      <c r="T48" t="str">
        <f>IF(E48="","",IF(②選手情報入力!K56="","",②選手情報入力!K56))</f>
        <v/>
      </c>
      <c r="U48" s="34" t="str">
        <f>IF(E48="","",IF(②選手情報入力!J56="","",0))</f>
        <v/>
      </c>
      <c r="V48" t="str">
        <f>IF(E48="","",IF(②選手情報入力!J56="","",IF(I48=1,VLOOKUP(②選手情報入力!J56,種目情報!$A$4:$C$29,3,FALSE),VLOOKUP(②選手情報入力!J56,種目情報!$E$4:$G$24,3,FALSE))))</f>
        <v/>
      </c>
      <c r="W48" t="str">
        <f>IF(E48="","",IF(②選手情報入力!L56="","",IF(I48=1,VLOOKUP(②選手情報入力!L56,種目情報!$A$4:$B$29,2,FALSE),VLOOKUP(②選手情報入力!L56,種目情報!$E$4:$F$24,2,FALSE))))</f>
        <v/>
      </c>
      <c r="X48" t="str">
        <f>IF(E48="","",IF(②選手情報入力!M56="","",②選手情報入力!M56))</f>
        <v/>
      </c>
      <c r="Y48" s="34" t="str">
        <f>IF(E48="","",IF(②選手情報入力!L56="","",0))</f>
        <v/>
      </c>
      <c r="Z48" t="str">
        <f>IF(E48="","",IF(②選手情報入力!L56="","",IF(I48=1,VLOOKUP(②選手情報入力!L56,種目情報!$A$4:$C$29,3,FALSE),VLOOKUP(②選手情報入力!L56,種目情報!$E$4:$G$24,3,FALSE))))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IF(E49="","",I49*5500000+①学校情報入力!$D$3*1000+②選手情報入力!A57)</f>
        <v/>
      </c>
      <c r="B49" t="str">
        <f>IF(E49="","",①学校情報入力!$D$3)</f>
        <v/>
      </c>
      <c r="D49" t="str">
        <f>IF(E49="","",①学校情報入力!$D$7)</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IF(E49="","",IF(②選手情報入力!H57="","",IF(I49=1,VLOOKUP(②選手情報入力!H57,種目情報!$A$4:$B$29,2,FALSE),VLOOKUP(②選手情報入力!H57,種目情報!$E$4:$F$24,2,FALSE))))</f>
        <v/>
      </c>
      <c r="P49" t="str">
        <f>IF(E49="","",IF(②選手情報入力!I57="","",②選手情報入力!I57))</f>
        <v/>
      </c>
      <c r="Q49" s="34" t="str">
        <f>IF(E49="","",IF(②選手情報入力!H57="","",0))</f>
        <v/>
      </c>
      <c r="R49" t="str">
        <f>IF(E49="","",IF(②選手情報入力!H57="","",IF(I49=1,VLOOKUP(②選手情報入力!H57,種目情報!$A$4:$C$29,3,FALSE),VLOOKUP(②選手情報入力!H57,種目情報!$E$4:$G$24,3,FALSE))))</f>
        <v/>
      </c>
      <c r="S49" t="str">
        <f>IF(E49="","",IF(②選手情報入力!J57="","",IF(I49=1,VLOOKUP(②選手情報入力!J57,種目情報!$A$4:$B$29,2,FALSE),VLOOKUP(②選手情報入力!J57,種目情報!$E$4:$F$24,2,FALSE))))</f>
        <v/>
      </c>
      <c r="T49" t="str">
        <f>IF(E49="","",IF(②選手情報入力!K57="","",②選手情報入力!K57))</f>
        <v/>
      </c>
      <c r="U49" s="34" t="str">
        <f>IF(E49="","",IF(②選手情報入力!J57="","",0))</f>
        <v/>
      </c>
      <c r="V49" t="str">
        <f>IF(E49="","",IF(②選手情報入力!J57="","",IF(I49=1,VLOOKUP(②選手情報入力!J57,種目情報!$A$4:$C$29,3,FALSE),VLOOKUP(②選手情報入力!J57,種目情報!$E$4:$G$24,3,FALSE))))</f>
        <v/>
      </c>
      <c r="W49" t="str">
        <f>IF(E49="","",IF(②選手情報入力!L57="","",IF(I49=1,VLOOKUP(②選手情報入力!L57,種目情報!$A$4:$B$29,2,FALSE),VLOOKUP(②選手情報入力!L57,種目情報!$E$4:$F$24,2,FALSE))))</f>
        <v/>
      </c>
      <c r="X49" t="str">
        <f>IF(E49="","",IF(②選手情報入力!M57="","",②選手情報入力!M57))</f>
        <v/>
      </c>
      <c r="Y49" s="34" t="str">
        <f>IF(E49="","",IF(②選手情報入力!L57="","",0))</f>
        <v/>
      </c>
      <c r="Z49" t="str">
        <f>IF(E49="","",IF(②選手情報入力!L57="","",IF(I49=1,VLOOKUP(②選手情報入力!L57,種目情報!$A$4:$C$29,3,FALSE),VLOOKUP(②選手情報入力!L57,種目情報!$E$4:$G$24,3,FALSE))))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IF(E50="","",I50*5500000+①学校情報入力!$D$3*1000+②選手情報入力!A58)</f>
        <v/>
      </c>
      <c r="B50" t="str">
        <f>IF(E50="","",①学校情報入力!$D$3)</f>
        <v/>
      </c>
      <c r="D50" t="str">
        <f>IF(E50="","",①学校情報入力!$D$7)</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IF(E50="","",IF(②選手情報入力!H58="","",IF(I50=1,VLOOKUP(②選手情報入力!H58,種目情報!$A$4:$B$29,2,FALSE),VLOOKUP(②選手情報入力!H58,種目情報!$E$4:$F$24,2,FALSE))))</f>
        <v/>
      </c>
      <c r="P50" t="str">
        <f>IF(E50="","",IF(②選手情報入力!I58="","",②選手情報入力!I58))</f>
        <v/>
      </c>
      <c r="Q50" s="34" t="str">
        <f>IF(E50="","",IF(②選手情報入力!H58="","",0))</f>
        <v/>
      </c>
      <c r="R50" t="str">
        <f>IF(E50="","",IF(②選手情報入力!H58="","",IF(I50=1,VLOOKUP(②選手情報入力!H58,種目情報!$A$4:$C$29,3,FALSE),VLOOKUP(②選手情報入力!H58,種目情報!$E$4:$G$24,3,FALSE))))</f>
        <v/>
      </c>
      <c r="S50" t="str">
        <f>IF(E50="","",IF(②選手情報入力!J58="","",IF(I50=1,VLOOKUP(②選手情報入力!J58,種目情報!$A$4:$B$29,2,FALSE),VLOOKUP(②選手情報入力!J58,種目情報!$E$4:$F$24,2,FALSE))))</f>
        <v/>
      </c>
      <c r="T50" t="str">
        <f>IF(E50="","",IF(②選手情報入力!K58="","",②選手情報入力!K58))</f>
        <v/>
      </c>
      <c r="U50" s="34" t="str">
        <f>IF(E50="","",IF(②選手情報入力!J58="","",0))</f>
        <v/>
      </c>
      <c r="V50" t="str">
        <f>IF(E50="","",IF(②選手情報入力!J58="","",IF(I50=1,VLOOKUP(②選手情報入力!J58,種目情報!$A$4:$C$29,3,FALSE),VLOOKUP(②選手情報入力!J58,種目情報!$E$4:$G$24,3,FALSE))))</f>
        <v/>
      </c>
      <c r="W50" t="str">
        <f>IF(E50="","",IF(②選手情報入力!L58="","",IF(I50=1,VLOOKUP(②選手情報入力!L58,種目情報!$A$4:$B$29,2,FALSE),VLOOKUP(②選手情報入力!L58,種目情報!$E$4:$F$24,2,FALSE))))</f>
        <v/>
      </c>
      <c r="X50" t="str">
        <f>IF(E50="","",IF(②選手情報入力!M58="","",②選手情報入力!M58))</f>
        <v/>
      </c>
      <c r="Y50" s="34" t="str">
        <f>IF(E50="","",IF(②選手情報入力!L58="","",0))</f>
        <v/>
      </c>
      <c r="Z50" t="str">
        <f>IF(E50="","",IF(②選手情報入力!L58="","",IF(I50=1,VLOOKUP(②選手情報入力!L58,種目情報!$A$4:$C$29,3,FALSE),VLOOKUP(②選手情報入力!L58,種目情報!$E$4:$G$24,3,FALSE))))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IF(E51="","",I51*5500000+①学校情報入力!$D$3*1000+②選手情報入力!A59)</f>
        <v/>
      </c>
      <c r="B51" t="str">
        <f>IF(E51="","",①学校情報入力!$D$3)</f>
        <v/>
      </c>
      <c r="D51" t="str">
        <f>IF(E51="","",①学校情報入力!$D$7)</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IF(E51="","",IF(②選手情報入力!H59="","",IF(I51=1,VLOOKUP(②選手情報入力!H59,種目情報!$A$4:$B$29,2,FALSE),VLOOKUP(②選手情報入力!H59,種目情報!$E$4:$F$24,2,FALSE))))</f>
        <v/>
      </c>
      <c r="P51" t="str">
        <f>IF(E51="","",IF(②選手情報入力!I59="","",②選手情報入力!I59))</f>
        <v/>
      </c>
      <c r="Q51" s="34" t="str">
        <f>IF(E51="","",IF(②選手情報入力!H59="","",0))</f>
        <v/>
      </c>
      <c r="R51" t="str">
        <f>IF(E51="","",IF(②選手情報入力!H59="","",IF(I51=1,VLOOKUP(②選手情報入力!H59,種目情報!$A$4:$C$29,3,FALSE),VLOOKUP(②選手情報入力!H59,種目情報!$E$4:$G$24,3,FALSE))))</f>
        <v/>
      </c>
      <c r="S51" t="str">
        <f>IF(E51="","",IF(②選手情報入力!J59="","",IF(I51=1,VLOOKUP(②選手情報入力!J59,種目情報!$A$4:$B$29,2,FALSE),VLOOKUP(②選手情報入力!J59,種目情報!$E$4:$F$24,2,FALSE))))</f>
        <v/>
      </c>
      <c r="T51" t="str">
        <f>IF(E51="","",IF(②選手情報入力!K59="","",②選手情報入力!K59))</f>
        <v/>
      </c>
      <c r="U51" s="34" t="str">
        <f>IF(E51="","",IF(②選手情報入力!J59="","",0))</f>
        <v/>
      </c>
      <c r="V51" t="str">
        <f>IF(E51="","",IF(②選手情報入力!J59="","",IF(I51=1,VLOOKUP(②選手情報入力!J59,種目情報!$A$4:$C$29,3,FALSE),VLOOKUP(②選手情報入力!J59,種目情報!$E$4:$G$24,3,FALSE))))</f>
        <v/>
      </c>
      <c r="W51" t="str">
        <f>IF(E51="","",IF(②選手情報入力!L59="","",IF(I51=1,VLOOKUP(②選手情報入力!L59,種目情報!$A$4:$B$29,2,FALSE),VLOOKUP(②選手情報入力!L59,種目情報!$E$4:$F$24,2,FALSE))))</f>
        <v/>
      </c>
      <c r="X51" t="str">
        <f>IF(E51="","",IF(②選手情報入力!M59="","",②選手情報入力!M59))</f>
        <v/>
      </c>
      <c r="Y51" s="34" t="str">
        <f>IF(E51="","",IF(②選手情報入力!L59="","",0))</f>
        <v/>
      </c>
      <c r="Z51" t="str">
        <f>IF(E51="","",IF(②選手情報入力!L59="","",IF(I51=1,VLOOKUP(②選手情報入力!L59,種目情報!$A$4:$C$29,3,FALSE),VLOOKUP(②選手情報入力!L59,種目情報!$E$4:$G$24,3,FALSE))))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IF(E52="","",I52*5500000+①学校情報入力!$D$3*1000+②選手情報入力!A60)</f>
        <v/>
      </c>
      <c r="B52" t="str">
        <f>IF(E52="","",①学校情報入力!$D$3)</f>
        <v/>
      </c>
      <c r="D52" t="str">
        <f>IF(E52="","",①学校情報入力!$D$7)</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IF(E52="","",IF(②選手情報入力!H60="","",IF(I52=1,VLOOKUP(②選手情報入力!H60,種目情報!$A$4:$B$29,2,FALSE),VLOOKUP(②選手情報入力!H60,種目情報!$E$4:$F$24,2,FALSE))))</f>
        <v/>
      </c>
      <c r="P52" t="str">
        <f>IF(E52="","",IF(②選手情報入力!I60="","",②選手情報入力!I60))</f>
        <v/>
      </c>
      <c r="Q52" s="34" t="str">
        <f>IF(E52="","",IF(②選手情報入力!H60="","",0))</f>
        <v/>
      </c>
      <c r="R52" t="str">
        <f>IF(E52="","",IF(②選手情報入力!H60="","",IF(I52=1,VLOOKUP(②選手情報入力!H60,種目情報!$A$4:$C$29,3,FALSE),VLOOKUP(②選手情報入力!H60,種目情報!$E$4:$G$24,3,FALSE))))</f>
        <v/>
      </c>
      <c r="S52" t="str">
        <f>IF(E52="","",IF(②選手情報入力!J60="","",IF(I52=1,VLOOKUP(②選手情報入力!J60,種目情報!$A$4:$B$29,2,FALSE),VLOOKUP(②選手情報入力!J60,種目情報!$E$4:$F$24,2,FALSE))))</f>
        <v/>
      </c>
      <c r="T52" t="str">
        <f>IF(E52="","",IF(②選手情報入力!K60="","",②選手情報入力!K60))</f>
        <v/>
      </c>
      <c r="U52" s="34" t="str">
        <f>IF(E52="","",IF(②選手情報入力!J60="","",0))</f>
        <v/>
      </c>
      <c r="V52" t="str">
        <f>IF(E52="","",IF(②選手情報入力!J60="","",IF(I52=1,VLOOKUP(②選手情報入力!J60,種目情報!$A$4:$C$29,3,FALSE),VLOOKUP(②選手情報入力!J60,種目情報!$E$4:$G$24,3,FALSE))))</f>
        <v/>
      </c>
      <c r="W52" t="str">
        <f>IF(E52="","",IF(②選手情報入力!L60="","",IF(I52=1,VLOOKUP(②選手情報入力!L60,種目情報!$A$4:$B$29,2,FALSE),VLOOKUP(②選手情報入力!L60,種目情報!$E$4:$F$24,2,FALSE))))</f>
        <v/>
      </c>
      <c r="X52" t="str">
        <f>IF(E52="","",IF(②選手情報入力!M60="","",②選手情報入力!M60))</f>
        <v/>
      </c>
      <c r="Y52" s="34" t="str">
        <f>IF(E52="","",IF(②選手情報入力!L60="","",0))</f>
        <v/>
      </c>
      <c r="Z52" t="str">
        <f>IF(E52="","",IF(②選手情報入力!L60="","",IF(I52=1,VLOOKUP(②選手情報入力!L60,種目情報!$A$4:$C$29,3,FALSE),VLOOKUP(②選手情報入力!L60,種目情報!$E$4:$G$24,3,FALSE))))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IF(E53="","",I53*5500000+①学校情報入力!$D$3*1000+②選手情報入力!A61)</f>
        <v/>
      </c>
      <c r="B53" t="str">
        <f>IF(E53="","",①学校情報入力!$D$3)</f>
        <v/>
      </c>
      <c r="D53" t="str">
        <f>IF(E53="","",①学校情報入力!$D$7)</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IF(E53="","",IF(②選手情報入力!H61="","",IF(I53=1,VLOOKUP(②選手情報入力!H61,種目情報!$A$4:$B$29,2,FALSE),VLOOKUP(②選手情報入力!H61,種目情報!$E$4:$F$24,2,FALSE))))</f>
        <v/>
      </c>
      <c r="P53" t="str">
        <f>IF(E53="","",IF(②選手情報入力!I61="","",②選手情報入力!I61))</f>
        <v/>
      </c>
      <c r="Q53" s="34" t="str">
        <f>IF(E53="","",IF(②選手情報入力!H61="","",0))</f>
        <v/>
      </c>
      <c r="R53" t="str">
        <f>IF(E53="","",IF(②選手情報入力!H61="","",IF(I53=1,VLOOKUP(②選手情報入力!H61,種目情報!$A$4:$C$29,3,FALSE),VLOOKUP(②選手情報入力!H61,種目情報!$E$4:$G$24,3,FALSE))))</f>
        <v/>
      </c>
      <c r="S53" t="str">
        <f>IF(E53="","",IF(②選手情報入力!J61="","",IF(I53=1,VLOOKUP(②選手情報入力!J61,種目情報!$A$4:$B$29,2,FALSE),VLOOKUP(②選手情報入力!J61,種目情報!$E$4:$F$24,2,FALSE))))</f>
        <v/>
      </c>
      <c r="T53" t="str">
        <f>IF(E53="","",IF(②選手情報入力!K61="","",②選手情報入力!K61))</f>
        <v/>
      </c>
      <c r="U53" s="34" t="str">
        <f>IF(E53="","",IF(②選手情報入力!J61="","",0))</f>
        <v/>
      </c>
      <c r="V53" t="str">
        <f>IF(E53="","",IF(②選手情報入力!J61="","",IF(I53=1,VLOOKUP(②選手情報入力!J61,種目情報!$A$4:$C$29,3,FALSE),VLOOKUP(②選手情報入力!J61,種目情報!$E$4:$G$24,3,FALSE))))</f>
        <v/>
      </c>
      <c r="W53" t="str">
        <f>IF(E53="","",IF(②選手情報入力!L61="","",IF(I53=1,VLOOKUP(②選手情報入力!L61,種目情報!$A$4:$B$29,2,FALSE),VLOOKUP(②選手情報入力!L61,種目情報!$E$4:$F$24,2,FALSE))))</f>
        <v/>
      </c>
      <c r="X53" t="str">
        <f>IF(E53="","",IF(②選手情報入力!M61="","",②選手情報入力!M61))</f>
        <v/>
      </c>
      <c r="Y53" s="34" t="str">
        <f>IF(E53="","",IF(②選手情報入力!L61="","",0))</f>
        <v/>
      </c>
      <c r="Z53" t="str">
        <f>IF(E53="","",IF(②選手情報入力!L61="","",IF(I53=1,VLOOKUP(②選手情報入力!L61,種目情報!$A$4:$C$29,3,FALSE),VLOOKUP(②選手情報入力!L61,種目情報!$E$4:$G$24,3,FALSE))))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IF(E54="","",I54*5500000+①学校情報入力!$D$3*1000+②選手情報入力!A62)</f>
        <v/>
      </c>
      <c r="B54" t="str">
        <f>IF(E54="","",①学校情報入力!$D$3)</f>
        <v/>
      </c>
      <c r="D54" t="str">
        <f>IF(E54="","",①学校情報入力!$D$7)</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IF(E54="","",IF(②選手情報入力!H62="","",IF(I54=1,VLOOKUP(②選手情報入力!H62,種目情報!$A$4:$B$29,2,FALSE),VLOOKUP(②選手情報入力!H62,種目情報!$E$4:$F$24,2,FALSE))))</f>
        <v/>
      </c>
      <c r="P54" t="str">
        <f>IF(E54="","",IF(②選手情報入力!I62="","",②選手情報入力!I62))</f>
        <v/>
      </c>
      <c r="Q54" s="34" t="str">
        <f>IF(E54="","",IF(②選手情報入力!H62="","",0))</f>
        <v/>
      </c>
      <c r="R54" t="str">
        <f>IF(E54="","",IF(②選手情報入力!H62="","",IF(I54=1,VLOOKUP(②選手情報入力!H62,種目情報!$A$4:$C$29,3,FALSE),VLOOKUP(②選手情報入力!H62,種目情報!$E$4:$G$24,3,FALSE))))</f>
        <v/>
      </c>
      <c r="S54" t="str">
        <f>IF(E54="","",IF(②選手情報入力!J62="","",IF(I54=1,VLOOKUP(②選手情報入力!J62,種目情報!$A$4:$B$29,2,FALSE),VLOOKUP(②選手情報入力!J62,種目情報!$E$4:$F$24,2,FALSE))))</f>
        <v/>
      </c>
      <c r="T54" t="str">
        <f>IF(E54="","",IF(②選手情報入力!K62="","",②選手情報入力!K62))</f>
        <v/>
      </c>
      <c r="U54" s="34" t="str">
        <f>IF(E54="","",IF(②選手情報入力!J62="","",0))</f>
        <v/>
      </c>
      <c r="V54" t="str">
        <f>IF(E54="","",IF(②選手情報入力!J62="","",IF(I54=1,VLOOKUP(②選手情報入力!J62,種目情報!$A$4:$C$29,3,FALSE),VLOOKUP(②選手情報入力!J62,種目情報!$E$4:$G$24,3,FALSE))))</f>
        <v/>
      </c>
      <c r="W54" t="str">
        <f>IF(E54="","",IF(②選手情報入力!L62="","",IF(I54=1,VLOOKUP(②選手情報入力!L62,種目情報!$A$4:$B$29,2,FALSE),VLOOKUP(②選手情報入力!L62,種目情報!$E$4:$F$24,2,FALSE))))</f>
        <v/>
      </c>
      <c r="X54" t="str">
        <f>IF(E54="","",IF(②選手情報入力!M62="","",②選手情報入力!M62))</f>
        <v/>
      </c>
      <c r="Y54" s="34" t="str">
        <f>IF(E54="","",IF(②選手情報入力!L62="","",0))</f>
        <v/>
      </c>
      <c r="Z54" t="str">
        <f>IF(E54="","",IF(②選手情報入力!L62="","",IF(I54=1,VLOOKUP(②選手情報入力!L62,種目情報!$A$4:$C$29,3,FALSE),VLOOKUP(②選手情報入力!L62,種目情報!$E$4:$G$24,3,FALSE))))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IF(E55="","",I55*5500000+①学校情報入力!$D$3*1000+②選手情報入力!A63)</f>
        <v/>
      </c>
      <c r="B55" t="str">
        <f>IF(E55="","",①学校情報入力!$D$3)</f>
        <v/>
      </c>
      <c r="D55" t="str">
        <f>IF(E55="","",①学校情報入力!$D$7)</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IF(E55="","",IF(②選手情報入力!H63="","",IF(I55=1,VLOOKUP(②選手情報入力!H63,種目情報!$A$4:$B$29,2,FALSE),VLOOKUP(②選手情報入力!H63,種目情報!$E$4:$F$24,2,FALSE))))</f>
        <v/>
      </c>
      <c r="P55" t="str">
        <f>IF(E55="","",IF(②選手情報入力!I63="","",②選手情報入力!I63))</f>
        <v/>
      </c>
      <c r="Q55" s="34" t="str">
        <f>IF(E55="","",IF(②選手情報入力!H63="","",0))</f>
        <v/>
      </c>
      <c r="R55" t="str">
        <f>IF(E55="","",IF(②選手情報入力!H63="","",IF(I55=1,VLOOKUP(②選手情報入力!H63,種目情報!$A$4:$C$29,3,FALSE),VLOOKUP(②選手情報入力!H63,種目情報!$E$4:$G$24,3,FALSE))))</f>
        <v/>
      </c>
      <c r="S55" t="str">
        <f>IF(E55="","",IF(②選手情報入力!J63="","",IF(I55=1,VLOOKUP(②選手情報入力!J63,種目情報!$A$4:$B$29,2,FALSE),VLOOKUP(②選手情報入力!J63,種目情報!$E$4:$F$24,2,FALSE))))</f>
        <v/>
      </c>
      <c r="T55" t="str">
        <f>IF(E55="","",IF(②選手情報入力!K63="","",②選手情報入力!K63))</f>
        <v/>
      </c>
      <c r="U55" s="34" t="str">
        <f>IF(E55="","",IF(②選手情報入力!J63="","",0))</f>
        <v/>
      </c>
      <c r="V55" t="str">
        <f>IF(E55="","",IF(②選手情報入力!J63="","",IF(I55=1,VLOOKUP(②選手情報入力!J63,種目情報!$A$4:$C$29,3,FALSE),VLOOKUP(②選手情報入力!J63,種目情報!$E$4:$G$24,3,FALSE))))</f>
        <v/>
      </c>
      <c r="W55" t="str">
        <f>IF(E55="","",IF(②選手情報入力!L63="","",IF(I55=1,VLOOKUP(②選手情報入力!L63,種目情報!$A$4:$B$29,2,FALSE),VLOOKUP(②選手情報入力!L63,種目情報!$E$4:$F$24,2,FALSE))))</f>
        <v/>
      </c>
      <c r="X55" t="str">
        <f>IF(E55="","",IF(②選手情報入力!M63="","",②選手情報入力!M63))</f>
        <v/>
      </c>
      <c r="Y55" s="34" t="str">
        <f>IF(E55="","",IF(②選手情報入力!L63="","",0))</f>
        <v/>
      </c>
      <c r="Z55" t="str">
        <f>IF(E55="","",IF(②選手情報入力!L63="","",IF(I55=1,VLOOKUP(②選手情報入力!L63,種目情報!$A$4:$C$29,3,FALSE),VLOOKUP(②選手情報入力!L63,種目情報!$E$4:$G$24,3,FALSE))))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IF(E56="","",I56*5500000+①学校情報入力!$D$3*1000+②選手情報入力!A64)</f>
        <v/>
      </c>
      <c r="B56" t="str">
        <f>IF(E56="","",①学校情報入力!$D$3)</f>
        <v/>
      </c>
      <c r="D56" t="str">
        <f>IF(E56="","",①学校情報入力!$D$7)</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IF(E56="","",IF(②選手情報入力!H64="","",IF(I56=1,VLOOKUP(②選手情報入力!H64,種目情報!$A$4:$B$29,2,FALSE),VLOOKUP(②選手情報入力!H64,種目情報!$E$4:$F$24,2,FALSE))))</f>
        <v/>
      </c>
      <c r="P56" t="str">
        <f>IF(E56="","",IF(②選手情報入力!I64="","",②選手情報入力!I64))</f>
        <v/>
      </c>
      <c r="Q56" s="34" t="str">
        <f>IF(E56="","",IF(②選手情報入力!H64="","",0))</f>
        <v/>
      </c>
      <c r="R56" t="str">
        <f>IF(E56="","",IF(②選手情報入力!H64="","",IF(I56=1,VLOOKUP(②選手情報入力!H64,種目情報!$A$4:$C$29,3,FALSE),VLOOKUP(②選手情報入力!H64,種目情報!$E$4:$G$24,3,FALSE))))</f>
        <v/>
      </c>
      <c r="S56" t="str">
        <f>IF(E56="","",IF(②選手情報入力!J64="","",IF(I56=1,VLOOKUP(②選手情報入力!J64,種目情報!$A$4:$B$29,2,FALSE),VLOOKUP(②選手情報入力!J64,種目情報!$E$4:$F$24,2,FALSE))))</f>
        <v/>
      </c>
      <c r="T56" t="str">
        <f>IF(E56="","",IF(②選手情報入力!K64="","",②選手情報入力!K64))</f>
        <v/>
      </c>
      <c r="U56" s="34" t="str">
        <f>IF(E56="","",IF(②選手情報入力!J64="","",0))</f>
        <v/>
      </c>
      <c r="V56" t="str">
        <f>IF(E56="","",IF(②選手情報入力!J64="","",IF(I56=1,VLOOKUP(②選手情報入力!J64,種目情報!$A$4:$C$29,3,FALSE),VLOOKUP(②選手情報入力!J64,種目情報!$E$4:$G$24,3,FALSE))))</f>
        <v/>
      </c>
      <c r="W56" t="str">
        <f>IF(E56="","",IF(②選手情報入力!L64="","",IF(I56=1,VLOOKUP(②選手情報入力!L64,種目情報!$A$4:$B$29,2,FALSE),VLOOKUP(②選手情報入力!L64,種目情報!$E$4:$F$24,2,FALSE))))</f>
        <v/>
      </c>
      <c r="X56" t="str">
        <f>IF(E56="","",IF(②選手情報入力!M64="","",②選手情報入力!M64))</f>
        <v/>
      </c>
      <c r="Y56" s="34" t="str">
        <f>IF(E56="","",IF(②選手情報入力!L64="","",0))</f>
        <v/>
      </c>
      <c r="Z56" t="str">
        <f>IF(E56="","",IF(②選手情報入力!L64="","",IF(I56=1,VLOOKUP(②選手情報入力!L64,種目情報!$A$4:$C$29,3,FALSE),VLOOKUP(②選手情報入力!L64,種目情報!$E$4:$G$24,3,FALSE))))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IF(E57="","",I57*5500000+①学校情報入力!$D$3*1000+②選手情報入力!A65)</f>
        <v/>
      </c>
      <c r="B57" t="str">
        <f>IF(E57="","",①学校情報入力!$D$3)</f>
        <v/>
      </c>
      <c r="D57" t="str">
        <f>IF(E57="","",①学校情報入力!$D$7)</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IF(E57="","",IF(②選手情報入力!H65="","",IF(I57=1,VLOOKUP(②選手情報入力!H65,種目情報!$A$4:$B$29,2,FALSE),VLOOKUP(②選手情報入力!H65,種目情報!$E$4:$F$24,2,FALSE))))</f>
        <v/>
      </c>
      <c r="P57" t="str">
        <f>IF(E57="","",IF(②選手情報入力!I65="","",②選手情報入力!I65))</f>
        <v/>
      </c>
      <c r="Q57" s="34" t="str">
        <f>IF(E57="","",IF(②選手情報入力!H65="","",0))</f>
        <v/>
      </c>
      <c r="R57" t="str">
        <f>IF(E57="","",IF(②選手情報入力!H65="","",IF(I57=1,VLOOKUP(②選手情報入力!H65,種目情報!$A$4:$C$29,3,FALSE),VLOOKUP(②選手情報入力!H65,種目情報!$E$4:$G$24,3,FALSE))))</f>
        <v/>
      </c>
      <c r="S57" t="str">
        <f>IF(E57="","",IF(②選手情報入力!J65="","",IF(I57=1,VLOOKUP(②選手情報入力!J65,種目情報!$A$4:$B$29,2,FALSE),VLOOKUP(②選手情報入力!J65,種目情報!$E$4:$F$24,2,FALSE))))</f>
        <v/>
      </c>
      <c r="T57" t="str">
        <f>IF(E57="","",IF(②選手情報入力!K65="","",②選手情報入力!K65))</f>
        <v/>
      </c>
      <c r="U57" s="34" t="str">
        <f>IF(E57="","",IF(②選手情報入力!J65="","",0))</f>
        <v/>
      </c>
      <c r="V57" t="str">
        <f>IF(E57="","",IF(②選手情報入力!J65="","",IF(I57=1,VLOOKUP(②選手情報入力!J65,種目情報!$A$4:$C$29,3,FALSE),VLOOKUP(②選手情報入力!J65,種目情報!$E$4:$G$24,3,FALSE))))</f>
        <v/>
      </c>
      <c r="W57" t="str">
        <f>IF(E57="","",IF(②選手情報入力!L65="","",IF(I57=1,VLOOKUP(②選手情報入力!L65,種目情報!$A$4:$B$29,2,FALSE),VLOOKUP(②選手情報入力!L65,種目情報!$E$4:$F$24,2,FALSE))))</f>
        <v/>
      </c>
      <c r="X57" t="str">
        <f>IF(E57="","",IF(②選手情報入力!M65="","",②選手情報入力!M65))</f>
        <v/>
      </c>
      <c r="Y57" s="34" t="str">
        <f>IF(E57="","",IF(②選手情報入力!L65="","",0))</f>
        <v/>
      </c>
      <c r="Z57" t="str">
        <f>IF(E57="","",IF(②選手情報入力!L65="","",IF(I57=1,VLOOKUP(②選手情報入力!L65,種目情報!$A$4:$C$29,3,FALSE),VLOOKUP(②選手情報入力!L65,種目情報!$E$4:$G$24,3,FALSE))))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IF(E58="","",I58*5500000+①学校情報入力!$D$3*1000+②選手情報入力!A66)</f>
        <v/>
      </c>
      <c r="B58" t="str">
        <f>IF(E58="","",①学校情報入力!$D$3)</f>
        <v/>
      </c>
      <c r="D58" t="str">
        <f>IF(E58="","",①学校情報入力!$D$7)</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IF(E58="","",IF(②選手情報入力!H66="","",IF(I58=1,VLOOKUP(②選手情報入力!H66,種目情報!$A$4:$B$29,2,FALSE),VLOOKUP(②選手情報入力!H66,種目情報!$E$4:$F$24,2,FALSE))))</f>
        <v/>
      </c>
      <c r="P58" t="str">
        <f>IF(E58="","",IF(②選手情報入力!I66="","",②選手情報入力!I66))</f>
        <v/>
      </c>
      <c r="Q58" s="34" t="str">
        <f>IF(E58="","",IF(②選手情報入力!H66="","",0))</f>
        <v/>
      </c>
      <c r="R58" t="str">
        <f>IF(E58="","",IF(②選手情報入力!H66="","",IF(I58=1,VLOOKUP(②選手情報入力!H66,種目情報!$A$4:$C$29,3,FALSE),VLOOKUP(②選手情報入力!H66,種目情報!$E$4:$G$24,3,FALSE))))</f>
        <v/>
      </c>
      <c r="S58" t="str">
        <f>IF(E58="","",IF(②選手情報入力!J66="","",IF(I58=1,VLOOKUP(②選手情報入力!J66,種目情報!$A$4:$B$29,2,FALSE),VLOOKUP(②選手情報入力!J66,種目情報!$E$4:$F$24,2,FALSE))))</f>
        <v/>
      </c>
      <c r="T58" t="str">
        <f>IF(E58="","",IF(②選手情報入力!K66="","",②選手情報入力!K66))</f>
        <v/>
      </c>
      <c r="U58" s="34" t="str">
        <f>IF(E58="","",IF(②選手情報入力!J66="","",0))</f>
        <v/>
      </c>
      <c r="V58" t="str">
        <f>IF(E58="","",IF(②選手情報入力!J66="","",IF(I58=1,VLOOKUP(②選手情報入力!J66,種目情報!$A$4:$C$29,3,FALSE),VLOOKUP(②選手情報入力!J66,種目情報!$E$4:$G$24,3,FALSE))))</f>
        <v/>
      </c>
      <c r="W58" t="str">
        <f>IF(E58="","",IF(②選手情報入力!L66="","",IF(I58=1,VLOOKUP(②選手情報入力!L66,種目情報!$A$4:$B$29,2,FALSE),VLOOKUP(②選手情報入力!L66,種目情報!$E$4:$F$24,2,FALSE))))</f>
        <v/>
      </c>
      <c r="X58" t="str">
        <f>IF(E58="","",IF(②選手情報入力!M66="","",②選手情報入力!M66))</f>
        <v/>
      </c>
      <c r="Y58" s="34" t="str">
        <f>IF(E58="","",IF(②選手情報入力!L66="","",0))</f>
        <v/>
      </c>
      <c r="Z58" t="str">
        <f>IF(E58="","",IF(②選手情報入力!L66="","",IF(I58=1,VLOOKUP(②選手情報入力!L66,種目情報!$A$4:$C$29,3,FALSE),VLOOKUP(②選手情報入力!L66,種目情報!$E$4:$G$24,3,FALSE))))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IF(E59="","",I59*5500000+①学校情報入力!$D$3*1000+②選手情報入力!A67)</f>
        <v/>
      </c>
      <c r="B59" t="str">
        <f>IF(E59="","",①学校情報入力!$D$3)</f>
        <v/>
      </c>
      <c r="D59" t="str">
        <f>IF(E59="","",①学校情報入力!$D$7)</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IF(E59="","",IF(②選手情報入力!H67="","",IF(I59=1,VLOOKUP(②選手情報入力!H67,種目情報!$A$4:$B$29,2,FALSE),VLOOKUP(②選手情報入力!H67,種目情報!$E$4:$F$24,2,FALSE))))</f>
        <v/>
      </c>
      <c r="P59" t="str">
        <f>IF(E59="","",IF(②選手情報入力!I67="","",②選手情報入力!I67))</f>
        <v/>
      </c>
      <c r="Q59" s="34" t="str">
        <f>IF(E59="","",IF(②選手情報入力!H67="","",0))</f>
        <v/>
      </c>
      <c r="R59" t="str">
        <f>IF(E59="","",IF(②選手情報入力!H67="","",IF(I59=1,VLOOKUP(②選手情報入力!H67,種目情報!$A$4:$C$29,3,FALSE),VLOOKUP(②選手情報入力!H67,種目情報!$E$4:$G$24,3,FALSE))))</f>
        <v/>
      </c>
      <c r="S59" t="str">
        <f>IF(E59="","",IF(②選手情報入力!J67="","",IF(I59=1,VLOOKUP(②選手情報入力!J67,種目情報!$A$4:$B$29,2,FALSE),VLOOKUP(②選手情報入力!J67,種目情報!$E$4:$F$24,2,FALSE))))</f>
        <v/>
      </c>
      <c r="T59" t="str">
        <f>IF(E59="","",IF(②選手情報入力!K67="","",②選手情報入力!K67))</f>
        <v/>
      </c>
      <c r="U59" s="34" t="str">
        <f>IF(E59="","",IF(②選手情報入力!J67="","",0))</f>
        <v/>
      </c>
      <c r="V59" t="str">
        <f>IF(E59="","",IF(②選手情報入力!J67="","",IF(I59=1,VLOOKUP(②選手情報入力!J67,種目情報!$A$4:$C$29,3,FALSE),VLOOKUP(②選手情報入力!J67,種目情報!$E$4:$G$24,3,FALSE))))</f>
        <v/>
      </c>
      <c r="W59" t="str">
        <f>IF(E59="","",IF(②選手情報入力!L67="","",IF(I59=1,VLOOKUP(②選手情報入力!L67,種目情報!$A$4:$B$29,2,FALSE),VLOOKUP(②選手情報入力!L67,種目情報!$E$4:$F$24,2,FALSE))))</f>
        <v/>
      </c>
      <c r="X59" t="str">
        <f>IF(E59="","",IF(②選手情報入力!M67="","",②選手情報入力!M67))</f>
        <v/>
      </c>
      <c r="Y59" s="34" t="str">
        <f>IF(E59="","",IF(②選手情報入力!L67="","",0))</f>
        <v/>
      </c>
      <c r="Z59" t="str">
        <f>IF(E59="","",IF(②選手情報入力!L67="","",IF(I59=1,VLOOKUP(②選手情報入力!L67,種目情報!$A$4:$C$29,3,FALSE),VLOOKUP(②選手情報入力!L67,種目情報!$E$4:$G$24,3,FALSE))))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IF(E60="","",I60*5500000+①学校情報入力!$D$3*1000+②選手情報入力!A68)</f>
        <v/>
      </c>
      <c r="B60" t="str">
        <f>IF(E60="","",①学校情報入力!$D$3)</f>
        <v/>
      </c>
      <c r="D60" t="str">
        <f>IF(E60="","",①学校情報入力!$D$7)</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IF(E60="","",IF(②選手情報入力!H68="","",IF(I60=1,VLOOKUP(②選手情報入力!H68,種目情報!$A$4:$B$29,2,FALSE),VLOOKUP(②選手情報入力!H68,種目情報!$E$4:$F$24,2,FALSE))))</f>
        <v/>
      </c>
      <c r="P60" t="str">
        <f>IF(E60="","",IF(②選手情報入力!I68="","",②選手情報入力!I68))</f>
        <v/>
      </c>
      <c r="Q60" s="34" t="str">
        <f>IF(E60="","",IF(②選手情報入力!H68="","",0))</f>
        <v/>
      </c>
      <c r="R60" t="str">
        <f>IF(E60="","",IF(②選手情報入力!H68="","",IF(I60=1,VLOOKUP(②選手情報入力!H68,種目情報!$A$4:$C$29,3,FALSE),VLOOKUP(②選手情報入力!H68,種目情報!$E$4:$G$24,3,FALSE))))</f>
        <v/>
      </c>
      <c r="S60" t="str">
        <f>IF(E60="","",IF(②選手情報入力!J68="","",IF(I60=1,VLOOKUP(②選手情報入力!J68,種目情報!$A$4:$B$29,2,FALSE),VLOOKUP(②選手情報入力!J68,種目情報!$E$4:$F$24,2,FALSE))))</f>
        <v/>
      </c>
      <c r="T60" t="str">
        <f>IF(E60="","",IF(②選手情報入力!K68="","",②選手情報入力!K68))</f>
        <v/>
      </c>
      <c r="U60" s="34" t="str">
        <f>IF(E60="","",IF(②選手情報入力!J68="","",0))</f>
        <v/>
      </c>
      <c r="V60" t="str">
        <f>IF(E60="","",IF(②選手情報入力!J68="","",IF(I60=1,VLOOKUP(②選手情報入力!J68,種目情報!$A$4:$C$29,3,FALSE),VLOOKUP(②選手情報入力!J68,種目情報!$E$4:$G$24,3,FALSE))))</f>
        <v/>
      </c>
      <c r="W60" t="str">
        <f>IF(E60="","",IF(②選手情報入力!L68="","",IF(I60=1,VLOOKUP(②選手情報入力!L68,種目情報!$A$4:$B$29,2,FALSE),VLOOKUP(②選手情報入力!L68,種目情報!$E$4:$F$24,2,FALSE))))</f>
        <v/>
      </c>
      <c r="X60" t="str">
        <f>IF(E60="","",IF(②選手情報入力!M68="","",②選手情報入力!M68))</f>
        <v/>
      </c>
      <c r="Y60" s="34" t="str">
        <f>IF(E60="","",IF(②選手情報入力!L68="","",0))</f>
        <v/>
      </c>
      <c r="Z60" t="str">
        <f>IF(E60="","",IF(②選手情報入力!L68="","",IF(I60=1,VLOOKUP(②選手情報入力!L68,種目情報!$A$4:$C$29,3,FALSE),VLOOKUP(②選手情報入力!L68,種目情報!$E$4:$G$24,3,FALSE))))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IF(E61="","",I61*5500000+①学校情報入力!$D$3*1000+②選手情報入力!A69)</f>
        <v/>
      </c>
      <c r="B61" t="str">
        <f>IF(E61="","",①学校情報入力!$D$3)</f>
        <v/>
      </c>
      <c r="D61" t="str">
        <f>IF(E61="","",①学校情報入力!$D$7)</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IF(E61="","",IF(②選手情報入力!H69="","",IF(I61=1,VLOOKUP(②選手情報入力!H69,種目情報!$A$4:$B$29,2,FALSE),VLOOKUP(②選手情報入力!H69,種目情報!$E$4:$F$24,2,FALSE))))</f>
        <v/>
      </c>
      <c r="P61" t="str">
        <f>IF(E61="","",IF(②選手情報入力!I69="","",②選手情報入力!I69))</f>
        <v/>
      </c>
      <c r="Q61" s="34" t="str">
        <f>IF(E61="","",IF(②選手情報入力!H69="","",0))</f>
        <v/>
      </c>
      <c r="R61" t="str">
        <f>IF(E61="","",IF(②選手情報入力!H69="","",IF(I61=1,VLOOKUP(②選手情報入力!H69,種目情報!$A$4:$C$29,3,FALSE),VLOOKUP(②選手情報入力!H69,種目情報!$E$4:$G$24,3,FALSE))))</f>
        <v/>
      </c>
      <c r="S61" t="str">
        <f>IF(E61="","",IF(②選手情報入力!J69="","",IF(I61=1,VLOOKUP(②選手情報入力!J69,種目情報!$A$4:$B$29,2,FALSE),VLOOKUP(②選手情報入力!J69,種目情報!$E$4:$F$24,2,FALSE))))</f>
        <v/>
      </c>
      <c r="T61" t="str">
        <f>IF(E61="","",IF(②選手情報入力!K69="","",②選手情報入力!K69))</f>
        <v/>
      </c>
      <c r="U61" s="34" t="str">
        <f>IF(E61="","",IF(②選手情報入力!J69="","",0))</f>
        <v/>
      </c>
      <c r="V61" t="str">
        <f>IF(E61="","",IF(②選手情報入力!J69="","",IF(I61=1,VLOOKUP(②選手情報入力!J69,種目情報!$A$4:$C$29,3,FALSE),VLOOKUP(②選手情報入力!J69,種目情報!$E$4:$G$24,3,FALSE))))</f>
        <v/>
      </c>
      <c r="W61" t="str">
        <f>IF(E61="","",IF(②選手情報入力!L69="","",IF(I61=1,VLOOKUP(②選手情報入力!L69,種目情報!$A$4:$B$29,2,FALSE),VLOOKUP(②選手情報入力!L69,種目情報!$E$4:$F$24,2,FALSE))))</f>
        <v/>
      </c>
      <c r="X61" t="str">
        <f>IF(E61="","",IF(②選手情報入力!M69="","",②選手情報入力!M69))</f>
        <v/>
      </c>
      <c r="Y61" s="34" t="str">
        <f>IF(E61="","",IF(②選手情報入力!L69="","",0))</f>
        <v/>
      </c>
      <c r="Z61" t="str">
        <f>IF(E61="","",IF(②選手情報入力!L69="","",IF(I61=1,VLOOKUP(②選手情報入力!L69,種目情報!$A$4:$C$29,3,FALSE),VLOOKUP(②選手情報入力!L69,種目情報!$E$4:$G$24,3,FALSE))))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IF(E62="","",I62*5500000+①学校情報入力!$D$3*1000+②選手情報入力!A70)</f>
        <v/>
      </c>
      <c r="B62" t="str">
        <f>IF(E62="","",①学校情報入力!$D$3)</f>
        <v/>
      </c>
      <c r="D62" t="str">
        <f>IF(E62="","",①学校情報入力!$D$7)</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IF(E62="","",IF(②選手情報入力!H70="","",IF(I62=1,VLOOKUP(②選手情報入力!H70,種目情報!$A$4:$B$29,2,FALSE),VLOOKUP(②選手情報入力!H70,種目情報!$E$4:$F$24,2,FALSE))))</f>
        <v/>
      </c>
      <c r="P62" t="str">
        <f>IF(E62="","",IF(②選手情報入力!I70="","",②選手情報入力!I70))</f>
        <v/>
      </c>
      <c r="Q62" s="34" t="str">
        <f>IF(E62="","",IF(②選手情報入力!H70="","",0))</f>
        <v/>
      </c>
      <c r="R62" t="str">
        <f>IF(E62="","",IF(②選手情報入力!H70="","",IF(I62=1,VLOOKUP(②選手情報入力!H70,種目情報!$A$4:$C$29,3,FALSE),VLOOKUP(②選手情報入力!H70,種目情報!$E$4:$G$24,3,FALSE))))</f>
        <v/>
      </c>
      <c r="S62" t="str">
        <f>IF(E62="","",IF(②選手情報入力!J70="","",IF(I62=1,VLOOKUP(②選手情報入力!J70,種目情報!$A$4:$B$29,2,FALSE),VLOOKUP(②選手情報入力!J70,種目情報!$E$4:$F$24,2,FALSE))))</f>
        <v/>
      </c>
      <c r="T62" t="str">
        <f>IF(E62="","",IF(②選手情報入力!K70="","",②選手情報入力!K70))</f>
        <v/>
      </c>
      <c r="U62" s="34" t="str">
        <f>IF(E62="","",IF(②選手情報入力!J70="","",0))</f>
        <v/>
      </c>
      <c r="V62" t="str">
        <f>IF(E62="","",IF(②選手情報入力!J70="","",IF(I62=1,VLOOKUP(②選手情報入力!J70,種目情報!$A$4:$C$29,3,FALSE),VLOOKUP(②選手情報入力!J70,種目情報!$E$4:$G$24,3,FALSE))))</f>
        <v/>
      </c>
      <c r="W62" t="str">
        <f>IF(E62="","",IF(②選手情報入力!L70="","",IF(I62=1,VLOOKUP(②選手情報入力!L70,種目情報!$A$4:$B$29,2,FALSE),VLOOKUP(②選手情報入力!L70,種目情報!$E$4:$F$24,2,FALSE))))</f>
        <v/>
      </c>
      <c r="X62" t="str">
        <f>IF(E62="","",IF(②選手情報入力!M70="","",②選手情報入力!M70))</f>
        <v/>
      </c>
      <c r="Y62" s="34" t="str">
        <f>IF(E62="","",IF(②選手情報入力!L70="","",0))</f>
        <v/>
      </c>
      <c r="Z62" t="str">
        <f>IF(E62="","",IF(②選手情報入力!L70="","",IF(I62=1,VLOOKUP(②選手情報入力!L70,種目情報!$A$4:$C$29,3,FALSE),VLOOKUP(②選手情報入力!L70,種目情報!$E$4:$G$24,3,FALSE))))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IF(E63="","",I63*5500000+①学校情報入力!$D$3*1000+②選手情報入力!A71)</f>
        <v/>
      </c>
      <c r="B63" t="str">
        <f>IF(E63="","",①学校情報入力!$D$3)</f>
        <v/>
      </c>
      <c r="D63" t="str">
        <f>IF(E63="","",①学校情報入力!$D$7)</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IF(E63="","",IF(②選手情報入力!H71="","",IF(I63=1,VLOOKUP(②選手情報入力!H71,種目情報!$A$4:$B$29,2,FALSE),VLOOKUP(②選手情報入力!H71,種目情報!$E$4:$F$24,2,FALSE))))</f>
        <v/>
      </c>
      <c r="P63" t="str">
        <f>IF(E63="","",IF(②選手情報入力!I71="","",②選手情報入力!I71))</f>
        <v/>
      </c>
      <c r="Q63" s="34" t="str">
        <f>IF(E63="","",IF(②選手情報入力!H71="","",0))</f>
        <v/>
      </c>
      <c r="R63" t="str">
        <f>IF(E63="","",IF(②選手情報入力!H71="","",IF(I63=1,VLOOKUP(②選手情報入力!H71,種目情報!$A$4:$C$29,3,FALSE),VLOOKUP(②選手情報入力!H71,種目情報!$E$4:$G$24,3,FALSE))))</f>
        <v/>
      </c>
      <c r="S63" t="str">
        <f>IF(E63="","",IF(②選手情報入力!J71="","",IF(I63=1,VLOOKUP(②選手情報入力!J71,種目情報!$A$4:$B$29,2,FALSE),VLOOKUP(②選手情報入力!J71,種目情報!$E$4:$F$24,2,FALSE))))</f>
        <v/>
      </c>
      <c r="T63" t="str">
        <f>IF(E63="","",IF(②選手情報入力!K71="","",②選手情報入力!K71))</f>
        <v/>
      </c>
      <c r="U63" s="34" t="str">
        <f>IF(E63="","",IF(②選手情報入力!J71="","",0))</f>
        <v/>
      </c>
      <c r="V63" t="str">
        <f>IF(E63="","",IF(②選手情報入力!J71="","",IF(I63=1,VLOOKUP(②選手情報入力!J71,種目情報!$A$4:$C$29,3,FALSE),VLOOKUP(②選手情報入力!J71,種目情報!$E$4:$G$24,3,FALSE))))</f>
        <v/>
      </c>
      <c r="W63" t="str">
        <f>IF(E63="","",IF(②選手情報入力!L71="","",IF(I63=1,VLOOKUP(②選手情報入力!L71,種目情報!$A$4:$B$29,2,FALSE),VLOOKUP(②選手情報入力!L71,種目情報!$E$4:$F$24,2,FALSE))))</f>
        <v/>
      </c>
      <c r="X63" t="str">
        <f>IF(E63="","",IF(②選手情報入力!M71="","",②選手情報入力!M71))</f>
        <v/>
      </c>
      <c r="Y63" s="34" t="str">
        <f>IF(E63="","",IF(②選手情報入力!L71="","",0))</f>
        <v/>
      </c>
      <c r="Z63" t="str">
        <f>IF(E63="","",IF(②選手情報入力!L71="","",IF(I63=1,VLOOKUP(②選手情報入力!L71,種目情報!$A$4:$C$29,3,FALSE),VLOOKUP(②選手情報入力!L71,種目情報!$E$4:$G$24,3,FALSE))))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IF(E64="","",I64*5500000+①学校情報入力!$D$3*1000+②選手情報入力!A72)</f>
        <v/>
      </c>
      <c r="B64" t="str">
        <f>IF(E64="","",①学校情報入力!$D$3)</f>
        <v/>
      </c>
      <c r="D64" t="str">
        <f>IF(E64="","",①学校情報入力!$D$7)</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IF(E64="","",IF(②選手情報入力!H72="","",IF(I64=1,VLOOKUP(②選手情報入力!H72,種目情報!$A$4:$B$29,2,FALSE),VLOOKUP(②選手情報入力!H72,種目情報!$E$4:$F$24,2,FALSE))))</f>
        <v/>
      </c>
      <c r="P64" t="str">
        <f>IF(E64="","",IF(②選手情報入力!I72="","",②選手情報入力!I72))</f>
        <v/>
      </c>
      <c r="Q64" s="34" t="str">
        <f>IF(E64="","",IF(②選手情報入力!H72="","",0))</f>
        <v/>
      </c>
      <c r="R64" t="str">
        <f>IF(E64="","",IF(②選手情報入力!H72="","",IF(I64=1,VLOOKUP(②選手情報入力!H72,種目情報!$A$4:$C$29,3,FALSE),VLOOKUP(②選手情報入力!H72,種目情報!$E$4:$G$24,3,FALSE))))</f>
        <v/>
      </c>
      <c r="S64" t="str">
        <f>IF(E64="","",IF(②選手情報入力!J72="","",IF(I64=1,VLOOKUP(②選手情報入力!J72,種目情報!$A$4:$B$29,2,FALSE),VLOOKUP(②選手情報入力!J72,種目情報!$E$4:$F$24,2,FALSE))))</f>
        <v/>
      </c>
      <c r="T64" t="str">
        <f>IF(E64="","",IF(②選手情報入力!K72="","",②選手情報入力!K72))</f>
        <v/>
      </c>
      <c r="U64" s="34" t="str">
        <f>IF(E64="","",IF(②選手情報入力!J72="","",0))</f>
        <v/>
      </c>
      <c r="V64" t="str">
        <f>IF(E64="","",IF(②選手情報入力!J72="","",IF(I64=1,VLOOKUP(②選手情報入力!J72,種目情報!$A$4:$C$29,3,FALSE),VLOOKUP(②選手情報入力!J72,種目情報!$E$4:$G$24,3,FALSE))))</f>
        <v/>
      </c>
      <c r="W64" t="str">
        <f>IF(E64="","",IF(②選手情報入力!L72="","",IF(I64=1,VLOOKUP(②選手情報入力!L72,種目情報!$A$4:$B$29,2,FALSE),VLOOKUP(②選手情報入力!L72,種目情報!$E$4:$F$24,2,FALSE))))</f>
        <v/>
      </c>
      <c r="X64" t="str">
        <f>IF(E64="","",IF(②選手情報入力!M72="","",②選手情報入力!M72))</f>
        <v/>
      </c>
      <c r="Y64" s="34" t="str">
        <f>IF(E64="","",IF(②選手情報入力!L72="","",0))</f>
        <v/>
      </c>
      <c r="Z64" t="str">
        <f>IF(E64="","",IF(②選手情報入力!L72="","",IF(I64=1,VLOOKUP(②選手情報入力!L72,種目情報!$A$4:$C$29,3,FALSE),VLOOKUP(②選手情報入力!L72,種目情報!$E$4:$G$24,3,FALSE))))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IF(E65="","",I65*5500000+①学校情報入力!$D$3*1000+②選手情報入力!A73)</f>
        <v/>
      </c>
      <c r="B65" t="str">
        <f>IF(E65="","",①学校情報入力!$D$3)</f>
        <v/>
      </c>
      <c r="D65" t="str">
        <f>IF(E65="","",①学校情報入力!$D$7)</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IF(E65="","",IF(②選手情報入力!H73="","",IF(I65=1,VLOOKUP(②選手情報入力!H73,種目情報!$A$4:$B$29,2,FALSE),VLOOKUP(②選手情報入力!H73,種目情報!$E$4:$F$24,2,FALSE))))</f>
        <v/>
      </c>
      <c r="P65" t="str">
        <f>IF(E65="","",IF(②選手情報入力!I73="","",②選手情報入力!I73))</f>
        <v/>
      </c>
      <c r="Q65" s="34" t="str">
        <f>IF(E65="","",IF(②選手情報入力!H73="","",0))</f>
        <v/>
      </c>
      <c r="R65" t="str">
        <f>IF(E65="","",IF(②選手情報入力!H73="","",IF(I65=1,VLOOKUP(②選手情報入力!H73,種目情報!$A$4:$C$29,3,FALSE),VLOOKUP(②選手情報入力!H73,種目情報!$E$4:$G$24,3,FALSE))))</f>
        <v/>
      </c>
      <c r="S65" t="str">
        <f>IF(E65="","",IF(②選手情報入力!J73="","",IF(I65=1,VLOOKUP(②選手情報入力!J73,種目情報!$A$4:$B$29,2,FALSE),VLOOKUP(②選手情報入力!J73,種目情報!$E$4:$F$24,2,FALSE))))</f>
        <v/>
      </c>
      <c r="T65" t="str">
        <f>IF(E65="","",IF(②選手情報入力!K73="","",②選手情報入力!K73))</f>
        <v/>
      </c>
      <c r="U65" s="34" t="str">
        <f>IF(E65="","",IF(②選手情報入力!J73="","",0))</f>
        <v/>
      </c>
      <c r="V65" t="str">
        <f>IF(E65="","",IF(②選手情報入力!J73="","",IF(I65=1,VLOOKUP(②選手情報入力!J73,種目情報!$A$4:$C$29,3,FALSE),VLOOKUP(②選手情報入力!J73,種目情報!$E$4:$G$24,3,FALSE))))</f>
        <v/>
      </c>
      <c r="W65" t="str">
        <f>IF(E65="","",IF(②選手情報入力!L73="","",IF(I65=1,VLOOKUP(②選手情報入力!L73,種目情報!$A$4:$B$29,2,FALSE),VLOOKUP(②選手情報入力!L73,種目情報!$E$4:$F$24,2,FALSE))))</f>
        <v/>
      </c>
      <c r="X65" t="str">
        <f>IF(E65="","",IF(②選手情報入力!M73="","",②選手情報入力!M73))</f>
        <v/>
      </c>
      <c r="Y65" s="34" t="str">
        <f>IF(E65="","",IF(②選手情報入力!L73="","",0))</f>
        <v/>
      </c>
      <c r="Z65" t="str">
        <f>IF(E65="","",IF(②選手情報入力!L73="","",IF(I65=1,VLOOKUP(②選手情報入力!L73,種目情報!$A$4:$C$29,3,FALSE),VLOOKUP(②選手情報入力!L73,種目情報!$E$4:$G$24,3,FALSE))))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IF(E66="","",I66*5500000+①学校情報入力!$D$3*1000+②選手情報入力!A74)</f>
        <v/>
      </c>
      <c r="B66" t="str">
        <f>IF(E66="","",①学校情報入力!$D$3)</f>
        <v/>
      </c>
      <c r="D66" t="str">
        <f>IF(E66="","",①学校情報入力!$D$7)</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IF(E66="","",IF(②選手情報入力!H74="","",IF(I66=1,VLOOKUP(②選手情報入力!H74,種目情報!$A$4:$B$29,2,FALSE),VLOOKUP(②選手情報入力!H74,種目情報!$E$4:$F$24,2,FALSE))))</f>
        <v/>
      </c>
      <c r="P66" t="str">
        <f>IF(E66="","",IF(②選手情報入力!I74="","",②選手情報入力!I74))</f>
        <v/>
      </c>
      <c r="Q66" s="34" t="str">
        <f>IF(E66="","",IF(②選手情報入力!H74="","",0))</f>
        <v/>
      </c>
      <c r="R66" t="str">
        <f>IF(E66="","",IF(②選手情報入力!H74="","",IF(I66=1,VLOOKUP(②選手情報入力!H74,種目情報!$A$4:$C$29,3,FALSE),VLOOKUP(②選手情報入力!H74,種目情報!$E$4:$G$24,3,FALSE))))</f>
        <v/>
      </c>
      <c r="S66" t="str">
        <f>IF(E66="","",IF(②選手情報入力!J74="","",IF(I66=1,VLOOKUP(②選手情報入力!J74,種目情報!$A$4:$B$29,2,FALSE),VLOOKUP(②選手情報入力!J74,種目情報!$E$4:$F$24,2,FALSE))))</f>
        <v/>
      </c>
      <c r="T66" t="str">
        <f>IF(E66="","",IF(②選手情報入力!K74="","",②選手情報入力!K74))</f>
        <v/>
      </c>
      <c r="U66" s="34" t="str">
        <f>IF(E66="","",IF(②選手情報入力!J74="","",0))</f>
        <v/>
      </c>
      <c r="V66" t="str">
        <f>IF(E66="","",IF(②選手情報入力!J74="","",IF(I66=1,VLOOKUP(②選手情報入力!J74,種目情報!$A$4:$C$29,3,FALSE),VLOOKUP(②選手情報入力!J74,種目情報!$E$4:$G$24,3,FALSE))))</f>
        <v/>
      </c>
      <c r="W66" t="str">
        <f>IF(E66="","",IF(②選手情報入力!L74="","",IF(I66=1,VLOOKUP(②選手情報入力!L74,種目情報!$A$4:$B$29,2,FALSE),VLOOKUP(②選手情報入力!L74,種目情報!$E$4:$F$24,2,FALSE))))</f>
        <v/>
      </c>
      <c r="X66" t="str">
        <f>IF(E66="","",IF(②選手情報入力!M74="","",②選手情報入力!M74))</f>
        <v/>
      </c>
      <c r="Y66" s="34" t="str">
        <f>IF(E66="","",IF(②選手情報入力!L74="","",0))</f>
        <v/>
      </c>
      <c r="Z66" t="str">
        <f>IF(E66="","",IF(②選手情報入力!L74="","",IF(I66=1,VLOOKUP(②選手情報入力!L74,種目情報!$A$4:$C$29,3,FALSE),VLOOKUP(②選手情報入力!L74,種目情報!$E$4:$G$24,3,FALSE))))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IF(E67="","",I67*5500000+①学校情報入力!$D$3*1000+②選手情報入力!A75)</f>
        <v/>
      </c>
      <c r="B67" t="str">
        <f>IF(E67="","",①学校情報入力!$D$3)</f>
        <v/>
      </c>
      <c r="D67" t="str">
        <f>IF(E67="","",①学校情報入力!$D$7)</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IF(E67="","",IF(②選手情報入力!H75="","",IF(I67=1,VLOOKUP(②選手情報入力!H75,種目情報!$A$4:$B$29,2,FALSE),VLOOKUP(②選手情報入力!H75,種目情報!$E$4:$F$24,2,FALSE))))</f>
        <v/>
      </c>
      <c r="P67" t="str">
        <f>IF(E67="","",IF(②選手情報入力!I75="","",②選手情報入力!I75))</f>
        <v/>
      </c>
      <c r="Q67" s="34" t="str">
        <f>IF(E67="","",IF(②選手情報入力!H75="","",0))</f>
        <v/>
      </c>
      <c r="R67" t="str">
        <f>IF(E67="","",IF(②選手情報入力!H75="","",IF(I67=1,VLOOKUP(②選手情報入力!H75,種目情報!$A$4:$C$29,3,FALSE),VLOOKUP(②選手情報入力!H75,種目情報!$E$4:$G$24,3,FALSE))))</f>
        <v/>
      </c>
      <c r="S67" t="str">
        <f>IF(E67="","",IF(②選手情報入力!J75="","",IF(I67=1,VLOOKUP(②選手情報入力!J75,種目情報!$A$4:$B$29,2,FALSE),VLOOKUP(②選手情報入力!J75,種目情報!$E$4:$F$24,2,FALSE))))</f>
        <v/>
      </c>
      <c r="T67" t="str">
        <f>IF(E67="","",IF(②選手情報入力!K75="","",②選手情報入力!K75))</f>
        <v/>
      </c>
      <c r="U67" s="34" t="str">
        <f>IF(E67="","",IF(②選手情報入力!J75="","",0))</f>
        <v/>
      </c>
      <c r="V67" t="str">
        <f>IF(E67="","",IF(②選手情報入力!J75="","",IF(I67=1,VLOOKUP(②選手情報入力!J75,種目情報!$A$4:$C$29,3,FALSE),VLOOKUP(②選手情報入力!J75,種目情報!$E$4:$G$24,3,FALSE))))</f>
        <v/>
      </c>
      <c r="W67" t="str">
        <f>IF(E67="","",IF(②選手情報入力!L75="","",IF(I67=1,VLOOKUP(②選手情報入力!L75,種目情報!$A$4:$B$29,2,FALSE),VLOOKUP(②選手情報入力!L75,種目情報!$E$4:$F$24,2,FALSE))))</f>
        <v/>
      </c>
      <c r="X67" t="str">
        <f>IF(E67="","",IF(②選手情報入力!M75="","",②選手情報入力!M75))</f>
        <v/>
      </c>
      <c r="Y67" s="34" t="str">
        <f>IF(E67="","",IF(②選手情報入力!L75="","",0))</f>
        <v/>
      </c>
      <c r="Z67" t="str">
        <f>IF(E67="","",IF(②選手情報入力!L75="","",IF(I67=1,VLOOKUP(②選手情報入力!L75,種目情報!$A$4:$C$29,3,FALSE),VLOOKUP(②選手情報入力!L75,種目情報!$E$4:$G$24,3,FALSE))))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IF(E68="","",I68*5500000+①学校情報入力!$D$3*1000+②選手情報入力!A76)</f>
        <v/>
      </c>
      <c r="B68" t="str">
        <f>IF(E68="","",①学校情報入力!$D$3)</f>
        <v/>
      </c>
      <c r="D68" t="str">
        <f>IF(E68="","",①学校情報入力!$D$7)</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IF(E68="","",IF(②選手情報入力!H76="","",IF(I68=1,VLOOKUP(②選手情報入力!H76,種目情報!$A$4:$B$29,2,FALSE),VLOOKUP(②選手情報入力!H76,種目情報!$E$4:$F$24,2,FALSE))))</f>
        <v/>
      </c>
      <c r="P68" t="str">
        <f>IF(E68="","",IF(②選手情報入力!I76="","",②選手情報入力!I76))</f>
        <v/>
      </c>
      <c r="Q68" s="34" t="str">
        <f>IF(E68="","",IF(②選手情報入力!H76="","",0))</f>
        <v/>
      </c>
      <c r="R68" t="str">
        <f>IF(E68="","",IF(②選手情報入力!H76="","",IF(I68=1,VLOOKUP(②選手情報入力!H76,種目情報!$A$4:$C$29,3,FALSE),VLOOKUP(②選手情報入力!H76,種目情報!$E$4:$G$24,3,FALSE))))</f>
        <v/>
      </c>
      <c r="S68" t="str">
        <f>IF(E68="","",IF(②選手情報入力!J76="","",IF(I68=1,VLOOKUP(②選手情報入力!J76,種目情報!$A$4:$B$29,2,FALSE),VLOOKUP(②選手情報入力!J76,種目情報!$E$4:$F$24,2,FALSE))))</f>
        <v/>
      </c>
      <c r="T68" t="str">
        <f>IF(E68="","",IF(②選手情報入力!K76="","",②選手情報入力!K76))</f>
        <v/>
      </c>
      <c r="U68" s="34" t="str">
        <f>IF(E68="","",IF(②選手情報入力!J76="","",0))</f>
        <v/>
      </c>
      <c r="V68" t="str">
        <f>IF(E68="","",IF(②選手情報入力!J76="","",IF(I68=1,VLOOKUP(②選手情報入力!J76,種目情報!$A$4:$C$29,3,FALSE),VLOOKUP(②選手情報入力!J76,種目情報!$E$4:$G$24,3,FALSE))))</f>
        <v/>
      </c>
      <c r="W68" t="str">
        <f>IF(E68="","",IF(②選手情報入力!L76="","",IF(I68=1,VLOOKUP(②選手情報入力!L76,種目情報!$A$4:$B$29,2,FALSE),VLOOKUP(②選手情報入力!L76,種目情報!$E$4:$F$24,2,FALSE))))</f>
        <v/>
      </c>
      <c r="X68" t="str">
        <f>IF(E68="","",IF(②選手情報入力!M76="","",②選手情報入力!M76))</f>
        <v/>
      </c>
      <c r="Y68" s="34" t="str">
        <f>IF(E68="","",IF(②選手情報入力!L76="","",0))</f>
        <v/>
      </c>
      <c r="Z68" t="str">
        <f>IF(E68="","",IF(②選手情報入力!L76="","",IF(I68=1,VLOOKUP(②選手情報入力!L76,種目情報!$A$4:$C$29,3,FALSE),VLOOKUP(②選手情報入力!L76,種目情報!$E$4:$G$24,3,FALSE))))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IF(E69="","",I69*5500000+①学校情報入力!$D$3*1000+②選手情報入力!A77)</f>
        <v/>
      </c>
      <c r="B69" t="str">
        <f>IF(E69="","",①学校情報入力!$D$3)</f>
        <v/>
      </c>
      <c r="D69" t="str">
        <f>IF(E69="","",①学校情報入力!$D$7)</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IF(E69="","",IF(②選手情報入力!H77="","",IF(I69=1,VLOOKUP(②選手情報入力!H77,種目情報!$A$4:$B$29,2,FALSE),VLOOKUP(②選手情報入力!H77,種目情報!$E$4:$F$24,2,FALSE))))</f>
        <v/>
      </c>
      <c r="P69" t="str">
        <f>IF(E69="","",IF(②選手情報入力!I77="","",②選手情報入力!I77))</f>
        <v/>
      </c>
      <c r="Q69" s="34" t="str">
        <f>IF(E69="","",IF(②選手情報入力!H77="","",0))</f>
        <v/>
      </c>
      <c r="R69" t="str">
        <f>IF(E69="","",IF(②選手情報入力!H77="","",IF(I69=1,VLOOKUP(②選手情報入力!H77,種目情報!$A$4:$C$29,3,FALSE),VLOOKUP(②選手情報入力!H77,種目情報!$E$4:$G$24,3,FALSE))))</f>
        <v/>
      </c>
      <c r="S69" t="str">
        <f>IF(E69="","",IF(②選手情報入力!J77="","",IF(I69=1,VLOOKUP(②選手情報入力!J77,種目情報!$A$4:$B$29,2,FALSE),VLOOKUP(②選手情報入力!J77,種目情報!$E$4:$F$24,2,FALSE))))</f>
        <v/>
      </c>
      <c r="T69" t="str">
        <f>IF(E69="","",IF(②選手情報入力!K77="","",②選手情報入力!K77))</f>
        <v/>
      </c>
      <c r="U69" s="34" t="str">
        <f>IF(E69="","",IF(②選手情報入力!J77="","",0))</f>
        <v/>
      </c>
      <c r="V69" t="str">
        <f>IF(E69="","",IF(②選手情報入力!J77="","",IF(I69=1,VLOOKUP(②選手情報入力!J77,種目情報!$A$4:$C$29,3,FALSE),VLOOKUP(②選手情報入力!J77,種目情報!$E$4:$G$24,3,FALSE))))</f>
        <v/>
      </c>
      <c r="W69" t="str">
        <f>IF(E69="","",IF(②選手情報入力!L77="","",IF(I69=1,VLOOKUP(②選手情報入力!L77,種目情報!$A$4:$B$29,2,FALSE),VLOOKUP(②選手情報入力!L77,種目情報!$E$4:$F$24,2,FALSE))))</f>
        <v/>
      </c>
      <c r="X69" t="str">
        <f>IF(E69="","",IF(②選手情報入力!M77="","",②選手情報入力!M77))</f>
        <v/>
      </c>
      <c r="Y69" s="34" t="str">
        <f>IF(E69="","",IF(②選手情報入力!L77="","",0))</f>
        <v/>
      </c>
      <c r="Z69" t="str">
        <f>IF(E69="","",IF(②選手情報入力!L77="","",IF(I69=1,VLOOKUP(②選手情報入力!L77,種目情報!$A$4:$C$29,3,FALSE),VLOOKUP(②選手情報入力!L77,種目情報!$E$4:$G$24,3,FALSE))))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IF(E70="","",I70*5500000+①学校情報入力!$D$3*1000+②選手情報入力!A78)</f>
        <v/>
      </c>
      <c r="B70" t="str">
        <f>IF(E70="","",①学校情報入力!$D$3)</f>
        <v/>
      </c>
      <c r="D70" t="str">
        <f>IF(E70="","",①学校情報入力!$D$7)</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IF(E70="","",IF(②選手情報入力!H78="","",IF(I70=1,VLOOKUP(②選手情報入力!H78,種目情報!$A$4:$B$29,2,FALSE),VLOOKUP(②選手情報入力!H78,種目情報!$E$4:$F$24,2,FALSE))))</f>
        <v/>
      </c>
      <c r="P70" t="str">
        <f>IF(E70="","",IF(②選手情報入力!I78="","",②選手情報入力!I78))</f>
        <v/>
      </c>
      <c r="Q70" s="34" t="str">
        <f>IF(E70="","",IF(②選手情報入力!H78="","",0))</f>
        <v/>
      </c>
      <c r="R70" t="str">
        <f>IF(E70="","",IF(②選手情報入力!H78="","",IF(I70=1,VLOOKUP(②選手情報入力!H78,種目情報!$A$4:$C$29,3,FALSE),VLOOKUP(②選手情報入力!H78,種目情報!$E$4:$G$24,3,FALSE))))</f>
        <v/>
      </c>
      <c r="S70" t="str">
        <f>IF(E70="","",IF(②選手情報入力!J78="","",IF(I70=1,VLOOKUP(②選手情報入力!J78,種目情報!$A$4:$B$29,2,FALSE),VLOOKUP(②選手情報入力!J78,種目情報!$E$4:$F$24,2,FALSE))))</f>
        <v/>
      </c>
      <c r="T70" t="str">
        <f>IF(E70="","",IF(②選手情報入力!K78="","",②選手情報入力!K78))</f>
        <v/>
      </c>
      <c r="U70" s="34" t="str">
        <f>IF(E70="","",IF(②選手情報入力!J78="","",0))</f>
        <v/>
      </c>
      <c r="V70" t="str">
        <f>IF(E70="","",IF(②選手情報入力!J78="","",IF(I70=1,VLOOKUP(②選手情報入力!J78,種目情報!$A$4:$C$29,3,FALSE),VLOOKUP(②選手情報入力!J78,種目情報!$E$4:$G$24,3,FALSE))))</f>
        <v/>
      </c>
      <c r="W70" t="str">
        <f>IF(E70="","",IF(②選手情報入力!L78="","",IF(I70=1,VLOOKUP(②選手情報入力!L78,種目情報!$A$4:$B$29,2,FALSE),VLOOKUP(②選手情報入力!L78,種目情報!$E$4:$F$24,2,FALSE))))</f>
        <v/>
      </c>
      <c r="X70" t="str">
        <f>IF(E70="","",IF(②選手情報入力!M78="","",②選手情報入力!M78))</f>
        <v/>
      </c>
      <c r="Y70" s="34" t="str">
        <f>IF(E70="","",IF(②選手情報入力!L78="","",0))</f>
        <v/>
      </c>
      <c r="Z70" t="str">
        <f>IF(E70="","",IF(②選手情報入力!L78="","",IF(I70=1,VLOOKUP(②選手情報入力!L78,種目情報!$A$4:$C$29,3,FALSE),VLOOKUP(②選手情報入力!L78,種目情報!$E$4:$G$24,3,FALSE))))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IF(E71="","",I71*5500000+①学校情報入力!$D$3*1000+②選手情報入力!A79)</f>
        <v/>
      </c>
      <c r="B71" t="str">
        <f>IF(E71="","",①学校情報入力!$D$3)</f>
        <v/>
      </c>
      <c r="D71" t="str">
        <f>IF(E71="","",①学校情報入力!$D$7)</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IF(E71="","",IF(②選手情報入力!H79="","",IF(I71=1,VLOOKUP(②選手情報入力!H79,種目情報!$A$4:$B$29,2,FALSE),VLOOKUP(②選手情報入力!H79,種目情報!$E$4:$F$24,2,FALSE))))</f>
        <v/>
      </c>
      <c r="P71" t="str">
        <f>IF(E71="","",IF(②選手情報入力!I79="","",②選手情報入力!I79))</f>
        <v/>
      </c>
      <c r="Q71" s="34" t="str">
        <f>IF(E71="","",IF(②選手情報入力!H79="","",0))</f>
        <v/>
      </c>
      <c r="R71" t="str">
        <f>IF(E71="","",IF(②選手情報入力!H79="","",IF(I71=1,VLOOKUP(②選手情報入力!H79,種目情報!$A$4:$C$29,3,FALSE),VLOOKUP(②選手情報入力!H79,種目情報!$E$4:$G$24,3,FALSE))))</f>
        <v/>
      </c>
      <c r="S71" t="str">
        <f>IF(E71="","",IF(②選手情報入力!J79="","",IF(I71=1,VLOOKUP(②選手情報入力!J79,種目情報!$A$4:$B$29,2,FALSE),VLOOKUP(②選手情報入力!J79,種目情報!$E$4:$F$24,2,FALSE))))</f>
        <v/>
      </c>
      <c r="T71" t="str">
        <f>IF(E71="","",IF(②選手情報入力!K79="","",②選手情報入力!K79))</f>
        <v/>
      </c>
      <c r="U71" s="34" t="str">
        <f>IF(E71="","",IF(②選手情報入力!J79="","",0))</f>
        <v/>
      </c>
      <c r="V71" t="str">
        <f>IF(E71="","",IF(②選手情報入力!J79="","",IF(I71=1,VLOOKUP(②選手情報入力!J79,種目情報!$A$4:$C$29,3,FALSE),VLOOKUP(②選手情報入力!J79,種目情報!$E$4:$G$24,3,FALSE))))</f>
        <v/>
      </c>
      <c r="W71" t="str">
        <f>IF(E71="","",IF(②選手情報入力!L79="","",IF(I71=1,VLOOKUP(②選手情報入力!L79,種目情報!$A$4:$B$29,2,FALSE),VLOOKUP(②選手情報入力!L79,種目情報!$E$4:$F$24,2,FALSE))))</f>
        <v/>
      </c>
      <c r="X71" t="str">
        <f>IF(E71="","",IF(②選手情報入力!M79="","",②選手情報入力!M79))</f>
        <v/>
      </c>
      <c r="Y71" s="34" t="str">
        <f>IF(E71="","",IF(②選手情報入力!L79="","",0))</f>
        <v/>
      </c>
      <c r="Z71" t="str">
        <f>IF(E71="","",IF(②選手情報入力!L79="","",IF(I71=1,VLOOKUP(②選手情報入力!L79,種目情報!$A$4:$C$29,3,FALSE),VLOOKUP(②選手情報入力!L79,種目情報!$E$4:$G$24,3,FALSE))))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IF(E72="","",I72*5500000+①学校情報入力!$D$3*1000+②選手情報入力!A80)</f>
        <v/>
      </c>
      <c r="B72" t="str">
        <f>IF(E72="","",①学校情報入力!$D$3)</f>
        <v/>
      </c>
      <c r="D72" t="str">
        <f>IF(E72="","",①学校情報入力!$D$7)</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IF(E72="","",IF(②選手情報入力!H80="","",IF(I72=1,VLOOKUP(②選手情報入力!H80,種目情報!$A$4:$B$29,2,FALSE),VLOOKUP(②選手情報入力!H80,種目情報!$E$4:$F$24,2,FALSE))))</f>
        <v/>
      </c>
      <c r="P72" t="str">
        <f>IF(E72="","",IF(②選手情報入力!I80="","",②選手情報入力!I80))</f>
        <v/>
      </c>
      <c r="Q72" s="34" t="str">
        <f>IF(E72="","",IF(②選手情報入力!H80="","",0))</f>
        <v/>
      </c>
      <c r="R72" t="str">
        <f>IF(E72="","",IF(②選手情報入力!H80="","",IF(I72=1,VLOOKUP(②選手情報入力!H80,種目情報!$A$4:$C$29,3,FALSE),VLOOKUP(②選手情報入力!H80,種目情報!$E$4:$G$24,3,FALSE))))</f>
        <v/>
      </c>
      <c r="S72" t="str">
        <f>IF(E72="","",IF(②選手情報入力!J80="","",IF(I72=1,VLOOKUP(②選手情報入力!J80,種目情報!$A$4:$B$29,2,FALSE),VLOOKUP(②選手情報入力!J80,種目情報!$E$4:$F$24,2,FALSE))))</f>
        <v/>
      </c>
      <c r="T72" t="str">
        <f>IF(E72="","",IF(②選手情報入力!K80="","",②選手情報入力!K80))</f>
        <v/>
      </c>
      <c r="U72" s="34" t="str">
        <f>IF(E72="","",IF(②選手情報入力!J80="","",0))</f>
        <v/>
      </c>
      <c r="V72" t="str">
        <f>IF(E72="","",IF(②選手情報入力!J80="","",IF(I72=1,VLOOKUP(②選手情報入力!J80,種目情報!$A$4:$C$29,3,FALSE),VLOOKUP(②選手情報入力!J80,種目情報!$E$4:$G$24,3,FALSE))))</f>
        <v/>
      </c>
      <c r="W72" t="str">
        <f>IF(E72="","",IF(②選手情報入力!L80="","",IF(I72=1,VLOOKUP(②選手情報入力!L80,種目情報!$A$4:$B$29,2,FALSE),VLOOKUP(②選手情報入力!L80,種目情報!$E$4:$F$24,2,FALSE))))</f>
        <v/>
      </c>
      <c r="X72" t="str">
        <f>IF(E72="","",IF(②選手情報入力!M80="","",②選手情報入力!M80))</f>
        <v/>
      </c>
      <c r="Y72" s="34" t="str">
        <f>IF(E72="","",IF(②選手情報入力!L80="","",0))</f>
        <v/>
      </c>
      <c r="Z72" t="str">
        <f>IF(E72="","",IF(②選手情報入力!L80="","",IF(I72=1,VLOOKUP(②選手情報入力!L80,種目情報!$A$4:$C$29,3,FALSE),VLOOKUP(②選手情報入力!L80,種目情報!$E$4:$G$24,3,FALSE))))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IF(E73="","",I73*5500000+①学校情報入力!$D$3*1000+②選手情報入力!A81)</f>
        <v/>
      </c>
      <c r="B73" t="str">
        <f>IF(E73="","",①学校情報入力!$D$3)</f>
        <v/>
      </c>
      <c r="D73" t="str">
        <f>IF(E73="","",①学校情報入力!$D$7)</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IF(E73="","",IF(②選手情報入力!H81="","",IF(I73=1,VLOOKUP(②選手情報入力!H81,種目情報!$A$4:$B$29,2,FALSE),VLOOKUP(②選手情報入力!H81,種目情報!$E$4:$F$24,2,FALSE))))</f>
        <v/>
      </c>
      <c r="P73" t="str">
        <f>IF(E73="","",IF(②選手情報入力!I81="","",②選手情報入力!I81))</f>
        <v/>
      </c>
      <c r="Q73" s="34" t="str">
        <f>IF(E73="","",IF(②選手情報入力!H81="","",0))</f>
        <v/>
      </c>
      <c r="R73" t="str">
        <f>IF(E73="","",IF(②選手情報入力!H81="","",IF(I73=1,VLOOKUP(②選手情報入力!H81,種目情報!$A$4:$C$29,3,FALSE),VLOOKUP(②選手情報入力!H81,種目情報!$E$4:$G$24,3,FALSE))))</f>
        <v/>
      </c>
      <c r="S73" t="str">
        <f>IF(E73="","",IF(②選手情報入力!J81="","",IF(I73=1,VLOOKUP(②選手情報入力!J81,種目情報!$A$4:$B$29,2,FALSE),VLOOKUP(②選手情報入力!J81,種目情報!$E$4:$F$24,2,FALSE))))</f>
        <v/>
      </c>
      <c r="T73" t="str">
        <f>IF(E73="","",IF(②選手情報入力!K81="","",②選手情報入力!K81))</f>
        <v/>
      </c>
      <c r="U73" s="34" t="str">
        <f>IF(E73="","",IF(②選手情報入力!J81="","",0))</f>
        <v/>
      </c>
      <c r="V73" t="str">
        <f>IF(E73="","",IF(②選手情報入力!J81="","",IF(I73=1,VLOOKUP(②選手情報入力!J81,種目情報!$A$4:$C$29,3,FALSE),VLOOKUP(②選手情報入力!J81,種目情報!$E$4:$G$24,3,FALSE))))</f>
        <v/>
      </c>
      <c r="W73" t="str">
        <f>IF(E73="","",IF(②選手情報入力!L81="","",IF(I73=1,VLOOKUP(②選手情報入力!L81,種目情報!$A$4:$B$29,2,FALSE),VLOOKUP(②選手情報入力!L81,種目情報!$E$4:$F$24,2,FALSE))))</f>
        <v/>
      </c>
      <c r="X73" t="str">
        <f>IF(E73="","",IF(②選手情報入力!M81="","",②選手情報入力!M81))</f>
        <v/>
      </c>
      <c r="Y73" s="34" t="str">
        <f>IF(E73="","",IF(②選手情報入力!L81="","",0))</f>
        <v/>
      </c>
      <c r="Z73" t="str">
        <f>IF(E73="","",IF(②選手情報入力!L81="","",IF(I73=1,VLOOKUP(②選手情報入力!L81,種目情報!$A$4:$C$29,3,FALSE),VLOOKUP(②選手情報入力!L81,種目情報!$E$4:$G$24,3,FALSE))))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IF(E74="","",I74*5500000+①学校情報入力!$D$3*1000+②選手情報入力!A82)</f>
        <v/>
      </c>
      <c r="B74" t="str">
        <f>IF(E74="","",①学校情報入力!$D$3)</f>
        <v/>
      </c>
      <c r="D74" t="str">
        <f>IF(E74="","",①学校情報入力!$D$7)</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IF(E74="","",IF(②選手情報入力!H82="","",IF(I74=1,VLOOKUP(②選手情報入力!H82,種目情報!$A$4:$B$29,2,FALSE),VLOOKUP(②選手情報入力!H82,種目情報!$E$4:$F$24,2,FALSE))))</f>
        <v/>
      </c>
      <c r="P74" t="str">
        <f>IF(E74="","",IF(②選手情報入力!I82="","",②選手情報入力!I82))</f>
        <v/>
      </c>
      <c r="Q74" s="34" t="str">
        <f>IF(E74="","",IF(②選手情報入力!H82="","",0))</f>
        <v/>
      </c>
      <c r="R74" t="str">
        <f>IF(E74="","",IF(②選手情報入力!H82="","",IF(I74=1,VLOOKUP(②選手情報入力!H82,種目情報!$A$4:$C$29,3,FALSE),VLOOKUP(②選手情報入力!H82,種目情報!$E$4:$G$24,3,FALSE))))</f>
        <v/>
      </c>
      <c r="S74" t="str">
        <f>IF(E74="","",IF(②選手情報入力!J82="","",IF(I74=1,VLOOKUP(②選手情報入力!J82,種目情報!$A$4:$B$29,2,FALSE),VLOOKUP(②選手情報入力!J82,種目情報!$E$4:$F$24,2,FALSE))))</f>
        <v/>
      </c>
      <c r="T74" t="str">
        <f>IF(E74="","",IF(②選手情報入力!K82="","",②選手情報入力!K82))</f>
        <v/>
      </c>
      <c r="U74" s="34" t="str">
        <f>IF(E74="","",IF(②選手情報入力!J82="","",0))</f>
        <v/>
      </c>
      <c r="V74" t="str">
        <f>IF(E74="","",IF(②選手情報入力!J82="","",IF(I74=1,VLOOKUP(②選手情報入力!J82,種目情報!$A$4:$C$29,3,FALSE),VLOOKUP(②選手情報入力!J82,種目情報!$E$4:$G$24,3,FALSE))))</f>
        <v/>
      </c>
      <c r="W74" t="str">
        <f>IF(E74="","",IF(②選手情報入力!L82="","",IF(I74=1,VLOOKUP(②選手情報入力!L82,種目情報!$A$4:$B$29,2,FALSE),VLOOKUP(②選手情報入力!L82,種目情報!$E$4:$F$24,2,FALSE))))</f>
        <v/>
      </c>
      <c r="X74" t="str">
        <f>IF(E74="","",IF(②選手情報入力!M82="","",②選手情報入力!M82))</f>
        <v/>
      </c>
      <c r="Y74" s="34" t="str">
        <f>IF(E74="","",IF(②選手情報入力!L82="","",0))</f>
        <v/>
      </c>
      <c r="Z74" t="str">
        <f>IF(E74="","",IF(②選手情報入力!L82="","",IF(I74=1,VLOOKUP(②選手情報入力!L82,種目情報!$A$4:$C$29,3,FALSE),VLOOKUP(②選手情報入力!L82,種目情報!$E$4:$G$24,3,FALSE))))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IF(E75="","",I75*5500000+①学校情報入力!$D$3*1000+②選手情報入力!A83)</f>
        <v/>
      </c>
      <c r="B75" t="str">
        <f>IF(E75="","",①学校情報入力!$D$3)</f>
        <v/>
      </c>
      <c r="D75" t="str">
        <f>IF(E75="","",①学校情報入力!$D$7)</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IF(E75="","",IF(②選手情報入力!H83="","",IF(I75=1,VLOOKUP(②選手情報入力!H83,種目情報!$A$4:$B$29,2,FALSE),VLOOKUP(②選手情報入力!H83,種目情報!$E$4:$F$24,2,FALSE))))</f>
        <v/>
      </c>
      <c r="P75" t="str">
        <f>IF(E75="","",IF(②選手情報入力!I83="","",②選手情報入力!I83))</f>
        <v/>
      </c>
      <c r="Q75" s="34" t="str">
        <f>IF(E75="","",IF(②選手情報入力!H83="","",0))</f>
        <v/>
      </c>
      <c r="R75" t="str">
        <f>IF(E75="","",IF(②選手情報入力!H83="","",IF(I75=1,VLOOKUP(②選手情報入力!H83,種目情報!$A$4:$C$29,3,FALSE),VLOOKUP(②選手情報入力!H83,種目情報!$E$4:$G$24,3,FALSE))))</f>
        <v/>
      </c>
      <c r="S75" t="str">
        <f>IF(E75="","",IF(②選手情報入力!J83="","",IF(I75=1,VLOOKUP(②選手情報入力!J83,種目情報!$A$4:$B$29,2,FALSE),VLOOKUP(②選手情報入力!J83,種目情報!$E$4:$F$24,2,FALSE))))</f>
        <v/>
      </c>
      <c r="T75" t="str">
        <f>IF(E75="","",IF(②選手情報入力!K83="","",②選手情報入力!K83))</f>
        <v/>
      </c>
      <c r="U75" s="34" t="str">
        <f>IF(E75="","",IF(②選手情報入力!J83="","",0))</f>
        <v/>
      </c>
      <c r="V75" t="str">
        <f>IF(E75="","",IF(②選手情報入力!J83="","",IF(I75=1,VLOOKUP(②選手情報入力!J83,種目情報!$A$4:$C$29,3,FALSE),VLOOKUP(②選手情報入力!J83,種目情報!$E$4:$G$24,3,FALSE))))</f>
        <v/>
      </c>
      <c r="W75" t="str">
        <f>IF(E75="","",IF(②選手情報入力!L83="","",IF(I75=1,VLOOKUP(②選手情報入力!L83,種目情報!$A$4:$B$29,2,FALSE),VLOOKUP(②選手情報入力!L83,種目情報!$E$4:$F$24,2,FALSE))))</f>
        <v/>
      </c>
      <c r="X75" t="str">
        <f>IF(E75="","",IF(②選手情報入力!M83="","",②選手情報入力!M83))</f>
        <v/>
      </c>
      <c r="Y75" s="34" t="str">
        <f>IF(E75="","",IF(②選手情報入力!L83="","",0))</f>
        <v/>
      </c>
      <c r="Z75" t="str">
        <f>IF(E75="","",IF(②選手情報入力!L83="","",IF(I75=1,VLOOKUP(②選手情報入力!L83,種目情報!$A$4:$C$29,3,FALSE),VLOOKUP(②選手情報入力!L83,種目情報!$E$4:$G$24,3,FALSE))))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IF(E76="","",I76*5500000+①学校情報入力!$D$3*1000+②選手情報入力!A84)</f>
        <v/>
      </c>
      <c r="B76" t="str">
        <f>IF(E76="","",①学校情報入力!$D$3)</f>
        <v/>
      </c>
      <c r="D76" t="str">
        <f>IF(E76="","",①学校情報入力!$D$7)</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IF(E76="","",IF(②選手情報入力!H84="","",IF(I76=1,VLOOKUP(②選手情報入力!H84,種目情報!$A$4:$B$29,2,FALSE),VLOOKUP(②選手情報入力!H84,種目情報!$E$4:$F$24,2,FALSE))))</f>
        <v/>
      </c>
      <c r="P76" t="str">
        <f>IF(E76="","",IF(②選手情報入力!I84="","",②選手情報入力!I84))</f>
        <v/>
      </c>
      <c r="Q76" s="34" t="str">
        <f>IF(E76="","",IF(②選手情報入力!H84="","",0))</f>
        <v/>
      </c>
      <c r="R76" t="str">
        <f>IF(E76="","",IF(②選手情報入力!H84="","",IF(I76=1,VLOOKUP(②選手情報入力!H84,種目情報!$A$4:$C$29,3,FALSE),VLOOKUP(②選手情報入力!H84,種目情報!$E$4:$G$24,3,FALSE))))</f>
        <v/>
      </c>
      <c r="S76" t="str">
        <f>IF(E76="","",IF(②選手情報入力!J84="","",IF(I76=1,VLOOKUP(②選手情報入力!J84,種目情報!$A$4:$B$29,2,FALSE),VLOOKUP(②選手情報入力!J84,種目情報!$E$4:$F$24,2,FALSE))))</f>
        <v/>
      </c>
      <c r="T76" t="str">
        <f>IF(E76="","",IF(②選手情報入力!K84="","",②選手情報入力!K84))</f>
        <v/>
      </c>
      <c r="U76" s="34" t="str">
        <f>IF(E76="","",IF(②選手情報入力!J84="","",0))</f>
        <v/>
      </c>
      <c r="V76" t="str">
        <f>IF(E76="","",IF(②選手情報入力!J84="","",IF(I76=1,VLOOKUP(②選手情報入力!J84,種目情報!$A$4:$C$29,3,FALSE),VLOOKUP(②選手情報入力!J84,種目情報!$E$4:$G$24,3,FALSE))))</f>
        <v/>
      </c>
      <c r="W76" t="str">
        <f>IF(E76="","",IF(②選手情報入力!L84="","",IF(I76=1,VLOOKUP(②選手情報入力!L84,種目情報!$A$4:$B$29,2,FALSE),VLOOKUP(②選手情報入力!L84,種目情報!$E$4:$F$24,2,FALSE))))</f>
        <v/>
      </c>
      <c r="X76" t="str">
        <f>IF(E76="","",IF(②選手情報入力!M84="","",②選手情報入力!M84))</f>
        <v/>
      </c>
      <c r="Y76" s="34" t="str">
        <f>IF(E76="","",IF(②選手情報入力!L84="","",0))</f>
        <v/>
      </c>
      <c r="Z76" t="str">
        <f>IF(E76="","",IF(②選手情報入力!L84="","",IF(I76=1,VLOOKUP(②選手情報入力!L84,種目情報!$A$4:$C$29,3,FALSE),VLOOKUP(②選手情報入力!L84,種目情報!$E$4:$G$24,3,FALSE))))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IF(E77="","",I77*5500000+①学校情報入力!$D$3*1000+②選手情報入力!A85)</f>
        <v/>
      </c>
      <c r="B77" t="str">
        <f>IF(E77="","",①学校情報入力!$D$3)</f>
        <v/>
      </c>
      <c r="D77" t="str">
        <f>IF(E77="","",①学校情報入力!$D$7)</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IF(E77="","",IF(②選手情報入力!H85="","",IF(I77=1,VLOOKUP(②選手情報入力!H85,種目情報!$A$4:$B$29,2,FALSE),VLOOKUP(②選手情報入力!H85,種目情報!$E$4:$F$24,2,FALSE))))</f>
        <v/>
      </c>
      <c r="P77" t="str">
        <f>IF(E77="","",IF(②選手情報入力!I85="","",②選手情報入力!I85))</f>
        <v/>
      </c>
      <c r="Q77" s="34" t="str">
        <f>IF(E77="","",IF(②選手情報入力!H85="","",0))</f>
        <v/>
      </c>
      <c r="R77" t="str">
        <f>IF(E77="","",IF(②選手情報入力!H85="","",IF(I77=1,VLOOKUP(②選手情報入力!H85,種目情報!$A$4:$C$29,3,FALSE),VLOOKUP(②選手情報入力!H85,種目情報!$E$4:$G$24,3,FALSE))))</f>
        <v/>
      </c>
      <c r="S77" t="str">
        <f>IF(E77="","",IF(②選手情報入力!J85="","",IF(I77=1,VLOOKUP(②選手情報入力!J85,種目情報!$A$4:$B$29,2,FALSE),VLOOKUP(②選手情報入力!J85,種目情報!$E$4:$F$24,2,FALSE))))</f>
        <v/>
      </c>
      <c r="T77" t="str">
        <f>IF(E77="","",IF(②選手情報入力!K85="","",②選手情報入力!K85))</f>
        <v/>
      </c>
      <c r="U77" s="34" t="str">
        <f>IF(E77="","",IF(②選手情報入力!J85="","",0))</f>
        <v/>
      </c>
      <c r="V77" t="str">
        <f>IF(E77="","",IF(②選手情報入力!J85="","",IF(I77=1,VLOOKUP(②選手情報入力!J85,種目情報!$A$4:$C$29,3,FALSE),VLOOKUP(②選手情報入力!J85,種目情報!$E$4:$G$24,3,FALSE))))</f>
        <v/>
      </c>
      <c r="W77" t="str">
        <f>IF(E77="","",IF(②選手情報入力!L85="","",IF(I77=1,VLOOKUP(②選手情報入力!L85,種目情報!$A$4:$B$29,2,FALSE),VLOOKUP(②選手情報入力!L85,種目情報!$E$4:$F$24,2,FALSE))))</f>
        <v/>
      </c>
      <c r="X77" t="str">
        <f>IF(E77="","",IF(②選手情報入力!M85="","",②選手情報入力!M85))</f>
        <v/>
      </c>
      <c r="Y77" s="34" t="str">
        <f>IF(E77="","",IF(②選手情報入力!L85="","",0))</f>
        <v/>
      </c>
      <c r="Z77" t="str">
        <f>IF(E77="","",IF(②選手情報入力!L85="","",IF(I77=1,VLOOKUP(②選手情報入力!L85,種目情報!$A$4:$C$29,3,FALSE),VLOOKUP(②選手情報入力!L85,種目情報!$E$4:$G$24,3,FALSE))))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IF(E78="","",I78*5500000+①学校情報入力!$D$3*1000+②選手情報入力!A86)</f>
        <v/>
      </c>
      <c r="B78" t="str">
        <f>IF(E78="","",①学校情報入力!$D$3)</f>
        <v/>
      </c>
      <c r="D78" t="str">
        <f>IF(E78="","",①学校情報入力!$D$7)</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IF(E78="","",IF(②選手情報入力!H86="","",IF(I78=1,VLOOKUP(②選手情報入力!H86,種目情報!$A$4:$B$29,2,FALSE),VLOOKUP(②選手情報入力!H86,種目情報!$E$4:$F$24,2,FALSE))))</f>
        <v/>
      </c>
      <c r="P78" t="str">
        <f>IF(E78="","",IF(②選手情報入力!I86="","",②選手情報入力!I86))</f>
        <v/>
      </c>
      <c r="Q78" s="34" t="str">
        <f>IF(E78="","",IF(②選手情報入力!H86="","",0))</f>
        <v/>
      </c>
      <c r="R78" t="str">
        <f>IF(E78="","",IF(②選手情報入力!H86="","",IF(I78=1,VLOOKUP(②選手情報入力!H86,種目情報!$A$4:$C$29,3,FALSE),VLOOKUP(②選手情報入力!H86,種目情報!$E$4:$G$24,3,FALSE))))</f>
        <v/>
      </c>
      <c r="S78" t="str">
        <f>IF(E78="","",IF(②選手情報入力!J86="","",IF(I78=1,VLOOKUP(②選手情報入力!J86,種目情報!$A$4:$B$29,2,FALSE),VLOOKUP(②選手情報入力!J86,種目情報!$E$4:$F$24,2,FALSE))))</f>
        <v/>
      </c>
      <c r="T78" t="str">
        <f>IF(E78="","",IF(②選手情報入力!K86="","",②選手情報入力!K86))</f>
        <v/>
      </c>
      <c r="U78" s="34" t="str">
        <f>IF(E78="","",IF(②選手情報入力!J86="","",0))</f>
        <v/>
      </c>
      <c r="V78" t="str">
        <f>IF(E78="","",IF(②選手情報入力!J86="","",IF(I78=1,VLOOKUP(②選手情報入力!J86,種目情報!$A$4:$C$29,3,FALSE),VLOOKUP(②選手情報入力!J86,種目情報!$E$4:$G$24,3,FALSE))))</f>
        <v/>
      </c>
      <c r="W78" t="str">
        <f>IF(E78="","",IF(②選手情報入力!L86="","",IF(I78=1,VLOOKUP(②選手情報入力!L86,種目情報!$A$4:$B$29,2,FALSE),VLOOKUP(②選手情報入力!L86,種目情報!$E$4:$F$24,2,FALSE))))</f>
        <v/>
      </c>
      <c r="X78" t="str">
        <f>IF(E78="","",IF(②選手情報入力!M86="","",②選手情報入力!M86))</f>
        <v/>
      </c>
      <c r="Y78" s="34" t="str">
        <f>IF(E78="","",IF(②選手情報入力!L86="","",0))</f>
        <v/>
      </c>
      <c r="Z78" t="str">
        <f>IF(E78="","",IF(②選手情報入力!L86="","",IF(I78=1,VLOOKUP(②選手情報入力!L86,種目情報!$A$4:$C$29,3,FALSE),VLOOKUP(②選手情報入力!L86,種目情報!$E$4:$G$24,3,FALSE))))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IF(E79="","",I79*5500000+①学校情報入力!$D$3*1000+②選手情報入力!A87)</f>
        <v/>
      </c>
      <c r="B79" t="str">
        <f>IF(E79="","",①学校情報入力!$D$3)</f>
        <v/>
      </c>
      <c r="D79" t="str">
        <f>IF(E79="","",①学校情報入力!$D$7)</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IF(E79="","",IF(②選手情報入力!H87="","",IF(I79=1,VLOOKUP(②選手情報入力!H87,種目情報!$A$4:$B$29,2,FALSE),VLOOKUP(②選手情報入力!H87,種目情報!$E$4:$F$24,2,FALSE))))</f>
        <v/>
      </c>
      <c r="P79" t="str">
        <f>IF(E79="","",IF(②選手情報入力!I87="","",②選手情報入力!I87))</f>
        <v/>
      </c>
      <c r="Q79" s="34" t="str">
        <f>IF(E79="","",IF(②選手情報入力!H87="","",0))</f>
        <v/>
      </c>
      <c r="R79" t="str">
        <f>IF(E79="","",IF(②選手情報入力!H87="","",IF(I79=1,VLOOKUP(②選手情報入力!H87,種目情報!$A$4:$C$29,3,FALSE),VLOOKUP(②選手情報入力!H87,種目情報!$E$4:$G$24,3,FALSE))))</f>
        <v/>
      </c>
      <c r="S79" t="str">
        <f>IF(E79="","",IF(②選手情報入力!J87="","",IF(I79=1,VLOOKUP(②選手情報入力!J87,種目情報!$A$4:$B$29,2,FALSE),VLOOKUP(②選手情報入力!J87,種目情報!$E$4:$F$24,2,FALSE))))</f>
        <v/>
      </c>
      <c r="T79" t="str">
        <f>IF(E79="","",IF(②選手情報入力!K87="","",②選手情報入力!K87))</f>
        <v/>
      </c>
      <c r="U79" s="34" t="str">
        <f>IF(E79="","",IF(②選手情報入力!J87="","",0))</f>
        <v/>
      </c>
      <c r="V79" t="str">
        <f>IF(E79="","",IF(②選手情報入力!J87="","",IF(I79=1,VLOOKUP(②選手情報入力!J87,種目情報!$A$4:$C$29,3,FALSE),VLOOKUP(②選手情報入力!J87,種目情報!$E$4:$G$24,3,FALSE))))</f>
        <v/>
      </c>
      <c r="W79" t="str">
        <f>IF(E79="","",IF(②選手情報入力!L87="","",IF(I79=1,VLOOKUP(②選手情報入力!L87,種目情報!$A$4:$B$29,2,FALSE),VLOOKUP(②選手情報入力!L87,種目情報!$E$4:$F$24,2,FALSE))))</f>
        <v/>
      </c>
      <c r="X79" t="str">
        <f>IF(E79="","",IF(②選手情報入力!M87="","",②選手情報入力!M87))</f>
        <v/>
      </c>
      <c r="Y79" s="34" t="str">
        <f>IF(E79="","",IF(②選手情報入力!L87="","",0))</f>
        <v/>
      </c>
      <c r="Z79" t="str">
        <f>IF(E79="","",IF(②選手情報入力!L87="","",IF(I79=1,VLOOKUP(②選手情報入力!L87,種目情報!$A$4:$C$29,3,FALSE),VLOOKUP(②選手情報入力!L87,種目情報!$E$4:$G$24,3,FALSE))))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IF(E80="","",I80*5500000+①学校情報入力!$D$3*1000+②選手情報入力!A88)</f>
        <v/>
      </c>
      <c r="B80" t="str">
        <f>IF(E80="","",①学校情報入力!$D$3)</f>
        <v/>
      </c>
      <c r="D80" t="str">
        <f>IF(E80="","",①学校情報入力!$D$7)</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IF(E80="","",IF(②選手情報入力!H88="","",IF(I80=1,VLOOKUP(②選手情報入力!H88,種目情報!$A$4:$B$29,2,FALSE),VLOOKUP(②選手情報入力!H88,種目情報!$E$4:$F$24,2,FALSE))))</f>
        <v/>
      </c>
      <c r="P80" t="str">
        <f>IF(E80="","",IF(②選手情報入力!I88="","",②選手情報入力!I88))</f>
        <v/>
      </c>
      <c r="Q80" s="34" t="str">
        <f>IF(E80="","",IF(②選手情報入力!H88="","",0))</f>
        <v/>
      </c>
      <c r="R80" t="str">
        <f>IF(E80="","",IF(②選手情報入力!H88="","",IF(I80=1,VLOOKUP(②選手情報入力!H88,種目情報!$A$4:$C$29,3,FALSE),VLOOKUP(②選手情報入力!H88,種目情報!$E$4:$G$24,3,FALSE))))</f>
        <v/>
      </c>
      <c r="S80" t="str">
        <f>IF(E80="","",IF(②選手情報入力!J88="","",IF(I80=1,VLOOKUP(②選手情報入力!J88,種目情報!$A$4:$B$29,2,FALSE),VLOOKUP(②選手情報入力!J88,種目情報!$E$4:$F$24,2,FALSE))))</f>
        <v/>
      </c>
      <c r="T80" t="str">
        <f>IF(E80="","",IF(②選手情報入力!K88="","",②選手情報入力!K88))</f>
        <v/>
      </c>
      <c r="U80" s="34" t="str">
        <f>IF(E80="","",IF(②選手情報入力!J88="","",0))</f>
        <v/>
      </c>
      <c r="V80" t="str">
        <f>IF(E80="","",IF(②選手情報入力!J88="","",IF(I80=1,VLOOKUP(②選手情報入力!J88,種目情報!$A$4:$C$29,3,FALSE),VLOOKUP(②選手情報入力!J88,種目情報!$E$4:$G$24,3,FALSE))))</f>
        <v/>
      </c>
      <c r="W80" t="str">
        <f>IF(E80="","",IF(②選手情報入力!L88="","",IF(I80=1,VLOOKUP(②選手情報入力!L88,種目情報!$A$4:$B$29,2,FALSE),VLOOKUP(②選手情報入力!L88,種目情報!$E$4:$F$24,2,FALSE))))</f>
        <v/>
      </c>
      <c r="X80" t="str">
        <f>IF(E80="","",IF(②選手情報入力!M88="","",②選手情報入力!M88))</f>
        <v/>
      </c>
      <c r="Y80" s="34" t="str">
        <f>IF(E80="","",IF(②選手情報入力!L88="","",0))</f>
        <v/>
      </c>
      <c r="Z80" t="str">
        <f>IF(E80="","",IF(②選手情報入力!L88="","",IF(I80=1,VLOOKUP(②選手情報入力!L88,種目情報!$A$4:$C$29,3,FALSE),VLOOKUP(②選手情報入力!L88,種目情報!$E$4:$G$24,3,FALSE))))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IF(E81="","",I81*5500000+①学校情報入力!$D$3*1000+②選手情報入力!A89)</f>
        <v/>
      </c>
      <c r="B81" t="str">
        <f>IF(E81="","",①学校情報入力!$D$3)</f>
        <v/>
      </c>
      <c r="D81" t="str">
        <f>IF(E81="","",①学校情報入力!$D$7)</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IF(E81="","",IF(②選手情報入力!H89="","",IF(I81=1,VLOOKUP(②選手情報入力!H89,種目情報!$A$4:$B$29,2,FALSE),VLOOKUP(②選手情報入力!H89,種目情報!$E$4:$F$24,2,FALSE))))</f>
        <v/>
      </c>
      <c r="P81" t="str">
        <f>IF(E81="","",IF(②選手情報入力!I89="","",②選手情報入力!I89))</f>
        <v/>
      </c>
      <c r="Q81" s="34" t="str">
        <f>IF(E81="","",IF(②選手情報入力!H89="","",0))</f>
        <v/>
      </c>
      <c r="R81" t="str">
        <f>IF(E81="","",IF(②選手情報入力!H89="","",IF(I81=1,VLOOKUP(②選手情報入力!H89,種目情報!$A$4:$C$29,3,FALSE),VLOOKUP(②選手情報入力!H89,種目情報!$E$4:$G$24,3,FALSE))))</f>
        <v/>
      </c>
      <c r="S81" t="str">
        <f>IF(E81="","",IF(②選手情報入力!J89="","",IF(I81=1,VLOOKUP(②選手情報入力!J89,種目情報!$A$4:$B$29,2,FALSE),VLOOKUP(②選手情報入力!J89,種目情報!$E$4:$F$24,2,FALSE))))</f>
        <v/>
      </c>
      <c r="T81" t="str">
        <f>IF(E81="","",IF(②選手情報入力!K89="","",②選手情報入力!K89))</f>
        <v/>
      </c>
      <c r="U81" s="34" t="str">
        <f>IF(E81="","",IF(②選手情報入力!J89="","",0))</f>
        <v/>
      </c>
      <c r="V81" t="str">
        <f>IF(E81="","",IF(②選手情報入力!J89="","",IF(I81=1,VLOOKUP(②選手情報入力!J89,種目情報!$A$4:$C$29,3,FALSE),VLOOKUP(②選手情報入力!J89,種目情報!$E$4:$G$24,3,FALSE))))</f>
        <v/>
      </c>
      <c r="W81" t="str">
        <f>IF(E81="","",IF(②選手情報入力!L89="","",IF(I81=1,VLOOKUP(②選手情報入力!L89,種目情報!$A$4:$B$29,2,FALSE),VLOOKUP(②選手情報入力!L89,種目情報!$E$4:$F$24,2,FALSE))))</f>
        <v/>
      </c>
      <c r="X81" t="str">
        <f>IF(E81="","",IF(②選手情報入力!M89="","",②選手情報入力!M89))</f>
        <v/>
      </c>
      <c r="Y81" s="34" t="str">
        <f>IF(E81="","",IF(②選手情報入力!L89="","",0))</f>
        <v/>
      </c>
      <c r="Z81" t="str">
        <f>IF(E81="","",IF(②選手情報入力!L89="","",IF(I81=1,VLOOKUP(②選手情報入力!L89,種目情報!$A$4:$C$29,3,FALSE),VLOOKUP(②選手情報入力!L89,種目情報!$E$4:$G$24,3,FALSE))))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IF(E82="","",I82*5500000+①学校情報入力!$D$3*1000+②選手情報入力!A90)</f>
        <v/>
      </c>
      <c r="B82" t="str">
        <f>IF(E82="","",①学校情報入力!$D$3)</f>
        <v/>
      </c>
      <c r="D82" t="str">
        <f>IF(E82="","",①学校情報入力!$D$7)</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IF(E82="","",IF(②選手情報入力!H90="","",IF(I82=1,VLOOKUP(②選手情報入力!H90,種目情報!$A$4:$B$29,2,FALSE),VLOOKUP(②選手情報入力!H90,種目情報!$E$4:$F$24,2,FALSE))))</f>
        <v/>
      </c>
      <c r="P82" t="str">
        <f>IF(E82="","",IF(②選手情報入力!I90="","",②選手情報入力!I90))</f>
        <v/>
      </c>
      <c r="Q82" s="34" t="str">
        <f>IF(E82="","",IF(②選手情報入力!H90="","",0))</f>
        <v/>
      </c>
      <c r="R82" t="str">
        <f>IF(E82="","",IF(②選手情報入力!H90="","",IF(I82=1,VLOOKUP(②選手情報入力!H90,種目情報!$A$4:$C$29,3,FALSE),VLOOKUP(②選手情報入力!H90,種目情報!$E$4:$G$24,3,FALSE))))</f>
        <v/>
      </c>
      <c r="S82" t="str">
        <f>IF(E82="","",IF(②選手情報入力!J90="","",IF(I82=1,VLOOKUP(②選手情報入力!J90,種目情報!$A$4:$B$29,2,FALSE),VLOOKUP(②選手情報入力!J90,種目情報!$E$4:$F$24,2,FALSE))))</f>
        <v/>
      </c>
      <c r="T82" t="str">
        <f>IF(E82="","",IF(②選手情報入力!K90="","",②選手情報入力!K90))</f>
        <v/>
      </c>
      <c r="U82" s="34" t="str">
        <f>IF(E82="","",IF(②選手情報入力!J90="","",0))</f>
        <v/>
      </c>
      <c r="V82" t="str">
        <f>IF(E82="","",IF(②選手情報入力!J90="","",IF(I82=1,VLOOKUP(②選手情報入力!J90,種目情報!$A$4:$C$29,3,FALSE),VLOOKUP(②選手情報入力!J90,種目情報!$E$4:$G$24,3,FALSE))))</f>
        <v/>
      </c>
      <c r="W82" t="str">
        <f>IF(E82="","",IF(②選手情報入力!L90="","",IF(I82=1,VLOOKUP(②選手情報入力!L90,種目情報!$A$4:$B$29,2,FALSE),VLOOKUP(②選手情報入力!L90,種目情報!$E$4:$F$24,2,FALSE))))</f>
        <v/>
      </c>
      <c r="X82" t="str">
        <f>IF(E82="","",IF(②選手情報入力!M90="","",②選手情報入力!M90))</f>
        <v/>
      </c>
      <c r="Y82" s="34" t="str">
        <f>IF(E82="","",IF(②選手情報入力!L90="","",0))</f>
        <v/>
      </c>
      <c r="Z82" t="str">
        <f>IF(E82="","",IF(②選手情報入力!L90="","",IF(I82=1,VLOOKUP(②選手情報入力!L90,種目情報!$A$4:$C$29,3,FALSE),VLOOKUP(②選手情報入力!L90,種目情報!$E$4:$G$24,3,FALSE))))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IF(E83="","",I83*5500000+①学校情報入力!$D$3*1000+②選手情報入力!A91)</f>
        <v/>
      </c>
      <c r="B83" t="str">
        <f>IF(E83="","",①学校情報入力!$D$3)</f>
        <v/>
      </c>
      <c r="D83" t="str">
        <f>IF(E83="","",①学校情報入力!$D$7)</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IF(E83="","",IF(②選手情報入力!H91="","",IF(I83=1,VLOOKUP(②選手情報入力!H91,種目情報!$A$4:$B$29,2,FALSE),VLOOKUP(②選手情報入力!H91,種目情報!$E$4:$F$24,2,FALSE))))</f>
        <v/>
      </c>
      <c r="P83" t="str">
        <f>IF(E83="","",IF(②選手情報入力!I91="","",②選手情報入力!I91))</f>
        <v/>
      </c>
      <c r="Q83" s="34" t="str">
        <f>IF(E83="","",IF(②選手情報入力!H91="","",0))</f>
        <v/>
      </c>
      <c r="R83" t="str">
        <f>IF(E83="","",IF(②選手情報入力!H91="","",IF(I83=1,VLOOKUP(②選手情報入力!H91,種目情報!$A$4:$C$29,3,FALSE),VLOOKUP(②選手情報入力!H91,種目情報!$E$4:$G$24,3,FALSE))))</f>
        <v/>
      </c>
      <c r="S83" t="str">
        <f>IF(E83="","",IF(②選手情報入力!J91="","",IF(I83=1,VLOOKUP(②選手情報入力!J91,種目情報!$A$4:$B$29,2,FALSE),VLOOKUP(②選手情報入力!J91,種目情報!$E$4:$F$24,2,FALSE))))</f>
        <v/>
      </c>
      <c r="T83" t="str">
        <f>IF(E83="","",IF(②選手情報入力!K91="","",②選手情報入力!K91))</f>
        <v/>
      </c>
      <c r="U83" s="34" t="str">
        <f>IF(E83="","",IF(②選手情報入力!J91="","",0))</f>
        <v/>
      </c>
      <c r="V83" t="str">
        <f>IF(E83="","",IF(②選手情報入力!J91="","",IF(I83=1,VLOOKUP(②選手情報入力!J91,種目情報!$A$4:$C$29,3,FALSE),VLOOKUP(②選手情報入力!J91,種目情報!$E$4:$G$24,3,FALSE))))</f>
        <v/>
      </c>
      <c r="W83" t="str">
        <f>IF(E83="","",IF(②選手情報入力!L91="","",IF(I83=1,VLOOKUP(②選手情報入力!L91,種目情報!$A$4:$B$29,2,FALSE),VLOOKUP(②選手情報入力!L91,種目情報!$E$4:$F$24,2,FALSE))))</f>
        <v/>
      </c>
      <c r="X83" t="str">
        <f>IF(E83="","",IF(②選手情報入力!M91="","",②選手情報入力!M91))</f>
        <v/>
      </c>
      <c r="Y83" s="34" t="str">
        <f>IF(E83="","",IF(②選手情報入力!L91="","",0))</f>
        <v/>
      </c>
      <c r="Z83" t="str">
        <f>IF(E83="","",IF(②選手情報入力!L91="","",IF(I83=1,VLOOKUP(②選手情報入力!L91,種目情報!$A$4:$C$29,3,FALSE),VLOOKUP(②選手情報入力!L91,種目情報!$E$4:$G$24,3,FALSE))))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IF(E84="","",I84*5500000+①学校情報入力!$D$3*1000+②選手情報入力!A92)</f>
        <v/>
      </c>
      <c r="B84" t="str">
        <f>IF(E84="","",①学校情報入力!$D$3)</f>
        <v/>
      </c>
      <c r="D84" t="str">
        <f>IF(E84="","",①学校情報入力!$D$7)</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IF(E84="","",IF(②選手情報入力!H92="","",IF(I84=1,VLOOKUP(②選手情報入力!H92,種目情報!$A$4:$B$29,2,FALSE),VLOOKUP(②選手情報入力!H92,種目情報!$E$4:$F$24,2,FALSE))))</f>
        <v/>
      </c>
      <c r="P84" t="str">
        <f>IF(E84="","",IF(②選手情報入力!I92="","",②選手情報入力!I92))</f>
        <v/>
      </c>
      <c r="Q84" s="34" t="str">
        <f>IF(E84="","",IF(②選手情報入力!H92="","",0))</f>
        <v/>
      </c>
      <c r="R84" t="str">
        <f>IF(E84="","",IF(②選手情報入力!H92="","",IF(I84=1,VLOOKUP(②選手情報入力!H92,種目情報!$A$4:$C$29,3,FALSE),VLOOKUP(②選手情報入力!H92,種目情報!$E$4:$G$24,3,FALSE))))</f>
        <v/>
      </c>
      <c r="S84" t="str">
        <f>IF(E84="","",IF(②選手情報入力!J92="","",IF(I84=1,VLOOKUP(②選手情報入力!J92,種目情報!$A$4:$B$29,2,FALSE),VLOOKUP(②選手情報入力!J92,種目情報!$E$4:$F$24,2,FALSE))))</f>
        <v/>
      </c>
      <c r="T84" t="str">
        <f>IF(E84="","",IF(②選手情報入力!K92="","",②選手情報入力!K92))</f>
        <v/>
      </c>
      <c r="U84" s="34" t="str">
        <f>IF(E84="","",IF(②選手情報入力!J92="","",0))</f>
        <v/>
      </c>
      <c r="V84" t="str">
        <f>IF(E84="","",IF(②選手情報入力!J92="","",IF(I84=1,VLOOKUP(②選手情報入力!J92,種目情報!$A$4:$C$29,3,FALSE),VLOOKUP(②選手情報入力!J92,種目情報!$E$4:$G$24,3,FALSE))))</f>
        <v/>
      </c>
      <c r="W84" t="str">
        <f>IF(E84="","",IF(②選手情報入力!L92="","",IF(I84=1,VLOOKUP(②選手情報入力!L92,種目情報!$A$4:$B$29,2,FALSE),VLOOKUP(②選手情報入力!L92,種目情報!$E$4:$F$24,2,FALSE))))</f>
        <v/>
      </c>
      <c r="X84" t="str">
        <f>IF(E84="","",IF(②選手情報入力!M92="","",②選手情報入力!M92))</f>
        <v/>
      </c>
      <c r="Y84" s="34" t="str">
        <f>IF(E84="","",IF(②選手情報入力!L92="","",0))</f>
        <v/>
      </c>
      <c r="Z84" t="str">
        <f>IF(E84="","",IF(②選手情報入力!L92="","",IF(I84=1,VLOOKUP(②選手情報入力!L92,種目情報!$A$4:$C$29,3,FALSE),VLOOKUP(②選手情報入力!L92,種目情報!$E$4:$G$24,3,FALSE))))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IF(E85="","",I85*5500000+①学校情報入力!$D$3*1000+②選手情報入力!A93)</f>
        <v/>
      </c>
      <c r="B85" t="str">
        <f>IF(E85="","",①学校情報入力!$D$3)</f>
        <v/>
      </c>
      <c r="D85" t="str">
        <f>IF(E85="","",①学校情報入力!$D$7)</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IF(E85="","",IF(②選手情報入力!H93="","",IF(I85=1,VLOOKUP(②選手情報入力!H93,種目情報!$A$4:$B$29,2,FALSE),VLOOKUP(②選手情報入力!H93,種目情報!$E$4:$F$24,2,FALSE))))</f>
        <v/>
      </c>
      <c r="P85" t="str">
        <f>IF(E85="","",IF(②選手情報入力!I93="","",②選手情報入力!I93))</f>
        <v/>
      </c>
      <c r="Q85" s="34" t="str">
        <f>IF(E85="","",IF(②選手情報入力!H93="","",0))</f>
        <v/>
      </c>
      <c r="R85" t="str">
        <f>IF(E85="","",IF(②選手情報入力!H93="","",IF(I85=1,VLOOKUP(②選手情報入力!H93,種目情報!$A$4:$C$29,3,FALSE),VLOOKUP(②選手情報入力!H93,種目情報!$E$4:$G$24,3,FALSE))))</f>
        <v/>
      </c>
      <c r="S85" t="str">
        <f>IF(E85="","",IF(②選手情報入力!J93="","",IF(I85=1,VLOOKUP(②選手情報入力!J93,種目情報!$A$4:$B$29,2,FALSE),VLOOKUP(②選手情報入力!J93,種目情報!$E$4:$F$24,2,FALSE))))</f>
        <v/>
      </c>
      <c r="T85" t="str">
        <f>IF(E85="","",IF(②選手情報入力!K93="","",②選手情報入力!K93))</f>
        <v/>
      </c>
      <c r="U85" s="34" t="str">
        <f>IF(E85="","",IF(②選手情報入力!J93="","",0))</f>
        <v/>
      </c>
      <c r="V85" t="str">
        <f>IF(E85="","",IF(②選手情報入力!J93="","",IF(I85=1,VLOOKUP(②選手情報入力!J93,種目情報!$A$4:$C$29,3,FALSE),VLOOKUP(②選手情報入力!J93,種目情報!$E$4:$G$24,3,FALSE))))</f>
        <v/>
      </c>
      <c r="W85" t="str">
        <f>IF(E85="","",IF(②選手情報入力!L93="","",IF(I85=1,VLOOKUP(②選手情報入力!L93,種目情報!$A$4:$B$29,2,FALSE),VLOOKUP(②選手情報入力!L93,種目情報!$E$4:$F$24,2,FALSE))))</f>
        <v/>
      </c>
      <c r="X85" t="str">
        <f>IF(E85="","",IF(②選手情報入力!M93="","",②選手情報入力!M93))</f>
        <v/>
      </c>
      <c r="Y85" s="34" t="str">
        <f>IF(E85="","",IF(②選手情報入力!L93="","",0))</f>
        <v/>
      </c>
      <c r="Z85" t="str">
        <f>IF(E85="","",IF(②選手情報入力!L93="","",IF(I85=1,VLOOKUP(②選手情報入力!L93,種目情報!$A$4:$C$29,3,FALSE),VLOOKUP(②選手情報入力!L93,種目情報!$E$4:$G$24,3,FALSE))))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IF(E86="","",I86*5500000+①学校情報入力!$D$3*1000+②選手情報入力!A94)</f>
        <v/>
      </c>
      <c r="B86" t="str">
        <f>IF(E86="","",①学校情報入力!$D$3)</f>
        <v/>
      </c>
      <c r="D86" t="str">
        <f>IF(E86="","",①学校情報入力!$D$7)</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IF(E86="","",IF(②選手情報入力!H94="","",IF(I86=1,VLOOKUP(②選手情報入力!H94,種目情報!$A$4:$B$29,2,FALSE),VLOOKUP(②選手情報入力!H94,種目情報!$E$4:$F$24,2,FALSE))))</f>
        <v/>
      </c>
      <c r="P86" t="str">
        <f>IF(E86="","",IF(②選手情報入力!I94="","",②選手情報入力!I94))</f>
        <v/>
      </c>
      <c r="Q86" s="34" t="str">
        <f>IF(E86="","",IF(②選手情報入力!H94="","",0))</f>
        <v/>
      </c>
      <c r="R86" t="str">
        <f>IF(E86="","",IF(②選手情報入力!H94="","",IF(I86=1,VLOOKUP(②選手情報入力!H94,種目情報!$A$4:$C$29,3,FALSE),VLOOKUP(②選手情報入力!H94,種目情報!$E$4:$G$24,3,FALSE))))</f>
        <v/>
      </c>
      <c r="S86" t="str">
        <f>IF(E86="","",IF(②選手情報入力!J94="","",IF(I86=1,VLOOKUP(②選手情報入力!J94,種目情報!$A$4:$B$29,2,FALSE),VLOOKUP(②選手情報入力!J94,種目情報!$E$4:$F$24,2,FALSE))))</f>
        <v/>
      </c>
      <c r="T86" t="str">
        <f>IF(E86="","",IF(②選手情報入力!K94="","",②選手情報入力!K94))</f>
        <v/>
      </c>
      <c r="U86" s="34" t="str">
        <f>IF(E86="","",IF(②選手情報入力!J94="","",0))</f>
        <v/>
      </c>
      <c r="V86" t="str">
        <f>IF(E86="","",IF(②選手情報入力!J94="","",IF(I86=1,VLOOKUP(②選手情報入力!J94,種目情報!$A$4:$C$29,3,FALSE),VLOOKUP(②選手情報入力!J94,種目情報!$E$4:$G$24,3,FALSE))))</f>
        <v/>
      </c>
      <c r="W86" t="str">
        <f>IF(E86="","",IF(②選手情報入力!L94="","",IF(I86=1,VLOOKUP(②選手情報入力!L94,種目情報!$A$4:$B$29,2,FALSE),VLOOKUP(②選手情報入力!L94,種目情報!$E$4:$F$24,2,FALSE))))</f>
        <v/>
      </c>
      <c r="X86" t="str">
        <f>IF(E86="","",IF(②選手情報入力!M94="","",②選手情報入力!M94))</f>
        <v/>
      </c>
      <c r="Y86" s="34" t="str">
        <f>IF(E86="","",IF(②選手情報入力!L94="","",0))</f>
        <v/>
      </c>
      <c r="Z86" t="str">
        <f>IF(E86="","",IF(②選手情報入力!L94="","",IF(I86=1,VLOOKUP(②選手情報入力!L94,種目情報!$A$4:$C$29,3,FALSE),VLOOKUP(②選手情報入力!L94,種目情報!$E$4:$G$24,3,FALSE))))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IF(E87="","",I87*5500000+①学校情報入力!$D$3*1000+②選手情報入力!A95)</f>
        <v/>
      </c>
      <c r="B87" t="str">
        <f>IF(E87="","",①学校情報入力!$D$3)</f>
        <v/>
      </c>
      <c r="D87" t="str">
        <f>IF(E87="","",①学校情報入力!$D$7)</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IF(E87="","",IF(②選手情報入力!H95="","",IF(I87=1,VLOOKUP(②選手情報入力!H95,種目情報!$A$4:$B$29,2,FALSE),VLOOKUP(②選手情報入力!H95,種目情報!$E$4:$F$24,2,FALSE))))</f>
        <v/>
      </c>
      <c r="P87" t="str">
        <f>IF(E87="","",IF(②選手情報入力!I95="","",②選手情報入力!I95))</f>
        <v/>
      </c>
      <c r="Q87" s="34" t="str">
        <f>IF(E87="","",IF(②選手情報入力!H95="","",0))</f>
        <v/>
      </c>
      <c r="R87" t="str">
        <f>IF(E87="","",IF(②選手情報入力!H95="","",IF(I87=1,VLOOKUP(②選手情報入力!H95,種目情報!$A$4:$C$29,3,FALSE),VLOOKUP(②選手情報入力!H95,種目情報!$E$4:$G$24,3,FALSE))))</f>
        <v/>
      </c>
      <c r="S87" t="str">
        <f>IF(E87="","",IF(②選手情報入力!J95="","",IF(I87=1,VLOOKUP(②選手情報入力!J95,種目情報!$A$4:$B$29,2,FALSE),VLOOKUP(②選手情報入力!J95,種目情報!$E$4:$F$24,2,FALSE))))</f>
        <v/>
      </c>
      <c r="T87" t="str">
        <f>IF(E87="","",IF(②選手情報入力!K95="","",②選手情報入力!K95))</f>
        <v/>
      </c>
      <c r="U87" s="34" t="str">
        <f>IF(E87="","",IF(②選手情報入力!J95="","",0))</f>
        <v/>
      </c>
      <c r="V87" t="str">
        <f>IF(E87="","",IF(②選手情報入力!J95="","",IF(I87=1,VLOOKUP(②選手情報入力!J95,種目情報!$A$4:$C$29,3,FALSE),VLOOKUP(②選手情報入力!J95,種目情報!$E$4:$G$24,3,FALSE))))</f>
        <v/>
      </c>
      <c r="W87" t="str">
        <f>IF(E87="","",IF(②選手情報入力!L95="","",IF(I87=1,VLOOKUP(②選手情報入力!L95,種目情報!$A$4:$B$29,2,FALSE),VLOOKUP(②選手情報入力!L95,種目情報!$E$4:$F$24,2,FALSE))))</f>
        <v/>
      </c>
      <c r="X87" t="str">
        <f>IF(E87="","",IF(②選手情報入力!M95="","",②選手情報入力!M95))</f>
        <v/>
      </c>
      <c r="Y87" s="34" t="str">
        <f>IF(E87="","",IF(②選手情報入力!L95="","",0))</f>
        <v/>
      </c>
      <c r="Z87" t="str">
        <f>IF(E87="","",IF(②選手情報入力!L95="","",IF(I87=1,VLOOKUP(②選手情報入力!L95,種目情報!$A$4:$C$29,3,FALSE),VLOOKUP(②選手情報入力!L95,種目情報!$E$4:$G$24,3,FALSE))))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IF(E88="","",I88*5500000+①学校情報入力!$D$3*1000+②選手情報入力!A96)</f>
        <v/>
      </c>
      <c r="B88" t="str">
        <f>IF(E88="","",①学校情報入力!$D$3)</f>
        <v/>
      </c>
      <c r="D88" t="str">
        <f>IF(E88="","",①学校情報入力!$D$7)</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IF(E88="","",IF(②選手情報入力!H96="","",IF(I88=1,VLOOKUP(②選手情報入力!H96,種目情報!$A$4:$B$29,2,FALSE),VLOOKUP(②選手情報入力!H96,種目情報!$E$4:$F$24,2,FALSE))))</f>
        <v/>
      </c>
      <c r="P88" t="str">
        <f>IF(E88="","",IF(②選手情報入力!I96="","",②選手情報入力!I96))</f>
        <v/>
      </c>
      <c r="Q88" s="34" t="str">
        <f>IF(E88="","",IF(②選手情報入力!H96="","",0))</f>
        <v/>
      </c>
      <c r="R88" t="str">
        <f>IF(E88="","",IF(②選手情報入力!H96="","",IF(I88=1,VLOOKUP(②選手情報入力!H96,種目情報!$A$4:$C$29,3,FALSE),VLOOKUP(②選手情報入力!H96,種目情報!$E$4:$G$24,3,FALSE))))</f>
        <v/>
      </c>
      <c r="S88" t="str">
        <f>IF(E88="","",IF(②選手情報入力!J96="","",IF(I88=1,VLOOKUP(②選手情報入力!J96,種目情報!$A$4:$B$29,2,FALSE),VLOOKUP(②選手情報入力!J96,種目情報!$E$4:$F$24,2,FALSE))))</f>
        <v/>
      </c>
      <c r="T88" t="str">
        <f>IF(E88="","",IF(②選手情報入力!K96="","",②選手情報入力!K96))</f>
        <v/>
      </c>
      <c r="U88" s="34" t="str">
        <f>IF(E88="","",IF(②選手情報入力!J96="","",0))</f>
        <v/>
      </c>
      <c r="V88" t="str">
        <f>IF(E88="","",IF(②選手情報入力!J96="","",IF(I88=1,VLOOKUP(②選手情報入力!J96,種目情報!$A$4:$C$29,3,FALSE),VLOOKUP(②選手情報入力!J96,種目情報!$E$4:$G$24,3,FALSE))))</f>
        <v/>
      </c>
      <c r="W88" t="str">
        <f>IF(E88="","",IF(②選手情報入力!L96="","",IF(I88=1,VLOOKUP(②選手情報入力!L96,種目情報!$A$4:$B$29,2,FALSE),VLOOKUP(②選手情報入力!L96,種目情報!$E$4:$F$24,2,FALSE))))</f>
        <v/>
      </c>
      <c r="X88" t="str">
        <f>IF(E88="","",IF(②選手情報入力!M96="","",②選手情報入力!M96))</f>
        <v/>
      </c>
      <c r="Y88" s="34" t="str">
        <f>IF(E88="","",IF(②選手情報入力!L96="","",0))</f>
        <v/>
      </c>
      <c r="Z88" t="str">
        <f>IF(E88="","",IF(②選手情報入力!L96="","",IF(I88=1,VLOOKUP(②選手情報入力!L96,種目情報!$A$4:$C$29,3,FALSE),VLOOKUP(②選手情報入力!L96,種目情報!$E$4:$G$24,3,FALSE))))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IF(E89="","",I89*5500000+①学校情報入力!$D$3*1000+②選手情報入力!A97)</f>
        <v/>
      </c>
      <c r="B89" t="str">
        <f>IF(E89="","",①学校情報入力!$D$3)</f>
        <v/>
      </c>
      <c r="D89" t="str">
        <f>IF(E89="","",①学校情報入力!$D$7)</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IF(E89="","",IF(②選手情報入力!H97="","",IF(I89=1,VLOOKUP(②選手情報入力!H97,種目情報!$A$4:$B$29,2,FALSE),VLOOKUP(②選手情報入力!H97,種目情報!$E$4:$F$24,2,FALSE))))</f>
        <v/>
      </c>
      <c r="P89" t="str">
        <f>IF(E89="","",IF(②選手情報入力!I97="","",②選手情報入力!I97))</f>
        <v/>
      </c>
      <c r="Q89" s="34" t="str">
        <f>IF(E89="","",IF(②選手情報入力!H97="","",0))</f>
        <v/>
      </c>
      <c r="R89" t="str">
        <f>IF(E89="","",IF(②選手情報入力!H97="","",IF(I89=1,VLOOKUP(②選手情報入力!H97,種目情報!$A$4:$C$29,3,FALSE),VLOOKUP(②選手情報入力!H97,種目情報!$E$4:$G$24,3,FALSE))))</f>
        <v/>
      </c>
      <c r="S89" t="str">
        <f>IF(E89="","",IF(②選手情報入力!J97="","",IF(I89=1,VLOOKUP(②選手情報入力!J97,種目情報!$A$4:$B$29,2,FALSE),VLOOKUP(②選手情報入力!J97,種目情報!$E$4:$F$24,2,FALSE))))</f>
        <v/>
      </c>
      <c r="T89" t="str">
        <f>IF(E89="","",IF(②選手情報入力!K97="","",②選手情報入力!K97))</f>
        <v/>
      </c>
      <c r="U89" s="34" t="str">
        <f>IF(E89="","",IF(②選手情報入力!J97="","",0))</f>
        <v/>
      </c>
      <c r="V89" t="str">
        <f>IF(E89="","",IF(②選手情報入力!J97="","",IF(I89=1,VLOOKUP(②選手情報入力!J97,種目情報!$A$4:$C$29,3,FALSE),VLOOKUP(②選手情報入力!J97,種目情報!$E$4:$G$24,3,FALSE))))</f>
        <v/>
      </c>
      <c r="W89" t="str">
        <f>IF(E89="","",IF(②選手情報入力!L97="","",IF(I89=1,VLOOKUP(②選手情報入力!L97,種目情報!$A$4:$B$29,2,FALSE),VLOOKUP(②選手情報入力!L97,種目情報!$E$4:$F$24,2,FALSE))))</f>
        <v/>
      </c>
      <c r="X89" t="str">
        <f>IF(E89="","",IF(②選手情報入力!M97="","",②選手情報入力!M97))</f>
        <v/>
      </c>
      <c r="Y89" s="34" t="str">
        <f>IF(E89="","",IF(②選手情報入力!L97="","",0))</f>
        <v/>
      </c>
      <c r="Z89" t="str">
        <f>IF(E89="","",IF(②選手情報入力!L97="","",IF(I89=1,VLOOKUP(②選手情報入力!L97,種目情報!$A$4:$C$29,3,FALSE),VLOOKUP(②選手情報入力!L97,種目情報!$E$4:$G$24,3,FALSE))))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IF(E90="","",I90*5500000+①学校情報入力!$D$3*1000+②選手情報入力!A98)</f>
        <v/>
      </c>
      <c r="B90" t="str">
        <f>IF(E90="","",①学校情報入力!$D$3)</f>
        <v/>
      </c>
      <c r="D90" t="str">
        <f>IF(E90="","",①学校情報入力!$D$7)</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IF(E90="","",IF(②選手情報入力!H98="","",IF(I90=1,VLOOKUP(②選手情報入力!H98,種目情報!$A$4:$B$29,2,FALSE),VLOOKUP(②選手情報入力!H98,種目情報!$E$4:$F$24,2,FALSE))))</f>
        <v/>
      </c>
      <c r="P90" t="str">
        <f>IF(E90="","",IF(②選手情報入力!I98="","",②選手情報入力!I98))</f>
        <v/>
      </c>
      <c r="Q90" s="34" t="str">
        <f>IF(E90="","",IF(②選手情報入力!H98="","",0))</f>
        <v/>
      </c>
      <c r="R90" t="str">
        <f>IF(E90="","",IF(②選手情報入力!H98="","",IF(I90=1,VLOOKUP(②選手情報入力!H98,種目情報!$A$4:$C$29,3,FALSE),VLOOKUP(②選手情報入力!H98,種目情報!$E$4:$G$24,3,FALSE))))</f>
        <v/>
      </c>
      <c r="S90" t="str">
        <f>IF(E90="","",IF(②選手情報入力!J98="","",IF(I90=1,VLOOKUP(②選手情報入力!J98,種目情報!$A$4:$B$29,2,FALSE),VLOOKUP(②選手情報入力!J98,種目情報!$E$4:$F$24,2,FALSE))))</f>
        <v/>
      </c>
      <c r="T90" t="str">
        <f>IF(E90="","",IF(②選手情報入力!K98="","",②選手情報入力!K98))</f>
        <v/>
      </c>
      <c r="U90" s="34" t="str">
        <f>IF(E90="","",IF(②選手情報入力!J98="","",0))</f>
        <v/>
      </c>
      <c r="V90" t="str">
        <f>IF(E90="","",IF(②選手情報入力!J98="","",IF(I90=1,VLOOKUP(②選手情報入力!J98,種目情報!$A$4:$C$29,3,FALSE),VLOOKUP(②選手情報入力!J98,種目情報!$E$4:$G$24,3,FALSE))))</f>
        <v/>
      </c>
      <c r="W90" t="str">
        <f>IF(E90="","",IF(②選手情報入力!L98="","",IF(I90=1,VLOOKUP(②選手情報入力!L98,種目情報!$A$4:$B$29,2,FALSE),VLOOKUP(②選手情報入力!L98,種目情報!$E$4:$F$24,2,FALSE))))</f>
        <v/>
      </c>
      <c r="X90" t="str">
        <f>IF(E90="","",IF(②選手情報入力!M98="","",②選手情報入力!M98))</f>
        <v/>
      </c>
      <c r="Y90" s="34" t="str">
        <f>IF(E90="","",IF(②選手情報入力!L98="","",0))</f>
        <v/>
      </c>
      <c r="Z90" t="str">
        <f>IF(E90="","",IF(②選手情報入力!L98="","",IF(I90=1,VLOOKUP(②選手情報入力!L98,種目情報!$A$4:$C$29,3,FALSE),VLOOKUP(②選手情報入力!L98,種目情報!$E$4:$G$24,3,FALSE))))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IF(E91="","",I91*5500000+①学校情報入力!$D$3*1000+②選手情報入力!A99)</f>
        <v/>
      </c>
      <c r="B91" t="str">
        <f>IF(E91="","",①学校情報入力!$D$3)</f>
        <v/>
      </c>
      <c r="D91" t="str">
        <f>IF(E91="","",①学校情報入力!$D$7)</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IF(E91="","",IF(②選手情報入力!H99="","",IF(I91=1,VLOOKUP(②選手情報入力!H99,種目情報!$A$4:$B$29,2,FALSE),VLOOKUP(②選手情報入力!H99,種目情報!$E$4:$F$24,2,FALSE))))</f>
        <v/>
      </c>
      <c r="P91" t="str">
        <f>IF(E91="","",IF(②選手情報入力!I99="","",②選手情報入力!I99))</f>
        <v/>
      </c>
      <c r="Q91" s="34" t="str">
        <f>IF(E91="","",IF(②選手情報入力!H99="","",0))</f>
        <v/>
      </c>
      <c r="R91" t="str">
        <f>IF(E91="","",IF(②選手情報入力!H99="","",IF(I91=1,VLOOKUP(②選手情報入力!H99,種目情報!$A$4:$C$29,3,FALSE),VLOOKUP(②選手情報入力!H99,種目情報!$E$4:$G$24,3,FALSE))))</f>
        <v/>
      </c>
      <c r="S91" t="str">
        <f>IF(E91="","",IF(②選手情報入力!J99="","",IF(I91=1,VLOOKUP(②選手情報入力!J99,種目情報!$A$4:$B$29,2,FALSE),VLOOKUP(②選手情報入力!J99,種目情報!$E$4:$F$24,2,FALSE))))</f>
        <v/>
      </c>
      <c r="T91" t="str">
        <f>IF(E91="","",IF(②選手情報入力!K99="","",②選手情報入力!K99))</f>
        <v/>
      </c>
      <c r="U91" s="34" t="str">
        <f>IF(E91="","",IF(②選手情報入力!J99="","",0))</f>
        <v/>
      </c>
      <c r="V91" t="str">
        <f>IF(E91="","",IF(②選手情報入力!J99="","",IF(I91=1,VLOOKUP(②選手情報入力!J99,種目情報!$A$4:$C$29,3,FALSE),VLOOKUP(②選手情報入力!J99,種目情報!$E$4:$G$24,3,FALSE))))</f>
        <v/>
      </c>
      <c r="W91" t="str">
        <f>IF(E91="","",IF(②選手情報入力!L99="","",IF(I91=1,VLOOKUP(②選手情報入力!L99,種目情報!$A$4:$B$29,2,FALSE),VLOOKUP(②選手情報入力!L99,種目情報!$E$4:$F$24,2,FALSE))))</f>
        <v/>
      </c>
      <c r="X91" t="str">
        <f>IF(E91="","",IF(②選手情報入力!M99="","",②選手情報入力!M99))</f>
        <v/>
      </c>
      <c r="Y91" s="34" t="str">
        <f>IF(E91="","",IF(②選手情報入力!L99="","",0))</f>
        <v/>
      </c>
      <c r="Z91" t="str">
        <f>IF(E91="","",IF(②選手情報入力!L99="","",IF(I91=1,VLOOKUP(②選手情報入力!L99,種目情報!$A$4:$C$29,3,FALSE),VLOOKUP(②選手情報入力!L99,種目情報!$E$4:$G$24,3,FALSE))))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sheetData>
  <sheetProtection sheet="1" objects="1" scenarios="1"/>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注意事項</vt:lpstr>
      <vt:lpstr>①学校情報入力</vt:lpstr>
      <vt:lpstr>②選手情報入力</vt:lpstr>
      <vt:lpstr>　　　　　　　　</vt:lpstr>
      <vt:lpstr>④種目別人数</vt:lpstr>
      <vt:lpstr>⑤申込一覧表</vt:lpstr>
      <vt:lpstr>　　　　　</vt:lpstr>
      <vt:lpstr>種目情報</vt:lpstr>
      <vt:lpstr>data_kyogisha</vt:lpstr>
      <vt:lpstr>④種目別人数!Print_Area</vt:lpstr>
      <vt:lpstr>⑤申込一覧表!Print_Area</vt:lpstr>
      <vt:lpstr>⑤申込一覧表!Print_Titles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2015-03-01T13:15:28Z</cp:lastPrinted>
  <dcterms:created xsi:type="dcterms:W3CDTF">2013-01-03T14:12:28Z</dcterms:created>
  <dcterms:modified xsi:type="dcterms:W3CDTF">2017-07-07T01:36:25Z</dcterms:modified>
</cp:coreProperties>
</file>