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6競技会\2016市スポ\2016市スポ申込ファイル\"/>
    </mc:Choice>
  </mc:AlternateContent>
  <bookViews>
    <workbookView xWindow="0" yWindow="14790" windowWidth="23040" windowHeight="9555" tabRatio="925"/>
  </bookViews>
  <sheets>
    <sheet name="市スポ要項" sheetId="22" r:id="rId1"/>
    <sheet name="注意事項" sheetId="4" r:id="rId2"/>
    <sheet name="①学校情報入力" sheetId="7" r:id="rId3"/>
    <sheet name="②選手情報入力" sheetId="3" r:id="rId4"/>
    <sheet name="③リレー情報確認" sheetId="5" r:id="rId5"/>
    <sheet name="④種目別人数" sheetId="17" r:id="rId6"/>
    <sheet name="⑤申込一覧表" sheetId="21" r:id="rId7"/>
    <sheet name="　　　　　" sheetId="14" r:id="rId8"/>
    <sheet name="種目情報" sheetId="18" r:id="rId9"/>
    <sheet name="data_kyogisha" sheetId="2" r:id="rId10"/>
    <sheet name="data_team" sheetId="19" r:id="rId11"/>
  </sheets>
  <externalReferences>
    <externalReference r:id="rId12"/>
    <externalReference r:id="rId13"/>
    <externalReference r:id="rId14"/>
  </externalReferences>
  <definedNames>
    <definedName name="otoko">[1]一覧表!#REF!</definedName>
    <definedName name="_xlnm.Print_Area" localSheetId="5">④種目別人数!$A$1:$H$28</definedName>
    <definedName name="_xlnm.Print_Area" localSheetId="6">⑤申込一覧表!$A$1:$L$100</definedName>
    <definedName name="_xlnm.Print_Titles" localSheetId="6">⑤申込一覧表!$1:$7</definedName>
    <definedName name="sin">[1]一覧表!#REF!</definedName>
    <definedName name="X">[1]一覧表!#REF!</definedName>
    <definedName name="おもて">[1]一覧表!#REF!</definedName>
    <definedName name="リレー" localSheetId="0">[1]一覧表!#REF!</definedName>
    <definedName name="リレー">[2]一覧表!$R$13</definedName>
    <definedName name="女子種目">[3]一覧表!$U$13:$U$28</definedName>
    <definedName name="性別" localSheetId="0">[1]一覧表!#REF!</definedName>
    <definedName name="性別">[2]一覧表!$S$13:$S$14</definedName>
    <definedName name="団体カテゴリー">[1]一覧表!#REF!</definedName>
    <definedName name="男子種目">[2]一覧表!$T$13:$T$32</definedName>
    <definedName name="男種目">[3]一覧表!$T$13:$T$32</definedName>
  </definedNames>
  <calcPr calcId="152511" concurrentCalc="0"/>
</workbook>
</file>

<file path=xl/calcChain.xml><?xml version="1.0" encoding="utf-8"?>
<calcChain xmlns="http://schemas.openxmlformats.org/spreadsheetml/2006/main">
  <c r="M11" i="17" l="1"/>
  <c r="M12" i="17"/>
  <c r="M13" i="17"/>
  <c r="M14" i="17"/>
  <c r="M15" i="17"/>
  <c r="M16" i="17"/>
  <c r="M17" i="17"/>
  <c r="M18" i="17"/>
  <c r="M19" i="17"/>
  <c r="M20" i="17"/>
  <c r="M21" i="17"/>
  <c r="M22" i="17"/>
  <c r="M23" i="17"/>
  <c r="N18" i="17"/>
  <c r="G18" i="17"/>
  <c r="N19" i="17"/>
  <c r="G19" i="17"/>
  <c r="N20" i="17"/>
  <c r="G20" i="17"/>
  <c r="N21" i="17"/>
  <c r="G21" i="17"/>
  <c r="N22" i="17"/>
  <c r="G22" i="17"/>
  <c r="N23" i="17"/>
  <c r="G23" i="17"/>
  <c r="L18" i="17"/>
  <c r="C18" i="17"/>
  <c r="L19" i="17"/>
  <c r="C19" i="17"/>
  <c r="L20" i="17"/>
  <c r="C20" i="17"/>
  <c r="L21" i="17"/>
  <c r="C21" i="17"/>
  <c r="L22" i="17"/>
  <c r="C22" i="17"/>
  <c r="L23" i="17"/>
  <c r="C23" i="17"/>
  <c r="K11" i="17"/>
  <c r="K12" i="17"/>
  <c r="K13" i="17"/>
  <c r="K14" i="17"/>
  <c r="K15" i="17"/>
  <c r="K16" i="17"/>
  <c r="K17" i="17"/>
  <c r="K18" i="17"/>
  <c r="K19" i="17"/>
  <c r="K20" i="17"/>
  <c r="K21" i="17"/>
  <c r="K22" i="17"/>
  <c r="K23" i="17"/>
  <c r="K24" i="17"/>
  <c r="K25" i="17"/>
  <c r="K26" i="17"/>
  <c r="K27" i="17"/>
  <c r="C31" i="17"/>
  <c r="G29" i="17"/>
  <c r="F6" i="21"/>
  <c r="J2" i="21"/>
  <c r="F102" i="3"/>
  <c r="F103" i="3"/>
  <c r="F104" i="3"/>
  <c r="G30" i="17"/>
  <c r="C6" i="17"/>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10" i="3"/>
  <c r="AM99" i="3"/>
  <c r="AM9" i="3"/>
  <c r="R14" i="5"/>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10" i="3"/>
  <c r="AS99" i="3"/>
  <c r="AS9" i="3"/>
  <c r="L26" i="5"/>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39" i="3"/>
  <c r="AI40" i="3"/>
  <c r="AI41" i="3"/>
  <c r="AI42" i="3"/>
  <c r="AI43" i="3"/>
  <c r="AI44" i="3"/>
  <c r="AI45" i="3"/>
  <c r="AI46" i="3"/>
  <c r="AI47" i="3"/>
  <c r="AI48" i="3"/>
  <c r="AI49" i="3"/>
  <c r="AI50" i="3"/>
  <c r="AI51" i="3"/>
  <c r="AI52" i="3"/>
  <c r="AI53" i="3"/>
  <c r="AI54" i="3"/>
  <c r="AI55" i="3"/>
  <c r="AI56" i="3"/>
  <c r="AI57" i="3"/>
  <c r="AI58" i="3"/>
  <c r="AI59" i="3"/>
  <c r="AI60" i="3"/>
  <c r="AI61" i="3"/>
  <c r="AI62" i="3"/>
  <c r="AI63" i="3"/>
  <c r="AI64" i="3"/>
  <c r="AI65" i="3"/>
  <c r="AI66" i="3"/>
  <c r="AI67" i="3"/>
  <c r="AI68" i="3"/>
  <c r="AI69" i="3"/>
  <c r="AI70" i="3"/>
  <c r="AI71" i="3"/>
  <c r="AI72" i="3"/>
  <c r="AI73" i="3"/>
  <c r="AI74" i="3"/>
  <c r="AI75" i="3"/>
  <c r="AI76" i="3"/>
  <c r="AI77" i="3"/>
  <c r="AI78" i="3"/>
  <c r="AI79" i="3"/>
  <c r="AI80" i="3"/>
  <c r="AI81" i="3"/>
  <c r="AI82" i="3"/>
  <c r="AI83" i="3"/>
  <c r="AI84" i="3"/>
  <c r="AI85" i="3"/>
  <c r="AI86" i="3"/>
  <c r="AI87" i="3"/>
  <c r="AI88" i="3"/>
  <c r="AI89" i="3"/>
  <c r="AI90" i="3"/>
  <c r="AI91" i="3"/>
  <c r="AI92" i="3"/>
  <c r="AI93" i="3"/>
  <c r="AI94" i="3"/>
  <c r="AI95" i="3"/>
  <c r="AI96" i="3"/>
  <c r="AI97" i="3"/>
  <c r="AI98" i="3"/>
  <c r="AI99" i="3"/>
  <c r="AI9" i="3"/>
  <c r="F14" i="5"/>
  <c r="AK10" i="3"/>
  <c r="AK11" i="3"/>
  <c r="AK12" i="3"/>
  <c r="AK13" i="3"/>
  <c r="AK14" i="3"/>
  <c r="AK15" i="3"/>
  <c r="AK16" i="3"/>
  <c r="AK17" i="3"/>
  <c r="AK18" i="3"/>
  <c r="AK19" i="3"/>
  <c r="AK20" i="3"/>
  <c r="AK21" i="3"/>
  <c r="AK22" i="3"/>
  <c r="AK23" i="3"/>
  <c r="AK24" i="3"/>
  <c r="AK25" i="3"/>
  <c r="AK26" i="3"/>
  <c r="AK27" i="3"/>
  <c r="AK28" i="3"/>
  <c r="AK29" i="3"/>
  <c r="AK30" i="3"/>
  <c r="AK31" i="3"/>
  <c r="AK32" i="3"/>
  <c r="AK33" i="3"/>
  <c r="AK34" i="3"/>
  <c r="AK35" i="3"/>
  <c r="AK36" i="3"/>
  <c r="AK37" i="3"/>
  <c r="AK38" i="3"/>
  <c r="AK39" i="3"/>
  <c r="AK40" i="3"/>
  <c r="AK41" i="3"/>
  <c r="AK42" i="3"/>
  <c r="AK43" i="3"/>
  <c r="AK44" i="3"/>
  <c r="AK45" i="3"/>
  <c r="AK46" i="3"/>
  <c r="AK47" i="3"/>
  <c r="AK48" i="3"/>
  <c r="AK49" i="3"/>
  <c r="AK50" i="3"/>
  <c r="AK51" i="3"/>
  <c r="AK52" i="3"/>
  <c r="AK53" i="3"/>
  <c r="AK54" i="3"/>
  <c r="AK55" i="3"/>
  <c r="AK56" i="3"/>
  <c r="AK57" i="3"/>
  <c r="AK58" i="3"/>
  <c r="AK59" i="3"/>
  <c r="AK60" i="3"/>
  <c r="AK61" i="3"/>
  <c r="AK62" i="3"/>
  <c r="AK63" i="3"/>
  <c r="AK64" i="3"/>
  <c r="AK65" i="3"/>
  <c r="AK66" i="3"/>
  <c r="AK67" i="3"/>
  <c r="AK68" i="3"/>
  <c r="AK69" i="3"/>
  <c r="AK70" i="3"/>
  <c r="AK71" i="3"/>
  <c r="AK72" i="3"/>
  <c r="AK73" i="3"/>
  <c r="AK74" i="3"/>
  <c r="AK75" i="3"/>
  <c r="AK76" i="3"/>
  <c r="AK77" i="3"/>
  <c r="AK78" i="3"/>
  <c r="AK79" i="3"/>
  <c r="AK80" i="3"/>
  <c r="AK81" i="3"/>
  <c r="AK82" i="3"/>
  <c r="AK83" i="3"/>
  <c r="AK84" i="3"/>
  <c r="AK85" i="3"/>
  <c r="AK86" i="3"/>
  <c r="AK87" i="3"/>
  <c r="AK88" i="3"/>
  <c r="AK89" i="3"/>
  <c r="AK90" i="3"/>
  <c r="AK91" i="3"/>
  <c r="AK92" i="3"/>
  <c r="AK93" i="3"/>
  <c r="AK94" i="3"/>
  <c r="AK95" i="3"/>
  <c r="AK96" i="3"/>
  <c r="AK97" i="3"/>
  <c r="AK98" i="3"/>
  <c r="AK99" i="3"/>
  <c r="AK9" i="3"/>
  <c r="L14" i="5"/>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63" i="3"/>
  <c r="AO64" i="3"/>
  <c r="AO65" i="3"/>
  <c r="AO66" i="3"/>
  <c r="AO67" i="3"/>
  <c r="AO68" i="3"/>
  <c r="AO69" i="3"/>
  <c r="AO70" i="3"/>
  <c r="AO71" i="3"/>
  <c r="AO72" i="3"/>
  <c r="AO73" i="3"/>
  <c r="AO74" i="3"/>
  <c r="AO75" i="3"/>
  <c r="AO76" i="3"/>
  <c r="AO77" i="3"/>
  <c r="AO78" i="3"/>
  <c r="AO79" i="3"/>
  <c r="AO80" i="3"/>
  <c r="AO81" i="3"/>
  <c r="AO82" i="3"/>
  <c r="AO83" i="3"/>
  <c r="AO84" i="3"/>
  <c r="AO85" i="3"/>
  <c r="AO86" i="3"/>
  <c r="AO87" i="3"/>
  <c r="AO88" i="3"/>
  <c r="AO89" i="3"/>
  <c r="AO90" i="3"/>
  <c r="AO91" i="3"/>
  <c r="AO92" i="3"/>
  <c r="AO93" i="3"/>
  <c r="AO94" i="3"/>
  <c r="AO95" i="3"/>
  <c r="AO96" i="3"/>
  <c r="AO97" i="3"/>
  <c r="AO98" i="3"/>
  <c r="AO99" i="3"/>
  <c r="AO9" i="3"/>
  <c r="X14" i="5"/>
  <c r="AQ10" i="3"/>
  <c r="AQ11" i="3"/>
  <c r="AQ12" i="3"/>
  <c r="AQ13" i="3"/>
  <c r="AQ14" i="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9" i="3"/>
  <c r="F26" i="5"/>
  <c r="F101" i="3"/>
  <c r="AR10" i="3"/>
  <c r="AR11" i="3"/>
  <c r="AR12" i="3"/>
  <c r="AR13" i="3"/>
  <c r="AR14" i="3"/>
  <c r="AR15" i="3"/>
  <c r="AR16" i="3"/>
  <c r="AR17" i="3"/>
  <c r="AR18" i="3"/>
  <c r="AR19" i="3"/>
  <c r="AR20" i="3"/>
  <c r="AR21" i="3"/>
  <c r="AR22" i="3"/>
  <c r="AR23" i="3"/>
  <c r="AR24" i="3"/>
  <c r="AR25" i="3"/>
  <c r="AR26" i="3"/>
  <c r="AR27" i="3"/>
  <c r="AR28" i="3"/>
  <c r="AR29" i="3"/>
  <c r="AR30" i="3"/>
  <c r="AR31" i="3"/>
  <c r="AR32" i="3"/>
  <c r="AR33" i="3"/>
  <c r="AR34" i="3"/>
  <c r="AR35" i="3"/>
  <c r="AR36" i="3"/>
  <c r="AR37" i="3"/>
  <c r="AR38" i="3"/>
  <c r="AR39" i="3"/>
  <c r="AR40" i="3"/>
  <c r="AR41" i="3"/>
  <c r="AR42" i="3"/>
  <c r="AR43" i="3"/>
  <c r="AR44" i="3"/>
  <c r="AR45" i="3"/>
  <c r="AR46" i="3"/>
  <c r="AR47" i="3"/>
  <c r="AR48" i="3"/>
  <c r="AR49" i="3"/>
  <c r="AR50" i="3"/>
  <c r="AR51" i="3"/>
  <c r="AR52" i="3"/>
  <c r="AR53" i="3"/>
  <c r="AR54" i="3"/>
  <c r="AR55" i="3"/>
  <c r="AR56" i="3"/>
  <c r="AR57" i="3"/>
  <c r="AR58" i="3"/>
  <c r="AR59" i="3"/>
  <c r="AR60" i="3"/>
  <c r="AR61" i="3"/>
  <c r="AR62" i="3"/>
  <c r="AR63" i="3"/>
  <c r="AR64" i="3"/>
  <c r="AR65" i="3"/>
  <c r="AR66" i="3"/>
  <c r="AR67" i="3"/>
  <c r="AR68" i="3"/>
  <c r="AR69" i="3"/>
  <c r="AR70" i="3"/>
  <c r="AR71" i="3"/>
  <c r="AR72" i="3"/>
  <c r="AR73" i="3"/>
  <c r="AR74" i="3"/>
  <c r="AR75" i="3"/>
  <c r="AR76" i="3"/>
  <c r="AR77" i="3"/>
  <c r="AR78" i="3"/>
  <c r="AR79" i="3"/>
  <c r="AR80" i="3"/>
  <c r="AR81" i="3"/>
  <c r="AR82" i="3"/>
  <c r="AR83" i="3"/>
  <c r="AR84" i="3"/>
  <c r="AR85" i="3"/>
  <c r="AR86" i="3"/>
  <c r="AR87" i="3"/>
  <c r="AR88" i="3"/>
  <c r="AR89" i="3"/>
  <c r="AR90" i="3"/>
  <c r="AR91" i="3"/>
  <c r="AR92" i="3"/>
  <c r="AR93" i="3"/>
  <c r="AR94" i="3"/>
  <c r="AR95" i="3"/>
  <c r="AR96" i="3"/>
  <c r="AR97" i="3"/>
  <c r="AR98" i="3"/>
  <c r="AR99" i="3"/>
  <c r="I21" i="5"/>
  <c r="A33" i="19"/>
  <c r="I22" i="5"/>
  <c r="A34" i="19"/>
  <c r="I23" i="5"/>
  <c r="A35" i="19"/>
  <c r="I24" i="5"/>
  <c r="A36" i="19"/>
  <c r="I25" i="5"/>
  <c r="A37" i="19"/>
  <c r="I20" i="5"/>
  <c r="A32" i="19"/>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P37" i="3"/>
  <c r="AP38" i="3"/>
  <c r="AP39" i="3"/>
  <c r="AP40" i="3"/>
  <c r="AP41" i="3"/>
  <c r="AP42" i="3"/>
  <c r="AP43" i="3"/>
  <c r="AP44" i="3"/>
  <c r="AP45" i="3"/>
  <c r="AP46" i="3"/>
  <c r="AP47" i="3"/>
  <c r="AP48" i="3"/>
  <c r="AP49" i="3"/>
  <c r="AP50" i="3"/>
  <c r="AP51" i="3"/>
  <c r="C21" i="5"/>
  <c r="A27" i="19"/>
  <c r="AP52" i="3"/>
  <c r="C22" i="5"/>
  <c r="A28" i="19"/>
  <c r="AP53" i="3"/>
  <c r="C23" i="5"/>
  <c r="A29" i="19"/>
  <c r="AP54" i="3"/>
  <c r="C24" i="5"/>
  <c r="A30" i="19"/>
  <c r="AP55" i="3"/>
  <c r="C25" i="5"/>
  <c r="A31" i="19"/>
  <c r="C20" i="5"/>
  <c r="A26" i="19"/>
  <c r="AN10" i="3"/>
  <c r="AN11" i="3"/>
  <c r="AN12" i="3"/>
  <c r="U9" i="5"/>
  <c r="A21" i="19"/>
  <c r="AN13" i="3"/>
  <c r="AN14" i="3"/>
  <c r="AN15" i="3"/>
  <c r="AN16" i="3"/>
  <c r="AN17" i="3"/>
  <c r="AN18" i="3"/>
  <c r="AN19" i="3"/>
  <c r="AN20" i="3"/>
  <c r="U10" i="5"/>
  <c r="A22" i="19"/>
  <c r="AN21" i="3"/>
  <c r="AN22" i="3"/>
  <c r="U11" i="5"/>
  <c r="A23" i="19"/>
  <c r="U12" i="5"/>
  <c r="A24" i="19"/>
  <c r="U13" i="5"/>
  <c r="A25" i="19"/>
  <c r="U8" i="5"/>
  <c r="A20" i="19"/>
  <c r="AL10" i="3"/>
  <c r="AL11" i="3"/>
  <c r="AL12" i="3"/>
  <c r="AL13" i="3"/>
  <c r="AL14" i="3"/>
  <c r="AL15" i="3"/>
  <c r="AL16" i="3"/>
  <c r="AL17" i="3"/>
  <c r="AL18" i="3"/>
  <c r="AL19" i="3"/>
  <c r="AL20" i="3"/>
  <c r="AL21" i="3"/>
  <c r="AL22" i="3"/>
  <c r="AL23" i="3"/>
  <c r="AL24" i="3"/>
  <c r="AL25" i="3"/>
  <c r="AL26" i="3"/>
  <c r="AL27" i="3"/>
  <c r="AL28" i="3"/>
  <c r="AL29" i="3"/>
  <c r="AL30" i="3"/>
  <c r="AL31" i="3"/>
  <c r="AL32" i="3"/>
  <c r="AL33" i="3"/>
  <c r="AL34" i="3"/>
  <c r="AL35" i="3"/>
  <c r="AL36" i="3"/>
  <c r="AL37" i="3"/>
  <c r="AL38" i="3"/>
  <c r="AL39" i="3"/>
  <c r="AL40" i="3"/>
  <c r="AL41" i="3"/>
  <c r="AL42" i="3"/>
  <c r="AL43" i="3"/>
  <c r="AL44" i="3"/>
  <c r="AL45" i="3"/>
  <c r="AL46" i="3"/>
  <c r="AL47" i="3"/>
  <c r="AL48" i="3"/>
  <c r="AL49" i="3"/>
  <c r="AL50" i="3"/>
  <c r="AL51" i="3"/>
  <c r="AL52" i="3"/>
  <c r="AL53" i="3"/>
  <c r="AL54" i="3"/>
  <c r="AL55" i="3"/>
  <c r="AL56" i="3"/>
  <c r="AL57" i="3"/>
  <c r="AL58" i="3"/>
  <c r="AL59" i="3"/>
  <c r="AL60" i="3"/>
  <c r="AL61" i="3"/>
  <c r="AL62" i="3"/>
  <c r="AL63" i="3"/>
  <c r="AL64" i="3"/>
  <c r="AL65" i="3"/>
  <c r="AL66" i="3"/>
  <c r="AL67" i="3"/>
  <c r="AL68" i="3"/>
  <c r="AL69" i="3"/>
  <c r="AL70" i="3"/>
  <c r="AL71" i="3"/>
  <c r="AL72" i="3"/>
  <c r="AL73" i="3"/>
  <c r="AL74" i="3"/>
  <c r="AL75" i="3"/>
  <c r="AL76" i="3"/>
  <c r="AL77" i="3"/>
  <c r="AL78" i="3"/>
  <c r="AL79" i="3"/>
  <c r="AL80" i="3"/>
  <c r="AL81" i="3"/>
  <c r="AL82" i="3"/>
  <c r="AL83" i="3"/>
  <c r="AL84" i="3"/>
  <c r="AL85" i="3"/>
  <c r="AL86" i="3"/>
  <c r="AL87" i="3"/>
  <c r="AL88" i="3"/>
  <c r="AL89" i="3"/>
  <c r="O9" i="5"/>
  <c r="A15" i="19"/>
  <c r="AL90" i="3"/>
  <c r="O10" i="5"/>
  <c r="A16" i="19"/>
  <c r="AL91" i="3"/>
  <c r="O11" i="5"/>
  <c r="A17" i="19"/>
  <c r="AL92" i="3"/>
  <c r="O12" i="5"/>
  <c r="A18" i="19"/>
  <c r="AL93" i="3"/>
  <c r="O13" i="5"/>
  <c r="A19" i="19"/>
  <c r="O8" i="5"/>
  <c r="A14" i="19"/>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I9" i="5"/>
  <c r="A9" i="19"/>
  <c r="AJ37" i="3"/>
  <c r="I10" i="5"/>
  <c r="A10" i="19"/>
  <c r="AJ38" i="3"/>
  <c r="I11" i="5"/>
  <c r="A11" i="19"/>
  <c r="AJ39" i="3"/>
  <c r="I12" i="5"/>
  <c r="A12" i="19"/>
  <c r="AJ40" i="3"/>
  <c r="I13" i="5"/>
  <c r="A13" i="19"/>
  <c r="I8" i="5"/>
  <c r="A8" i="19"/>
  <c r="AH10" i="3"/>
  <c r="AH11" i="3"/>
  <c r="AH12" i="3"/>
  <c r="AH13" i="3"/>
  <c r="AH14" i="3"/>
  <c r="AH15" i="3"/>
  <c r="C9" i="5"/>
  <c r="A3" i="19"/>
  <c r="AH16" i="3"/>
  <c r="AH17" i="3"/>
  <c r="AH18" i="3"/>
  <c r="AH19" i="3"/>
  <c r="AH20" i="3"/>
  <c r="AH21" i="3"/>
  <c r="AH22" i="3"/>
  <c r="C10" i="5"/>
  <c r="A4" i="19"/>
  <c r="C11" i="5"/>
  <c r="A5" i="19"/>
  <c r="C12" i="5"/>
  <c r="A6" i="19"/>
  <c r="C13" i="5"/>
  <c r="A7" i="19"/>
  <c r="C8" i="5"/>
  <c r="A2" i="19"/>
  <c r="N17" i="17"/>
  <c r="G17" i="17"/>
  <c r="L17" i="17"/>
  <c r="C17" i="17"/>
  <c r="AL94" i="3"/>
  <c r="AL95" i="3"/>
  <c r="AL96" i="3"/>
  <c r="AL97" i="3"/>
  <c r="AL98" i="3"/>
  <c r="AL99" i="3"/>
  <c r="AN23" i="3"/>
  <c r="AN24" i="3"/>
  <c r="AN25" i="3"/>
  <c r="AN26" i="3"/>
  <c r="AN27" i="3"/>
  <c r="AN28" i="3"/>
  <c r="AN29" i="3"/>
  <c r="AN30" i="3"/>
  <c r="AN31" i="3"/>
  <c r="AN32" i="3"/>
  <c r="AN33" i="3"/>
  <c r="AN34" i="3"/>
  <c r="AN35" i="3"/>
  <c r="AN36" i="3"/>
  <c r="AN37" i="3"/>
  <c r="AN38" i="3"/>
  <c r="AN39" i="3"/>
  <c r="AN40" i="3"/>
  <c r="AN41" i="3"/>
  <c r="AN42" i="3"/>
  <c r="AN43" i="3"/>
  <c r="AN44" i="3"/>
  <c r="AN45" i="3"/>
  <c r="AN46" i="3"/>
  <c r="AN47" i="3"/>
  <c r="AN48" i="3"/>
  <c r="AN49" i="3"/>
  <c r="AN50" i="3"/>
  <c r="AN51" i="3"/>
  <c r="AN52" i="3"/>
  <c r="AN53" i="3"/>
  <c r="AN54" i="3"/>
  <c r="AN55" i="3"/>
  <c r="AN56" i="3"/>
  <c r="AN57" i="3"/>
  <c r="AN58" i="3"/>
  <c r="AN59" i="3"/>
  <c r="AN60" i="3"/>
  <c r="AN61" i="3"/>
  <c r="AN62" i="3"/>
  <c r="AN63" i="3"/>
  <c r="AN64" i="3"/>
  <c r="AN65" i="3"/>
  <c r="AN66" i="3"/>
  <c r="AN67" i="3"/>
  <c r="AN68" i="3"/>
  <c r="AN69" i="3"/>
  <c r="AN70" i="3"/>
  <c r="AN71" i="3"/>
  <c r="AN72" i="3"/>
  <c r="AN73" i="3"/>
  <c r="AN74" i="3"/>
  <c r="AN75" i="3"/>
  <c r="AN76" i="3"/>
  <c r="AN77" i="3"/>
  <c r="AN78" i="3"/>
  <c r="AN79" i="3"/>
  <c r="AN80" i="3"/>
  <c r="AN81" i="3"/>
  <c r="AN82" i="3"/>
  <c r="AN83" i="3"/>
  <c r="AN84" i="3"/>
  <c r="AN85" i="3"/>
  <c r="AN86" i="3"/>
  <c r="AN87" i="3"/>
  <c r="AN88" i="3"/>
  <c r="AN89" i="3"/>
  <c r="AN90" i="3"/>
  <c r="AN91" i="3"/>
  <c r="AN92" i="3"/>
  <c r="AN93" i="3"/>
  <c r="AN94" i="3"/>
  <c r="AN95" i="3"/>
  <c r="AN96" i="3"/>
  <c r="AN97" i="3"/>
  <c r="AN98" i="3"/>
  <c r="AN99" i="3"/>
  <c r="AP56" i="3"/>
  <c r="AP57" i="3"/>
  <c r="AP58" i="3"/>
  <c r="AP59" i="3"/>
  <c r="AP60" i="3"/>
  <c r="AP61" i="3"/>
  <c r="AP62" i="3"/>
  <c r="AP63" i="3"/>
  <c r="AP64" i="3"/>
  <c r="AP65" i="3"/>
  <c r="AP66" i="3"/>
  <c r="AP67" i="3"/>
  <c r="AP68" i="3"/>
  <c r="AP69" i="3"/>
  <c r="AP70" i="3"/>
  <c r="AP71" i="3"/>
  <c r="AP72" i="3"/>
  <c r="AP73" i="3"/>
  <c r="AP74" i="3"/>
  <c r="AP75" i="3"/>
  <c r="AP76" i="3"/>
  <c r="AP77" i="3"/>
  <c r="AP78" i="3"/>
  <c r="AP79" i="3"/>
  <c r="AP80" i="3"/>
  <c r="AP81" i="3"/>
  <c r="AP82" i="3"/>
  <c r="AP83" i="3"/>
  <c r="AP84" i="3"/>
  <c r="AP85" i="3"/>
  <c r="AP86" i="3"/>
  <c r="AP87" i="3"/>
  <c r="AP88" i="3"/>
  <c r="AP89" i="3"/>
  <c r="AP90" i="3"/>
  <c r="AP91" i="3"/>
  <c r="AP92" i="3"/>
  <c r="AP93" i="3"/>
  <c r="AP94" i="3"/>
  <c r="AP95" i="3"/>
  <c r="AP96" i="3"/>
  <c r="AP97" i="3"/>
  <c r="AP98" i="3"/>
  <c r="AP99" i="3"/>
  <c r="T12" i="3"/>
  <c r="T13" i="3"/>
  <c r="T14" i="3"/>
  <c r="T15" i="3"/>
  <c r="T16" i="3"/>
  <c r="T17" i="3"/>
  <c r="T18" i="3"/>
  <c r="S12" i="3"/>
  <c r="S13" i="3"/>
  <c r="S14" i="3"/>
  <c r="S15" i="3"/>
  <c r="S16" i="3"/>
  <c r="S17" i="3"/>
  <c r="S18" i="3"/>
  <c r="L100" i="21"/>
  <c r="K100" i="21"/>
  <c r="L99" i="21"/>
  <c r="K99" i="21"/>
  <c r="L98" i="21"/>
  <c r="K98" i="21"/>
  <c r="L97" i="21"/>
  <c r="K97" i="21"/>
  <c r="L96" i="21"/>
  <c r="K96" i="21"/>
  <c r="L95" i="21"/>
  <c r="K95" i="21"/>
  <c r="L94" i="21"/>
  <c r="K94" i="21"/>
  <c r="L93" i="21"/>
  <c r="K93" i="21"/>
  <c r="L92" i="21"/>
  <c r="K92" i="21"/>
  <c r="L91" i="21"/>
  <c r="K91" i="21"/>
  <c r="L90" i="21"/>
  <c r="K90" i="21"/>
  <c r="L89" i="21"/>
  <c r="K89" i="21"/>
  <c r="L88" i="21"/>
  <c r="K88" i="21"/>
  <c r="L87" i="21"/>
  <c r="K87" i="21"/>
  <c r="L86" i="21"/>
  <c r="K86" i="21"/>
  <c r="L85" i="21"/>
  <c r="K85" i="21"/>
  <c r="L84" i="21"/>
  <c r="K84" i="21"/>
  <c r="L83" i="21"/>
  <c r="K83" i="21"/>
  <c r="L82" i="21"/>
  <c r="K82" i="21"/>
  <c r="L81" i="21"/>
  <c r="K81" i="21"/>
  <c r="L80" i="21"/>
  <c r="K80" i="21"/>
  <c r="L79" i="21"/>
  <c r="K79" i="21"/>
  <c r="L78" i="21"/>
  <c r="K78" i="21"/>
  <c r="L77" i="21"/>
  <c r="K77" i="21"/>
  <c r="L76" i="21"/>
  <c r="K76" i="21"/>
  <c r="L75" i="21"/>
  <c r="K75" i="21"/>
  <c r="L74" i="21"/>
  <c r="K74" i="21"/>
  <c r="L73" i="21"/>
  <c r="K73" i="21"/>
  <c r="L72" i="21"/>
  <c r="K72" i="21"/>
  <c r="L71" i="21"/>
  <c r="K71" i="21"/>
  <c r="L70" i="21"/>
  <c r="K70" i="21"/>
  <c r="L69" i="21"/>
  <c r="K69" i="21"/>
  <c r="L68" i="21"/>
  <c r="K68" i="21"/>
  <c r="L67" i="21"/>
  <c r="K67" i="21"/>
  <c r="L66" i="21"/>
  <c r="K66" i="21"/>
  <c r="L65" i="21"/>
  <c r="K65" i="21"/>
  <c r="L64" i="21"/>
  <c r="K64" i="21"/>
  <c r="L63" i="21"/>
  <c r="K63" i="21"/>
  <c r="L62" i="21"/>
  <c r="K62" i="21"/>
  <c r="L61" i="21"/>
  <c r="K61" i="21"/>
  <c r="L60" i="21"/>
  <c r="K60" i="21"/>
  <c r="L59" i="21"/>
  <c r="K59" i="21"/>
  <c r="L58" i="21"/>
  <c r="K58" i="21"/>
  <c r="L57" i="21"/>
  <c r="K57" i="21"/>
  <c r="L56" i="21"/>
  <c r="K56" i="21"/>
  <c r="L55" i="21"/>
  <c r="K55" i="21"/>
  <c r="L54" i="21"/>
  <c r="K54" i="21"/>
  <c r="L53" i="21"/>
  <c r="K53" i="21"/>
  <c r="L52" i="21"/>
  <c r="K52" i="21"/>
  <c r="L51" i="21"/>
  <c r="K51" i="21"/>
  <c r="L50" i="21"/>
  <c r="K50" i="21"/>
  <c r="L49" i="21"/>
  <c r="K49" i="21"/>
  <c r="L48" i="21"/>
  <c r="K48" i="21"/>
  <c r="L47" i="21"/>
  <c r="K47" i="21"/>
  <c r="L46" i="21"/>
  <c r="K46" i="21"/>
  <c r="L45" i="21"/>
  <c r="K45" i="21"/>
  <c r="L44" i="21"/>
  <c r="K44" i="21"/>
  <c r="L43" i="21"/>
  <c r="K43" i="21"/>
  <c r="L42" i="21"/>
  <c r="K42" i="21"/>
  <c r="L41" i="21"/>
  <c r="K41" i="21"/>
  <c r="L40" i="21"/>
  <c r="K40" i="21"/>
  <c r="L39" i="21"/>
  <c r="K39" i="21"/>
  <c r="L38" i="21"/>
  <c r="K38" i="21"/>
  <c r="L37" i="21"/>
  <c r="K37" i="21"/>
  <c r="L36" i="21"/>
  <c r="K36" i="21"/>
  <c r="L35" i="21"/>
  <c r="K35" i="21"/>
  <c r="L34" i="21"/>
  <c r="K34" i="21"/>
  <c r="L33" i="21"/>
  <c r="K33" i="21"/>
  <c r="L32" i="21"/>
  <c r="K32" i="21"/>
  <c r="L31" i="21"/>
  <c r="K31" i="21"/>
  <c r="L30" i="21"/>
  <c r="K30" i="21"/>
  <c r="L29" i="21"/>
  <c r="K29" i="21"/>
  <c r="L28" i="21"/>
  <c r="K28" i="21"/>
  <c r="L27" i="21"/>
  <c r="K27" i="21"/>
  <c r="L26" i="21"/>
  <c r="K26" i="21"/>
  <c r="L25" i="21"/>
  <c r="K25" i="21"/>
  <c r="L24" i="21"/>
  <c r="K24" i="21"/>
  <c r="L23" i="21"/>
  <c r="K23" i="21"/>
  <c r="L22" i="21"/>
  <c r="K22" i="21"/>
  <c r="L21" i="21"/>
  <c r="K21" i="21"/>
  <c r="L20" i="21"/>
  <c r="K20" i="21"/>
  <c r="L19" i="21"/>
  <c r="K19" i="21"/>
  <c r="L18" i="21"/>
  <c r="K18" i="21"/>
  <c r="L17" i="21"/>
  <c r="K17" i="21"/>
  <c r="L16" i="21"/>
  <c r="K16" i="21"/>
  <c r="L15" i="21"/>
  <c r="K15" i="21"/>
  <c r="L14" i="21"/>
  <c r="K14" i="21"/>
  <c r="L13" i="21"/>
  <c r="K13" i="21"/>
  <c r="L12" i="21"/>
  <c r="K12" i="21"/>
  <c r="J100" i="21"/>
  <c r="J99" i="21"/>
  <c r="J98" i="21"/>
  <c r="J97" i="21"/>
  <c r="J96" i="21"/>
  <c r="J95" i="21"/>
  <c r="J94" i="21"/>
  <c r="J93" i="21"/>
  <c r="J92" i="21"/>
  <c r="J91" i="21"/>
  <c r="J90" i="21"/>
  <c r="J89" i="21"/>
  <c r="J88" i="21"/>
  <c r="J87" i="21"/>
  <c r="J86" i="21"/>
  <c r="J85" i="21"/>
  <c r="J84" i="21"/>
  <c r="J83" i="21"/>
  <c r="J82" i="21"/>
  <c r="J81" i="21"/>
  <c r="J80" i="21"/>
  <c r="J79" i="21"/>
  <c r="J78" i="21"/>
  <c r="J77" i="21"/>
  <c r="J76" i="21"/>
  <c r="J75" i="21"/>
  <c r="J74" i="21"/>
  <c r="J73" i="21"/>
  <c r="J72" i="21"/>
  <c r="J71" i="21"/>
  <c r="J70" i="21"/>
  <c r="J69" i="21"/>
  <c r="J68" i="21"/>
  <c r="J67" i="21"/>
  <c r="J66" i="21"/>
  <c r="J65" i="21"/>
  <c r="J64" i="21"/>
  <c r="J63" i="21"/>
  <c r="J62" i="21"/>
  <c r="J61" i="21"/>
  <c r="J60" i="21"/>
  <c r="J59" i="21"/>
  <c r="J58" i="21"/>
  <c r="J57" i="21"/>
  <c r="J56" i="21"/>
  <c r="J55" i="21"/>
  <c r="J54" i="21"/>
  <c r="J53" i="21"/>
  <c r="J52" i="21"/>
  <c r="J51" i="21"/>
  <c r="J50" i="21"/>
  <c r="J49" i="21"/>
  <c r="J48" i="21"/>
  <c r="J47" i="21"/>
  <c r="J46" i="21"/>
  <c r="J45" i="21"/>
  <c r="J44" i="21"/>
  <c r="J43" i="21"/>
  <c r="J42" i="21"/>
  <c r="J41" i="21"/>
  <c r="J40" i="21"/>
  <c r="J39" i="21"/>
  <c r="J38" i="21"/>
  <c r="J37" i="21"/>
  <c r="J36" i="21"/>
  <c r="J35" i="21"/>
  <c r="J34" i="21"/>
  <c r="J33" i="21"/>
  <c r="J32" i="21"/>
  <c r="J31" i="21"/>
  <c r="J30" i="21"/>
  <c r="J29" i="21"/>
  <c r="J28" i="21"/>
  <c r="J27" i="21"/>
  <c r="J26" i="21"/>
  <c r="J25" i="21"/>
  <c r="J24" i="21"/>
  <c r="J23" i="21"/>
  <c r="J22" i="21"/>
  <c r="J21" i="21"/>
  <c r="J20" i="21"/>
  <c r="J19" i="21"/>
  <c r="J18" i="21"/>
  <c r="J17" i="21"/>
  <c r="J16" i="21"/>
  <c r="J15" i="21"/>
  <c r="J14" i="21"/>
  <c r="J13" i="21"/>
  <c r="J12" i="21"/>
  <c r="F20" i="5"/>
  <c r="K9" i="21"/>
  <c r="L20" i="5"/>
  <c r="L9" i="21"/>
  <c r="X8" i="5"/>
  <c r="J9" i="21"/>
  <c r="R8" i="5"/>
  <c r="L8" i="21"/>
  <c r="G26" i="17"/>
  <c r="L11" i="21"/>
  <c r="K11" i="21"/>
  <c r="J11" i="21"/>
  <c r="P1" i="5"/>
  <c r="J1" i="5"/>
  <c r="B7" i="17"/>
  <c r="D1" i="7"/>
  <c r="D9" i="21"/>
  <c r="D8" i="21"/>
  <c r="L100" i="3"/>
  <c r="J100" i="3"/>
  <c r="H100" i="3"/>
  <c r="F100" i="3"/>
  <c r="C29" i="17"/>
  <c r="L8" i="5"/>
  <c r="K8" i="21"/>
  <c r="F8" i="5"/>
  <c r="G24" i="17"/>
  <c r="G25" i="17"/>
  <c r="AJ41" i="3"/>
  <c r="AJ42" i="3"/>
  <c r="AJ43" i="3"/>
  <c r="AJ44" i="3"/>
  <c r="AJ45" i="3"/>
  <c r="AJ46" i="3"/>
  <c r="AJ47" i="3"/>
  <c r="AJ48" i="3"/>
  <c r="AJ49" i="3"/>
  <c r="AJ50" i="3"/>
  <c r="AJ51" i="3"/>
  <c r="AJ52" i="3"/>
  <c r="AJ53" i="3"/>
  <c r="AJ54" i="3"/>
  <c r="AJ55" i="3"/>
  <c r="AJ56" i="3"/>
  <c r="AJ57" i="3"/>
  <c r="AJ58" i="3"/>
  <c r="AJ59" i="3"/>
  <c r="AJ60" i="3"/>
  <c r="AJ61" i="3"/>
  <c r="AJ62" i="3"/>
  <c r="AJ63" i="3"/>
  <c r="AJ64" i="3"/>
  <c r="AJ65" i="3"/>
  <c r="AJ66" i="3"/>
  <c r="AJ67" i="3"/>
  <c r="AJ68" i="3"/>
  <c r="AJ69" i="3"/>
  <c r="AJ70" i="3"/>
  <c r="AJ71" i="3"/>
  <c r="AJ72" i="3"/>
  <c r="AJ73" i="3"/>
  <c r="AJ74" i="3"/>
  <c r="AJ75" i="3"/>
  <c r="AJ76" i="3"/>
  <c r="AJ77" i="3"/>
  <c r="AJ78" i="3"/>
  <c r="AJ79" i="3"/>
  <c r="AJ80" i="3"/>
  <c r="AJ81" i="3"/>
  <c r="AJ82" i="3"/>
  <c r="AJ83" i="3"/>
  <c r="AJ84" i="3"/>
  <c r="AJ85" i="3"/>
  <c r="AJ86" i="3"/>
  <c r="AJ87" i="3"/>
  <c r="AJ88" i="3"/>
  <c r="AJ89" i="3"/>
  <c r="AJ90" i="3"/>
  <c r="AJ91" i="3"/>
  <c r="AJ92" i="3"/>
  <c r="AJ93" i="3"/>
  <c r="AJ94" i="3"/>
  <c r="AJ95" i="3"/>
  <c r="AJ96" i="3"/>
  <c r="AJ97" i="3"/>
  <c r="AJ98" i="3"/>
  <c r="AJ99" i="3"/>
  <c r="C25" i="17"/>
  <c r="C26" i="17"/>
  <c r="AH23" i="3"/>
  <c r="AH24" i="3"/>
  <c r="AH25" i="3"/>
  <c r="AH26" i="3"/>
  <c r="AH27" i="3"/>
  <c r="AH28" i="3"/>
  <c r="AH29" i="3"/>
  <c r="AH30" i="3"/>
  <c r="AH31" i="3"/>
  <c r="AH32" i="3"/>
  <c r="AH33" i="3"/>
  <c r="AH34" i="3"/>
  <c r="AH35" i="3"/>
  <c r="AH36" i="3"/>
  <c r="AH37" i="3"/>
  <c r="AH38" i="3"/>
  <c r="AH39" i="3"/>
  <c r="AH40" i="3"/>
  <c r="AH41" i="3"/>
  <c r="AH42" i="3"/>
  <c r="AH43" i="3"/>
  <c r="AH44" i="3"/>
  <c r="AH45" i="3"/>
  <c r="AH46" i="3"/>
  <c r="AH47" i="3"/>
  <c r="AH48" i="3"/>
  <c r="AH49" i="3"/>
  <c r="AH50" i="3"/>
  <c r="AH51" i="3"/>
  <c r="AH52" i="3"/>
  <c r="AH53" i="3"/>
  <c r="AH54" i="3"/>
  <c r="AH55" i="3"/>
  <c r="AH56" i="3"/>
  <c r="AH57" i="3"/>
  <c r="AH58" i="3"/>
  <c r="AH59" i="3"/>
  <c r="AH60" i="3"/>
  <c r="AH61" i="3"/>
  <c r="AH62" i="3"/>
  <c r="AH63" i="3"/>
  <c r="AH64" i="3"/>
  <c r="AH65" i="3"/>
  <c r="AH66" i="3"/>
  <c r="AH67" i="3"/>
  <c r="AH68" i="3"/>
  <c r="AH69" i="3"/>
  <c r="AH70" i="3"/>
  <c r="AH71" i="3"/>
  <c r="AH72" i="3"/>
  <c r="AH73" i="3"/>
  <c r="AH74" i="3"/>
  <c r="AH75" i="3"/>
  <c r="AH76" i="3"/>
  <c r="AH77" i="3"/>
  <c r="AH78" i="3"/>
  <c r="AH79" i="3"/>
  <c r="AH80" i="3"/>
  <c r="AH81" i="3"/>
  <c r="AH82" i="3"/>
  <c r="AH83" i="3"/>
  <c r="AH84" i="3"/>
  <c r="AH85" i="3"/>
  <c r="AH86" i="3"/>
  <c r="AH87" i="3"/>
  <c r="AH88" i="3"/>
  <c r="AH89" i="3"/>
  <c r="AH90" i="3"/>
  <c r="AH91" i="3"/>
  <c r="AH92" i="3"/>
  <c r="AH93" i="3"/>
  <c r="AH94" i="3"/>
  <c r="AH95" i="3"/>
  <c r="AH96" i="3"/>
  <c r="AH97" i="3"/>
  <c r="AH98" i="3"/>
  <c r="AH99" i="3"/>
  <c r="M22" i="19"/>
  <c r="D31" i="19"/>
  <c r="B27" i="19"/>
  <c r="L29" i="19"/>
  <c r="L28" i="19"/>
  <c r="D28" i="19"/>
  <c r="J28" i="19"/>
  <c r="B28" i="19"/>
  <c r="K28" i="19"/>
  <c r="M28" i="19"/>
  <c r="B35" i="19"/>
  <c r="L35" i="19"/>
  <c r="M35" i="19"/>
  <c r="K35" i="19"/>
  <c r="J35" i="19"/>
  <c r="D35" i="19"/>
  <c r="C35" i="19"/>
  <c r="B37" i="19"/>
  <c r="L37" i="19"/>
  <c r="M37" i="19"/>
  <c r="J37" i="19"/>
  <c r="K37" i="19"/>
  <c r="D37" i="19"/>
  <c r="C37" i="19"/>
  <c r="M27" i="19"/>
  <c r="D27" i="19"/>
  <c r="B36" i="19"/>
  <c r="J36" i="19"/>
  <c r="K36" i="19"/>
  <c r="M36" i="19"/>
  <c r="L36" i="19"/>
  <c r="D36" i="19"/>
  <c r="C36" i="19"/>
  <c r="B34" i="19"/>
  <c r="J34" i="19"/>
  <c r="M34" i="19"/>
  <c r="K34" i="19"/>
  <c r="L34" i="19"/>
  <c r="D34" i="19"/>
  <c r="C34" i="19"/>
  <c r="L30" i="19"/>
  <c r="K30" i="19"/>
  <c r="B30" i="19"/>
  <c r="D30" i="19"/>
  <c r="J30" i="19"/>
  <c r="M30" i="19"/>
  <c r="K32" i="19"/>
  <c r="C32" i="19"/>
  <c r="M32" i="19"/>
  <c r="J32" i="19"/>
  <c r="D32" i="19"/>
  <c r="L32" i="19"/>
  <c r="B32" i="19"/>
  <c r="J26" i="19"/>
  <c r="B26" i="19"/>
  <c r="D26" i="19"/>
  <c r="L26" i="19"/>
  <c r="C26" i="19"/>
  <c r="K26" i="19"/>
  <c r="M26" i="19"/>
  <c r="B33" i="19"/>
  <c r="L33" i="19"/>
  <c r="M33" i="19"/>
  <c r="J33" i="19"/>
  <c r="K33" i="19"/>
  <c r="C33" i="19"/>
  <c r="D33" i="19"/>
  <c r="V10" i="3"/>
  <c r="W10" i="3"/>
  <c r="P13" i="5"/>
  <c r="M18" i="19"/>
  <c r="AB10" i="3"/>
  <c r="AB11" i="3"/>
  <c r="AB12" i="3"/>
  <c r="AB13" i="3"/>
  <c r="AB14" i="3"/>
  <c r="AC11" i="3"/>
  <c r="AC12" i="3"/>
  <c r="AC13" i="3"/>
  <c r="AC14" i="3"/>
  <c r="AB15" i="3"/>
  <c r="AC15" i="3"/>
  <c r="AB16" i="3"/>
  <c r="AC16" i="3"/>
  <c r="AB17" i="3"/>
  <c r="AC17" i="3"/>
  <c r="AB18" i="3"/>
  <c r="AC18" i="3"/>
  <c r="AB19" i="3"/>
  <c r="AC19" i="3"/>
  <c r="AB20" i="3"/>
  <c r="AC20" i="3"/>
  <c r="AB21" i="3"/>
  <c r="AC21" i="3"/>
  <c r="AC22" i="3"/>
  <c r="AB22" i="3"/>
  <c r="AC25" i="3"/>
  <c r="J21" i="5"/>
  <c r="I33" i="19"/>
  <c r="D22" i="5"/>
  <c r="I28" i="19"/>
  <c r="D25" i="5"/>
  <c r="J23" i="5"/>
  <c r="I35" i="19"/>
  <c r="D24" i="5"/>
  <c r="I30" i="19"/>
  <c r="J25" i="5"/>
  <c r="I37" i="19"/>
  <c r="D21" i="5"/>
  <c r="I27" i="19"/>
  <c r="J24" i="5"/>
  <c r="I36" i="19"/>
  <c r="J22" i="5"/>
  <c r="I34" i="19"/>
  <c r="B19" i="19"/>
  <c r="K11" i="19"/>
  <c r="L11" i="19"/>
  <c r="J11" i="19"/>
  <c r="M11" i="19"/>
  <c r="B11" i="19"/>
  <c r="K21" i="19"/>
  <c r="B21" i="19"/>
  <c r="L21" i="19"/>
  <c r="J21" i="19"/>
  <c r="M21" i="19"/>
  <c r="B18" i="19"/>
  <c r="L18" i="19"/>
  <c r="L8" i="19"/>
  <c r="K8" i="19"/>
  <c r="J8" i="19"/>
  <c r="M8" i="19"/>
  <c r="B8" i="19"/>
  <c r="K9" i="19"/>
  <c r="L9" i="19"/>
  <c r="M9" i="19"/>
  <c r="J9" i="19"/>
  <c r="B9" i="19"/>
  <c r="K23" i="19"/>
  <c r="B23" i="19"/>
  <c r="L23" i="19"/>
  <c r="M23" i="19"/>
  <c r="J23" i="19"/>
  <c r="K25" i="19"/>
  <c r="B25" i="19"/>
  <c r="L25" i="19"/>
  <c r="J25" i="19"/>
  <c r="M25" i="19"/>
  <c r="M10" i="19"/>
  <c r="J10" i="19"/>
  <c r="B10" i="19"/>
  <c r="K10" i="19"/>
  <c r="L10" i="19"/>
  <c r="K13" i="19"/>
  <c r="C13" i="19"/>
  <c r="B13" i="19"/>
  <c r="D13" i="19"/>
  <c r="J13" i="19"/>
  <c r="L13" i="19"/>
  <c r="M13" i="19"/>
  <c r="L20" i="19"/>
  <c r="K20" i="19"/>
  <c r="M20" i="19"/>
  <c r="B20" i="19"/>
  <c r="J20" i="19"/>
  <c r="M12" i="19"/>
  <c r="C12" i="19"/>
  <c r="J12" i="19"/>
  <c r="D12" i="19"/>
  <c r="K12" i="19"/>
  <c r="L12" i="19"/>
  <c r="B12" i="19"/>
  <c r="K22" i="19"/>
  <c r="M24" i="19"/>
  <c r="B24" i="19"/>
  <c r="J24" i="19"/>
  <c r="K24" i="19"/>
  <c r="L24" i="19"/>
  <c r="E90" i="2"/>
  <c r="I90" i="2"/>
  <c r="A90" i="2"/>
  <c r="AG98" i="3"/>
  <c r="AG97" i="3"/>
  <c r="AG96" i="3"/>
  <c r="AG95" i="3"/>
  <c r="AG94" i="3"/>
  <c r="AG93" i="3"/>
  <c r="AG92" i="3"/>
  <c r="AG91" i="3"/>
  <c r="AG90" i="3"/>
  <c r="AG89" i="3"/>
  <c r="AG88" i="3"/>
  <c r="AG87" i="3"/>
  <c r="E78" i="2"/>
  <c r="I78" i="2"/>
  <c r="A78" i="2"/>
  <c r="AG86" i="3"/>
  <c r="AG85" i="3"/>
  <c r="AG84" i="3"/>
  <c r="AG82" i="3"/>
  <c r="E72" i="2"/>
  <c r="I72" i="2"/>
  <c r="A72" i="2"/>
  <c r="AG80" i="3"/>
  <c r="AG79" i="3"/>
  <c r="AG78" i="3"/>
  <c r="AG77" i="3"/>
  <c r="AG76" i="3"/>
  <c r="E67" i="2"/>
  <c r="I67" i="2"/>
  <c r="A67" i="2"/>
  <c r="AG75" i="3"/>
  <c r="AG74" i="3"/>
  <c r="AG73" i="3"/>
  <c r="AG72" i="3"/>
  <c r="AG71" i="3"/>
  <c r="AG70" i="3"/>
  <c r="AG69" i="3"/>
  <c r="AG68" i="3"/>
  <c r="AG67" i="3"/>
  <c r="AG66" i="3"/>
  <c r="AG65" i="3"/>
  <c r="AG64" i="3"/>
  <c r="AG63" i="3"/>
  <c r="AG62" i="3"/>
  <c r="AG61" i="3"/>
  <c r="AG60" i="3"/>
  <c r="AG59" i="3"/>
  <c r="E50" i="2"/>
  <c r="I50" i="2"/>
  <c r="A50" i="2"/>
  <c r="AG58" i="3"/>
  <c r="AG57" i="3"/>
  <c r="AG56" i="3"/>
  <c r="E47" i="2"/>
  <c r="I47" i="2"/>
  <c r="A47" i="2"/>
  <c r="AG55" i="3"/>
  <c r="E46" i="2"/>
  <c r="I46" i="2"/>
  <c r="A46" i="2"/>
  <c r="AG54" i="3"/>
  <c r="E45" i="2"/>
  <c r="I45" i="2"/>
  <c r="A45" i="2"/>
  <c r="AG53" i="3"/>
  <c r="E44" i="2"/>
  <c r="I44" i="2"/>
  <c r="A44" i="2"/>
  <c r="AG52" i="3"/>
  <c r="E43" i="2"/>
  <c r="I43" i="2"/>
  <c r="A43" i="2"/>
  <c r="AG51" i="3"/>
  <c r="E42" i="2"/>
  <c r="I42" i="2"/>
  <c r="A42" i="2"/>
  <c r="AG50" i="3"/>
  <c r="AG49" i="3"/>
  <c r="AG48" i="3"/>
  <c r="AG47" i="3"/>
  <c r="AG46" i="3"/>
  <c r="AG45" i="3"/>
  <c r="AG44" i="3"/>
  <c r="AG42" i="3"/>
  <c r="AG41" i="3"/>
  <c r="AG40" i="3"/>
  <c r="AG39" i="3"/>
  <c r="AG38" i="3"/>
  <c r="AG37" i="3"/>
  <c r="E28" i="2"/>
  <c r="A28" i="2"/>
  <c r="AG36" i="3"/>
  <c r="E27" i="2"/>
  <c r="A27" i="2"/>
  <c r="AG35" i="3"/>
  <c r="AA99" i="3"/>
  <c r="AA94" i="3"/>
  <c r="E85" i="2"/>
  <c r="I85" i="2"/>
  <c r="A85" i="2"/>
  <c r="AA93" i="3"/>
  <c r="E84" i="2"/>
  <c r="I84" i="2"/>
  <c r="A84" i="2"/>
  <c r="AA92" i="3"/>
  <c r="E83" i="2"/>
  <c r="I83" i="2"/>
  <c r="A83" i="2"/>
  <c r="AA91" i="3"/>
  <c r="E82" i="2"/>
  <c r="I82" i="2"/>
  <c r="A82" i="2"/>
  <c r="AA90" i="3"/>
  <c r="E81" i="2"/>
  <c r="I81" i="2"/>
  <c r="A81" i="2"/>
  <c r="AA89" i="3"/>
  <c r="E80" i="2"/>
  <c r="I80" i="2"/>
  <c r="A80" i="2"/>
  <c r="AA88" i="3"/>
  <c r="E79" i="2"/>
  <c r="I79" i="2"/>
  <c r="A79" i="2"/>
  <c r="AA87" i="3"/>
  <c r="AA86" i="3"/>
  <c r="E77" i="2"/>
  <c r="I77" i="2"/>
  <c r="A77" i="2"/>
  <c r="AA85" i="3"/>
  <c r="E74" i="2"/>
  <c r="I74" i="2"/>
  <c r="A74" i="2"/>
  <c r="AA82" i="3"/>
  <c r="AA80" i="3"/>
  <c r="E71" i="2"/>
  <c r="I71" i="2"/>
  <c r="A71" i="2"/>
  <c r="AA79" i="3"/>
  <c r="E70" i="2"/>
  <c r="I70" i="2"/>
  <c r="A70" i="2"/>
  <c r="AA78" i="3"/>
  <c r="E69" i="2"/>
  <c r="I69" i="2"/>
  <c r="A69" i="2"/>
  <c r="AA77" i="3"/>
  <c r="E68" i="2"/>
  <c r="I68" i="2"/>
  <c r="A68" i="2"/>
  <c r="AA76" i="3"/>
  <c r="AA75" i="3"/>
  <c r="E66" i="2"/>
  <c r="I66" i="2"/>
  <c r="A66" i="2"/>
  <c r="AA74" i="3"/>
  <c r="E65" i="2"/>
  <c r="I65" i="2"/>
  <c r="A65" i="2"/>
  <c r="AA73" i="3"/>
  <c r="E64" i="2"/>
  <c r="I64" i="2"/>
  <c r="A64" i="2"/>
  <c r="AA72" i="3"/>
  <c r="E63" i="2"/>
  <c r="I63" i="2"/>
  <c r="A63" i="2"/>
  <c r="AA71" i="3"/>
  <c r="E62" i="2"/>
  <c r="I62" i="2"/>
  <c r="A62" i="2"/>
  <c r="AA70" i="3"/>
  <c r="E61" i="2"/>
  <c r="I61" i="2"/>
  <c r="A61" i="2"/>
  <c r="AA69" i="3"/>
  <c r="E60" i="2"/>
  <c r="I60" i="2"/>
  <c r="A60" i="2"/>
  <c r="AA68" i="3"/>
  <c r="E59" i="2"/>
  <c r="I59" i="2"/>
  <c r="A59" i="2"/>
  <c r="AA67" i="3"/>
  <c r="E58" i="2"/>
  <c r="I58" i="2"/>
  <c r="A58" i="2"/>
  <c r="AA66" i="3"/>
  <c r="E57" i="2"/>
  <c r="I57" i="2"/>
  <c r="A57" i="2"/>
  <c r="AA65" i="3"/>
  <c r="E56" i="2"/>
  <c r="I56" i="2"/>
  <c r="A56" i="2"/>
  <c r="AA64" i="3"/>
  <c r="E55" i="2"/>
  <c r="I55" i="2"/>
  <c r="A55" i="2"/>
  <c r="AA63" i="3"/>
  <c r="E54" i="2"/>
  <c r="I54" i="2"/>
  <c r="A54" i="2"/>
  <c r="AA62" i="3"/>
  <c r="E53" i="2"/>
  <c r="I53" i="2"/>
  <c r="A53" i="2"/>
  <c r="AA61" i="3"/>
  <c r="E52" i="2"/>
  <c r="I52" i="2"/>
  <c r="A52" i="2"/>
  <c r="AA60" i="3"/>
  <c r="E51" i="2"/>
  <c r="I51" i="2"/>
  <c r="A51" i="2"/>
  <c r="AA59" i="3"/>
  <c r="AA58" i="3"/>
  <c r="E49" i="2"/>
  <c r="I49" i="2"/>
  <c r="A49" i="2"/>
  <c r="AA57" i="3"/>
  <c r="E48" i="2"/>
  <c r="I48" i="2"/>
  <c r="A48" i="2"/>
  <c r="AA56" i="3"/>
  <c r="AA55" i="3"/>
  <c r="AA54" i="3"/>
  <c r="AA53" i="3"/>
  <c r="AA52" i="3"/>
  <c r="AA51" i="3"/>
  <c r="AA50" i="3"/>
  <c r="E41" i="2"/>
  <c r="I41" i="2"/>
  <c r="A41" i="2"/>
  <c r="AA49" i="3"/>
  <c r="E40" i="2"/>
  <c r="I40" i="2"/>
  <c r="A40" i="2"/>
  <c r="AA48" i="3"/>
  <c r="E39" i="2"/>
  <c r="I39" i="2"/>
  <c r="A39" i="2"/>
  <c r="AA47" i="3"/>
  <c r="E38" i="2"/>
  <c r="I38" i="2"/>
  <c r="A38" i="2"/>
  <c r="AA46" i="3"/>
  <c r="E35" i="2"/>
  <c r="I35" i="2"/>
  <c r="A35" i="2"/>
  <c r="AA43" i="3"/>
  <c r="E26" i="2"/>
  <c r="A26" i="2"/>
  <c r="AA34" i="3"/>
  <c r="E24" i="2"/>
  <c r="I24" i="2"/>
  <c r="A24" i="2"/>
  <c r="AA32" i="3"/>
  <c r="E17" i="2"/>
  <c r="I17" i="2"/>
  <c r="A17" i="2"/>
  <c r="AA25" i="3"/>
  <c r="E16" i="2"/>
  <c r="I16" i="2"/>
  <c r="A16" i="2"/>
  <c r="AA24" i="3"/>
  <c r="E15" i="2"/>
  <c r="I15" i="2"/>
  <c r="A15" i="2"/>
  <c r="AA23" i="3"/>
  <c r="E14" i="2"/>
  <c r="I14" i="2"/>
  <c r="A14" i="2"/>
  <c r="AA22" i="3"/>
  <c r="C24" i="17"/>
  <c r="J22" i="19"/>
  <c r="M31" i="19"/>
  <c r="I31" i="19"/>
  <c r="K31" i="19"/>
  <c r="L31" i="19"/>
  <c r="J31" i="19"/>
  <c r="B31" i="19"/>
  <c r="B22" i="19"/>
  <c r="L22" i="19"/>
  <c r="K27" i="19"/>
  <c r="J27" i="19"/>
  <c r="L27" i="19"/>
  <c r="M29" i="19"/>
  <c r="K29" i="19"/>
  <c r="D29" i="19"/>
  <c r="D23" i="5"/>
  <c r="I29" i="19"/>
  <c r="J29" i="19"/>
  <c r="B29" i="19"/>
  <c r="K18" i="19"/>
  <c r="J18" i="19"/>
  <c r="D19" i="19"/>
  <c r="L19" i="19"/>
  <c r="C19" i="19"/>
  <c r="J19" i="19"/>
  <c r="M19" i="19"/>
  <c r="K19" i="19"/>
  <c r="B17" i="19"/>
  <c r="K17" i="19"/>
  <c r="L17" i="19"/>
  <c r="J17" i="19"/>
  <c r="M17" i="19"/>
  <c r="K14" i="19"/>
  <c r="J14" i="19"/>
  <c r="M14" i="19"/>
  <c r="B14" i="19"/>
  <c r="L14" i="19"/>
  <c r="B15" i="19"/>
  <c r="K15" i="19"/>
  <c r="L15" i="19"/>
  <c r="M15" i="19"/>
  <c r="J15" i="19"/>
  <c r="B16" i="19"/>
  <c r="M16" i="19"/>
  <c r="J16" i="19"/>
  <c r="K16" i="19"/>
  <c r="L16" i="19"/>
  <c r="A4" i="17"/>
  <c r="G3" i="17"/>
  <c r="T19" i="3"/>
  <c r="T20" i="3"/>
  <c r="T21" i="3"/>
  <c r="T22" i="3"/>
  <c r="T23" i="3"/>
  <c r="T24" i="3"/>
  <c r="T25" i="3"/>
  <c r="T26" i="3"/>
  <c r="T27" i="3"/>
  <c r="T28" i="3"/>
  <c r="M24" i="17"/>
  <c r="M25" i="17"/>
  <c r="M26" i="17"/>
  <c r="M27" i="17"/>
  <c r="B3" i="19"/>
  <c r="L3" i="19"/>
  <c r="M3" i="19"/>
  <c r="J3" i="19"/>
  <c r="K3" i="19"/>
  <c r="B6" i="19"/>
  <c r="J6" i="19"/>
  <c r="K6" i="19"/>
  <c r="L6" i="19"/>
  <c r="M6" i="19"/>
  <c r="D6" i="19"/>
  <c r="C6" i="19"/>
  <c r="B5" i="19"/>
  <c r="L5" i="19"/>
  <c r="M5" i="19"/>
  <c r="J5" i="19"/>
  <c r="K5" i="19"/>
  <c r="B7" i="19"/>
  <c r="L7" i="19"/>
  <c r="M7" i="19"/>
  <c r="J7" i="19"/>
  <c r="K7" i="19"/>
  <c r="D7" i="19"/>
  <c r="C7" i="19"/>
  <c r="L2" i="19"/>
  <c r="K2" i="19"/>
  <c r="J2" i="19"/>
  <c r="M2" i="19"/>
  <c r="B2" i="19"/>
  <c r="B4" i="19"/>
  <c r="J4" i="19"/>
  <c r="K4" i="19"/>
  <c r="L4" i="19"/>
  <c r="M4" i="19"/>
  <c r="E100" i="21"/>
  <c r="D100" i="21"/>
  <c r="E99" i="21"/>
  <c r="D99" i="21"/>
  <c r="E98" i="21"/>
  <c r="D98" i="21"/>
  <c r="E97" i="2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J8" i="21"/>
  <c r="B12" i="21"/>
  <c r="C12" i="21"/>
  <c r="F12" i="21"/>
  <c r="G12" i="21"/>
  <c r="H12" i="21"/>
  <c r="I12" i="21"/>
  <c r="B13" i="21"/>
  <c r="C13" i="21"/>
  <c r="F13" i="21"/>
  <c r="G13" i="21"/>
  <c r="H13" i="21"/>
  <c r="I13" i="21"/>
  <c r="B14" i="21"/>
  <c r="C14" i="21"/>
  <c r="F14" i="21"/>
  <c r="G14" i="21"/>
  <c r="H14" i="21"/>
  <c r="I14" i="21"/>
  <c r="B15" i="21"/>
  <c r="C15" i="21"/>
  <c r="F15" i="21"/>
  <c r="G15" i="21"/>
  <c r="H15" i="21"/>
  <c r="I15" i="21"/>
  <c r="B16" i="21"/>
  <c r="C16" i="21"/>
  <c r="F16" i="21"/>
  <c r="G16" i="21"/>
  <c r="H16" i="21"/>
  <c r="I16" i="21"/>
  <c r="B17" i="21"/>
  <c r="C17" i="21"/>
  <c r="F17" i="21"/>
  <c r="G17" i="21"/>
  <c r="H17" i="21"/>
  <c r="I17" i="21"/>
  <c r="B18" i="21"/>
  <c r="C18" i="21"/>
  <c r="F18" i="21"/>
  <c r="G18" i="21"/>
  <c r="H18" i="21"/>
  <c r="I18" i="21"/>
  <c r="B19" i="21"/>
  <c r="C19" i="21"/>
  <c r="F19" i="21"/>
  <c r="G19" i="21"/>
  <c r="H19" i="21"/>
  <c r="I19" i="21"/>
  <c r="B20" i="21"/>
  <c r="C20" i="21"/>
  <c r="F20" i="21"/>
  <c r="G20" i="21"/>
  <c r="H20" i="21"/>
  <c r="I20" i="21"/>
  <c r="B21" i="21"/>
  <c r="C21" i="21"/>
  <c r="F21" i="21"/>
  <c r="G21" i="21"/>
  <c r="H21" i="21"/>
  <c r="I21" i="21"/>
  <c r="B22" i="21"/>
  <c r="C22" i="21"/>
  <c r="F22" i="21"/>
  <c r="G22" i="21"/>
  <c r="H22" i="21"/>
  <c r="I22" i="21"/>
  <c r="B23" i="21"/>
  <c r="C23" i="21"/>
  <c r="F23" i="21"/>
  <c r="G23" i="21"/>
  <c r="H23" i="21"/>
  <c r="I23" i="21"/>
  <c r="B24" i="21"/>
  <c r="C24" i="21"/>
  <c r="F24" i="21"/>
  <c r="G24" i="21"/>
  <c r="H24" i="21"/>
  <c r="I24" i="21"/>
  <c r="B25" i="21"/>
  <c r="C25" i="21"/>
  <c r="F25" i="21"/>
  <c r="G25" i="21"/>
  <c r="H25" i="21"/>
  <c r="I25" i="21"/>
  <c r="B26" i="21"/>
  <c r="C26" i="21"/>
  <c r="F26" i="21"/>
  <c r="G26" i="21"/>
  <c r="H26" i="21"/>
  <c r="I26" i="21"/>
  <c r="B27" i="21"/>
  <c r="C27" i="21"/>
  <c r="F27" i="21"/>
  <c r="G27" i="21"/>
  <c r="H27" i="21"/>
  <c r="I27" i="21"/>
  <c r="B28" i="21"/>
  <c r="C28" i="21"/>
  <c r="F28" i="21"/>
  <c r="G28" i="21"/>
  <c r="H28" i="21"/>
  <c r="I28" i="21"/>
  <c r="B29" i="21"/>
  <c r="C29" i="21"/>
  <c r="F29" i="21"/>
  <c r="G29" i="21"/>
  <c r="H29" i="21"/>
  <c r="I29" i="21"/>
  <c r="B30" i="21"/>
  <c r="C30" i="21"/>
  <c r="F30" i="21"/>
  <c r="G30" i="21"/>
  <c r="H30" i="21"/>
  <c r="I30" i="21"/>
  <c r="B31" i="21"/>
  <c r="C31" i="21"/>
  <c r="F31" i="21"/>
  <c r="G31" i="21"/>
  <c r="H31" i="21"/>
  <c r="I31" i="21"/>
  <c r="B32" i="21"/>
  <c r="C32" i="21"/>
  <c r="F32" i="21"/>
  <c r="G32" i="21"/>
  <c r="H32" i="21"/>
  <c r="I32" i="21"/>
  <c r="B33" i="21"/>
  <c r="C33" i="21"/>
  <c r="F33" i="21"/>
  <c r="G33" i="21"/>
  <c r="H33" i="21"/>
  <c r="I33" i="21"/>
  <c r="B34" i="21"/>
  <c r="C34" i="21"/>
  <c r="F34" i="21"/>
  <c r="G34" i="21"/>
  <c r="H34" i="21"/>
  <c r="I34" i="21"/>
  <c r="B35" i="21"/>
  <c r="C35" i="21"/>
  <c r="F35" i="21"/>
  <c r="G35" i="21"/>
  <c r="H35" i="21"/>
  <c r="I35" i="21"/>
  <c r="B36" i="21"/>
  <c r="C36" i="21"/>
  <c r="F36" i="21"/>
  <c r="G36" i="21"/>
  <c r="H36" i="21"/>
  <c r="I36" i="21"/>
  <c r="B37" i="21"/>
  <c r="C37" i="21"/>
  <c r="F37" i="21"/>
  <c r="G37" i="21"/>
  <c r="H37" i="21"/>
  <c r="I37" i="21"/>
  <c r="B38" i="21"/>
  <c r="C38" i="21"/>
  <c r="F38" i="21"/>
  <c r="G38" i="21"/>
  <c r="H38" i="21"/>
  <c r="I38" i="21"/>
  <c r="B39" i="21"/>
  <c r="C39" i="21"/>
  <c r="F39" i="21"/>
  <c r="G39" i="21"/>
  <c r="H39" i="21"/>
  <c r="I39" i="21"/>
  <c r="B40" i="21"/>
  <c r="C40" i="21"/>
  <c r="F40" i="21"/>
  <c r="G40" i="21"/>
  <c r="H40" i="21"/>
  <c r="I40" i="21"/>
  <c r="B41" i="21"/>
  <c r="C41" i="21"/>
  <c r="F41" i="21"/>
  <c r="G41" i="21"/>
  <c r="H41" i="21"/>
  <c r="I41" i="21"/>
  <c r="B42" i="21"/>
  <c r="C42" i="21"/>
  <c r="F42" i="21"/>
  <c r="G42" i="21"/>
  <c r="H42" i="21"/>
  <c r="I42" i="21"/>
  <c r="B43" i="21"/>
  <c r="C43" i="21"/>
  <c r="F43" i="21"/>
  <c r="G43" i="21"/>
  <c r="H43" i="21"/>
  <c r="I43" i="21"/>
  <c r="B44" i="21"/>
  <c r="C44" i="21"/>
  <c r="F44" i="21"/>
  <c r="G44" i="21"/>
  <c r="H44" i="21"/>
  <c r="I44" i="21"/>
  <c r="B45" i="21"/>
  <c r="C45" i="21"/>
  <c r="F45" i="21"/>
  <c r="G45" i="21"/>
  <c r="H45" i="21"/>
  <c r="I45" i="21"/>
  <c r="B46" i="21"/>
  <c r="C46" i="21"/>
  <c r="F46" i="21"/>
  <c r="G46" i="21"/>
  <c r="H46" i="21"/>
  <c r="I46" i="21"/>
  <c r="B47" i="21"/>
  <c r="C47" i="21"/>
  <c r="F47" i="21"/>
  <c r="G47" i="21"/>
  <c r="H47" i="21"/>
  <c r="I47" i="21"/>
  <c r="B48" i="21"/>
  <c r="C48" i="21"/>
  <c r="F48" i="21"/>
  <c r="G48" i="21"/>
  <c r="H48" i="21"/>
  <c r="I48" i="21"/>
  <c r="B49" i="21"/>
  <c r="C49" i="21"/>
  <c r="F49" i="21"/>
  <c r="G49" i="21"/>
  <c r="H49" i="21"/>
  <c r="I49" i="21"/>
  <c r="B50" i="21"/>
  <c r="C50" i="21"/>
  <c r="F50" i="21"/>
  <c r="G50" i="21"/>
  <c r="H50" i="21"/>
  <c r="I50" i="21"/>
  <c r="B51" i="21"/>
  <c r="C51" i="21"/>
  <c r="F51" i="21"/>
  <c r="G51" i="21"/>
  <c r="H51" i="21"/>
  <c r="I51" i="21"/>
  <c r="B52" i="21"/>
  <c r="C52" i="21"/>
  <c r="F52" i="21"/>
  <c r="G52" i="21"/>
  <c r="H52" i="21"/>
  <c r="I52" i="21"/>
  <c r="B53" i="21"/>
  <c r="C53" i="21"/>
  <c r="F53" i="21"/>
  <c r="G53" i="21"/>
  <c r="H53" i="21"/>
  <c r="I53" i="21"/>
  <c r="B54" i="21"/>
  <c r="C54" i="21"/>
  <c r="F54" i="21"/>
  <c r="G54" i="21"/>
  <c r="H54" i="21"/>
  <c r="I54" i="21"/>
  <c r="B55" i="21"/>
  <c r="C55" i="21"/>
  <c r="F55" i="21"/>
  <c r="G55" i="21"/>
  <c r="H55" i="21"/>
  <c r="I55" i="21"/>
  <c r="B56" i="21"/>
  <c r="C56" i="21"/>
  <c r="F56" i="21"/>
  <c r="G56" i="21"/>
  <c r="H56" i="21"/>
  <c r="I56" i="21"/>
  <c r="B57" i="21"/>
  <c r="C57" i="21"/>
  <c r="F57" i="21"/>
  <c r="G57" i="21"/>
  <c r="H57" i="21"/>
  <c r="I57" i="21"/>
  <c r="B58" i="21"/>
  <c r="C58" i="21"/>
  <c r="F58" i="21"/>
  <c r="G58" i="21"/>
  <c r="H58" i="21"/>
  <c r="I58" i="21"/>
  <c r="B59" i="21"/>
  <c r="C59" i="21"/>
  <c r="F59" i="21"/>
  <c r="G59" i="21"/>
  <c r="H59" i="21"/>
  <c r="I59" i="21"/>
  <c r="B60" i="21"/>
  <c r="C60" i="21"/>
  <c r="F60" i="21"/>
  <c r="G60" i="21"/>
  <c r="H60" i="21"/>
  <c r="I60" i="21"/>
  <c r="B61" i="21"/>
  <c r="C61" i="21"/>
  <c r="F61" i="21"/>
  <c r="G61" i="21"/>
  <c r="H61" i="21"/>
  <c r="I61" i="21"/>
  <c r="B62" i="21"/>
  <c r="C62" i="21"/>
  <c r="F62" i="21"/>
  <c r="G62" i="21"/>
  <c r="H62" i="21"/>
  <c r="I62" i="21"/>
  <c r="B63" i="21"/>
  <c r="C63" i="21"/>
  <c r="F63" i="21"/>
  <c r="G63" i="21"/>
  <c r="H63" i="21"/>
  <c r="I63" i="21"/>
  <c r="B64" i="21"/>
  <c r="C64" i="21"/>
  <c r="F64" i="21"/>
  <c r="G64" i="21"/>
  <c r="H64" i="21"/>
  <c r="I64" i="21"/>
  <c r="B65" i="21"/>
  <c r="C65" i="21"/>
  <c r="F65" i="21"/>
  <c r="G65" i="21"/>
  <c r="H65" i="21"/>
  <c r="I65" i="21"/>
  <c r="B66" i="21"/>
  <c r="C66" i="21"/>
  <c r="F66" i="21"/>
  <c r="G66" i="21"/>
  <c r="H66" i="21"/>
  <c r="I66" i="21"/>
  <c r="B67" i="21"/>
  <c r="C67" i="21"/>
  <c r="F67" i="21"/>
  <c r="G67" i="21"/>
  <c r="H67" i="21"/>
  <c r="I67" i="21"/>
  <c r="B68" i="21"/>
  <c r="C68" i="21"/>
  <c r="F68" i="21"/>
  <c r="G68" i="21"/>
  <c r="H68" i="21"/>
  <c r="I68" i="21"/>
  <c r="B69" i="21"/>
  <c r="C69" i="21"/>
  <c r="F69" i="21"/>
  <c r="G69" i="21"/>
  <c r="H69" i="21"/>
  <c r="I69" i="21"/>
  <c r="B70" i="21"/>
  <c r="C70" i="21"/>
  <c r="F70" i="21"/>
  <c r="G70" i="21"/>
  <c r="H70" i="21"/>
  <c r="I70" i="21"/>
  <c r="B71" i="21"/>
  <c r="C71" i="21"/>
  <c r="F71" i="21"/>
  <c r="G71" i="21"/>
  <c r="H71" i="21"/>
  <c r="I71" i="21"/>
  <c r="B72" i="21"/>
  <c r="C72" i="21"/>
  <c r="F72" i="21"/>
  <c r="G72" i="21"/>
  <c r="H72" i="21"/>
  <c r="I72" i="21"/>
  <c r="B73" i="21"/>
  <c r="C73" i="21"/>
  <c r="F73" i="21"/>
  <c r="G73" i="21"/>
  <c r="H73" i="21"/>
  <c r="I73" i="21"/>
  <c r="B74" i="21"/>
  <c r="C74" i="21"/>
  <c r="F74" i="21"/>
  <c r="G74" i="21"/>
  <c r="H74" i="21"/>
  <c r="I74" i="21"/>
  <c r="B75" i="21"/>
  <c r="C75" i="21"/>
  <c r="F75" i="21"/>
  <c r="G75" i="21"/>
  <c r="H75" i="21"/>
  <c r="I75" i="21"/>
  <c r="B76" i="21"/>
  <c r="C76" i="21"/>
  <c r="F76" i="21"/>
  <c r="G76" i="21"/>
  <c r="H76" i="21"/>
  <c r="I76" i="21"/>
  <c r="B77" i="21"/>
  <c r="C77" i="21"/>
  <c r="F77" i="21"/>
  <c r="G77" i="21"/>
  <c r="H77" i="21"/>
  <c r="I77" i="21"/>
  <c r="B78" i="21"/>
  <c r="C78" i="21"/>
  <c r="F78" i="21"/>
  <c r="G78" i="21"/>
  <c r="H78" i="21"/>
  <c r="I78" i="21"/>
  <c r="B79" i="21"/>
  <c r="C79" i="21"/>
  <c r="F79" i="21"/>
  <c r="G79" i="21"/>
  <c r="H79" i="21"/>
  <c r="I79" i="21"/>
  <c r="B80" i="21"/>
  <c r="C80" i="21"/>
  <c r="F80" i="21"/>
  <c r="G80" i="21"/>
  <c r="H80" i="21"/>
  <c r="I80" i="21"/>
  <c r="B81" i="21"/>
  <c r="C81" i="21"/>
  <c r="F81" i="21"/>
  <c r="G81" i="21"/>
  <c r="H81" i="21"/>
  <c r="I81" i="21"/>
  <c r="B82" i="21"/>
  <c r="C82" i="21"/>
  <c r="F82" i="21"/>
  <c r="G82" i="21"/>
  <c r="H82" i="21"/>
  <c r="I82" i="21"/>
  <c r="B83" i="21"/>
  <c r="C83" i="21"/>
  <c r="F83" i="21"/>
  <c r="G83" i="21"/>
  <c r="H83" i="21"/>
  <c r="I83" i="21"/>
  <c r="B84" i="21"/>
  <c r="C84" i="21"/>
  <c r="F84" i="21"/>
  <c r="G84" i="21"/>
  <c r="H84" i="21"/>
  <c r="I84" i="21"/>
  <c r="B85" i="21"/>
  <c r="C85" i="21"/>
  <c r="F85" i="21"/>
  <c r="G85" i="21"/>
  <c r="H85" i="21"/>
  <c r="I85" i="21"/>
  <c r="B86" i="21"/>
  <c r="C86" i="21"/>
  <c r="F86" i="21"/>
  <c r="G86" i="21"/>
  <c r="H86" i="21"/>
  <c r="I86" i="21"/>
  <c r="B87" i="21"/>
  <c r="C87" i="21"/>
  <c r="F87" i="21"/>
  <c r="G87" i="21"/>
  <c r="H87" i="21"/>
  <c r="I87" i="21"/>
  <c r="B88" i="21"/>
  <c r="C88" i="21"/>
  <c r="F88" i="21"/>
  <c r="G88" i="21"/>
  <c r="H88" i="21"/>
  <c r="I88" i="21"/>
  <c r="B89" i="21"/>
  <c r="C89" i="21"/>
  <c r="F89" i="21"/>
  <c r="G89" i="21"/>
  <c r="H89" i="21"/>
  <c r="I89" i="21"/>
  <c r="B90" i="21"/>
  <c r="C90" i="21"/>
  <c r="F90" i="21"/>
  <c r="G90" i="21"/>
  <c r="H90" i="21"/>
  <c r="I90" i="21"/>
  <c r="B91" i="21"/>
  <c r="C91" i="21"/>
  <c r="F91" i="21"/>
  <c r="G91" i="21"/>
  <c r="H91" i="21"/>
  <c r="I91" i="21"/>
  <c r="B92" i="21"/>
  <c r="C92" i="21"/>
  <c r="F92" i="21"/>
  <c r="G92" i="21"/>
  <c r="H92" i="21"/>
  <c r="I92" i="21"/>
  <c r="B93" i="21"/>
  <c r="C93" i="21"/>
  <c r="F93" i="21"/>
  <c r="G93" i="21"/>
  <c r="H93" i="21"/>
  <c r="I93" i="21"/>
  <c r="B94" i="21"/>
  <c r="C94" i="21"/>
  <c r="F94" i="21"/>
  <c r="G94" i="21"/>
  <c r="H94" i="21"/>
  <c r="I94" i="21"/>
  <c r="B95" i="21"/>
  <c r="C95" i="21"/>
  <c r="F95" i="21"/>
  <c r="G95" i="21"/>
  <c r="H95" i="21"/>
  <c r="I95" i="21"/>
  <c r="B96" i="21"/>
  <c r="C96" i="21"/>
  <c r="F96" i="21"/>
  <c r="G96" i="21"/>
  <c r="H96" i="21"/>
  <c r="I96" i="21"/>
  <c r="B97" i="21"/>
  <c r="C97" i="21"/>
  <c r="F97" i="21"/>
  <c r="G97" i="21"/>
  <c r="H97" i="21"/>
  <c r="I97" i="21"/>
  <c r="B98" i="21"/>
  <c r="C98" i="21"/>
  <c r="F98" i="21"/>
  <c r="G98" i="21"/>
  <c r="H98" i="21"/>
  <c r="I98" i="21"/>
  <c r="B99" i="21"/>
  <c r="C99" i="21"/>
  <c r="F99" i="21"/>
  <c r="G99" i="21"/>
  <c r="H99" i="21"/>
  <c r="I99" i="21"/>
  <c r="B100" i="21"/>
  <c r="C100" i="21"/>
  <c r="F100" i="21"/>
  <c r="G100" i="21"/>
  <c r="H100" i="21"/>
  <c r="I100" i="21"/>
  <c r="G11" i="21"/>
  <c r="H11" i="21"/>
  <c r="I11" i="21"/>
  <c r="F11" i="21"/>
  <c r="C11" i="21"/>
  <c r="B11" i="21"/>
  <c r="E3" i="2"/>
  <c r="E4" i="2"/>
  <c r="E5" i="2"/>
  <c r="E6" i="2"/>
  <c r="E7" i="2"/>
  <c r="E8" i="2"/>
  <c r="E9" i="2"/>
  <c r="E10" i="2"/>
  <c r="E11" i="2"/>
  <c r="E12" i="2"/>
  <c r="E13" i="2"/>
  <c r="E18" i="2"/>
  <c r="E19" i="2"/>
  <c r="E20" i="2"/>
  <c r="E21" i="2"/>
  <c r="E22" i="2"/>
  <c r="E23" i="2"/>
  <c r="E25" i="2"/>
  <c r="E29" i="2"/>
  <c r="E30" i="2"/>
  <c r="E31" i="2"/>
  <c r="E32" i="2"/>
  <c r="E33" i="2"/>
  <c r="E34" i="2"/>
  <c r="E36" i="2"/>
  <c r="E37" i="2"/>
  <c r="E73" i="2"/>
  <c r="E75" i="2"/>
  <c r="E76" i="2"/>
  <c r="E86" i="2"/>
  <c r="E87" i="2"/>
  <c r="E88" i="2"/>
  <c r="E89" i="2"/>
  <c r="E91" i="2"/>
  <c r="F31" i="17"/>
  <c r="N11" i="17"/>
  <c r="G11" i="17"/>
  <c r="N12" i="17"/>
  <c r="G12" i="17"/>
  <c r="N13" i="17"/>
  <c r="G13" i="17"/>
  <c r="N14" i="17"/>
  <c r="G14" i="17"/>
  <c r="N15" i="17"/>
  <c r="G15" i="17"/>
  <c r="N16" i="17"/>
  <c r="G16" i="17"/>
  <c r="N24" i="17"/>
  <c r="N25" i="17"/>
  <c r="N26" i="17"/>
  <c r="N27" i="17"/>
  <c r="M10" i="17"/>
  <c r="N10" i="17"/>
  <c r="G10" i="17"/>
  <c r="L24" i="17"/>
  <c r="L25" i="17"/>
  <c r="L26" i="17"/>
  <c r="L27" i="17"/>
  <c r="L11" i="17"/>
  <c r="C11" i="17"/>
  <c r="L12" i="17"/>
  <c r="C12" i="17"/>
  <c r="L13" i="17"/>
  <c r="C13" i="17"/>
  <c r="L14" i="17"/>
  <c r="C14" i="17"/>
  <c r="L15" i="17"/>
  <c r="C15" i="17"/>
  <c r="L16" i="17"/>
  <c r="C16" i="17"/>
  <c r="K10" i="17"/>
  <c r="L10" i="17"/>
  <c r="C10" i="17"/>
  <c r="T29" i="3"/>
  <c r="T30" i="3"/>
  <c r="T31" i="3"/>
  <c r="T32" i="3"/>
  <c r="T33" i="3"/>
  <c r="T34" i="3"/>
  <c r="T35" i="3"/>
  <c r="T36" i="3"/>
  <c r="T11" i="3"/>
  <c r="S19" i="3"/>
  <c r="S20" i="3"/>
  <c r="S21" i="3"/>
  <c r="S22" i="3"/>
  <c r="S23" i="3"/>
  <c r="S24" i="3"/>
  <c r="S25" i="3"/>
  <c r="S26" i="3"/>
  <c r="S27" i="3"/>
  <c r="S28" i="3"/>
  <c r="S29" i="3"/>
  <c r="S30" i="3"/>
  <c r="S31" i="3"/>
  <c r="S32" i="3"/>
  <c r="S33" i="3"/>
  <c r="S34" i="3"/>
  <c r="S35" i="3"/>
  <c r="S36"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E2" i="2"/>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4" i="3"/>
  <c r="AC23"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AG90" i="2"/>
  <c r="AF90" i="2"/>
  <c r="AH90" i="2"/>
  <c r="W90" i="2"/>
  <c r="AA90" i="2"/>
  <c r="AE90" i="2"/>
  <c r="Y90" i="2"/>
  <c r="AB90" i="2"/>
  <c r="Z90" i="2"/>
  <c r="AC90" i="2"/>
  <c r="AD90" i="2"/>
  <c r="AG86" i="2"/>
  <c r="AF86" i="2"/>
  <c r="AH86" i="2"/>
  <c r="AE86" i="2"/>
  <c r="W86" i="2"/>
  <c r="Z86" i="2"/>
  <c r="AA86" i="2"/>
  <c r="Y86" i="2"/>
  <c r="AB86" i="2"/>
  <c r="AC86" i="2"/>
  <c r="AD86" i="2"/>
  <c r="AG82" i="2"/>
  <c r="AF82" i="2"/>
  <c r="AH82" i="2"/>
  <c r="W82" i="2"/>
  <c r="AA82" i="2"/>
  <c r="Y82" i="2"/>
  <c r="AB82" i="2"/>
  <c r="Z82" i="2"/>
  <c r="AC82" i="2"/>
  <c r="AE82" i="2"/>
  <c r="AD82" i="2"/>
  <c r="AG78" i="2"/>
  <c r="AF78" i="2"/>
  <c r="AH78" i="2"/>
  <c r="W78" i="2"/>
  <c r="AE78" i="2"/>
  <c r="Z78" i="2"/>
  <c r="AA78" i="2"/>
  <c r="AB78" i="2"/>
  <c r="AC78" i="2"/>
  <c r="Y78" i="2"/>
  <c r="AD78" i="2"/>
  <c r="AG74" i="2"/>
  <c r="AF74" i="2"/>
  <c r="AH74" i="2"/>
  <c r="W74" i="2"/>
  <c r="Y74" i="2"/>
  <c r="AC74" i="2"/>
  <c r="AD74" i="2"/>
  <c r="Z74" i="2"/>
  <c r="AE74" i="2"/>
  <c r="AA74" i="2"/>
  <c r="AB74" i="2"/>
  <c r="AG70" i="2"/>
  <c r="AF70" i="2"/>
  <c r="AH70" i="2"/>
  <c r="W70" i="2"/>
  <c r="AE70" i="2"/>
  <c r="Y70" i="2"/>
  <c r="Z70" i="2"/>
  <c r="AC70" i="2"/>
  <c r="AD70" i="2"/>
  <c r="AB70" i="2"/>
  <c r="AA70" i="2"/>
  <c r="AG66" i="2"/>
  <c r="AF66" i="2"/>
  <c r="AH66" i="2"/>
  <c r="W66" i="2"/>
  <c r="Z66" i="2"/>
  <c r="AB66" i="2"/>
  <c r="AC66" i="2"/>
  <c r="AA66" i="2"/>
  <c r="AD66" i="2"/>
  <c r="Y66" i="2"/>
  <c r="AE66" i="2"/>
  <c r="AG62" i="2"/>
  <c r="AF62" i="2"/>
  <c r="AH62" i="2"/>
  <c r="W62" i="2"/>
  <c r="AE62" i="2"/>
  <c r="AB62" i="2"/>
  <c r="AC62" i="2"/>
  <c r="AA62" i="2"/>
  <c r="Y62" i="2"/>
  <c r="AD62" i="2"/>
  <c r="Z62" i="2"/>
  <c r="AG58" i="2"/>
  <c r="AF58" i="2"/>
  <c r="AH58" i="2"/>
  <c r="W58" i="2"/>
  <c r="Z58" i="2"/>
  <c r="AB58" i="2"/>
  <c r="AC58" i="2"/>
  <c r="AA58" i="2"/>
  <c r="AE58" i="2"/>
  <c r="AD58" i="2"/>
  <c r="Y58" i="2"/>
  <c r="AG54" i="2"/>
  <c r="AF54" i="2"/>
  <c r="AH54" i="2"/>
  <c r="W54" i="2"/>
  <c r="AE54" i="2"/>
  <c r="AB54" i="2"/>
  <c r="Y54" i="2"/>
  <c r="AC54" i="2"/>
  <c r="AA54" i="2"/>
  <c r="Z54" i="2"/>
  <c r="AD54" i="2"/>
  <c r="AG50" i="2"/>
  <c r="AF50" i="2"/>
  <c r="AH50" i="2"/>
  <c r="W50" i="2"/>
  <c r="Z50" i="2"/>
  <c r="AB50" i="2"/>
  <c r="AC50" i="2"/>
  <c r="Y50" i="2"/>
  <c r="AA50" i="2"/>
  <c r="AD50" i="2"/>
  <c r="AE50" i="2"/>
  <c r="AG46" i="2"/>
  <c r="AF46" i="2"/>
  <c r="AH46" i="2"/>
  <c r="W46" i="2"/>
  <c r="AE46" i="2"/>
  <c r="AB46" i="2"/>
  <c r="Y46" i="2"/>
  <c r="AC46" i="2"/>
  <c r="AA46" i="2"/>
  <c r="Z46" i="2"/>
  <c r="AD46" i="2"/>
  <c r="AG42" i="2"/>
  <c r="AF42" i="2"/>
  <c r="AH42" i="2"/>
  <c r="W42" i="2"/>
  <c r="Z42" i="2"/>
  <c r="AB42" i="2"/>
  <c r="AC42" i="2"/>
  <c r="AA42" i="2"/>
  <c r="AE42" i="2"/>
  <c r="AD42" i="2"/>
  <c r="Y42" i="2"/>
  <c r="AG38" i="2"/>
  <c r="AF38" i="2"/>
  <c r="AH38" i="2"/>
  <c r="W38" i="2"/>
  <c r="AE38" i="2"/>
  <c r="AB38" i="2"/>
  <c r="Y38" i="2"/>
  <c r="AC38" i="2"/>
  <c r="AA38" i="2"/>
  <c r="AD38" i="2"/>
  <c r="Z38" i="2"/>
  <c r="P8" i="5"/>
  <c r="P9" i="5"/>
  <c r="I15" i="19"/>
  <c r="P12" i="5"/>
  <c r="P10" i="5"/>
  <c r="P11" i="5"/>
  <c r="AF89" i="2"/>
  <c r="AE89" i="2"/>
  <c r="AG89" i="2"/>
  <c r="Z89" i="2"/>
  <c r="AH89" i="2"/>
  <c r="Y89" i="2"/>
  <c r="AA89" i="2"/>
  <c r="AD89" i="2"/>
  <c r="AB89" i="2"/>
  <c r="AC89" i="2"/>
  <c r="W89" i="2"/>
  <c r="AF85" i="2"/>
  <c r="AE85" i="2"/>
  <c r="AG85" i="2"/>
  <c r="Z85" i="2"/>
  <c r="AA85" i="2"/>
  <c r="AD85" i="2"/>
  <c r="W85" i="2"/>
  <c r="AB85" i="2"/>
  <c r="AH85" i="2"/>
  <c r="Y85" i="2"/>
  <c r="AC85" i="2"/>
  <c r="AF81" i="2"/>
  <c r="AE81" i="2"/>
  <c r="AG81" i="2"/>
  <c r="Z81" i="2"/>
  <c r="AH81" i="2"/>
  <c r="Y81" i="2"/>
  <c r="AA81" i="2"/>
  <c r="W81" i="2"/>
  <c r="AD81" i="2"/>
  <c r="AB81" i="2"/>
  <c r="AC81" i="2"/>
  <c r="AF77" i="2"/>
  <c r="AE77" i="2"/>
  <c r="AG77" i="2"/>
  <c r="Y77" i="2"/>
  <c r="Z77" i="2"/>
  <c r="AH77" i="2"/>
  <c r="AA77" i="2"/>
  <c r="AD77" i="2"/>
  <c r="AB77" i="2"/>
  <c r="W77" i="2"/>
  <c r="AC77" i="2"/>
  <c r="AF73" i="2"/>
  <c r="AE73" i="2"/>
  <c r="AG73" i="2"/>
  <c r="Z73" i="2"/>
  <c r="AH73" i="2"/>
  <c r="AC73" i="2"/>
  <c r="AB73" i="2"/>
  <c r="AA73" i="2"/>
  <c r="W73" i="2"/>
  <c r="AD73" i="2"/>
  <c r="Y73" i="2"/>
  <c r="AF69" i="2"/>
  <c r="AE69" i="2"/>
  <c r="AG69" i="2"/>
  <c r="W69" i="2"/>
  <c r="AC69" i="2"/>
  <c r="AB69" i="2"/>
  <c r="Y69" i="2"/>
  <c r="AD69" i="2"/>
  <c r="AH69" i="2"/>
  <c r="Z69" i="2"/>
  <c r="AA69" i="2"/>
  <c r="AF65" i="2"/>
  <c r="AE65" i="2"/>
  <c r="AG65" i="2"/>
  <c r="W65" i="2"/>
  <c r="AB65" i="2"/>
  <c r="AH65" i="2"/>
  <c r="Y65" i="2"/>
  <c r="AC65" i="2"/>
  <c r="Z65" i="2"/>
  <c r="AA65" i="2"/>
  <c r="AD65" i="2"/>
  <c r="AF61" i="2"/>
  <c r="AE61" i="2"/>
  <c r="AG61" i="2"/>
  <c r="Y61" i="2"/>
  <c r="AB61" i="2"/>
  <c r="Z61" i="2"/>
  <c r="AC61" i="2"/>
  <c r="AH61" i="2"/>
  <c r="W61" i="2"/>
  <c r="AA61" i="2"/>
  <c r="AD61" i="2"/>
  <c r="AF57" i="2"/>
  <c r="AE57" i="2"/>
  <c r="Z57" i="2"/>
  <c r="AG57" i="2"/>
  <c r="AB57" i="2"/>
  <c r="AH57" i="2"/>
  <c r="W57" i="2"/>
  <c r="AC57" i="2"/>
  <c r="Y57" i="2"/>
  <c r="AA57" i="2"/>
  <c r="AD57" i="2"/>
  <c r="AF53" i="2"/>
  <c r="AE53" i="2"/>
  <c r="Z53" i="2"/>
  <c r="AG53" i="2"/>
  <c r="Y53" i="2"/>
  <c r="AB53" i="2"/>
  <c r="AC53" i="2"/>
  <c r="AH53" i="2"/>
  <c r="W53" i="2"/>
  <c r="AA53" i="2"/>
  <c r="AD53" i="2"/>
  <c r="AF49" i="2"/>
  <c r="AE49" i="2"/>
  <c r="Z49" i="2"/>
  <c r="AG49" i="2"/>
  <c r="AB49" i="2"/>
  <c r="AH49" i="2"/>
  <c r="W49" i="2"/>
  <c r="AC49" i="2"/>
  <c r="AA49" i="2"/>
  <c r="Y49" i="2"/>
  <c r="AD49" i="2"/>
  <c r="AF45" i="2"/>
  <c r="AE45" i="2"/>
  <c r="Z45" i="2"/>
  <c r="AG45" i="2"/>
  <c r="Y45" i="2"/>
  <c r="AB45" i="2"/>
  <c r="AC45" i="2"/>
  <c r="AH45" i="2"/>
  <c r="W45" i="2"/>
  <c r="AA45" i="2"/>
  <c r="AD45" i="2"/>
  <c r="AF41" i="2"/>
  <c r="AE41" i="2"/>
  <c r="Z41" i="2"/>
  <c r="AG41" i="2"/>
  <c r="AB41" i="2"/>
  <c r="AH41" i="2"/>
  <c r="W41" i="2"/>
  <c r="AC41" i="2"/>
  <c r="Y41" i="2"/>
  <c r="AA41" i="2"/>
  <c r="AD41" i="2"/>
  <c r="AE88" i="2"/>
  <c r="AH88" i="2"/>
  <c r="Y88" i="2"/>
  <c r="Z88" i="2"/>
  <c r="AG88" i="2"/>
  <c r="AA88" i="2"/>
  <c r="AF88" i="2"/>
  <c r="AB88" i="2"/>
  <c r="W88" i="2"/>
  <c r="AC88" i="2"/>
  <c r="AD88" i="2"/>
  <c r="AE84" i="2"/>
  <c r="AF84" i="2"/>
  <c r="Y84" i="2"/>
  <c r="AG84" i="2"/>
  <c r="Z84" i="2"/>
  <c r="W84" i="2"/>
  <c r="AA84" i="2"/>
  <c r="AH84" i="2"/>
  <c r="AB84" i="2"/>
  <c r="AC84" i="2"/>
  <c r="AD84" i="2"/>
  <c r="AE80" i="2"/>
  <c r="AH80" i="2"/>
  <c r="Y80" i="2"/>
  <c r="Z80" i="2"/>
  <c r="AA80" i="2"/>
  <c r="AB80" i="2"/>
  <c r="AG80" i="2"/>
  <c r="W80" i="2"/>
  <c r="AC80" i="2"/>
  <c r="AF80" i="2"/>
  <c r="AD80" i="2"/>
  <c r="AE76" i="2"/>
  <c r="Z76" i="2"/>
  <c r="AF76" i="2"/>
  <c r="AG76" i="2"/>
  <c r="W76" i="2"/>
  <c r="AA76" i="2"/>
  <c r="Y76" i="2"/>
  <c r="AB76" i="2"/>
  <c r="AC76" i="2"/>
  <c r="AH76" i="2"/>
  <c r="AD76" i="2"/>
  <c r="AE72" i="2"/>
  <c r="Z72" i="2"/>
  <c r="AH72" i="2"/>
  <c r="W72" i="2"/>
  <c r="Y72" i="2"/>
  <c r="AC72" i="2"/>
  <c r="AG72" i="2"/>
  <c r="AA72" i="2"/>
  <c r="AF72" i="2"/>
  <c r="AB72" i="2"/>
  <c r="AD72" i="2"/>
  <c r="AE68" i="2"/>
  <c r="Z68" i="2"/>
  <c r="AF68" i="2"/>
  <c r="Y68" i="2"/>
  <c r="AG68" i="2"/>
  <c r="AC68" i="2"/>
  <c r="W68" i="2"/>
  <c r="AA68" i="2"/>
  <c r="AH68" i="2"/>
  <c r="AB68" i="2"/>
  <c r="AD68" i="2"/>
  <c r="AE64" i="2"/>
  <c r="Z64" i="2"/>
  <c r="AH64" i="2"/>
  <c r="AB64" i="2"/>
  <c r="AC64" i="2"/>
  <c r="Y64" i="2"/>
  <c r="AA64" i="2"/>
  <c r="AD64" i="2"/>
  <c r="AG64" i="2"/>
  <c r="AF64" i="2"/>
  <c r="W64" i="2"/>
  <c r="Y60" i="2"/>
  <c r="AE60" i="2"/>
  <c r="Z60" i="2"/>
  <c r="AF60" i="2"/>
  <c r="AB60" i="2"/>
  <c r="AG60" i="2"/>
  <c r="AC60" i="2"/>
  <c r="AA60" i="2"/>
  <c r="AD60" i="2"/>
  <c r="AH60" i="2"/>
  <c r="W60" i="2"/>
  <c r="Y56" i="2"/>
  <c r="AE56" i="2"/>
  <c r="Z56" i="2"/>
  <c r="AH56" i="2"/>
  <c r="W56" i="2"/>
  <c r="AB56" i="2"/>
  <c r="AC56" i="2"/>
  <c r="AG56" i="2"/>
  <c r="AA56" i="2"/>
  <c r="AF56" i="2"/>
  <c r="AD56" i="2"/>
  <c r="Y52" i="2"/>
  <c r="AE52" i="2"/>
  <c r="Z52" i="2"/>
  <c r="AF52" i="2"/>
  <c r="AB52" i="2"/>
  <c r="AG52" i="2"/>
  <c r="AC52" i="2"/>
  <c r="AA52" i="2"/>
  <c r="AH52" i="2"/>
  <c r="W52" i="2"/>
  <c r="AD52" i="2"/>
  <c r="Y48" i="2"/>
  <c r="AE48" i="2"/>
  <c r="Z48" i="2"/>
  <c r="AH48" i="2"/>
  <c r="W48" i="2"/>
  <c r="AB48" i="2"/>
  <c r="AC48" i="2"/>
  <c r="AA48" i="2"/>
  <c r="AF48" i="2"/>
  <c r="AD48" i="2"/>
  <c r="AG48" i="2"/>
  <c r="Y44" i="2"/>
  <c r="AE44" i="2"/>
  <c r="Z44" i="2"/>
  <c r="AF44" i="2"/>
  <c r="AB44" i="2"/>
  <c r="AG44" i="2"/>
  <c r="AC44" i="2"/>
  <c r="AA44" i="2"/>
  <c r="W44" i="2"/>
  <c r="AD44" i="2"/>
  <c r="AH44" i="2"/>
  <c r="Y40" i="2"/>
  <c r="AE40" i="2"/>
  <c r="Z40" i="2"/>
  <c r="AH40" i="2"/>
  <c r="W40" i="2"/>
  <c r="AB40" i="2"/>
  <c r="AC40" i="2"/>
  <c r="AG40" i="2"/>
  <c r="AA40" i="2"/>
  <c r="AF40" i="2"/>
  <c r="AD40" i="2"/>
  <c r="AH91" i="2"/>
  <c r="AG91" i="2"/>
  <c r="W91" i="2"/>
  <c r="Y91" i="2"/>
  <c r="AA91" i="2"/>
  <c r="AD91" i="2"/>
  <c r="AB91" i="2"/>
  <c r="AF91" i="2"/>
  <c r="AE91" i="2"/>
  <c r="AC91" i="2"/>
  <c r="Z91" i="2"/>
  <c r="AH87" i="2"/>
  <c r="W87" i="2"/>
  <c r="AF87" i="2"/>
  <c r="AE87" i="2"/>
  <c r="Y87" i="2"/>
  <c r="AA87" i="2"/>
  <c r="AD87" i="2"/>
  <c r="Z87" i="2"/>
  <c r="AB87" i="2"/>
  <c r="AC87" i="2"/>
  <c r="AG87" i="2"/>
  <c r="AH83" i="2"/>
  <c r="AG83" i="2"/>
  <c r="W83" i="2"/>
  <c r="Y83" i="2"/>
  <c r="AF83" i="2"/>
  <c r="AE83" i="2"/>
  <c r="AA83" i="2"/>
  <c r="AD83" i="2"/>
  <c r="AB83" i="2"/>
  <c r="AC83" i="2"/>
  <c r="Z83" i="2"/>
  <c r="AH79" i="2"/>
  <c r="W79" i="2"/>
  <c r="AF79" i="2"/>
  <c r="AE79" i="2"/>
  <c r="Y79" i="2"/>
  <c r="AA79" i="2"/>
  <c r="AD79" i="2"/>
  <c r="AG79" i="2"/>
  <c r="Z79" i="2"/>
  <c r="AB79" i="2"/>
  <c r="AC79" i="2"/>
  <c r="AH75" i="2"/>
  <c r="Y75" i="2"/>
  <c r="AG75" i="2"/>
  <c r="Z75" i="2"/>
  <c r="AC75" i="2"/>
  <c r="W75" i="2"/>
  <c r="AD75" i="2"/>
  <c r="AA75" i="2"/>
  <c r="AF75" i="2"/>
  <c r="AE75" i="2"/>
  <c r="AB75" i="2"/>
  <c r="AH71" i="2"/>
  <c r="Y71" i="2"/>
  <c r="AF71" i="2"/>
  <c r="AE71" i="2"/>
  <c r="AC71" i="2"/>
  <c r="Z71" i="2"/>
  <c r="AA71" i="2"/>
  <c r="AB71" i="2"/>
  <c r="AG71" i="2"/>
  <c r="W71" i="2"/>
  <c r="AD71" i="2"/>
  <c r="AH67" i="2"/>
  <c r="Y67" i="2"/>
  <c r="AG67" i="2"/>
  <c r="AB67" i="2"/>
  <c r="W67" i="2"/>
  <c r="AC67" i="2"/>
  <c r="AF67" i="2"/>
  <c r="AE67" i="2"/>
  <c r="Z67" i="2"/>
  <c r="AD67" i="2"/>
  <c r="AA67" i="2"/>
  <c r="AH63" i="2"/>
  <c r="Y63" i="2"/>
  <c r="W63" i="2"/>
  <c r="AB63" i="2"/>
  <c r="AF63" i="2"/>
  <c r="AE63" i="2"/>
  <c r="Z63" i="2"/>
  <c r="AC63" i="2"/>
  <c r="AD63" i="2"/>
  <c r="AG63" i="2"/>
  <c r="AA63" i="2"/>
  <c r="AH59" i="2"/>
  <c r="W59" i="2"/>
  <c r="Y59" i="2"/>
  <c r="AG59" i="2"/>
  <c r="AB59" i="2"/>
  <c r="Z59" i="2"/>
  <c r="AC59" i="2"/>
  <c r="AD59" i="2"/>
  <c r="AF59" i="2"/>
  <c r="AE59" i="2"/>
  <c r="AA59" i="2"/>
  <c r="AH55" i="2"/>
  <c r="W55" i="2"/>
  <c r="Y55" i="2"/>
  <c r="AB55" i="2"/>
  <c r="AF55" i="2"/>
  <c r="AE55" i="2"/>
  <c r="AC55" i="2"/>
  <c r="Z55" i="2"/>
  <c r="AD55" i="2"/>
  <c r="AA55" i="2"/>
  <c r="AG55" i="2"/>
  <c r="AH51" i="2"/>
  <c r="W51" i="2"/>
  <c r="Y51" i="2"/>
  <c r="AG51" i="2"/>
  <c r="AB51" i="2"/>
  <c r="Z51" i="2"/>
  <c r="AC51" i="2"/>
  <c r="AF51" i="2"/>
  <c r="AE51" i="2"/>
  <c r="AD51" i="2"/>
  <c r="AA51" i="2"/>
  <c r="AH47" i="2"/>
  <c r="W47" i="2"/>
  <c r="Y47" i="2"/>
  <c r="AB47" i="2"/>
  <c r="AF47" i="2"/>
  <c r="AE47" i="2"/>
  <c r="AC47" i="2"/>
  <c r="AD47" i="2"/>
  <c r="AG47" i="2"/>
  <c r="Z47" i="2"/>
  <c r="AA47" i="2"/>
  <c r="AH43" i="2"/>
  <c r="W43" i="2"/>
  <c r="Y43" i="2"/>
  <c r="AG43" i="2"/>
  <c r="AB43" i="2"/>
  <c r="Z43" i="2"/>
  <c r="AC43" i="2"/>
  <c r="AD43" i="2"/>
  <c r="AF43" i="2"/>
  <c r="AE43" i="2"/>
  <c r="AA43" i="2"/>
  <c r="AH39" i="2"/>
  <c r="W39" i="2"/>
  <c r="Y39" i="2"/>
  <c r="AB39" i="2"/>
  <c r="AF39" i="2"/>
  <c r="AE39" i="2"/>
  <c r="AC39" i="2"/>
  <c r="Z39" i="2"/>
  <c r="AD39" i="2"/>
  <c r="AA39" i="2"/>
  <c r="AG39" i="2"/>
  <c r="AG30" i="2"/>
  <c r="AB30" i="2"/>
  <c r="AA30" i="2"/>
  <c r="AF30" i="2"/>
  <c r="AH30" i="2"/>
  <c r="W30" i="2"/>
  <c r="AC30" i="2"/>
  <c r="AE30" i="2"/>
  <c r="Y30" i="2"/>
  <c r="AD30" i="2"/>
  <c r="Z30" i="2"/>
  <c r="AF37" i="2"/>
  <c r="AE37" i="2"/>
  <c r="Z37" i="2"/>
  <c r="AB37" i="2"/>
  <c r="AA37" i="2"/>
  <c r="AG37" i="2"/>
  <c r="AC37" i="2"/>
  <c r="Y37" i="2"/>
  <c r="AH37" i="2"/>
  <c r="W37" i="2"/>
  <c r="AD37" i="2"/>
  <c r="AF33" i="2"/>
  <c r="AE33" i="2"/>
  <c r="Z33" i="2"/>
  <c r="Y33" i="2"/>
  <c r="AG33" i="2"/>
  <c r="AC33" i="2"/>
  <c r="AH33" i="2"/>
  <c r="W33" i="2"/>
  <c r="AD33" i="2"/>
  <c r="AF29" i="2"/>
  <c r="AE29" i="2"/>
  <c r="Z29" i="2"/>
  <c r="Y29" i="2"/>
  <c r="AG29" i="2"/>
  <c r="AC29" i="2"/>
  <c r="AH29" i="2"/>
  <c r="W29" i="2"/>
  <c r="AD29" i="2"/>
  <c r="AF25" i="2"/>
  <c r="AE25" i="2"/>
  <c r="Z25" i="2"/>
  <c r="AB25" i="2"/>
  <c r="AG25" i="2"/>
  <c r="AC25" i="2"/>
  <c r="AH25" i="2"/>
  <c r="W25" i="2"/>
  <c r="AD25" i="2"/>
  <c r="Y25" i="2"/>
  <c r="AA25" i="2"/>
  <c r="AG26" i="2"/>
  <c r="AB26" i="2"/>
  <c r="AE26" i="2"/>
  <c r="Z26" i="2"/>
  <c r="AA26" i="2"/>
  <c r="AF26" i="2"/>
  <c r="AH26" i="2"/>
  <c r="W26" i="2"/>
  <c r="AC26" i="2"/>
  <c r="Y26" i="2"/>
  <c r="AD26" i="2"/>
  <c r="Y36" i="2"/>
  <c r="AB36" i="2"/>
  <c r="AF36" i="2"/>
  <c r="AH36" i="2"/>
  <c r="W36" i="2"/>
  <c r="AE36" i="2"/>
  <c r="Z36" i="2"/>
  <c r="AC36" i="2"/>
  <c r="AA36" i="2"/>
  <c r="AG36" i="2"/>
  <c r="AD36" i="2"/>
  <c r="Y32" i="2"/>
  <c r="AB32" i="2"/>
  <c r="AF32" i="2"/>
  <c r="AH32" i="2"/>
  <c r="AE32" i="2"/>
  <c r="Z32" i="2"/>
  <c r="AC32" i="2"/>
  <c r="W32" i="2"/>
  <c r="AA32" i="2"/>
  <c r="AG32" i="2"/>
  <c r="AD32" i="2"/>
  <c r="Y28" i="2"/>
  <c r="AB28" i="2"/>
  <c r="AH28" i="2"/>
  <c r="AE28" i="2"/>
  <c r="Z28" i="2"/>
  <c r="AC28" i="2"/>
  <c r="W28" i="2"/>
  <c r="AG28" i="2"/>
  <c r="AD28" i="2"/>
  <c r="AF28" i="2"/>
  <c r="AA28" i="2"/>
  <c r="Y24" i="2"/>
  <c r="AB24" i="2"/>
  <c r="AF24" i="2"/>
  <c r="AE24" i="2"/>
  <c r="Z24" i="2"/>
  <c r="AC24" i="2"/>
  <c r="W24" i="2"/>
  <c r="AA24" i="2"/>
  <c r="AG24" i="2"/>
  <c r="AD24" i="2"/>
  <c r="AH24" i="2"/>
  <c r="AG34" i="2"/>
  <c r="AF34" i="2"/>
  <c r="AH34" i="2"/>
  <c r="W34" i="2"/>
  <c r="AC34" i="2"/>
  <c r="Y34" i="2"/>
  <c r="AD34" i="2"/>
  <c r="AE34" i="2"/>
  <c r="Z34" i="2"/>
  <c r="AA34" i="2"/>
  <c r="AG22" i="2"/>
  <c r="AB22" i="2"/>
  <c r="Z22" i="2"/>
  <c r="AF22" i="2"/>
  <c r="AH22" i="2"/>
  <c r="W22" i="2"/>
  <c r="AC22" i="2"/>
  <c r="Y22" i="2"/>
  <c r="AD22" i="2"/>
  <c r="AA22" i="2"/>
  <c r="AH35" i="2"/>
  <c r="W35" i="2"/>
  <c r="AB35" i="2"/>
  <c r="AG35" i="2"/>
  <c r="Y35" i="2"/>
  <c r="AC35" i="2"/>
  <c r="AF35" i="2"/>
  <c r="AE35" i="2"/>
  <c r="Z35" i="2"/>
  <c r="AD35" i="2"/>
  <c r="AA35" i="2"/>
  <c r="AH31" i="2"/>
  <c r="W31" i="2"/>
  <c r="Y31" i="2"/>
  <c r="AC31" i="2"/>
  <c r="AF31" i="2"/>
  <c r="AE31" i="2"/>
  <c r="Z31" i="2"/>
  <c r="AD31" i="2"/>
  <c r="AG31" i="2"/>
  <c r="AH27" i="2"/>
  <c r="W27" i="2"/>
  <c r="AB27" i="2"/>
  <c r="Y27" i="2"/>
  <c r="AC27" i="2"/>
  <c r="AF27" i="2"/>
  <c r="AE27" i="2"/>
  <c r="Z27" i="2"/>
  <c r="AD27" i="2"/>
  <c r="AG27" i="2"/>
  <c r="AH23" i="2"/>
  <c r="W23" i="2"/>
  <c r="AB23" i="2"/>
  <c r="AG23" i="2"/>
  <c r="AA23" i="2"/>
  <c r="Y23" i="2"/>
  <c r="AC23" i="2"/>
  <c r="AF23" i="2"/>
  <c r="Z23" i="2"/>
  <c r="AD23" i="2"/>
  <c r="AE18" i="2"/>
  <c r="Z18" i="2"/>
  <c r="AA18" i="2"/>
  <c r="Y18" i="2"/>
  <c r="AD18" i="2"/>
  <c r="AG18" i="2"/>
  <c r="AB18" i="2"/>
  <c r="AF18" i="2"/>
  <c r="AH18" i="2"/>
  <c r="W18" i="2"/>
  <c r="AC18" i="2"/>
  <c r="Y21" i="2"/>
  <c r="AA21" i="2"/>
  <c r="W21" i="2"/>
  <c r="Z21" i="2"/>
  <c r="AB21" i="2"/>
  <c r="AG21" i="2"/>
  <c r="AC21" i="2"/>
  <c r="AH21" i="2"/>
  <c r="AD21" i="2"/>
  <c r="Y17" i="2"/>
  <c r="AA17" i="2"/>
  <c r="AH17" i="2"/>
  <c r="AF17" i="2"/>
  <c r="AE17" i="2"/>
  <c r="Z17" i="2"/>
  <c r="AB17" i="2"/>
  <c r="AG17" i="2"/>
  <c r="AC17" i="2"/>
  <c r="W17" i="2"/>
  <c r="AD17" i="2"/>
  <c r="AE14" i="2"/>
  <c r="Z14" i="2"/>
  <c r="AA14" i="2"/>
  <c r="Y14" i="2"/>
  <c r="AG14" i="2"/>
  <c r="AB14" i="2"/>
  <c r="AF14" i="2"/>
  <c r="AH14" i="2"/>
  <c r="W14" i="2"/>
  <c r="AC14" i="2"/>
  <c r="AD14" i="2"/>
  <c r="AF20" i="2"/>
  <c r="AH20" i="2"/>
  <c r="W20" i="2"/>
  <c r="AA20" i="2"/>
  <c r="AG20" i="2"/>
  <c r="AD20" i="2"/>
  <c r="Y20" i="2"/>
  <c r="AB20" i="2"/>
  <c r="AE20" i="2"/>
  <c r="Z20" i="2"/>
  <c r="AC20" i="2"/>
  <c r="AF16" i="2"/>
  <c r="AH16" i="2"/>
  <c r="W16" i="2"/>
  <c r="AA16" i="2"/>
  <c r="AG16" i="2"/>
  <c r="AD16" i="2"/>
  <c r="Y16" i="2"/>
  <c r="AB16" i="2"/>
  <c r="AE16" i="2"/>
  <c r="Z16" i="2"/>
  <c r="AC16" i="2"/>
  <c r="AG19" i="2"/>
  <c r="AA19" i="2"/>
  <c r="AH19" i="2"/>
  <c r="W19" i="2"/>
  <c r="AB19" i="2"/>
  <c r="Y19" i="2"/>
  <c r="AC19" i="2"/>
  <c r="Z19" i="2"/>
  <c r="AD19" i="2"/>
  <c r="AG15" i="2"/>
  <c r="AA15" i="2"/>
  <c r="AH15" i="2"/>
  <c r="W15" i="2"/>
  <c r="AB15" i="2"/>
  <c r="AD15" i="2"/>
  <c r="Y15" i="2"/>
  <c r="AC15" i="2"/>
  <c r="AF15" i="2"/>
  <c r="AE15" i="2"/>
  <c r="Z15" i="2"/>
  <c r="AG10" i="2"/>
  <c r="Z10" i="2"/>
  <c r="I10" i="2"/>
  <c r="AA10" i="2"/>
  <c r="AH10" i="2"/>
  <c r="AB10" i="2"/>
  <c r="W10" i="2"/>
  <c r="AC10" i="2"/>
  <c r="AF10" i="2"/>
  <c r="AE10" i="2"/>
  <c r="Y10" i="2"/>
  <c r="AD10" i="2"/>
  <c r="I13" i="2"/>
  <c r="AE13" i="2"/>
  <c r="Y13" i="2"/>
  <c r="AA13" i="2"/>
  <c r="AG13" i="2"/>
  <c r="Z13" i="2"/>
  <c r="AB13" i="2"/>
  <c r="AF13" i="2"/>
  <c r="AH13" i="2"/>
  <c r="AC13" i="2"/>
  <c r="W13" i="2"/>
  <c r="AD13" i="2"/>
  <c r="AE9" i="2"/>
  <c r="Y9" i="2"/>
  <c r="I9" i="2"/>
  <c r="AA9" i="2"/>
  <c r="AG9" i="2"/>
  <c r="Z9" i="2"/>
  <c r="AB9" i="2"/>
  <c r="AF9" i="2"/>
  <c r="AH9" i="2"/>
  <c r="AC9" i="2"/>
  <c r="W9" i="2"/>
  <c r="AD9" i="2"/>
  <c r="AE5" i="2"/>
  <c r="Y5" i="2"/>
  <c r="I5" i="2"/>
  <c r="AA5" i="2"/>
  <c r="AG5" i="2"/>
  <c r="Z5" i="2"/>
  <c r="AB5" i="2"/>
  <c r="AF5" i="2"/>
  <c r="AH5" i="2"/>
  <c r="AC5" i="2"/>
  <c r="W5" i="2"/>
  <c r="AD5" i="2"/>
  <c r="W12" i="2"/>
  <c r="I12" i="2"/>
  <c r="AA12" i="2"/>
  <c r="AF12" i="2"/>
  <c r="AE12" i="2"/>
  <c r="Y12" i="2"/>
  <c r="AB12" i="2"/>
  <c r="AG12" i="2"/>
  <c r="Z12" i="2"/>
  <c r="AC12" i="2"/>
  <c r="AH12" i="2"/>
  <c r="AD12" i="2"/>
  <c r="W8" i="2"/>
  <c r="AA8" i="2"/>
  <c r="I8" i="2"/>
  <c r="AF8" i="2"/>
  <c r="AE8" i="2"/>
  <c r="Y8" i="2"/>
  <c r="AB8" i="2"/>
  <c r="AG8" i="2"/>
  <c r="Z8" i="2"/>
  <c r="AC8" i="2"/>
  <c r="AH8" i="2"/>
  <c r="AD8" i="2"/>
  <c r="W4" i="2"/>
  <c r="AA4" i="2"/>
  <c r="I4" i="2"/>
  <c r="AF4" i="2"/>
  <c r="AE4" i="2"/>
  <c r="Y4" i="2"/>
  <c r="AB4" i="2"/>
  <c r="AG4" i="2"/>
  <c r="Z4" i="2"/>
  <c r="AC4" i="2"/>
  <c r="AH4" i="2"/>
  <c r="AD4" i="2"/>
  <c r="AG6" i="2"/>
  <c r="Z6" i="2"/>
  <c r="AA6" i="2"/>
  <c r="AH6" i="2"/>
  <c r="AB6" i="2"/>
  <c r="I6" i="2"/>
  <c r="W6" i="2"/>
  <c r="AC6" i="2"/>
  <c r="AF6" i="2"/>
  <c r="AE6" i="2"/>
  <c r="Y6" i="2"/>
  <c r="AD6" i="2"/>
  <c r="AD2" i="2"/>
  <c r="AF2" i="2"/>
  <c r="AC2" i="2"/>
  <c r="AB2" i="2"/>
  <c r="AA2" i="2"/>
  <c r="AF11" i="2"/>
  <c r="AH11" i="2"/>
  <c r="I11" i="2"/>
  <c r="AA11" i="2"/>
  <c r="W11" i="2"/>
  <c r="AB11" i="2"/>
  <c r="AE11" i="2"/>
  <c r="Y11" i="2"/>
  <c r="AC11" i="2"/>
  <c r="AG11" i="2"/>
  <c r="Z11" i="2"/>
  <c r="AD11" i="2"/>
  <c r="I7" i="2"/>
  <c r="AF7" i="2"/>
  <c r="AH7" i="2"/>
  <c r="AA7" i="2"/>
  <c r="W7" i="2"/>
  <c r="AB7" i="2"/>
  <c r="AE7" i="2"/>
  <c r="Y7" i="2"/>
  <c r="AC7" i="2"/>
  <c r="AG7" i="2"/>
  <c r="Z7" i="2"/>
  <c r="AD7" i="2"/>
  <c r="AF3" i="2"/>
  <c r="AH3" i="2"/>
  <c r="I3" i="2"/>
  <c r="AA3" i="2"/>
  <c r="W3" i="2"/>
  <c r="AB3" i="2"/>
  <c r="AE3" i="2"/>
  <c r="Y3" i="2"/>
  <c r="AC3" i="2"/>
  <c r="AG3" i="2"/>
  <c r="Z3" i="2"/>
  <c r="AD3" i="2"/>
  <c r="AG2" i="2"/>
  <c r="AH2" i="2"/>
  <c r="Y2" i="2"/>
  <c r="Z2" i="2"/>
  <c r="D20" i="5"/>
  <c r="I26" i="19"/>
  <c r="J20" i="5"/>
  <c r="I32" i="19"/>
  <c r="C25" i="19"/>
  <c r="C24" i="19"/>
  <c r="C18" i="19"/>
  <c r="D18" i="19"/>
  <c r="D25" i="19"/>
  <c r="D24" i="19"/>
  <c r="D2" i="19"/>
  <c r="D5" i="19"/>
  <c r="T3" i="2"/>
  <c r="C11" i="19"/>
  <c r="C8" i="19"/>
  <c r="C9" i="19"/>
  <c r="C22" i="19"/>
  <c r="C21" i="19"/>
  <c r="C23" i="19"/>
  <c r="C10" i="19"/>
  <c r="C20" i="19"/>
  <c r="C17" i="19"/>
  <c r="C16" i="19"/>
  <c r="C15" i="19"/>
  <c r="C14" i="19"/>
  <c r="C4" i="19"/>
  <c r="C2" i="19"/>
  <c r="C5" i="19"/>
  <c r="C3" i="19"/>
  <c r="D23" i="19"/>
  <c r="D10" i="19"/>
  <c r="D22" i="19"/>
  <c r="D20" i="19"/>
  <c r="D11" i="19"/>
  <c r="D21" i="19"/>
  <c r="D8" i="19"/>
  <c r="D9" i="19"/>
  <c r="D16" i="19"/>
  <c r="D14" i="19"/>
  <c r="D17" i="19"/>
  <c r="D15" i="19"/>
  <c r="D4" i="19"/>
  <c r="D3" i="19"/>
  <c r="S57" i="2"/>
  <c r="S45" i="2"/>
  <c r="Q37" i="2"/>
  <c r="U21" i="2"/>
  <c r="O56" i="2"/>
  <c r="S83" i="2"/>
  <c r="V75" i="2"/>
  <c r="Q47" i="2"/>
  <c r="O70" i="2"/>
  <c r="L37" i="2"/>
  <c r="I21" i="2"/>
  <c r="A21" i="2"/>
  <c r="AA29" i="3"/>
  <c r="Q23" i="2"/>
  <c r="O88" i="2"/>
  <c r="I88" i="2"/>
  <c r="A88" i="2"/>
  <c r="X81" i="2"/>
  <c r="X74" i="2"/>
  <c r="X68" i="2"/>
  <c r="O63" i="2"/>
  <c r="X63" i="2"/>
  <c r="G44" i="2"/>
  <c r="X44" i="2"/>
  <c r="G41" i="2"/>
  <c r="X41" i="2"/>
  <c r="G36" i="2"/>
  <c r="I28" i="2"/>
  <c r="I22" i="2"/>
  <c r="A22" i="2"/>
  <c r="AA30" i="3"/>
  <c r="O16" i="2"/>
  <c r="I76" i="2"/>
  <c r="A76" i="2"/>
  <c r="Q58" i="2"/>
  <c r="X58" i="2"/>
  <c r="X53" i="2"/>
  <c r="V47" i="2"/>
  <c r="X46" i="2"/>
  <c r="S40" i="2"/>
  <c r="X40" i="2"/>
  <c r="V35" i="2"/>
  <c r="F19" i="2"/>
  <c r="I86" i="2"/>
  <c r="A86" i="2"/>
  <c r="X86" i="2"/>
  <c r="X83" i="2"/>
  <c r="J79" i="2"/>
  <c r="X79" i="2"/>
  <c r="O72" i="2"/>
  <c r="X72" i="2"/>
  <c r="L70" i="2"/>
  <c r="X70" i="2"/>
  <c r="Q66" i="2"/>
  <c r="X66" i="2"/>
  <c r="X64" i="2"/>
  <c r="X61" i="2"/>
  <c r="Q55" i="2"/>
  <c r="X55" i="2"/>
  <c r="X52" i="2"/>
  <c r="X49" i="2"/>
  <c r="F39" i="2"/>
  <c r="X39" i="2"/>
  <c r="S26" i="2"/>
  <c r="X84" i="2"/>
  <c r="G77" i="2"/>
  <c r="X77" i="2"/>
  <c r="X65" i="2"/>
  <c r="L59" i="2"/>
  <c r="X59" i="2"/>
  <c r="L54" i="2"/>
  <c r="X54" i="2"/>
  <c r="X51" i="2"/>
  <c r="X47" i="2"/>
  <c r="U20" i="2"/>
  <c r="Q5" i="2"/>
  <c r="I91" i="2"/>
  <c r="A91" i="2"/>
  <c r="F87" i="2"/>
  <c r="I87" i="2"/>
  <c r="A87" i="2"/>
  <c r="G80" i="2"/>
  <c r="X80" i="2"/>
  <c r="O73" i="2"/>
  <c r="I73" i="2"/>
  <c r="A73" i="2"/>
  <c r="X73" i="2"/>
  <c r="O67" i="2"/>
  <c r="X67" i="2"/>
  <c r="O62" i="2"/>
  <c r="X62" i="2"/>
  <c r="X56" i="2"/>
  <c r="X50" i="2"/>
  <c r="U43" i="2"/>
  <c r="X43" i="2"/>
  <c r="I89" i="2"/>
  <c r="A89" i="2"/>
  <c r="O85" i="2"/>
  <c r="X85" i="2"/>
  <c r="X82" i="2"/>
  <c r="X78" i="2"/>
  <c r="F75" i="2"/>
  <c r="I75" i="2"/>
  <c r="A75" i="2"/>
  <c r="X75" i="2"/>
  <c r="X71" i="2"/>
  <c r="X69" i="2"/>
  <c r="T65" i="2"/>
  <c r="Q63" i="2"/>
  <c r="X60" i="2"/>
  <c r="F57" i="2"/>
  <c r="X57" i="2"/>
  <c r="S54" i="2"/>
  <c r="S48" i="2"/>
  <c r="X48" i="2"/>
  <c r="L45" i="2"/>
  <c r="X45" i="2"/>
  <c r="O42" i="2"/>
  <c r="X42" i="2"/>
  <c r="G38" i="2"/>
  <c r="X38" i="2"/>
  <c r="I37" i="2"/>
  <c r="A37" i="2"/>
  <c r="G33" i="2"/>
  <c r="U29" i="2"/>
  <c r="F23" i="2"/>
  <c r="H23" i="2"/>
  <c r="G21" i="2"/>
  <c r="G17" i="2"/>
  <c r="O14" i="2"/>
  <c r="U13" i="2"/>
  <c r="O12" i="2"/>
  <c r="S10" i="2"/>
  <c r="A9" i="2"/>
  <c r="X9" i="2"/>
  <c r="J11" i="5"/>
  <c r="I11" i="19"/>
  <c r="D10" i="5"/>
  <c r="I4" i="19"/>
  <c r="V13" i="5"/>
  <c r="I25" i="19"/>
  <c r="V8" i="5"/>
  <c r="I20" i="19"/>
  <c r="F7" i="2"/>
  <c r="H7" i="2"/>
  <c r="V10" i="5"/>
  <c r="I22" i="19"/>
  <c r="G2" i="2"/>
  <c r="V12" i="5"/>
  <c r="I24" i="19"/>
  <c r="V9" i="5"/>
  <c r="I21" i="19"/>
  <c r="I17" i="19"/>
  <c r="G8" i="2"/>
  <c r="B5" i="2"/>
  <c r="B3" i="2"/>
  <c r="V11" i="5"/>
  <c r="I23" i="19"/>
  <c r="I18" i="19"/>
  <c r="J12" i="5"/>
  <c r="I12" i="19"/>
  <c r="J8" i="5"/>
  <c r="I8" i="19"/>
  <c r="D11" i="5"/>
  <c r="I5" i="19"/>
  <c r="J9" i="5"/>
  <c r="I9" i="19"/>
  <c r="J10" i="5"/>
  <c r="I10" i="19"/>
  <c r="D13" i="5"/>
  <c r="I7" i="19"/>
  <c r="I19" i="19"/>
  <c r="D12" i="5"/>
  <c r="I6" i="19"/>
  <c r="D9" i="5"/>
  <c r="I3" i="19"/>
  <c r="D8" i="5"/>
  <c r="I2" i="19"/>
  <c r="J13" i="5"/>
  <c r="I13" i="19"/>
  <c r="U75" i="2"/>
  <c r="L75" i="2"/>
  <c r="O75" i="2"/>
  <c r="S84" i="2"/>
  <c r="R75" i="2"/>
  <c r="S21" i="2"/>
  <c r="Q85" i="2"/>
  <c r="L84" i="2"/>
  <c r="Q75" i="2"/>
  <c r="H75" i="2"/>
  <c r="T57" i="2"/>
  <c r="V53" i="2"/>
  <c r="S41" i="2"/>
  <c r="S12" i="2"/>
  <c r="R7" i="2"/>
  <c r="V91" i="2"/>
  <c r="U89" i="2"/>
  <c r="U33" i="2"/>
  <c r="Q9" i="2"/>
  <c r="O91" i="2"/>
  <c r="S89" i="2"/>
  <c r="S70" i="2"/>
  <c r="M47" i="2"/>
  <c r="O37" i="2"/>
  <c r="S33" i="2"/>
  <c r="H19" i="2"/>
  <c r="O9" i="2"/>
  <c r="V7" i="2"/>
  <c r="M53" i="2"/>
  <c r="S51" i="2"/>
  <c r="R47" i="2"/>
  <c r="G47" i="2"/>
  <c r="U37" i="2"/>
  <c r="G37" i="2"/>
  <c r="O28" i="2"/>
  <c r="V23" i="2"/>
  <c r="I23" i="2"/>
  <c r="A23" i="2"/>
  <c r="AA31" i="3"/>
  <c r="L21" i="2"/>
  <c r="S14" i="2"/>
  <c r="Q11" i="2"/>
  <c r="U9" i="2"/>
  <c r="L8" i="2"/>
  <c r="M7" i="2"/>
  <c r="R91" i="2"/>
  <c r="M83" i="2"/>
  <c r="M69" i="2"/>
  <c r="J65" i="2"/>
  <c r="O64" i="2"/>
  <c r="L62" i="2"/>
  <c r="L61" i="2"/>
  <c r="S59" i="2"/>
  <c r="R53" i="2"/>
  <c r="L51" i="2"/>
  <c r="S47" i="2"/>
  <c r="L47" i="2"/>
  <c r="B47" i="2"/>
  <c r="L41" i="2"/>
  <c r="I33" i="2"/>
  <c r="A33" i="2"/>
  <c r="U23" i="2"/>
  <c r="L23" i="2"/>
  <c r="S22" i="2"/>
  <c r="V19" i="2"/>
  <c r="G11" i="2"/>
  <c r="S9" i="2"/>
  <c r="G9" i="2"/>
  <c r="Q91" i="2"/>
  <c r="F91" i="2"/>
  <c r="H91" i="2"/>
  <c r="G83" i="2"/>
  <c r="O78" i="2"/>
  <c r="G69" i="2"/>
  <c r="S67" i="2"/>
  <c r="O59" i="2"/>
  <c r="Q53" i="2"/>
  <c r="G53" i="2"/>
  <c r="U41" i="2"/>
  <c r="V39" i="2"/>
  <c r="L36" i="2"/>
  <c r="U91" i="2"/>
  <c r="L91" i="2"/>
  <c r="B91" i="2"/>
  <c r="O89" i="2"/>
  <c r="R83" i="2"/>
  <c r="O79" i="2"/>
  <c r="S69" i="2"/>
  <c r="O65" i="2"/>
  <c r="S64" i="2"/>
  <c r="R61" i="2"/>
  <c r="O57" i="2"/>
  <c r="S53" i="2"/>
  <c r="L53" i="2"/>
  <c r="B53" i="2"/>
  <c r="O51" i="2"/>
  <c r="O41" i="2"/>
  <c r="S38" i="2"/>
  <c r="O33" i="2"/>
  <c r="O11" i="2"/>
  <c r="T9" i="2"/>
  <c r="L9" i="2"/>
  <c r="M39" i="2"/>
  <c r="U17" i="2"/>
  <c r="R69" i="2"/>
  <c r="L69" i="2"/>
  <c r="Q61" i="2"/>
  <c r="B61" i="2"/>
  <c r="S17" i="2"/>
  <c r="S91" i="2"/>
  <c r="M91" i="2"/>
  <c r="G91" i="2"/>
  <c r="O87" i="2"/>
  <c r="V83" i="2"/>
  <c r="Q83" i="2"/>
  <c r="B83" i="2"/>
  <c r="S81" i="2"/>
  <c r="S76" i="2"/>
  <c r="S75" i="2"/>
  <c r="M75" i="2"/>
  <c r="G75" i="2"/>
  <c r="V69" i="2"/>
  <c r="Q69" i="2"/>
  <c r="B69" i="2"/>
  <c r="L67" i="2"/>
  <c r="U61" i="2"/>
  <c r="O61" i="2"/>
  <c r="F61" i="2"/>
  <c r="H61" i="2"/>
  <c r="U51" i="2"/>
  <c r="Q41" i="2"/>
  <c r="R39" i="2"/>
  <c r="S30" i="2"/>
  <c r="S23" i="2"/>
  <c r="M23" i="2"/>
  <c r="G23" i="2"/>
  <c r="Q21" i="2"/>
  <c r="O17" i="2"/>
  <c r="A12" i="2"/>
  <c r="X12" i="2"/>
  <c r="U11" i="2"/>
  <c r="L11" i="2"/>
  <c r="T4" i="2"/>
  <c r="L83" i="2"/>
  <c r="V61" i="2"/>
  <c r="S39" i="2"/>
  <c r="L39" i="2"/>
  <c r="U83" i="2"/>
  <c r="O83" i="2"/>
  <c r="F83" i="2"/>
  <c r="H83" i="2"/>
  <c r="O77" i="2"/>
  <c r="L76" i="2"/>
  <c r="U69" i="2"/>
  <c r="O69" i="2"/>
  <c r="F69" i="2"/>
  <c r="H69" i="2"/>
  <c r="S62" i="2"/>
  <c r="S61" i="2"/>
  <c r="M61" i="2"/>
  <c r="G61" i="2"/>
  <c r="O44" i="2"/>
  <c r="S42" i="2"/>
  <c r="Q39" i="2"/>
  <c r="G39" i="2"/>
  <c r="M35" i="2"/>
  <c r="I30" i="2"/>
  <c r="O30" i="2"/>
  <c r="S11" i="2"/>
  <c r="G74" i="2"/>
  <c r="G71" i="2"/>
  <c r="Q71" i="2"/>
  <c r="F27" i="2"/>
  <c r="J27" i="2"/>
  <c r="P27" i="2"/>
  <c r="T27" i="2"/>
  <c r="H27" i="2"/>
  <c r="M27" i="2"/>
  <c r="V27" i="2"/>
  <c r="G24" i="2"/>
  <c r="U24" i="2"/>
  <c r="O15" i="2"/>
  <c r="L89" i="2"/>
  <c r="Q88" i="2"/>
  <c r="T87" i="2"/>
  <c r="J87" i="2"/>
  <c r="U84" i="2"/>
  <c r="O81" i="2"/>
  <c r="S78" i="2"/>
  <c r="Q77" i="2"/>
  <c r="U76" i="2"/>
  <c r="S72" i="2"/>
  <c r="U70" i="2"/>
  <c r="G63" i="2"/>
  <c r="G59" i="2"/>
  <c r="U59" i="2"/>
  <c r="U54" i="2"/>
  <c r="O54" i="2"/>
  <c r="G48" i="2"/>
  <c r="O48" i="2"/>
  <c r="F41" i="2"/>
  <c r="J41" i="2"/>
  <c r="P41" i="2"/>
  <c r="T41" i="2"/>
  <c r="H41" i="2"/>
  <c r="M41" i="2"/>
  <c r="R41" i="2"/>
  <c r="V41" i="2"/>
  <c r="G29" i="2"/>
  <c r="L29" i="2"/>
  <c r="U27" i="2"/>
  <c r="L27" i="2"/>
  <c r="G20" i="2"/>
  <c r="L20" i="2"/>
  <c r="F11" i="2"/>
  <c r="H11" i="2"/>
  <c r="J11" i="2"/>
  <c r="P11" i="2"/>
  <c r="T11" i="2"/>
  <c r="M11" i="2"/>
  <c r="R11" i="2"/>
  <c r="V11" i="2"/>
  <c r="A6" i="2"/>
  <c r="X6" i="2"/>
  <c r="S6" i="2"/>
  <c r="S87" i="2"/>
  <c r="S86" i="2"/>
  <c r="L81" i="2"/>
  <c r="Q80" i="2"/>
  <c r="Q74" i="2"/>
  <c r="J73" i="2"/>
  <c r="O66" i="2"/>
  <c r="U45" i="2"/>
  <c r="O45" i="2"/>
  <c r="L43" i="2"/>
  <c r="G28" i="2"/>
  <c r="Q28" i="2"/>
  <c r="L28" i="2"/>
  <c r="U28" i="2"/>
  <c r="S27" i="2"/>
  <c r="I27" i="2"/>
  <c r="I26" i="2"/>
  <c r="S24" i="2"/>
  <c r="G13" i="2"/>
  <c r="L13" i="2"/>
  <c r="P87" i="2"/>
  <c r="O86" i="2"/>
  <c r="O84" i="2"/>
  <c r="U81" i="2"/>
  <c r="O80" i="2"/>
  <c r="O76" i="2"/>
  <c r="O74" i="2"/>
  <c r="O71" i="2"/>
  <c r="G67" i="2"/>
  <c r="U67" i="2"/>
  <c r="G66" i="2"/>
  <c r="U62" i="2"/>
  <c r="S49" i="2"/>
  <c r="G42" i="2"/>
  <c r="Q42" i="2"/>
  <c r="L42" i="2"/>
  <c r="U42" i="2"/>
  <c r="G40" i="2"/>
  <c r="O40" i="2"/>
  <c r="F35" i="2"/>
  <c r="H35" i="2"/>
  <c r="S31" i="2"/>
  <c r="S28" i="2"/>
  <c r="Q27" i="2"/>
  <c r="G27" i="2"/>
  <c r="L24" i="2"/>
  <c r="S15" i="2"/>
  <c r="G12" i="2"/>
  <c r="Q12" i="2"/>
  <c r="L12" i="2"/>
  <c r="U12" i="2"/>
  <c r="A10" i="2"/>
  <c r="X10" i="2"/>
  <c r="O10" i="2"/>
  <c r="J57" i="2"/>
  <c r="S56" i="2"/>
  <c r="U53" i="2"/>
  <c r="O53" i="2"/>
  <c r="F53" i="2"/>
  <c r="H53" i="2"/>
  <c r="U47" i="2"/>
  <c r="O47" i="2"/>
  <c r="F47" i="2"/>
  <c r="H47" i="2"/>
  <c r="U39" i="2"/>
  <c r="O39" i="2"/>
  <c r="H39" i="2"/>
  <c r="S37" i="2"/>
  <c r="U36" i="2"/>
  <c r="L33" i="2"/>
  <c r="M19" i="2"/>
  <c r="L17" i="2"/>
  <c r="V9" i="2"/>
  <c r="R9" i="2"/>
  <c r="U8" i="2"/>
  <c r="T5" i="2"/>
  <c r="I16" i="19"/>
  <c r="U5" i="2"/>
  <c r="L5" i="2"/>
  <c r="I14" i="19"/>
  <c r="P5" i="2"/>
  <c r="J5" i="2"/>
  <c r="S5" i="2"/>
  <c r="A5" i="2"/>
  <c r="X5" i="2"/>
  <c r="V5" i="2"/>
  <c r="M5" i="2"/>
  <c r="G5" i="2"/>
  <c r="G87" i="2"/>
  <c r="L87" i="2"/>
  <c r="Q87" i="2"/>
  <c r="U87" i="2"/>
  <c r="B87" i="2"/>
  <c r="H87" i="2"/>
  <c r="M87" i="2"/>
  <c r="R87" i="2"/>
  <c r="V87" i="2"/>
  <c r="O82" i="2"/>
  <c r="S82" i="2"/>
  <c r="S66" i="2"/>
  <c r="L66" i="2"/>
  <c r="U66" i="2"/>
  <c r="S63" i="2"/>
  <c r="L63" i="2"/>
  <c r="U63" i="2"/>
  <c r="F52" i="2"/>
  <c r="O52" i="2"/>
  <c r="S52" i="2"/>
  <c r="I34" i="2"/>
  <c r="A34" i="2"/>
  <c r="S34" i="2"/>
  <c r="I25" i="2"/>
  <c r="A25" i="2"/>
  <c r="X25" i="2"/>
  <c r="S25" i="2"/>
  <c r="L25" i="2"/>
  <c r="U25" i="2"/>
  <c r="G25" i="2"/>
  <c r="Q25" i="2"/>
  <c r="S16" i="2"/>
  <c r="Q16" i="2"/>
  <c r="L16" i="2"/>
  <c r="U16" i="2"/>
  <c r="G16" i="2"/>
  <c r="T79" i="2"/>
  <c r="T73" i="2"/>
  <c r="S65" i="2"/>
  <c r="P57" i="2"/>
  <c r="P4" i="2"/>
  <c r="P2" i="2"/>
  <c r="L2" i="2"/>
  <c r="G79" i="2"/>
  <c r="L79" i="2"/>
  <c r="Q79" i="2"/>
  <c r="U79" i="2"/>
  <c r="B79" i="2"/>
  <c r="F79" i="2"/>
  <c r="H79" i="2"/>
  <c r="M79" i="2"/>
  <c r="R79" i="2"/>
  <c r="V79" i="2"/>
  <c r="G73" i="2"/>
  <c r="L73" i="2"/>
  <c r="Q73" i="2"/>
  <c r="U73" i="2"/>
  <c r="B73" i="2"/>
  <c r="F73" i="2"/>
  <c r="H73" i="2"/>
  <c r="M73" i="2"/>
  <c r="R73" i="2"/>
  <c r="V73" i="2"/>
  <c r="O68" i="2"/>
  <c r="S68" i="2"/>
  <c r="S58" i="2"/>
  <c r="L58" i="2"/>
  <c r="U58" i="2"/>
  <c r="S55" i="2"/>
  <c r="L55" i="2"/>
  <c r="U55" i="2"/>
  <c r="G49" i="2"/>
  <c r="L49" i="2"/>
  <c r="Q49" i="2"/>
  <c r="U49" i="2"/>
  <c r="F49" i="2"/>
  <c r="J49" i="2"/>
  <c r="T49" i="2"/>
  <c r="B49" i="2"/>
  <c r="H49" i="2"/>
  <c r="M49" i="2"/>
  <c r="R49" i="2"/>
  <c r="V49" i="2"/>
  <c r="P49" i="2"/>
  <c r="G31" i="2"/>
  <c r="L31" i="2"/>
  <c r="Q31" i="2"/>
  <c r="U31" i="2"/>
  <c r="F31" i="2"/>
  <c r="H31" i="2"/>
  <c r="P31" i="2"/>
  <c r="M31" i="2"/>
  <c r="R31" i="2"/>
  <c r="V31" i="2"/>
  <c r="J31" i="2"/>
  <c r="T31" i="2"/>
  <c r="S88" i="2"/>
  <c r="L88" i="2"/>
  <c r="U88" i="2"/>
  <c r="S85" i="2"/>
  <c r="L85" i="2"/>
  <c r="U85" i="2"/>
  <c r="G65" i="2"/>
  <c r="L65" i="2"/>
  <c r="Q65" i="2"/>
  <c r="U65" i="2"/>
  <c r="B65" i="2"/>
  <c r="F65" i="2"/>
  <c r="H65" i="2"/>
  <c r="M65" i="2"/>
  <c r="R65" i="2"/>
  <c r="V65" i="2"/>
  <c r="O60" i="2"/>
  <c r="S60" i="2"/>
  <c r="S50" i="2"/>
  <c r="G50" i="2"/>
  <c r="L50" i="2"/>
  <c r="U50" i="2"/>
  <c r="Q50" i="2"/>
  <c r="I32" i="2"/>
  <c r="A32" i="2"/>
  <c r="S32" i="2"/>
  <c r="G32" i="2"/>
  <c r="Q32" i="2"/>
  <c r="L32" i="2"/>
  <c r="U32" i="2"/>
  <c r="I18" i="2"/>
  <c r="A18" i="2"/>
  <c r="AA26" i="3"/>
  <c r="S18" i="2"/>
  <c r="P79" i="2"/>
  <c r="P73" i="2"/>
  <c r="G58" i="2"/>
  <c r="G55" i="2"/>
  <c r="I31" i="2"/>
  <c r="A31" i="2"/>
  <c r="O90" i="2"/>
  <c r="S90" i="2"/>
  <c r="S80" i="2"/>
  <c r="L80" i="2"/>
  <c r="U80" i="2"/>
  <c r="S77" i="2"/>
  <c r="L77" i="2"/>
  <c r="U77" i="2"/>
  <c r="S74" i="2"/>
  <c r="L74" i="2"/>
  <c r="U74" i="2"/>
  <c r="S71" i="2"/>
  <c r="L71" i="2"/>
  <c r="U71" i="2"/>
  <c r="G57" i="2"/>
  <c r="L57" i="2"/>
  <c r="Q57" i="2"/>
  <c r="U57" i="2"/>
  <c r="B57" i="2"/>
  <c r="H57" i="2"/>
  <c r="M57" i="2"/>
  <c r="R57" i="2"/>
  <c r="V57" i="2"/>
  <c r="G46" i="2"/>
  <c r="O46" i="2"/>
  <c r="S46" i="2"/>
  <c r="G15" i="2"/>
  <c r="L15" i="2"/>
  <c r="Q15" i="2"/>
  <c r="U15" i="2"/>
  <c r="T15" i="2"/>
  <c r="F15" i="2"/>
  <c r="J15" i="2"/>
  <c r="P15" i="2"/>
  <c r="H15" i="2"/>
  <c r="M15" i="2"/>
  <c r="R15" i="2"/>
  <c r="V15" i="2"/>
  <c r="B4" i="2"/>
  <c r="M4" i="2"/>
  <c r="V4" i="2"/>
  <c r="Q4" i="2"/>
  <c r="U4" i="2"/>
  <c r="J4" i="2"/>
  <c r="G88" i="2"/>
  <c r="G85" i="2"/>
  <c r="S79" i="2"/>
  <c r="S73" i="2"/>
  <c r="P65" i="2"/>
  <c r="O58" i="2"/>
  <c r="O55" i="2"/>
  <c r="O50" i="2"/>
  <c r="O49" i="2"/>
  <c r="O32" i="2"/>
  <c r="O31" i="2"/>
  <c r="S19" i="2"/>
  <c r="I19" i="2"/>
  <c r="A19" i="2"/>
  <c r="AA27" i="3"/>
  <c r="O8" i="2"/>
  <c r="S7" i="2"/>
  <c r="T91" i="2"/>
  <c r="P91" i="2"/>
  <c r="J91" i="2"/>
  <c r="Q89" i="2"/>
  <c r="G89" i="2"/>
  <c r="Q84" i="2"/>
  <c r="G84" i="2"/>
  <c r="T83" i="2"/>
  <c r="P83" i="2"/>
  <c r="J83" i="2"/>
  <c r="Q81" i="2"/>
  <c r="G81" i="2"/>
  <c r="Q76" i="2"/>
  <c r="G76" i="2"/>
  <c r="T75" i="2"/>
  <c r="P75" i="2"/>
  <c r="J75" i="2"/>
  <c r="Q70" i="2"/>
  <c r="G70" i="2"/>
  <c r="T69" i="2"/>
  <c r="P69" i="2"/>
  <c r="J69" i="2"/>
  <c r="Q67" i="2"/>
  <c r="Q62" i="2"/>
  <c r="G62" i="2"/>
  <c r="T61" i="2"/>
  <c r="P61" i="2"/>
  <c r="J61" i="2"/>
  <c r="Q59" i="2"/>
  <c r="Q54" i="2"/>
  <c r="G54" i="2"/>
  <c r="T53" i="2"/>
  <c r="P53" i="2"/>
  <c r="J53" i="2"/>
  <c r="Q51" i="2"/>
  <c r="G51" i="2"/>
  <c r="T47" i="2"/>
  <c r="P47" i="2"/>
  <c r="J47" i="2"/>
  <c r="Q45" i="2"/>
  <c r="G45" i="2"/>
  <c r="S43" i="2"/>
  <c r="T39" i="2"/>
  <c r="P39" i="2"/>
  <c r="J39" i="2"/>
  <c r="O38" i="2"/>
  <c r="S36" i="2"/>
  <c r="I36" i="2"/>
  <c r="A36" i="2"/>
  <c r="U35" i="2"/>
  <c r="Q35" i="2"/>
  <c r="L35" i="2"/>
  <c r="G35" i="2"/>
  <c r="Q33" i="2"/>
  <c r="S29" i="2"/>
  <c r="I29" i="2"/>
  <c r="A29" i="2"/>
  <c r="Q24" i="2"/>
  <c r="T23" i="2"/>
  <c r="P23" i="2"/>
  <c r="J23" i="2"/>
  <c r="S20" i="2"/>
  <c r="I20" i="2"/>
  <c r="A20" i="2"/>
  <c r="AA28" i="3"/>
  <c r="U19" i="2"/>
  <c r="Q19" i="2"/>
  <c r="L19" i="2"/>
  <c r="G19" i="2"/>
  <c r="Q17" i="2"/>
  <c r="S13" i="2"/>
  <c r="A13" i="2"/>
  <c r="X13" i="2"/>
  <c r="S8" i="2"/>
  <c r="U7" i="2"/>
  <c r="Q7" i="2"/>
  <c r="L7" i="2"/>
  <c r="G7" i="2"/>
  <c r="O6" i="2"/>
  <c r="P3" i="2"/>
  <c r="O43" i="2"/>
  <c r="O36" i="2"/>
  <c r="O19" i="2"/>
  <c r="O13" i="2"/>
  <c r="S35" i="2"/>
  <c r="O7" i="2"/>
  <c r="A7" i="2"/>
  <c r="X7" i="2"/>
  <c r="Q43" i="2"/>
  <c r="G43" i="2"/>
  <c r="Q36" i="2"/>
  <c r="T35" i="2"/>
  <c r="P35" i="2"/>
  <c r="J35" i="2"/>
  <c r="Q29" i="2"/>
  <c r="Q20" i="2"/>
  <c r="T19" i="2"/>
  <c r="P19" i="2"/>
  <c r="J19" i="2"/>
  <c r="Q13" i="2"/>
  <c r="Q8" i="2"/>
  <c r="T7" i="2"/>
  <c r="P7" i="2"/>
  <c r="J7" i="2"/>
  <c r="I2" i="2"/>
  <c r="J2" i="2"/>
  <c r="U3" i="2"/>
  <c r="Q3" i="2"/>
  <c r="V3" i="2"/>
  <c r="C30" i="17"/>
  <c r="L3" i="2"/>
  <c r="B41" i="2"/>
  <c r="B39" i="2"/>
  <c r="B35" i="2"/>
  <c r="B31" i="2"/>
  <c r="B27" i="2"/>
  <c r="B23" i="2"/>
  <c r="B19" i="2"/>
  <c r="B15" i="2"/>
  <c r="B11" i="2"/>
  <c r="B7" i="2"/>
  <c r="B75" i="2"/>
  <c r="G72" i="2"/>
  <c r="L72" i="2"/>
  <c r="Q72" i="2"/>
  <c r="U72" i="2"/>
  <c r="B71" i="2"/>
  <c r="F71" i="2"/>
  <c r="H71" i="2"/>
  <c r="J71" i="2"/>
  <c r="M71" i="2"/>
  <c r="P71" i="2"/>
  <c r="R71" i="2"/>
  <c r="T71" i="2"/>
  <c r="V71" i="2"/>
  <c r="G68" i="2"/>
  <c r="L68" i="2"/>
  <c r="Q68" i="2"/>
  <c r="U68" i="2"/>
  <c r="B67" i="2"/>
  <c r="F67" i="2"/>
  <c r="H67" i="2"/>
  <c r="J67" i="2"/>
  <c r="M67" i="2"/>
  <c r="P67" i="2"/>
  <c r="R67" i="2"/>
  <c r="T67" i="2"/>
  <c r="V67" i="2"/>
  <c r="G64" i="2"/>
  <c r="L64" i="2"/>
  <c r="Q64" i="2"/>
  <c r="U64" i="2"/>
  <c r="B63" i="2"/>
  <c r="F63" i="2"/>
  <c r="H63" i="2"/>
  <c r="J63" i="2"/>
  <c r="M63" i="2"/>
  <c r="P63" i="2"/>
  <c r="R63" i="2"/>
  <c r="T63" i="2"/>
  <c r="V63" i="2"/>
  <c r="G60" i="2"/>
  <c r="L60" i="2"/>
  <c r="Q60" i="2"/>
  <c r="U60" i="2"/>
  <c r="B59" i="2"/>
  <c r="F59" i="2"/>
  <c r="H59" i="2"/>
  <c r="J59" i="2"/>
  <c r="M59" i="2"/>
  <c r="P59" i="2"/>
  <c r="R59" i="2"/>
  <c r="T59" i="2"/>
  <c r="V59" i="2"/>
  <c r="U90" i="2"/>
  <c r="Q90" i="2"/>
  <c r="L90" i="2"/>
  <c r="G90" i="2"/>
  <c r="V89" i="2"/>
  <c r="T89" i="2"/>
  <c r="R89" i="2"/>
  <c r="P89" i="2"/>
  <c r="M89" i="2"/>
  <c r="J89" i="2"/>
  <c r="F89" i="2"/>
  <c r="H89" i="2"/>
  <c r="B89" i="2"/>
  <c r="U86" i="2"/>
  <c r="Q86" i="2"/>
  <c r="L86" i="2"/>
  <c r="G86" i="2"/>
  <c r="V85" i="2"/>
  <c r="T85" i="2"/>
  <c r="R85" i="2"/>
  <c r="P85" i="2"/>
  <c r="M85" i="2"/>
  <c r="J85" i="2"/>
  <c r="F85" i="2"/>
  <c r="H85" i="2"/>
  <c r="B85" i="2"/>
  <c r="U82" i="2"/>
  <c r="Q82" i="2"/>
  <c r="L82" i="2"/>
  <c r="G82" i="2"/>
  <c r="V81" i="2"/>
  <c r="T81" i="2"/>
  <c r="R81" i="2"/>
  <c r="P81" i="2"/>
  <c r="M81" i="2"/>
  <c r="J81" i="2"/>
  <c r="F81" i="2"/>
  <c r="H81" i="2"/>
  <c r="B81" i="2"/>
  <c r="U78" i="2"/>
  <c r="Q78" i="2"/>
  <c r="L78" i="2"/>
  <c r="G78" i="2"/>
  <c r="V77" i="2"/>
  <c r="T77" i="2"/>
  <c r="R77" i="2"/>
  <c r="P77" i="2"/>
  <c r="M77" i="2"/>
  <c r="J77" i="2"/>
  <c r="F77" i="2"/>
  <c r="H77" i="2"/>
  <c r="B77" i="2"/>
  <c r="U56" i="2"/>
  <c r="Q56" i="2"/>
  <c r="L56" i="2"/>
  <c r="G56" i="2"/>
  <c r="V55" i="2"/>
  <c r="T55" i="2"/>
  <c r="R55" i="2"/>
  <c r="P55" i="2"/>
  <c r="M55" i="2"/>
  <c r="J55" i="2"/>
  <c r="F55" i="2"/>
  <c r="H55" i="2"/>
  <c r="B55" i="2"/>
  <c r="U52" i="2"/>
  <c r="Q52" i="2"/>
  <c r="L52" i="2"/>
  <c r="G52" i="2"/>
  <c r="V51" i="2"/>
  <c r="T51" i="2"/>
  <c r="R51" i="2"/>
  <c r="P51" i="2"/>
  <c r="M51" i="2"/>
  <c r="J51" i="2"/>
  <c r="F51" i="2"/>
  <c r="H51" i="2"/>
  <c r="B51" i="2"/>
  <c r="U46" i="2"/>
  <c r="Q46" i="2"/>
  <c r="L46" i="2"/>
  <c r="V45" i="2"/>
  <c r="T45" i="2"/>
  <c r="R45" i="2"/>
  <c r="P45" i="2"/>
  <c r="M45" i="2"/>
  <c r="J45" i="2"/>
  <c r="F45" i="2"/>
  <c r="H45" i="2"/>
  <c r="B45" i="2"/>
  <c r="S44" i="2"/>
  <c r="V43" i="2"/>
  <c r="T43" i="2"/>
  <c r="R43" i="2"/>
  <c r="P43" i="2"/>
  <c r="M43" i="2"/>
  <c r="J43" i="2"/>
  <c r="F43" i="2"/>
  <c r="H43" i="2"/>
  <c r="B43" i="2"/>
  <c r="U38" i="2"/>
  <c r="Q38" i="2"/>
  <c r="L38" i="2"/>
  <c r="V37" i="2"/>
  <c r="T37" i="2"/>
  <c r="R37" i="2"/>
  <c r="P37" i="2"/>
  <c r="M37" i="2"/>
  <c r="J37" i="2"/>
  <c r="F37" i="2"/>
  <c r="H37" i="2"/>
  <c r="B37" i="2"/>
  <c r="U34" i="2"/>
  <c r="Q34" i="2"/>
  <c r="L34" i="2"/>
  <c r="G34" i="2"/>
  <c r="V33" i="2"/>
  <c r="T33" i="2"/>
  <c r="R33" i="2"/>
  <c r="P33" i="2"/>
  <c r="M33" i="2"/>
  <c r="J33" i="2"/>
  <c r="F33" i="2"/>
  <c r="H33" i="2"/>
  <c r="B33" i="2"/>
  <c r="U30" i="2"/>
  <c r="Q30" i="2"/>
  <c r="L30" i="2"/>
  <c r="G30" i="2"/>
  <c r="V29" i="2"/>
  <c r="T29" i="2"/>
  <c r="P29" i="2"/>
  <c r="M29" i="2"/>
  <c r="J29" i="2"/>
  <c r="F29" i="2"/>
  <c r="H29" i="2"/>
  <c r="B29" i="2"/>
  <c r="U26" i="2"/>
  <c r="Q26" i="2"/>
  <c r="L26" i="2"/>
  <c r="G26" i="2"/>
  <c r="V25" i="2"/>
  <c r="T25" i="2"/>
  <c r="P25" i="2"/>
  <c r="M25" i="2"/>
  <c r="J25" i="2"/>
  <c r="F25" i="2"/>
  <c r="H25" i="2"/>
  <c r="B25" i="2"/>
  <c r="U22" i="2"/>
  <c r="Q22" i="2"/>
  <c r="L22" i="2"/>
  <c r="G22" i="2"/>
  <c r="V21" i="2"/>
  <c r="T21" i="2"/>
  <c r="P21" i="2"/>
  <c r="M21" i="2"/>
  <c r="J21" i="2"/>
  <c r="F21" i="2"/>
  <c r="H21" i="2"/>
  <c r="B21" i="2"/>
  <c r="U18" i="2"/>
  <c r="Q18" i="2"/>
  <c r="L18" i="2"/>
  <c r="G18" i="2"/>
  <c r="V17" i="2"/>
  <c r="T17" i="2"/>
  <c r="R17" i="2"/>
  <c r="P17" i="2"/>
  <c r="M17" i="2"/>
  <c r="J17" i="2"/>
  <c r="F17" i="2"/>
  <c r="H17" i="2"/>
  <c r="B17" i="2"/>
  <c r="U14" i="2"/>
  <c r="Q14" i="2"/>
  <c r="L14" i="2"/>
  <c r="G14" i="2"/>
  <c r="V13" i="2"/>
  <c r="T13" i="2"/>
  <c r="R13" i="2"/>
  <c r="P13" i="2"/>
  <c r="M13" i="2"/>
  <c r="J13" i="2"/>
  <c r="F13" i="2"/>
  <c r="H13" i="2"/>
  <c r="B13" i="2"/>
  <c r="U10" i="2"/>
  <c r="Q10" i="2"/>
  <c r="L10" i="2"/>
  <c r="G10" i="2"/>
  <c r="P9" i="2"/>
  <c r="M9" i="2"/>
  <c r="J9" i="2"/>
  <c r="F9" i="2"/>
  <c r="H9" i="2"/>
  <c r="B9" i="2"/>
  <c r="U6" i="2"/>
  <c r="Q6" i="2"/>
  <c r="L6" i="2"/>
  <c r="G6" i="2"/>
  <c r="F5" i="2"/>
  <c r="H5" i="2"/>
  <c r="B50" i="2"/>
  <c r="F50" i="2"/>
  <c r="H50" i="2"/>
  <c r="J50" i="2"/>
  <c r="M50" i="2"/>
  <c r="P50" i="2"/>
  <c r="R50" i="2"/>
  <c r="T50" i="2"/>
  <c r="V50" i="2"/>
  <c r="B46" i="2"/>
  <c r="F46" i="2"/>
  <c r="H46" i="2"/>
  <c r="J46" i="2"/>
  <c r="M46" i="2"/>
  <c r="P46" i="2"/>
  <c r="R46" i="2"/>
  <c r="T46" i="2"/>
  <c r="V46" i="2"/>
  <c r="B42" i="2"/>
  <c r="F42" i="2"/>
  <c r="H42" i="2"/>
  <c r="J42" i="2"/>
  <c r="M42" i="2"/>
  <c r="P42" i="2"/>
  <c r="R42" i="2"/>
  <c r="T42" i="2"/>
  <c r="V42" i="2"/>
  <c r="B38" i="2"/>
  <c r="F38" i="2"/>
  <c r="H38" i="2"/>
  <c r="J38" i="2"/>
  <c r="M38" i="2"/>
  <c r="P38" i="2"/>
  <c r="R38" i="2"/>
  <c r="T38" i="2"/>
  <c r="V38" i="2"/>
  <c r="V90" i="2"/>
  <c r="T90" i="2"/>
  <c r="R90" i="2"/>
  <c r="P90" i="2"/>
  <c r="M90" i="2"/>
  <c r="J90" i="2"/>
  <c r="F90" i="2"/>
  <c r="H90" i="2"/>
  <c r="B90" i="2"/>
  <c r="V88" i="2"/>
  <c r="T88" i="2"/>
  <c r="R88" i="2"/>
  <c r="P88" i="2"/>
  <c r="M88" i="2"/>
  <c r="J88" i="2"/>
  <c r="F88" i="2"/>
  <c r="H88" i="2"/>
  <c r="B88" i="2"/>
  <c r="V86" i="2"/>
  <c r="T86" i="2"/>
  <c r="R86" i="2"/>
  <c r="P86" i="2"/>
  <c r="M86" i="2"/>
  <c r="J86" i="2"/>
  <c r="F86" i="2"/>
  <c r="H86" i="2"/>
  <c r="B86" i="2"/>
  <c r="V84" i="2"/>
  <c r="T84" i="2"/>
  <c r="R84" i="2"/>
  <c r="P84" i="2"/>
  <c r="M84" i="2"/>
  <c r="J84" i="2"/>
  <c r="F84" i="2"/>
  <c r="H84" i="2"/>
  <c r="B84" i="2"/>
  <c r="V82" i="2"/>
  <c r="T82" i="2"/>
  <c r="R82" i="2"/>
  <c r="P82" i="2"/>
  <c r="M82" i="2"/>
  <c r="J82" i="2"/>
  <c r="F82" i="2"/>
  <c r="H82" i="2"/>
  <c r="B82" i="2"/>
  <c r="V80" i="2"/>
  <c r="T80" i="2"/>
  <c r="R80" i="2"/>
  <c r="P80" i="2"/>
  <c r="M80" i="2"/>
  <c r="J80" i="2"/>
  <c r="F80" i="2"/>
  <c r="H80" i="2"/>
  <c r="B80" i="2"/>
  <c r="V78" i="2"/>
  <c r="T78" i="2"/>
  <c r="R78" i="2"/>
  <c r="P78" i="2"/>
  <c r="M78" i="2"/>
  <c r="J78" i="2"/>
  <c r="F78" i="2"/>
  <c r="H78" i="2"/>
  <c r="B78" i="2"/>
  <c r="V76" i="2"/>
  <c r="T76" i="2"/>
  <c r="R76" i="2"/>
  <c r="P76" i="2"/>
  <c r="M76" i="2"/>
  <c r="J76" i="2"/>
  <c r="F76" i="2"/>
  <c r="H76" i="2"/>
  <c r="B76" i="2"/>
  <c r="V74" i="2"/>
  <c r="T74" i="2"/>
  <c r="R74" i="2"/>
  <c r="P74" i="2"/>
  <c r="M74" i="2"/>
  <c r="J74" i="2"/>
  <c r="F74" i="2"/>
  <c r="H74" i="2"/>
  <c r="B74" i="2"/>
  <c r="V72" i="2"/>
  <c r="T72" i="2"/>
  <c r="R72" i="2"/>
  <c r="P72" i="2"/>
  <c r="M72" i="2"/>
  <c r="J72" i="2"/>
  <c r="F72" i="2"/>
  <c r="H72" i="2"/>
  <c r="B72" i="2"/>
  <c r="V70" i="2"/>
  <c r="T70" i="2"/>
  <c r="R70" i="2"/>
  <c r="P70" i="2"/>
  <c r="M70" i="2"/>
  <c r="J70" i="2"/>
  <c r="F70" i="2"/>
  <c r="H70" i="2"/>
  <c r="B70" i="2"/>
  <c r="V68" i="2"/>
  <c r="T68" i="2"/>
  <c r="R68" i="2"/>
  <c r="P68" i="2"/>
  <c r="M68" i="2"/>
  <c r="J68" i="2"/>
  <c r="F68" i="2"/>
  <c r="H68" i="2"/>
  <c r="B68" i="2"/>
  <c r="V66" i="2"/>
  <c r="T66" i="2"/>
  <c r="R66" i="2"/>
  <c r="P66" i="2"/>
  <c r="M66" i="2"/>
  <c r="J66" i="2"/>
  <c r="F66" i="2"/>
  <c r="H66" i="2"/>
  <c r="B66" i="2"/>
  <c r="V64" i="2"/>
  <c r="T64" i="2"/>
  <c r="R64" i="2"/>
  <c r="P64" i="2"/>
  <c r="M64" i="2"/>
  <c r="J64" i="2"/>
  <c r="F64" i="2"/>
  <c r="H64" i="2"/>
  <c r="B64" i="2"/>
  <c r="V62" i="2"/>
  <c r="T62" i="2"/>
  <c r="R62" i="2"/>
  <c r="P62" i="2"/>
  <c r="M62" i="2"/>
  <c r="J62" i="2"/>
  <c r="F62" i="2"/>
  <c r="H62" i="2"/>
  <c r="B62" i="2"/>
  <c r="V60" i="2"/>
  <c r="T60" i="2"/>
  <c r="R60" i="2"/>
  <c r="P60" i="2"/>
  <c r="M60" i="2"/>
  <c r="J60" i="2"/>
  <c r="F60" i="2"/>
  <c r="H60" i="2"/>
  <c r="B60" i="2"/>
  <c r="V58" i="2"/>
  <c r="T58" i="2"/>
  <c r="R58" i="2"/>
  <c r="P58" i="2"/>
  <c r="M58" i="2"/>
  <c r="J58" i="2"/>
  <c r="F58" i="2"/>
  <c r="H58" i="2"/>
  <c r="B58" i="2"/>
  <c r="V56" i="2"/>
  <c r="T56" i="2"/>
  <c r="R56" i="2"/>
  <c r="P56" i="2"/>
  <c r="M56" i="2"/>
  <c r="J56" i="2"/>
  <c r="F56" i="2"/>
  <c r="H56" i="2"/>
  <c r="B56" i="2"/>
  <c r="V54" i="2"/>
  <c r="T54" i="2"/>
  <c r="R54" i="2"/>
  <c r="P54" i="2"/>
  <c r="M54" i="2"/>
  <c r="J54" i="2"/>
  <c r="F54" i="2"/>
  <c r="H54" i="2"/>
  <c r="B54" i="2"/>
  <c r="V52" i="2"/>
  <c r="T52" i="2"/>
  <c r="R52" i="2"/>
  <c r="P52" i="2"/>
  <c r="M52" i="2"/>
  <c r="J52" i="2"/>
  <c r="H52" i="2"/>
  <c r="U48" i="2"/>
  <c r="Q48" i="2"/>
  <c r="L48" i="2"/>
  <c r="U44" i="2"/>
  <c r="Q44" i="2"/>
  <c r="L44" i="2"/>
  <c r="U40" i="2"/>
  <c r="Q40" i="2"/>
  <c r="L40" i="2"/>
  <c r="B52" i="2"/>
  <c r="B48" i="2"/>
  <c r="F48" i="2"/>
  <c r="H48" i="2"/>
  <c r="J48" i="2"/>
  <c r="M48" i="2"/>
  <c r="P48" i="2"/>
  <c r="R48" i="2"/>
  <c r="T48" i="2"/>
  <c r="V48" i="2"/>
  <c r="B44" i="2"/>
  <c r="F44" i="2"/>
  <c r="H44" i="2"/>
  <c r="J44" i="2"/>
  <c r="M44" i="2"/>
  <c r="P44" i="2"/>
  <c r="R44" i="2"/>
  <c r="T44" i="2"/>
  <c r="V44" i="2"/>
  <c r="B40" i="2"/>
  <c r="F40" i="2"/>
  <c r="H40" i="2"/>
  <c r="J40" i="2"/>
  <c r="M40" i="2"/>
  <c r="P40" i="2"/>
  <c r="R40" i="2"/>
  <c r="T40" i="2"/>
  <c r="V40" i="2"/>
  <c r="V36" i="2"/>
  <c r="T36" i="2"/>
  <c r="R36" i="2"/>
  <c r="P36" i="2"/>
  <c r="M36" i="2"/>
  <c r="J36" i="2"/>
  <c r="F36" i="2"/>
  <c r="H36" i="2"/>
  <c r="B36" i="2"/>
  <c r="V34" i="2"/>
  <c r="T34" i="2"/>
  <c r="R34" i="2"/>
  <c r="P34" i="2"/>
  <c r="M34" i="2"/>
  <c r="J34" i="2"/>
  <c r="F34" i="2"/>
  <c r="H34" i="2"/>
  <c r="B34" i="2"/>
  <c r="V32" i="2"/>
  <c r="T32" i="2"/>
  <c r="R32" i="2"/>
  <c r="P32" i="2"/>
  <c r="M32" i="2"/>
  <c r="J32" i="2"/>
  <c r="F32" i="2"/>
  <c r="H32" i="2"/>
  <c r="B32" i="2"/>
  <c r="V30" i="2"/>
  <c r="T30" i="2"/>
  <c r="R30" i="2"/>
  <c r="P30" i="2"/>
  <c r="M30" i="2"/>
  <c r="J30" i="2"/>
  <c r="F30" i="2"/>
  <c r="H30" i="2"/>
  <c r="B30" i="2"/>
  <c r="V28" i="2"/>
  <c r="T28" i="2"/>
  <c r="R28" i="2"/>
  <c r="P28" i="2"/>
  <c r="M28" i="2"/>
  <c r="J28" i="2"/>
  <c r="F28" i="2"/>
  <c r="H28" i="2"/>
  <c r="B28" i="2"/>
  <c r="V26" i="2"/>
  <c r="T26" i="2"/>
  <c r="R26" i="2"/>
  <c r="P26" i="2"/>
  <c r="M26" i="2"/>
  <c r="J26" i="2"/>
  <c r="F26" i="2"/>
  <c r="H26" i="2"/>
  <c r="B26" i="2"/>
  <c r="V24" i="2"/>
  <c r="T24" i="2"/>
  <c r="R24" i="2"/>
  <c r="P24" i="2"/>
  <c r="M24" i="2"/>
  <c r="J24" i="2"/>
  <c r="F24" i="2"/>
  <c r="H24" i="2"/>
  <c r="B24" i="2"/>
  <c r="V22" i="2"/>
  <c r="T22" i="2"/>
  <c r="R22" i="2"/>
  <c r="P22" i="2"/>
  <c r="M22" i="2"/>
  <c r="J22" i="2"/>
  <c r="F22" i="2"/>
  <c r="H22" i="2"/>
  <c r="B22" i="2"/>
  <c r="V20" i="2"/>
  <c r="T20" i="2"/>
  <c r="R20" i="2"/>
  <c r="P20" i="2"/>
  <c r="M20" i="2"/>
  <c r="J20" i="2"/>
  <c r="F20" i="2"/>
  <c r="H20" i="2"/>
  <c r="B20" i="2"/>
  <c r="V18" i="2"/>
  <c r="T18" i="2"/>
  <c r="R18" i="2"/>
  <c r="P18" i="2"/>
  <c r="M18" i="2"/>
  <c r="J18" i="2"/>
  <c r="F18" i="2"/>
  <c r="H18" i="2"/>
  <c r="B18" i="2"/>
  <c r="V16" i="2"/>
  <c r="T16" i="2"/>
  <c r="R16" i="2"/>
  <c r="P16" i="2"/>
  <c r="M16" i="2"/>
  <c r="J16" i="2"/>
  <c r="F16" i="2"/>
  <c r="H16" i="2"/>
  <c r="B16" i="2"/>
  <c r="V14" i="2"/>
  <c r="T14" i="2"/>
  <c r="R14" i="2"/>
  <c r="P14" i="2"/>
  <c r="M14" i="2"/>
  <c r="J14" i="2"/>
  <c r="F14" i="2"/>
  <c r="H14" i="2"/>
  <c r="B14" i="2"/>
  <c r="V12" i="2"/>
  <c r="T12" i="2"/>
  <c r="R12" i="2"/>
  <c r="P12" i="2"/>
  <c r="M12" i="2"/>
  <c r="J12" i="2"/>
  <c r="F12" i="2"/>
  <c r="H12" i="2"/>
  <c r="B12" i="2"/>
  <c r="V10" i="2"/>
  <c r="T10" i="2"/>
  <c r="R10" i="2"/>
  <c r="P10" i="2"/>
  <c r="M10" i="2"/>
  <c r="J10" i="2"/>
  <c r="F10" i="2"/>
  <c r="H10" i="2"/>
  <c r="B10" i="2"/>
  <c r="V8" i="2"/>
  <c r="T8" i="2"/>
  <c r="R8" i="2"/>
  <c r="P8" i="2"/>
  <c r="M8" i="2"/>
  <c r="J8" i="2"/>
  <c r="F8" i="2"/>
  <c r="H8" i="2"/>
  <c r="B8" i="2"/>
  <c r="V6" i="2"/>
  <c r="T6" i="2"/>
  <c r="R6" i="2"/>
  <c r="P6" i="2"/>
  <c r="M6" i="2"/>
  <c r="J6" i="2"/>
  <c r="F6" i="2"/>
  <c r="H6" i="2"/>
  <c r="B6" i="2"/>
  <c r="L4" i="2"/>
  <c r="R4" i="2"/>
  <c r="G4" i="2"/>
  <c r="G3" i="2"/>
  <c r="F4" i="2"/>
  <c r="H4" i="2"/>
  <c r="M3" i="2"/>
  <c r="J3" i="2"/>
  <c r="F3" i="2"/>
  <c r="H3" i="2"/>
  <c r="B2" i="2"/>
  <c r="Q2" i="2"/>
  <c r="U2" i="2"/>
  <c r="M2" i="2"/>
  <c r="T2" i="2"/>
  <c r="D7" i="17"/>
  <c r="F2" i="2"/>
  <c r="H2" i="2"/>
  <c r="R23" i="2"/>
  <c r="O23" i="2"/>
  <c r="AE21" i="2"/>
  <c r="AB34" i="2"/>
  <c r="AA33" i="2"/>
  <c r="AB29" i="2"/>
  <c r="R21" i="2"/>
  <c r="R25" i="2"/>
  <c r="O21" i="2"/>
  <c r="AE19" i="2"/>
  <c r="AF21" i="2"/>
  <c r="AE22" i="2"/>
  <c r="AA29" i="2"/>
  <c r="O34" i="2"/>
  <c r="R35" i="2"/>
  <c r="AF19" i="2"/>
  <c r="AE23" i="2"/>
  <c r="AA27" i="2"/>
  <c r="AA31" i="2"/>
  <c r="AB31" i="2"/>
  <c r="AB33" i="2"/>
  <c r="X37" i="2"/>
  <c r="AA45" i="3"/>
  <c r="X29" i="2"/>
  <c r="AA37" i="3"/>
  <c r="X35" i="2"/>
  <c r="AG43" i="3"/>
  <c r="R27" i="2"/>
  <c r="O25" i="2"/>
  <c r="A30" i="2"/>
  <c r="O27" i="2"/>
  <c r="X28" i="2"/>
  <c r="AA36" i="3"/>
  <c r="R29" i="2"/>
  <c r="O35" i="2"/>
  <c r="O20" i="2"/>
  <c r="O18" i="2"/>
  <c r="O24" i="2"/>
  <c r="X33" i="2"/>
  <c r="AA41" i="3"/>
  <c r="R19" i="2"/>
  <c r="X32" i="2"/>
  <c r="AA40" i="3"/>
  <c r="O29" i="2"/>
  <c r="O22" i="2"/>
  <c r="X36" i="2"/>
  <c r="AA44" i="3"/>
  <c r="X31" i="2"/>
  <c r="AA39" i="3"/>
  <c r="X34" i="2"/>
  <c r="AA42" i="3"/>
  <c r="O26" i="2"/>
  <c r="AA97" i="3"/>
  <c r="X89" i="2"/>
  <c r="AG99" i="3"/>
  <c r="X91" i="2"/>
  <c r="AG29" i="3"/>
  <c r="X21" i="2"/>
  <c r="AG23" i="3"/>
  <c r="X15" i="2"/>
  <c r="AG22" i="3"/>
  <c r="X14" i="2"/>
  <c r="AG31" i="3"/>
  <c r="X23" i="2"/>
  <c r="AA84" i="3"/>
  <c r="X76" i="2"/>
  <c r="AA96" i="3"/>
  <c r="X88" i="2"/>
  <c r="AG28" i="3"/>
  <c r="X20" i="2"/>
  <c r="AG27" i="3"/>
  <c r="X19" i="2"/>
  <c r="AG26" i="3"/>
  <c r="X18" i="2"/>
  <c r="AG25" i="3"/>
  <c r="X17" i="2"/>
  <c r="AA95" i="3"/>
  <c r="X87" i="2"/>
  <c r="AA35" i="3"/>
  <c r="X27" i="2"/>
  <c r="AG24" i="3"/>
  <c r="X16" i="2"/>
  <c r="AG32" i="3"/>
  <c r="X24" i="2"/>
  <c r="AG34" i="3"/>
  <c r="X26" i="2"/>
  <c r="AA98" i="3"/>
  <c r="X90" i="2"/>
  <c r="AG30" i="3"/>
  <c r="X22" i="2"/>
  <c r="AE2" i="2"/>
  <c r="A2" i="2"/>
  <c r="X2" i="2"/>
  <c r="W2" i="2"/>
  <c r="AA17" i="3"/>
  <c r="A8" i="2"/>
  <c r="AA16" i="3"/>
  <c r="AA10" i="3"/>
  <c r="Q10" i="5"/>
  <c r="AG17" i="3"/>
  <c r="O4" i="2"/>
  <c r="AG33" i="3"/>
  <c r="AA33" i="3"/>
  <c r="AG83" i="3"/>
  <c r="AA83" i="3"/>
  <c r="AA81" i="3"/>
  <c r="AG81" i="3"/>
  <c r="AG18" i="3"/>
  <c r="AA18" i="3"/>
  <c r="AA21" i="3"/>
  <c r="Q11" i="5"/>
  <c r="AG21" i="3"/>
  <c r="AA20" i="3"/>
  <c r="AG20" i="3"/>
  <c r="R2" i="2"/>
  <c r="A11" i="2"/>
  <c r="X11" i="2"/>
  <c r="A3" i="2"/>
  <c r="X3" i="2"/>
  <c r="A4" i="2"/>
  <c r="AA14" i="3"/>
  <c r="AG14" i="3"/>
  <c r="AA15" i="3"/>
  <c r="AG15" i="3"/>
  <c r="AG13" i="3"/>
  <c r="AA13" i="3"/>
  <c r="AG10" i="3"/>
  <c r="O2" i="2"/>
  <c r="V2" i="2"/>
  <c r="S2" i="2"/>
  <c r="R5" i="2"/>
  <c r="O5" i="2"/>
  <c r="S4" i="2"/>
  <c r="O3" i="2"/>
  <c r="S3" i="2"/>
  <c r="R3" i="2"/>
  <c r="X30" i="2"/>
  <c r="AA38" i="3"/>
  <c r="AA12" i="3"/>
  <c r="Q8" i="5"/>
  <c r="AG11" i="3"/>
  <c r="E24" i="5"/>
  <c r="H30" i="19"/>
  <c r="K24" i="5"/>
  <c r="H36" i="19"/>
  <c r="X4" i="2"/>
  <c r="E22" i="5"/>
  <c r="H28" i="19"/>
  <c r="AG16" i="3"/>
  <c r="K22" i="5"/>
  <c r="H34" i="19"/>
  <c r="K25" i="5"/>
  <c r="H37" i="19"/>
  <c r="E25" i="5"/>
  <c r="H31" i="19"/>
  <c r="K23" i="5"/>
  <c r="H35" i="19"/>
  <c r="E23" i="5"/>
  <c r="H29" i="19"/>
  <c r="X8" i="2"/>
  <c r="Q13" i="5"/>
  <c r="E13" i="5"/>
  <c r="H7" i="19"/>
  <c r="K10" i="5"/>
  <c r="AA19" i="3"/>
  <c r="AG19" i="3"/>
  <c r="E9" i="5"/>
  <c r="H3" i="19"/>
  <c r="E10" i="5"/>
  <c r="H4" i="19"/>
  <c r="E11" i="5"/>
  <c r="H5" i="19"/>
  <c r="AG12" i="3"/>
  <c r="E12" i="5"/>
  <c r="H6" i="19"/>
  <c r="K12" i="5"/>
  <c r="W12" i="5"/>
  <c r="H24" i="19"/>
  <c r="W13" i="5"/>
  <c r="H25" i="19"/>
  <c r="W11" i="5"/>
  <c r="H23" i="19"/>
  <c r="W10" i="5"/>
  <c r="H22" i="19"/>
  <c r="AA11" i="3"/>
  <c r="K9" i="5"/>
  <c r="K20" i="5"/>
  <c r="H32" i="19"/>
  <c r="E21" i="5"/>
  <c r="H27" i="19"/>
  <c r="K21" i="5"/>
  <c r="H33" i="19"/>
  <c r="K13" i="5"/>
  <c r="Q12" i="5"/>
  <c r="K11" i="5"/>
  <c r="H17" i="19"/>
  <c r="Q9" i="5"/>
  <c r="H13" i="19"/>
  <c r="H19" i="19"/>
  <c r="H12" i="19"/>
  <c r="H18" i="19"/>
  <c r="H9" i="19"/>
  <c r="H15" i="19"/>
  <c r="H11" i="19"/>
  <c r="H10" i="19"/>
  <c r="H16" i="19"/>
  <c r="E20" i="5"/>
  <c r="H26" i="19"/>
  <c r="K8" i="5"/>
  <c r="W8" i="5"/>
  <c r="H20" i="19"/>
  <c r="E8" i="5"/>
  <c r="H2" i="19"/>
  <c r="W9" i="5"/>
  <c r="H21" i="19"/>
  <c r="H8" i="19"/>
  <c r="H14" i="19"/>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4" authorId="0" shapeId="0">
      <text>
        <r>
          <rPr>
            <b/>
            <sz val="14"/>
            <color indexed="81"/>
            <rFont val="ＭＳ Ｐゴシック"/>
            <family val="3"/>
            <charset val="128"/>
          </rPr>
          <t>名古屋市立等を省いてください</t>
        </r>
      </text>
    </comment>
    <comment ref="D5" authorId="0" shapeId="0">
      <text>
        <r>
          <rPr>
            <b/>
            <sz val="14"/>
            <color indexed="81"/>
            <rFont val="ＭＳ Ｐゴシック"/>
            <family val="3"/>
            <charset val="128"/>
          </rPr>
          <t>６文字以内です。</t>
        </r>
      </text>
    </comment>
    <comment ref="D6" authorId="0" shapeId="0">
      <text>
        <r>
          <rPr>
            <b/>
            <sz val="16"/>
            <color indexed="81"/>
            <rFont val="ＭＳ Ｐゴシック"/>
            <family val="3"/>
            <charset val="128"/>
          </rPr>
          <t>半角ｶﾀｶﾅ</t>
        </r>
        <r>
          <rPr>
            <b/>
            <sz val="9"/>
            <color indexed="81"/>
            <rFont val="ＭＳ Ｐゴシック"/>
            <family val="3"/>
            <charset val="128"/>
          </rPr>
          <t>で入力してください。</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s>
  <commentList>
    <comment ref="N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N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I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<sst xmlns="http://schemas.openxmlformats.org/spreadsheetml/2006/main" count="585" uniqueCount="410">
  <si>
    <t>ﾅﾝﾊﾞｰ</t>
    <phoneticPr fontId="2"/>
  </si>
  <si>
    <t>学年</t>
    <rPh sb="0" eb="2">
      <t>ガクネン</t>
    </rPh>
    <phoneticPr fontId="2"/>
  </si>
  <si>
    <t>男</t>
    <rPh sb="0" eb="1">
      <t>オトコ</t>
    </rPh>
    <phoneticPr fontId="2"/>
  </si>
  <si>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</si>
  <si>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</si>
  <si>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</si>
  <si>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</si>
  <si>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</si>
  <si>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</si>
  <si>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</si>
  <si>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</si>
  <si>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</si>
  <si>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</si>
  <si>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</si>
  <si>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</si>
  <si>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</si>
  <si>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</si>
  <si>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</si>
  <si>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</si>
  <si>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</si>
  <si>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</si>
  <si>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</si>
  <si>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</si>
  <si>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</si>
  <si>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</si>
  <si>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</si>
  <si>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</si>
  <si>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</si>
  <si>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</si>
  <si>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</si>
  <si>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</si>
  <si>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</si>
  <si>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</si>
  <si>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</si>
  <si>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</si>
  <si>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</si>
  <si>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</si>
  <si>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性別</t>
    <rPh sb="0" eb="2">
      <t>セイベツ</t>
    </rPh>
    <phoneticPr fontId="2"/>
  </si>
  <si>
    <t>学年</t>
    <rPh sb="0" eb="2">
      <t>ガクネン</t>
    </rPh>
    <phoneticPr fontId="2"/>
  </si>
  <si>
    <t>記録</t>
    <rPh sb="0" eb="2">
      <t>キロク</t>
    </rPh>
    <phoneticPr fontId="2"/>
  </si>
  <si>
    <t>例</t>
    <rPh sb="0" eb="1">
      <t>レイ</t>
    </rPh>
    <phoneticPr fontId="2"/>
  </si>
  <si>
    <t>西三　太郎</t>
    <rPh sb="0" eb="1">
      <t>セイ</t>
    </rPh>
    <rPh sb="1" eb="2">
      <t>サン</t>
    </rPh>
    <rPh sb="3" eb="5">
      <t>タロウ</t>
    </rPh>
    <phoneticPr fontId="2"/>
  </si>
  <si>
    <t>氏　名</t>
    <rPh sb="0" eb="1">
      <t>シ</t>
    </rPh>
    <rPh sb="2" eb="3">
      <t>メイ</t>
    </rPh>
    <phoneticPr fontId="2"/>
  </si>
  <si>
    <t>A4サイズ</t>
    <phoneticPr fontId="6"/>
  </si>
  <si>
    <t>男　　　子</t>
    <rPh sb="0" eb="1">
      <t>オトコ</t>
    </rPh>
    <rPh sb="4" eb="5">
      <t>コ</t>
    </rPh>
    <phoneticPr fontId="6"/>
  </si>
  <si>
    <t>女　　　子</t>
    <rPh sb="0" eb="1">
      <t>オンナ</t>
    </rPh>
    <rPh sb="4" eb="5">
      <t>コ</t>
    </rPh>
    <phoneticPr fontId="6"/>
  </si>
  <si>
    <t>種　　目</t>
    <rPh sb="0" eb="1">
      <t>タネ</t>
    </rPh>
    <rPh sb="3" eb="4">
      <t>メ</t>
    </rPh>
    <phoneticPr fontId="6"/>
  </si>
  <si>
    <t>申込数</t>
    <rPh sb="0" eb="2">
      <t>モウシコミ</t>
    </rPh>
    <rPh sb="2" eb="3">
      <t>スウ</t>
    </rPh>
    <phoneticPr fontId="6"/>
  </si>
  <si>
    <t>種　　　目</t>
    <rPh sb="0" eb="1">
      <t>タネ</t>
    </rPh>
    <rPh sb="4" eb="5">
      <t>メ</t>
    </rPh>
    <phoneticPr fontId="6"/>
  </si>
  <si>
    <t>男種目</t>
    <rPh sb="0" eb="3">
      <t>オトコシュモク</t>
    </rPh>
    <phoneticPr fontId="6"/>
  </si>
  <si>
    <t>女種目</t>
    <rPh sb="0" eb="1">
      <t>オンナ</t>
    </rPh>
    <rPh sb="1" eb="3">
      <t>シュモク</t>
    </rPh>
    <phoneticPr fontId="6"/>
  </si>
  <si>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6"/>
  </si>
  <si>
    <t>女</t>
    <rPh sb="0" eb="1">
      <t>オンナ</t>
    </rPh>
    <phoneticPr fontId="2"/>
  </si>
  <si>
    <t>男</t>
    <rPh sb="0" eb="1">
      <t>オトコ</t>
    </rPh>
    <phoneticPr fontId="2"/>
  </si>
  <si>
    <t>○</t>
    <phoneticPr fontId="2"/>
  </si>
  <si>
    <t>大会名</t>
    <rPh sb="0" eb="2">
      <t>タイカイ</t>
    </rPh>
    <rPh sb="2" eb="3">
      <t>メイ</t>
    </rPh>
    <phoneticPr fontId="2"/>
  </si>
  <si>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</si>
  <si>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</si>
  <si>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</si>
  <si>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</si>
  <si>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</si>
  <si>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</si>
  <si>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</si>
  <si>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</si>
  <si>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</si>
  <si>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</si>
  <si>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</si>
  <si>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2"/>
  </si>
  <si>
    <t>申込チーム数</t>
    <rPh sb="0" eb="2">
      <t>モウシコミ</t>
    </rPh>
    <rPh sb="5" eb="6">
      <t>スウ</t>
    </rPh>
    <phoneticPr fontId="2"/>
  </si>
  <si>
    <t>②選手情報入力</t>
    <rPh sb="1" eb="3">
      <t>センシュ</t>
    </rPh>
    <rPh sb="3" eb="5">
      <t>ジョウホウ</t>
    </rPh>
    <rPh sb="5" eb="7">
      <t>ニュウリョク</t>
    </rPh>
    <phoneticPr fontId="2"/>
  </si>
  <si>
    <t>④種目別人数一覧表</t>
    <rPh sb="1" eb="4">
      <t>シュモクベツ</t>
    </rPh>
    <rPh sb="4" eb="6">
      <t>ニンズウ</t>
    </rPh>
    <rPh sb="6" eb="8">
      <t>イチラン</t>
    </rPh>
    <rPh sb="8" eb="9">
      <t>ヒョウ</t>
    </rPh>
    <phoneticPr fontId="2"/>
  </si>
  <si>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2"/>
  </si>
  <si>
    <t xml:space="preserve">チーム名 </t>
    <rPh sb="3" eb="4">
      <t>メイ</t>
    </rPh>
    <phoneticPr fontId="2"/>
  </si>
  <si>
    <t>54秒23</t>
    <rPh sb="2" eb="3">
      <t>ビョウ</t>
    </rPh>
    <phoneticPr fontId="2"/>
  </si>
  <si>
    <t>↓</t>
    <phoneticPr fontId="2"/>
  </si>
  <si>
    <t xml:space="preserve">１ </t>
    <phoneticPr fontId="2"/>
  </si>
  <si>
    <t xml:space="preserve">３ </t>
    <phoneticPr fontId="2"/>
  </si>
  <si>
    <t>期　日</t>
    <rPh sb="0" eb="1">
      <t>キ</t>
    </rPh>
    <rPh sb="2" eb="3">
      <t>ヒ</t>
    </rPh>
    <phoneticPr fontId="2"/>
  </si>
  <si>
    <t>会　場</t>
    <rPh sb="0" eb="1">
      <t>カイ</t>
    </rPh>
    <rPh sb="2" eb="3">
      <t>バ</t>
    </rPh>
    <phoneticPr fontId="2"/>
  </si>
  <si>
    <t>　　②選手情報の入力</t>
    <rPh sb="3" eb="5">
      <t>センシュ</t>
    </rPh>
    <rPh sb="5" eb="7">
      <t>ジョウホウ</t>
    </rPh>
    <rPh sb="8" eb="10">
      <t>ニュウリョク</t>
    </rPh>
    <phoneticPr fontId="2"/>
  </si>
  <si>
    <t>送付先</t>
    <rPh sb="0" eb="2">
      <t>ソウフ</t>
    </rPh>
    <rPh sb="2" eb="3">
      <t>サキ</t>
    </rPh>
    <phoneticPr fontId="2"/>
  </si>
  <si>
    <t>　★問い合わせ先</t>
    <rPh sb="2" eb="3">
      <t>ト</t>
    </rPh>
    <rPh sb="4" eb="5">
      <t>ア</t>
    </rPh>
    <rPh sb="7" eb="8">
      <t>サキ</t>
    </rPh>
    <phoneticPr fontId="2"/>
  </si>
  <si>
    <t>　★データ入力前にこのページの内容を必ずお読みください。</t>
    <rPh sb="5" eb="7">
      <t>ニュウリョク</t>
    </rPh>
    <rPh sb="7" eb="8">
      <t>マエ</t>
    </rPh>
    <rPh sb="15" eb="17">
      <t>ナイヨウ</t>
    </rPh>
    <rPh sb="18" eb="19">
      <t>カナラ</t>
    </rPh>
    <rPh sb="21" eb="22">
      <t>ヨ</t>
    </rPh>
    <phoneticPr fontId="2"/>
  </si>
  <si>
    <t>12秒00</t>
    <rPh sb="2" eb="3">
      <t>ビョウ</t>
    </rPh>
    <phoneticPr fontId="2"/>
  </si>
  <si>
    <t>　　 のときは整数で表示されます。</t>
    <rPh sb="7" eb="9">
      <t>セイスウ</t>
    </rPh>
    <rPh sb="10" eb="12">
      <t>ヒョウジ</t>
    </rPh>
    <phoneticPr fontId="2"/>
  </si>
  <si>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2"/>
  </si>
  <si>
    <t>　　なっていることを確認してください。</t>
    <rPh sb="10" eb="12">
      <t>カクニン</t>
    </rPh>
    <phoneticPr fontId="2"/>
  </si>
  <si>
    <t>←入力</t>
    <rPh sb="1" eb="3">
      <t>ニュウリョク</t>
    </rPh>
    <phoneticPr fontId="2"/>
  </si>
  <si>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2"/>
  </si>
  <si>
    <t>○</t>
    <phoneticPr fontId="2"/>
  </si>
  <si>
    <t>男100m</t>
    <rPh sb="0" eb="1">
      <t>ダン</t>
    </rPh>
    <phoneticPr fontId="2"/>
  </si>
  <si>
    <t>★記録がない場合は空欄にしてください。</t>
    <rPh sb="1" eb="3">
      <t>キロク</t>
    </rPh>
    <rPh sb="6" eb="8">
      <t>バアイ</t>
    </rPh>
    <rPh sb="9" eb="11">
      <t>クウラン</t>
    </rPh>
    <phoneticPr fontId="2"/>
  </si>
  <si>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2"/>
  </si>
  <si>
    <t>Ord</t>
    <phoneticPr fontId="2"/>
  </si>
  <si>
    <r>
      <t>　　※</t>
    </r>
    <r>
      <rPr>
        <b/>
        <sz val="11"/>
        <color indexed="10"/>
        <rFont val="ＭＳ ゴシック"/>
        <family val="3"/>
        <charset val="128"/>
      </rPr>
      <t>記録は、次のとおり入力してください。</t>
    </r>
    <rPh sb="3" eb="5">
      <t>キロク</t>
    </rPh>
    <rPh sb="7" eb="8">
      <t>ツギ</t>
    </rPh>
    <rPh sb="12" eb="14">
      <t>ニュウリョク</t>
    </rPh>
    <phoneticPr fontId="2"/>
  </si>
  <si>
    <t>4分07秒00</t>
    <rPh sb="1" eb="2">
      <t>フン</t>
    </rPh>
    <rPh sb="4" eb="5">
      <t>ビョウ</t>
    </rPh>
    <phoneticPr fontId="2"/>
  </si>
  <si>
    <t>4.07.00</t>
    <phoneticPr fontId="2"/>
  </si>
  <si>
    <t>氏　名</t>
    <rPh sb="0" eb="1">
      <t>シ</t>
    </rPh>
    <rPh sb="2" eb="3">
      <t>メイ</t>
    </rPh>
    <phoneticPr fontId="2"/>
  </si>
  <si>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2"/>
  </si>
  <si>
    <t>　＜注意事項等＞</t>
    <rPh sb="2" eb="4">
      <t>チュウイ</t>
    </rPh>
    <rPh sb="4" eb="6">
      <t>ジコウ</t>
    </rPh>
    <rPh sb="6" eb="7">
      <t>トウ</t>
    </rPh>
    <phoneticPr fontId="2"/>
  </si>
  <si>
    <t>　 ※記録が１分未満で、10分の1以下が「00」</t>
    <rPh sb="3" eb="5">
      <t>キロク</t>
    </rPh>
    <rPh sb="7" eb="8">
      <t>フン</t>
    </rPh>
    <rPh sb="8" eb="10">
      <t>ミマン</t>
    </rPh>
    <rPh sb="14" eb="15">
      <t>ブン</t>
    </rPh>
    <rPh sb="17" eb="19">
      <t>イカ</t>
    </rPh>
    <phoneticPr fontId="2"/>
  </si>
  <si>
    <t>例１</t>
    <rPh sb="0" eb="1">
      <t>レイ</t>
    </rPh>
    <phoneticPr fontId="2"/>
  </si>
  <si>
    <t>例２</t>
    <rPh sb="0" eb="1">
      <t>レイ</t>
    </rPh>
    <phoneticPr fontId="2"/>
  </si>
  <si>
    <t>例３</t>
    <rPh sb="0" eb="1">
      <t>レイ</t>
    </rPh>
    <phoneticPr fontId="2"/>
  </si>
  <si>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2"/>
  </si>
  <si>
    <t>ｾｲｻﾝ ﾀﾛｳ</t>
    <phoneticPr fontId="2"/>
  </si>
  <si>
    <t>ﾌﾘｶﾞﾅ</t>
    <phoneticPr fontId="2"/>
  </si>
  <si>
    <t>種目</t>
    <rPh sb="0" eb="2">
      <t>シュモク</t>
    </rPh>
    <phoneticPr fontId="40"/>
  </si>
  <si>
    <t>男4X100mR</t>
    <rPh sb="0" eb="1">
      <t>オトコ</t>
    </rPh>
    <phoneticPr fontId="40"/>
  </si>
  <si>
    <t>男子</t>
    <rPh sb="0" eb="2">
      <t>ダンシ</t>
    </rPh>
    <phoneticPr fontId="40"/>
  </si>
  <si>
    <t>女子</t>
    <rPh sb="0" eb="2">
      <t>ジョシ</t>
    </rPh>
    <phoneticPr fontId="40"/>
  </si>
  <si>
    <t>リレー</t>
    <phoneticPr fontId="40"/>
  </si>
  <si>
    <t>種目</t>
    <rPh sb="0" eb="2">
      <t>シュモク</t>
    </rPh>
    <phoneticPr fontId="40"/>
  </si>
  <si>
    <t>No</t>
    <phoneticPr fontId="40"/>
  </si>
  <si>
    <t>FLAG</t>
    <phoneticPr fontId="40"/>
  </si>
  <si>
    <t>記録</t>
    <rPh sb="0" eb="2">
      <t>キロク</t>
    </rPh>
    <phoneticPr fontId="40"/>
  </si>
  <si>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2"/>
  </si>
  <si>
    <r>
      <t xml:space="preserve">ﾌﾘｶﾞﾅ
</t>
    </r>
    <r>
      <rPr>
        <b/>
        <sz val="8"/>
        <color indexed="10"/>
        <rFont val="ＭＳ 明朝"/>
        <family val="1"/>
        <charset val="128"/>
      </rPr>
      <t>姓と名の間に
半角ｽﾍﾟｰｽ1つ</t>
    </r>
    <rPh sb="13" eb="15">
      <t>ハンカク</t>
    </rPh>
    <phoneticPr fontId="2"/>
  </si>
  <si>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2"/>
  </si>
  <si>
    <t>学校名</t>
    <rPh sb="0" eb="2">
      <t>ガッコウ</t>
    </rPh>
    <rPh sb="2" eb="3">
      <t>メイ</t>
    </rPh>
    <phoneticPr fontId="6"/>
  </si>
  <si>
    <t>ｶﾅ</t>
    <phoneticPr fontId="2"/>
  </si>
  <si>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2"/>
  </si>
  <si>
    <t>　・必要事項を入力してください。</t>
    <rPh sb="2" eb="4">
      <t>ヒツヨウ</t>
    </rPh>
    <rPh sb="4" eb="6">
      <t>ジコウ</t>
    </rPh>
    <rPh sb="7" eb="9">
      <t>ニュウリョク</t>
    </rPh>
    <phoneticPr fontId="2"/>
  </si>
  <si>
    <t>女4X100mR</t>
    <rPh sb="0" eb="1">
      <t>オンナ</t>
    </rPh>
    <phoneticPr fontId="40"/>
  </si>
  <si>
    <t>リレー</t>
    <phoneticPr fontId="40"/>
  </si>
  <si>
    <t>ﾅﾝﾊﾞｰ</t>
    <phoneticPr fontId="40"/>
  </si>
  <si>
    <t>氏　名</t>
    <rPh sb="0" eb="1">
      <t>シ</t>
    </rPh>
    <rPh sb="2" eb="3">
      <t>メイ</t>
    </rPh>
    <phoneticPr fontId="40"/>
  </si>
  <si>
    <t>性</t>
    <rPh sb="0" eb="1">
      <t>セイ</t>
    </rPh>
    <phoneticPr fontId="40"/>
  </si>
  <si>
    <t>年</t>
    <rPh sb="0" eb="1">
      <t>ネン</t>
    </rPh>
    <phoneticPr fontId="40"/>
  </si>
  <si>
    <t>記録確認表</t>
    <rPh sb="0" eb="2">
      <t>キロク</t>
    </rPh>
    <rPh sb="2" eb="4">
      <t>カクニン</t>
    </rPh>
    <rPh sb="4" eb="5">
      <t>ヒョウ</t>
    </rPh>
    <phoneticPr fontId="2"/>
  </si>
  <si>
    <t xml:space="preserve">７ </t>
    <phoneticPr fontId="2"/>
  </si>
  <si>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2"/>
  </si>
  <si>
    <t>人数</t>
    <rPh sb="0" eb="2">
      <t>ニンズウ</t>
    </rPh>
    <phoneticPr fontId="40"/>
  </si>
  <si>
    <t>男　　子</t>
    <rPh sb="0" eb="1">
      <t>オトコ</t>
    </rPh>
    <rPh sb="3" eb="4">
      <t>コ</t>
    </rPh>
    <phoneticPr fontId="40"/>
  </si>
  <si>
    <t>女　　子</t>
    <rPh sb="0" eb="1">
      <t>オンナ</t>
    </rPh>
    <rPh sb="3" eb="4">
      <t>コ</t>
    </rPh>
    <phoneticPr fontId="40"/>
  </si>
  <si>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2"/>
  </si>
  <si>
    <t>男　　　子</t>
    <rPh sb="0" eb="1">
      <t>オトコ</t>
    </rPh>
    <rPh sb="4" eb="5">
      <t>コ</t>
    </rPh>
    <phoneticPr fontId="40"/>
  </si>
  <si>
    <t>女　　　子</t>
    <rPh sb="0" eb="1">
      <t>オンナ</t>
    </rPh>
    <rPh sb="4" eb="5">
      <t>コ</t>
    </rPh>
    <phoneticPr fontId="40"/>
  </si>
  <si>
    <t>一覧表用　種目名</t>
    <rPh sb="0" eb="2">
      <t>イチラン</t>
    </rPh>
    <rPh sb="2" eb="3">
      <t>ヒョウ</t>
    </rPh>
    <rPh sb="3" eb="4">
      <t>ヨウ</t>
    </rPh>
    <rPh sb="5" eb="7">
      <t>シュモク</t>
    </rPh>
    <rPh sb="7" eb="8">
      <t>メイ</t>
    </rPh>
    <phoneticPr fontId="40"/>
  </si>
  <si>
    <t>振込明細書のコピーを裏面に添付してください</t>
    <rPh sb="0" eb="2">
      <t>フリコミ</t>
    </rPh>
    <rPh sb="2" eb="5">
      <t>メイサイショ</t>
    </rPh>
    <rPh sb="10" eb="12">
      <t>ウラメン</t>
    </rPh>
    <rPh sb="13" eb="15">
      <t>テンプ</t>
    </rPh>
    <phoneticPr fontId="2"/>
  </si>
  <si>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3"/>
  </si>
  <si>
    <t>⇒</t>
    <phoneticPr fontId="2"/>
  </si>
  <si>
    <t>20m</t>
    <phoneticPr fontId="2"/>
  </si>
  <si>
    <t>20m00</t>
    <phoneticPr fontId="2"/>
  </si>
  <si>
    <t>※データを修正する場合は、必ず「Delete」キーを使用してください。</t>
    <rPh sb="5" eb="7">
      <t>シュウセイ</t>
    </rPh>
    <rPh sb="9" eb="11">
      <t>バアイ</t>
    </rPh>
    <rPh sb="13" eb="14">
      <t>カナラ</t>
    </rPh>
    <rPh sb="26" eb="28">
      <t>シヨウ</t>
    </rPh>
    <phoneticPr fontId="2"/>
  </si>
  <si>
    <t>競技者NO</t>
    <rPh sb="0" eb="3">
      <t>キョウギシャ</t>
    </rPh>
    <phoneticPr fontId="2"/>
  </si>
  <si>
    <t>リレー記録</t>
    <rPh sb="3" eb="5">
      <t>キロク</t>
    </rPh>
    <phoneticPr fontId="2"/>
  </si>
  <si>
    <t>男子</t>
    <rPh sb="0" eb="2">
      <t>ダンシ</t>
    </rPh>
    <phoneticPr fontId="2"/>
  </si>
  <si>
    <t>女子</t>
    <rPh sb="0" eb="2">
      <t>ジョシ</t>
    </rPh>
    <phoneticPr fontId="2"/>
  </si>
  <si>
    <t>女400R</t>
    <rPh sb="0" eb="1">
      <t>オンナ</t>
    </rPh>
    <phoneticPr fontId="2"/>
  </si>
  <si>
    <t>女1600R</t>
    <rPh sb="0" eb="1">
      <t>オンナ</t>
    </rPh>
    <phoneticPr fontId="2"/>
  </si>
  <si>
    <t>※必要事項を全て入力してください。</t>
    <rPh sb="1" eb="3">
      <t>ヒツヨウ</t>
    </rPh>
    <rPh sb="3" eb="5">
      <t>ジコウ</t>
    </rPh>
    <rPh sb="6" eb="7">
      <t>スベ</t>
    </rPh>
    <rPh sb="8" eb="10">
      <t>ニュウリョク</t>
    </rPh>
    <phoneticPr fontId="2"/>
  </si>
  <si>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2"/>
  </si>
  <si>
    <t>※リレーにエントリーをする選手とチームの記録を確認してください。</t>
    <rPh sb="13" eb="15">
      <t>センシュ</t>
    </rPh>
    <rPh sb="20" eb="22">
      <t>キロク</t>
    </rPh>
    <rPh sb="23" eb="25">
      <t>カクニン</t>
    </rPh>
    <phoneticPr fontId="2"/>
  </si>
  <si>
    <t>③リレー情報確認</t>
    <rPh sb="4" eb="6">
      <t>ジョウホウ</t>
    </rPh>
    <rPh sb="6" eb="8">
      <t>カクニン</t>
    </rPh>
    <phoneticPr fontId="2"/>
  </si>
  <si>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2"/>
  </si>
  <si>
    <t>パロマ瑞穂スタジアム・パロマ瑞穂北陸上競技場</t>
    <rPh sb="3" eb="5">
      <t>ミズホ</t>
    </rPh>
    <rPh sb="14" eb="16">
      <t>ミズホ</t>
    </rPh>
    <rPh sb="16" eb="17">
      <t>キタ</t>
    </rPh>
    <rPh sb="17" eb="22">
      <t>リクジョウキョウギジョウ</t>
    </rPh>
    <phoneticPr fontId="2"/>
  </si>
  <si>
    <t>〒463-8799　守山郵便局　私書箱１４号　名古屋地区陸上競技協会</t>
    <rPh sb="23" eb="26">
      <t>ナゴヤ</t>
    </rPh>
    <rPh sb="26" eb="28">
      <t>チク</t>
    </rPh>
    <phoneticPr fontId="2"/>
  </si>
  <si>
    <t>勝見　昌弘　宛</t>
    <rPh sb="0" eb="2">
      <t>カツミ</t>
    </rPh>
    <rPh sb="3" eb="5">
      <t>マサヒロ</t>
    </rPh>
    <rPh sb="6" eb="7">
      <t>アテ</t>
    </rPh>
    <phoneticPr fontId="2"/>
  </si>
  <si>
    <t>種　目　数</t>
    <rPh sb="0" eb="1">
      <t>シュ</t>
    </rPh>
    <rPh sb="2" eb="3">
      <t>メ</t>
    </rPh>
    <rPh sb="4" eb="5">
      <t>スウ</t>
    </rPh>
    <phoneticPr fontId="6"/>
  </si>
  <si>
    <t>種目数</t>
    <rPh sb="0" eb="3">
      <t>シュモクスウ</t>
    </rPh>
    <phoneticPr fontId="6"/>
  </si>
  <si>
    <t>リレー</t>
    <phoneticPr fontId="6"/>
  </si>
  <si>
    <t>　・プログラム購入部数を入力後、合計金額を確認して印刷をしてください。</t>
    <rPh sb="7" eb="9">
      <t>コウニュウ</t>
    </rPh>
    <rPh sb="9" eb="11">
      <t>ブスウ</t>
    </rPh>
    <rPh sb="12" eb="15">
      <t>ニュウリョクゴ</t>
    </rPh>
    <rPh sb="16" eb="20">
      <t>ゴウケイキンガク</t>
    </rPh>
    <rPh sb="21" eb="23">
      <t>カクニン</t>
    </rPh>
    <phoneticPr fontId="2"/>
  </si>
  <si>
    <t>申込責任者</t>
    <rPh sb="0" eb="2">
      <t>モウシコミ</t>
    </rPh>
    <rPh sb="2" eb="5">
      <t>セキニ</t>
    </rPh>
    <phoneticPr fontId="2"/>
  </si>
  <si>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2"/>
  </si>
  <si>
    <t>このシートを印刷し裏面に振込明細のコピーを添付してください</t>
    <rPh sb="6" eb="8">
      <t>インサツ</t>
    </rPh>
    <rPh sb="9" eb="11">
      <t>リメン</t>
    </rPh>
    <rPh sb="12" eb="14">
      <t>フリコミ</t>
    </rPh>
    <rPh sb="14" eb="16">
      <t>メイサイ</t>
    </rPh>
    <rPh sb="21" eb="23">
      <t>テンプ</t>
    </rPh>
    <phoneticPr fontId="2"/>
  </si>
  <si>
    <t>toiawase.nagoya@gmail.com</t>
    <phoneticPr fontId="2"/>
  </si>
  <si>
    <t>メール送信期限</t>
    <rPh sb="3" eb="5">
      <t>ソウシン</t>
    </rPh>
    <rPh sb="5" eb="7">
      <t>キゲン</t>
    </rPh>
    <phoneticPr fontId="2"/>
  </si>
  <si>
    <t>書類郵送期限　</t>
    <rPh sb="0" eb="2">
      <t>ショルイ</t>
    </rPh>
    <rPh sb="2" eb="4">
      <t>ユウソウ</t>
    </rPh>
    <rPh sb="4" eb="6">
      <t>キゲン</t>
    </rPh>
    <phoneticPr fontId="2"/>
  </si>
  <si>
    <t>←変更しました</t>
    <rPh sb="1" eb="3">
      <t>ヘンコウ</t>
    </rPh>
    <phoneticPr fontId="2"/>
  </si>
  <si>
    <t>メール送信後に郵送願います。</t>
    <rPh sb="3" eb="6">
      <t>ソウシンゴ</t>
    </rPh>
    <rPh sb="7" eb="10">
      <t>ユウソウネガ</t>
    </rPh>
    <phoneticPr fontId="2"/>
  </si>
  <si>
    <t xml:space="preserve">２ </t>
    <phoneticPr fontId="2"/>
  </si>
  <si>
    <t xml:space="preserve">４ </t>
  </si>
  <si>
    <t xml:space="preserve">５ </t>
  </si>
  <si>
    <t xml:space="preserve">６ </t>
    <phoneticPr fontId="2"/>
  </si>
  <si>
    <t>　★作業の流れは次のとおりです。　データの入力は①②のシートのみです。</t>
    <rPh sb="2" eb="4">
      <t>サギョウ</t>
    </rPh>
    <rPh sb="5" eb="6">
      <t>ナガ</t>
    </rPh>
    <rPh sb="8" eb="9">
      <t>ツギ</t>
    </rPh>
    <rPh sb="21" eb="23">
      <t>ニュウリョク</t>
    </rPh>
    <phoneticPr fontId="2"/>
  </si>
  <si>
    <t>・プログラム購入部数もこちらで入力となります。</t>
    <rPh sb="6" eb="8">
      <t>コウニュウ</t>
    </rPh>
    <rPh sb="8" eb="10">
      <t>ブスウ</t>
    </rPh>
    <rPh sb="15" eb="17">
      <t>ニュウリョク</t>
    </rPh>
    <phoneticPr fontId="2"/>
  </si>
  <si>
    <t>↓</t>
    <phoneticPr fontId="2"/>
  </si>
  <si>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2"/>
  </si>
  <si>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2"/>
  </si>
  <si>
    <r>
      <t>◎トラック種目・・・・分秒をドット「．」で区切り、</t>
    </r>
    <r>
      <rPr>
        <b/>
        <u/>
        <sz val="11"/>
        <color indexed="10"/>
        <rFont val="ＭＳ ゴシック"/>
        <family val="3"/>
        <charset val="128"/>
      </rPr>
      <t>100分の1秒まで入力</t>
    </r>
    <rPh sb="5" eb="7">
      <t>シュモク</t>
    </rPh>
    <phoneticPr fontId="2"/>
  </si>
  <si>
    <r>
      <t>◎フィールド種目・・・メートルを「m」で区切り、</t>
    </r>
    <r>
      <rPr>
        <b/>
        <u/>
        <sz val="11"/>
        <color indexed="10"/>
        <rFont val="ＭＳ ゴシック"/>
        <family val="3"/>
        <charset val="128"/>
      </rPr>
      <t>cm単位まで入力（「cm」の文字は入れない）</t>
    </r>
    <rPh sb="6" eb="8">
      <t>シュモク</t>
    </rPh>
    <phoneticPr fontId="2"/>
  </si>
  <si>
    <t>⇒</t>
    <phoneticPr fontId="2"/>
  </si>
  <si>
    <t>↓</t>
    <phoneticPr fontId="2"/>
  </si>
  <si>
    <t>E-mail：</t>
    <phoneticPr fontId="2"/>
  </si>
  <si>
    <r>
      <t>　・入力したファイルを送信してください。</t>
    </r>
    <r>
      <rPr>
        <b/>
        <sz val="12"/>
        <color indexed="8"/>
        <rFont val="ＭＳ 明朝"/>
        <family val="1"/>
        <charset val="128"/>
      </rPr>
      <t/>
    </r>
    <rPh sb="2" eb="4">
      <t>ニュウリョク</t>
    </rPh>
    <phoneticPr fontId="2"/>
  </si>
  <si>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2"/>
  </si>
  <si>
    <t xml:space="preserve">mail：   </t>
    <phoneticPr fontId="2"/>
  </si>
  <si>
    <t>　　③種目別人数の確認・印刷</t>
    <rPh sb="3" eb="6">
      <t>シュモクベツ</t>
    </rPh>
    <rPh sb="6" eb="8">
      <t>ニンズウ</t>
    </rPh>
    <rPh sb="9" eb="11">
      <t>カクニン</t>
    </rPh>
    <rPh sb="12" eb="14">
      <t>インサツ</t>
    </rPh>
    <phoneticPr fontId="2"/>
  </si>
  <si>
    <t>　　④ファイルの保存</t>
    <rPh sb="8" eb="10">
      <t>ホゾン</t>
    </rPh>
    <phoneticPr fontId="2"/>
  </si>
  <si>
    <t>　　⑤メール送信</t>
    <rPh sb="6" eb="8">
      <t>ソウシン</t>
    </rPh>
    <phoneticPr fontId="2"/>
  </si>
  <si>
    <t>　　⑥参加料の振込</t>
    <rPh sb="3" eb="6">
      <t>サンカリョウ</t>
    </rPh>
    <rPh sb="7" eb="9">
      <t>フリコミ</t>
    </rPh>
    <phoneticPr fontId="2"/>
  </si>
  <si>
    <t>　　⑦郵送</t>
    <rPh sb="3" eb="5">
      <t>ユウソウ</t>
    </rPh>
    <phoneticPr fontId="2"/>
  </si>
  <si>
    <t>　　⑧申込完了</t>
    <rPh sb="3" eb="5">
      <t>モウシコミ</t>
    </rPh>
    <rPh sb="5" eb="7">
      <t>カンリョウ</t>
    </rPh>
    <phoneticPr fontId="2"/>
  </si>
  <si>
    <t>①団体情報入力</t>
    <rPh sb="1" eb="3">
      <t>ダン</t>
    </rPh>
    <rPh sb="3" eb="5">
      <t>ジョウホウ</t>
    </rPh>
    <rPh sb="5" eb="7">
      <t>ニュウリョク</t>
    </rPh>
    <phoneticPr fontId="2"/>
  </si>
  <si>
    <t>団体コード</t>
    <rPh sb="0" eb="2">
      <t>ダンタイ</t>
    </rPh>
    <phoneticPr fontId="2"/>
  </si>
  <si>
    <t>　未記入(担当者が入力します)</t>
    <rPh sb="1" eb="4">
      <t>ミキニュウ</t>
    </rPh>
    <rPh sb="5" eb="8">
      <t>タントウシャ</t>
    </rPh>
    <rPh sb="9" eb="11">
      <t>ニュウリョク</t>
    </rPh>
    <phoneticPr fontId="2"/>
  </si>
  <si>
    <t>団体名</t>
    <rPh sb="0" eb="2">
      <t>ダンタイ</t>
    </rPh>
    <rPh sb="2" eb="3">
      <t>メイ</t>
    </rPh>
    <phoneticPr fontId="2"/>
  </si>
  <si>
    <t>略称団体名</t>
    <rPh sb="0" eb="2">
      <t>リャクショウ</t>
    </rPh>
    <rPh sb="2" eb="4">
      <t>ダンタ</t>
    </rPh>
    <rPh sb="4" eb="5">
      <t>メイ</t>
    </rPh>
    <phoneticPr fontId="2"/>
  </si>
  <si>
    <t>団体名ﾌﾘｶﾞﾅ</t>
    <rPh sb="0" eb="3">
      <t>ダンタイメイ</t>
    </rPh>
    <phoneticPr fontId="2"/>
  </si>
  <si>
    <t>申込責任者</t>
    <rPh sb="0" eb="2">
      <t>モウシコミ</t>
    </rPh>
    <rPh sb="2" eb="5">
      <t>セキニンシャ</t>
    </rPh>
    <phoneticPr fontId="2"/>
  </si>
  <si>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2"/>
  </si>
  <si>
    <t>４年
4X100mR</t>
    <rPh sb="1" eb="2">
      <t>ネン</t>
    </rPh>
    <phoneticPr fontId="2"/>
  </si>
  <si>
    <t>５年
4X400mR</t>
    <rPh sb="1" eb="2">
      <t>ネン</t>
    </rPh>
    <phoneticPr fontId="2"/>
  </si>
  <si>
    <t>４年</t>
    <rPh sb="1" eb="2">
      <t>ネン</t>
    </rPh>
    <phoneticPr fontId="2"/>
  </si>
  <si>
    <t>５年</t>
    <rPh sb="1" eb="2">
      <t>ネン</t>
    </rPh>
    <phoneticPr fontId="2"/>
  </si>
  <si>
    <t>６年</t>
    <rPh sb="1" eb="2">
      <t>ネン</t>
    </rPh>
    <phoneticPr fontId="2"/>
  </si>
  <si>
    <t>６年
4X100mR</t>
    <rPh sb="1" eb="2">
      <t>ネン</t>
    </rPh>
    <phoneticPr fontId="2"/>
  </si>
  <si>
    <t>４年</t>
    <rPh sb="1" eb="2">
      <t>ネン</t>
    </rPh>
    <phoneticPr fontId="40"/>
  </si>
  <si>
    <t>５年</t>
    <rPh sb="1" eb="2">
      <t>ネン</t>
    </rPh>
    <phoneticPr fontId="40"/>
  </si>
  <si>
    <t>６年</t>
    <rPh sb="1" eb="2">
      <t>ネン</t>
    </rPh>
    <phoneticPr fontId="40"/>
  </si>
  <si>
    <t>４年男</t>
    <rPh sb="1" eb="2">
      <t>ネン</t>
    </rPh>
    <rPh sb="2" eb="3">
      <t>オトコ</t>
    </rPh>
    <phoneticPr fontId="2"/>
  </si>
  <si>
    <t>５年男</t>
    <rPh sb="1" eb="2">
      <t>ネン</t>
    </rPh>
    <rPh sb="2" eb="3">
      <t>オ</t>
    </rPh>
    <phoneticPr fontId="2"/>
  </si>
  <si>
    <t>6年男子</t>
    <rPh sb="1" eb="2">
      <t>ネン</t>
    </rPh>
    <rPh sb="2" eb="4">
      <t>ダンシ</t>
    </rPh>
    <phoneticPr fontId="2"/>
  </si>
  <si>
    <t>4年男子</t>
    <rPh sb="1" eb="2">
      <t>ネン</t>
    </rPh>
    <rPh sb="2" eb="4">
      <t>ダンシ</t>
    </rPh>
    <phoneticPr fontId="2"/>
  </si>
  <si>
    <t>5年男子</t>
    <rPh sb="1" eb="2">
      <t>ネン</t>
    </rPh>
    <rPh sb="2" eb="4">
      <t>ダンシ</t>
    </rPh>
    <phoneticPr fontId="2"/>
  </si>
  <si>
    <t>4年女子</t>
    <rPh sb="1" eb="2">
      <t>ネン</t>
    </rPh>
    <rPh sb="2" eb="4">
      <t>ジョシ</t>
    </rPh>
    <phoneticPr fontId="2"/>
  </si>
  <si>
    <t/>
  </si>
  <si>
    <t>5年女子</t>
    <rPh sb="1" eb="2">
      <t>ネン</t>
    </rPh>
    <rPh sb="2" eb="4">
      <t>ジョシ</t>
    </rPh>
    <phoneticPr fontId="2"/>
  </si>
  <si>
    <t>6年女子</t>
    <rPh sb="1" eb="2">
      <t>ネン</t>
    </rPh>
    <rPh sb="2" eb="4">
      <t>ジョシ</t>
    </rPh>
    <phoneticPr fontId="2"/>
  </si>
  <si>
    <t>４年４×１００ｍＲ</t>
    <rPh sb="1" eb="2">
      <t>ネン</t>
    </rPh>
    <phoneticPr fontId="6"/>
  </si>
  <si>
    <t>５年４×１００ｍＲ</t>
    <rPh sb="1" eb="2">
      <t>ネ</t>
    </rPh>
    <phoneticPr fontId="6"/>
  </si>
  <si>
    <t>６年４×１００ｍＲ</t>
    <rPh sb="1" eb="2">
      <t>n</t>
    </rPh>
    <phoneticPr fontId="6"/>
  </si>
  <si>
    <t>1000m</t>
    <phoneticPr fontId="6"/>
  </si>
  <si>
    <t>小4年男50m</t>
  </si>
  <si>
    <t>小5年男100m</t>
  </si>
  <si>
    <t>小6年男100m</t>
  </si>
  <si>
    <t>小男1000m</t>
  </si>
  <si>
    <t>小4年女50m</t>
  </si>
  <si>
    <t>小5年女100m</t>
  </si>
  <si>
    <t>小6年女100m</t>
  </si>
  <si>
    <t>小女1000m</t>
  </si>
  <si>
    <t>小4年男4X100mR</t>
  </si>
  <si>
    <t>小5年男4X100mR</t>
  </si>
  <si>
    <t>小6年男4X100mR</t>
  </si>
  <si>
    <t>小4年女4X100mR</t>
  </si>
  <si>
    <t>小5年女4X100mR</t>
  </si>
  <si>
    <t>小6年女4X100mR</t>
  </si>
  <si>
    <t>1日目種目</t>
    <rPh sb="1" eb="2">
      <t>ヒ</t>
    </rPh>
    <rPh sb="2" eb="3">
      <t>メ</t>
    </rPh>
    <rPh sb="3" eb="5">
      <t>シュモク</t>
    </rPh>
    <phoneticPr fontId="2"/>
  </si>
  <si>
    <t>3.00.01</t>
    <phoneticPr fontId="2"/>
  </si>
  <si>
    <t>６年男</t>
    <rPh sb="1" eb="2">
      <t>ネン</t>
    </rPh>
    <rPh sb="2" eb="3">
      <t>オ</t>
    </rPh>
    <phoneticPr fontId="2"/>
  </si>
  <si>
    <t>arimatsu-e@nagoya-c.ed.jp</t>
    <phoneticPr fontId="2"/>
  </si>
  <si>
    <t>※リレー種目は、各カテゴリー１チームに限ります。</t>
    <rPh sb="4" eb="6">
      <t>シュモク</t>
    </rPh>
    <rPh sb="8" eb="9">
      <t>カク</t>
    </rPh>
    <rPh sb="19" eb="20">
      <t>カギ</t>
    </rPh>
    <phoneticPr fontId="2"/>
  </si>
  <si>
    <t>※メール送信を完了してください！</t>
    <rPh sb="4" eb="6">
      <t>ソウシン</t>
    </rPh>
    <rPh sb="7" eb="9">
      <t>カンリョウ</t>
    </rPh>
    <phoneticPr fontId="2"/>
  </si>
  <si>
    <t>必着</t>
    <rPh sb="0" eb="2">
      <t>ヒッチャク</t>
    </rPh>
    <phoneticPr fontId="2"/>
  </si>
  <si>
    <t>担当者が入力します</t>
    <rPh sb="0" eb="3">
      <t>タントウシャ</t>
    </rPh>
    <rPh sb="4" eb="6">
      <t>ニュウリョク</t>
    </rPh>
    <phoneticPr fontId="2"/>
  </si>
  <si>
    <t>１日目種目</t>
    <rPh sb="1" eb="3">
      <t>ニチメ</t>
    </rPh>
    <rPh sb="3" eb="5">
      <t>シュモク</t>
    </rPh>
    <phoneticPr fontId="2"/>
  </si>
  <si>
    <t>２日目1000m</t>
    <rPh sb="1" eb="2">
      <t>ヒ</t>
    </rPh>
    <rPh sb="2" eb="3">
      <t>メ</t>
    </rPh>
    <phoneticPr fontId="2"/>
  </si>
  <si>
    <t>2日目1000m</t>
    <rPh sb="1" eb="3">
      <t>ニチメ</t>
    </rPh>
    <phoneticPr fontId="2"/>
  </si>
  <si>
    <t>←入力　</t>
    <rPh sb="1" eb="3">
      <t>ニュウリョク</t>
    </rPh>
    <phoneticPr fontId="2"/>
  </si>
  <si>
    <t>4年R</t>
    <rPh sb="1" eb="2">
      <t>ネン</t>
    </rPh>
    <phoneticPr fontId="40"/>
  </si>
  <si>
    <t>5年R</t>
    <rPh sb="1" eb="2">
      <t>ネン</t>
    </rPh>
    <phoneticPr fontId="40"/>
  </si>
  <si>
    <t>6年R</t>
    <rPh sb="1" eb="2">
      <t>ネン</t>
    </rPh>
    <phoneticPr fontId="40"/>
  </si>
  <si>
    <t>部</t>
    <rPh sb="0" eb="1">
      <t>ブ</t>
    </rPh>
    <phoneticPr fontId="2"/>
  </si>
  <si>
    <t>部</t>
    <rPh sb="0" eb="1">
      <t>ブ</t>
    </rPh>
    <phoneticPr fontId="2"/>
  </si>
  <si>
    <t>参加人数</t>
    <rPh sb="0" eb="4">
      <t>サンカニンズウ</t>
    </rPh>
    <phoneticPr fontId="2"/>
  </si>
  <si>
    <t>申込責任者電話番号</t>
    <rPh sb="0" eb="2">
      <t>モウシコミ</t>
    </rPh>
    <rPh sb="2" eb="5">
      <t>セキニンシャ</t>
    </rPh>
    <rPh sb="5" eb="7">
      <t>デンワ</t>
    </rPh>
    <rPh sb="7" eb="9">
      <t>バンゴウ</t>
    </rPh>
    <phoneticPr fontId="2"/>
  </si>
  <si>
    <t>計</t>
    <rPh sb="0" eb="1">
      <t>ケイ</t>
    </rPh>
    <phoneticPr fontId="2"/>
  </si>
  <si>
    <r>
      <t>　・プログラム代金を振り込み、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7" eb="9">
      <t>ダイキン</t>
    </rPh>
    <rPh sb="10" eb="11">
      <t>フ</t>
    </rPh>
    <rPh sb="12" eb="13">
      <t>コ</t>
    </rPh>
    <rPh sb="15" eb="18">
      <t>メイサイショ</t>
    </rPh>
    <rPh sb="24" eb="27">
      <t>シュモクベツ</t>
    </rPh>
    <rPh sb="27" eb="29">
      <t>ニンズウ</t>
    </rPh>
    <rPh sb="29" eb="31">
      <t>イチラン</t>
    </rPh>
    <rPh sb="33" eb="35">
      <t>ウラメン</t>
    </rPh>
    <rPh sb="36" eb="38">
      <t>テンプ</t>
    </rPh>
    <phoneticPr fontId="2"/>
  </si>
  <si>
    <r>
      <t>　・</t>
    </r>
    <r>
      <rPr>
        <b/>
        <sz val="11"/>
        <color indexed="10"/>
        <rFont val="ＭＳ ゴシック"/>
        <family val="3"/>
        <charset val="128"/>
      </rPr>
      <t>「種目別人数一覧」</t>
    </r>
    <r>
      <rPr>
        <b/>
        <sz val="11"/>
        <rFont val="ＭＳ ゴシック"/>
        <family val="3"/>
        <charset val="128"/>
      </rPr>
      <t>と</t>
    </r>
    <r>
      <rPr>
        <b/>
        <sz val="11"/>
        <color rgb="FFFF0000"/>
        <rFont val="ＭＳ ゴシック"/>
        <family val="3"/>
        <charset val="128"/>
      </rPr>
      <t>「申込一覧表」</t>
    </r>
    <r>
      <rPr>
        <b/>
        <sz val="11"/>
        <rFont val="ＭＳ ゴシック"/>
        <family val="3"/>
        <charset val="128"/>
      </rPr>
      <t>を郵送してください</t>
    </r>
    <rPh sb="3" eb="6">
      <t>シュモクベツ</t>
    </rPh>
    <rPh sb="6" eb="8">
      <t>ニンズウ</t>
    </rPh>
    <rPh sb="8" eb="10">
      <t>イチラン</t>
    </rPh>
    <rPh sb="20" eb="22">
      <t>ユウソウ</t>
    </rPh>
    <phoneticPr fontId="2"/>
  </si>
  <si>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2"/>
  </si>
  <si>
    <t>　・参加選手の氏名、性別、学年、申込種目、記録を入力してください。</t>
    <rPh sb="2" eb="4">
      <t>サンカ</t>
    </rPh>
    <rPh sb="4" eb="6">
      <t>センシュ</t>
    </rPh>
    <rPh sb="7" eb="9">
      <t>シメイ</t>
    </rPh>
    <rPh sb="10" eb="12">
      <t>セイベツ</t>
    </rPh>
    <rPh sb="13" eb="15">
      <t>ガクネン</t>
    </rPh>
    <rPh sb="16" eb="18">
      <t>モウシコミ</t>
    </rPh>
    <rPh sb="18" eb="20">
      <t>シュモク</t>
    </rPh>
    <rPh sb="21" eb="23">
      <t>キロク</t>
    </rPh>
    <rPh sb="24" eb="26">
      <t>ニュウリョク</t>
    </rPh>
    <phoneticPr fontId="2"/>
  </si>
  <si>
    <t>　・種目ごとの申込人数を確認してください。</t>
    <rPh sb="2" eb="4">
      <t>シュモク</t>
    </rPh>
    <rPh sb="7" eb="9">
      <t>モウシコミ</t>
    </rPh>
    <rPh sb="9" eb="11">
      <t>ニンズウ</t>
    </rPh>
    <rPh sb="12" eb="14">
      <t>カクニン</t>
    </rPh>
    <phoneticPr fontId="2"/>
  </si>
  <si>
    <t>リレーは各カテゴリー１チームとし、参加数は最大で６チームとなります。</t>
    <rPh sb="4" eb="5">
      <t>カク</t>
    </rPh>
    <rPh sb="17" eb="20">
      <t>サンカスウ</t>
    </rPh>
    <rPh sb="21" eb="23">
      <t>サイダイ</t>
    </rPh>
    <phoneticPr fontId="2"/>
  </si>
  <si>
    <t>　　①団体情報の入力</t>
    <rPh sb="3" eb="5">
      <t>ダンタイ</t>
    </rPh>
    <rPh sb="5" eb="7">
      <t>ジョウホウ</t>
    </rPh>
    <rPh sb="8" eb="10">
      <t>ニュウリョク</t>
    </rPh>
    <phoneticPr fontId="2"/>
  </si>
  <si>
    <t>学校長</t>
    <rPh sb="0" eb="3">
      <t>ガッコウチョウ</t>
    </rPh>
    <phoneticPr fontId="2"/>
  </si>
  <si>
    <t>大会名</t>
    <phoneticPr fontId="40"/>
  </si>
  <si>
    <t>学校名</t>
    <rPh sb="0" eb="2">
      <t>ガッコウ</t>
    </rPh>
    <rPh sb="2" eb="3">
      <t>メイ</t>
    </rPh>
    <phoneticPr fontId="40"/>
  </si>
  <si>
    <t>下記生徒は本校生徒であって健康であるので出場することを認めます。</t>
    <rPh sb="0" eb="2">
      <t>カキ</t>
    </rPh>
    <phoneticPr fontId="40"/>
  </si>
  <si>
    <t>印</t>
    <rPh sb="0" eb="1">
      <t>イン</t>
    </rPh>
    <phoneticPr fontId="40"/>
  </si>
  <si>
    <t>小学生用</t>
    <rPh sb="0" eb="2">
      <t>ショウガク</t>
    </rPh>
    <rPh sb="2" eb="3">
      <t>ナマ</t>
    </rPh>
    <rPh sb="3" eb="4">
      <t>ヨウ</t>
    </rPh>
    <phoneticPr fontId="2"/>
  </si>
  <si>
    <t>2016年　名古屋市民スポーツ祭陸上競技大会</t>
  </si>
  <si>
    <t>平成29年度　名古屋市民スポーツ祭</t>
    <rPh sb="0" eb="2">
      <t>ヘイセイ</t>
    </rPh>
    <rPh sb="4" eb="6">
      <t>ネンド</t>
    </rPh>
    <rPh sb="7" eb="12">
      <t>ナゴヤシミン</t>
    </rPh>
    <rPh sb="16" eb="17">
      <t>サイ</t>
    </rPh>
    <phoneticPr fontId="2"/>
  </si>
  <si>
    <t>大会番号　３０１</t>
    <rPh sb="0" eb="4">
      <t>タイカイバンゴウ</t>
    </rPh>
    <phoneticPr fontId="2"/>
  </si>
  <si>
    <t xml:space="preserve">１．期  日 </t>
    <phoneticPr fontId="2"/>
  </si>
  <si>
    <t>２．場  所</t>
    <phoneticPr fontId="2"/>
  </si>
  <si>
    <t>パロマ瑞穂スタジアム</t>
    <rPh sb="3" eb="5">
      <t>ミズホ</t>
    </rPh>
    <phoneticPr fontId="2"/>
  </si>
  <si>
    <t>３．種　目</t>
    <phoneticPr fontId="2"/>
  </si>
  <si>
    <t>一　般</t>
    <rPh sb="0" eb="1">
      <t>イチ</t>
    </rPh>
    <rPh sb="2" eb="3">
      <t>ハン</t>
    </rPh>
    <phoneticPr fontId="2"/>
  </si>
  <si>
    <t>公認の部(愛知陸協登録者)</t>
    <rPh sb="0" eb="2">
      <t>コウニン</t>
    </rPh>
    <rPh sb="3" eb="4">
      <t>ブ</t>
    </rPh>
    <rPh sb="5" eb="9">
      <t>アイチリクキョウ</t>
    </rPh>
    <rPh sb="9" eb="12">
      <t>トウロクシャ</t>
    </rPh>
    <phoneticPr fontId="2"/>
  </si>
  <si>
    <t>26日(土)</t>
    <rPh sb="2" eb="3">
      <t>ニチ</t>
    </rPh>
    <rPh sb="4" eb="5">
      <t>ツチ</t>
    </rPh>
    <phoneticPr fontId="2"/>
  </si>
  <si>
    <t>100m･4×100mR･走幅跳･砲丸投</t>
    <rPh sb="13" eb="16">
      <t>ハシリハバトビ</t>
    </rPh>
    <rPh sb="17" eb="20">
      <t>ホウガンナ</t>
    </rPh>
    <phoneticPr fontId="2"/>
  </si>
  <si>
    <t>非公認の部(非登録者)</t>
    <rPh sb="0" eb="3">
      <t>ヒコウニン</t>
    </rPh>
    <rPh sb="4" eb="5">
      <t>ブ</t>
    </rPh>
    <rPh sb="6" eb="7">
      <t>ヒ</t>
    </rPh>
    <rPh sb="7" eb="10">
      <t>トウロクシャ</t>
    </rPh>
    <phoneticPr fontId="2"/>
  </si>
  <si>
    <t>100m･走幅跳･砲丸投</t>
    <rPh sb="5" eb="8">
      <t>ハシリハバトビ</t>
    </rPh>
    <rPh sb="9" eb="12">
      <t>ホウガンナゲ</t>
    </rPh>
    <phoneticPr fontId="2"/>
  </si>
  <si>
    <t>共通</t>
    <rPh sb="0" eb="2">
      <t>キョウツウ</t>
    </rPh>
    <phoneticPr fontId="2"/>
  </si>
  <si>
    <t>2000m</t>
    <phoneticPr fontId="2"/>
  </si>
  <si>
    <t>（39歳以下･40歳代･50歳代･60歳代,70歳以上)</t>
    <rPh sb="3" eb="6">
      <t>サイイカ</t>
    </rPh>
    <rPh sb="9" eb="11">
      <t>サイダイ</t>
    </rPh>
    <rPh sb="14" eb="16">
      <t>サイダイ</t>
    </rPh>
    <rPh sb="19" eb="21">
      <t>サイダイ</t>
    </rPh>
    <rPh sb="24" eb="27">
      <t>サイイジョウ</t>
    </rPh>
    <phoneticPr fontId="2"/>
  </si>
  <si>
    <t>高　校</t>
    <rPh sb="0" eb="1">
      <t>コウ</t>
    </rPh>
    <rPh sb="2" eb="3">
      <t>コウ</t>
    </rPh>
    <phoneticPr fontId="2"/>
  </si>
  <si>
    <t>1日目</t>
    <rPh sb="1" eb="3">
      <t>ニチメ</t>
    </rPh>
    <phoneticPr fontId="2"/>
  </si>
  <si>
    <t>男子　100m･4×100mR･走幅跳･砲丸投</t>
    <rPh sb="0" eb="2">
      <t>ダンシ</t>
    </rPh>
    <rPh sb="17" eb="18">
      <t>ハバ</t>
    </rPh>
    <rPh sb="20" eb="23">
      <t>ホウガンナゲ</t>
    </rPh>
    <phoneticPr fontId="2"/>
  </si>
  <si>
    <t>女子　100m･4×100mR･走幅跳･砲丸投</t>
    <rPh sb="0" eb="2">
      <t>ジョシ</t>
    </rPh>
    <rPh sb="17" eb="18">
      <t>ハバ</t>
    </rPh>
    <phoneticPr fontId="2"/>
  </si>
  <si>
    <t>2日目</t>
    <rPh sb="1" eb="3">
      <t>ニチメ</t>
    </rPh>
    <phoneticPr fontId="2"/>
  </si>
  <si>
    <t>男子　400m･1500m･110mH･4×400mR･走高跳･やり投</t>
    <rPh sb="0" eb="2">
      <t>ダンシ</t>
    </rPh>
    <phoneticPr fontId="2"/>
  </si>
  <si>
    <t>女子　400m･1500m･100mH･4×400mR･走高跳･やり投</t>
    <rPh sb="0" eb="2">
      <t>ジョシ</t>
    </rPh>
    <rPh sb="29" eb="30">
      <t>タカ</t>
    </rPh>
    <phoneticPr fontId="2"/>
  </si>
  <si>
    <t>中　学</t>
    <rPh sb="0" eb="1">
      <t>ナカ</t>
    </rPh>
    <rPh sb="2" eb="3">
      <t>ガク</t>
    </rPh>
    <phoneticPr fontId="2"/>
  </si>
  <si>
    <t>男子　100m･走高跳･4×100mR</t>
    <rPh sb="0" eb="2">
      <t>ダンシ</t>
    </rPh>
    <rPh sb="8" eb="11">
      <t>ハシリタカトビ</t>
    </rPh>
    <phoneticPr fontId="2"/>
  </si>
  <si>
    <t>女子　100m･走高跳･4×100mR</t>
    <rPh sb="0" eb="2">
      <t>ジョシ</t>
    </rPh>
    <phoneticPr fontId="2"/>
  </si>
  <si>
    <t>男子　400m･1500m･110mH･走幅跳･砲丸投</t>
    <rPh sb="0" eb="2">
      <t>ダンシ</t>
    </rPh>
    <phoneticPr fontId="2"/>
  </si>
  <si>
    <t>女子　200m･800m･100mH･走幅跳･砲丸投</t>
    <rPh sb="0" eb="2">
      <t>ジョシ</t>
    </rPh>
    <rPh sb="19" eb="22">
      <t>ハシリハバトビ</t>
    </rPh>
    <phoneticPr fontId="2"/>
  </si>
  <si>
    <t>小学校</t>
    <rPh sb="0" eb="3">
      <t>ショウガッコウ</t>
    </rPh>
    <phoneticPr fontId="2"/>
  </si>
  <si>
    <t>4年50m･5年100m･6年100m･50mH(65cm)･4,5,6年走高跳･</t>
    <rPh sb="1" eb="2">
      <t>ネン</t>
    </rPh>
    <rPh sb="14" eb="15">
      <t>ネン</t>
    </rPh>
    <rPh sb="36" eb="37">
      <t>ネン</t>
    </rPh>
    <rPh sb="37" eb="40">
      <t>ハシリタカトビ</t>
    </rPh>
    <phoneticPr fontId="2"/>
  </si>
  <si>
    <t>4,5,6年走幅跳･4,5,6年ジャベリックボール投</t>
    <rPh sb="15" eb="16">
      <t>ネン</t>
    </rPh>
    <phoneticPr fontId="2"/>
  </si>
  <si>
    <t>･4×100mR(学年別･男女別)</t>
    <rPh sb="9" eb="12">
      <t>ガクネンベツ</t>
    </rPh>
    <rPh sb="13" eb="16">
      <t>ダンジョベツ</t>
    </rPh>
    <phoneticPr fontId="2"/>
  </si>
  <si>
    <t>1000m</t>
    <phoneticPr fontId="2"/>
  </si>
  <si>
    <t>４．参加について</t>
    <phoneticPr fontId="2"/>
  </si>
  <si>
    <t>①一般の部　名古屋市内在勤・在住者の社会人・大学生に限ります</t>
    <rPh sb="1" eb="3">
      <t>イッパン</t>
    </rPh>
    <rPh sb="4" eb="5">
      <t>ブ</t>
    </rPh>
    <rPh sb="6" eb="11">
      <t>ナゴヤシナイ</t>
    </rPh>
    <rPh sb="11" eb="13">
      <t>ザイキン</t>
    </rPh>
    <rPh sb="14" eb="17">
      <t>ザイジュウシャ</t>
    </rPh>
    <rPh sb="18" eb="21">
      <t>シャカイジン</t>
    </rPh>
    <rPh sb="22" eb="25">
      <t>ダイガクセイ</t>
    </rPh>
    <phoneticPr fontId="2"/>
  </si>
  <si>
    <t>　　　　　　　　　１名１種目(リレーは除く)</t>
    <rPh sb="10" eb="11">
      <t>メイ</t>
    </rPh>
    <rPh sb="12" eb="14">
      <t>シュモク</t>
    </rPh>
    <rPh sb="19" eb="20">
      <t>ノゾ</t>
    </rPh>
    <phoneticPr fontId="2"/>
  </si>
  <si>
    <r>
      <t>②高校の部　</t>
    </r>
    <r>
      <rPr>
        <b/>
        <u val="double"/>
        <sz val="14"/>
        <rFont val="ＭＳ Ｐ明朝"/>
        <family val="1"/>
        <charset val="128"/>
      </rPr>
      <t>名古屋市内の高等学校に在学中の生徒に限ります</t>
    </r>
    <rPh sb="1" eb="3">
      <t>コウコウ</t>
    </rPh>
    <rPh sb="4" eb="5">
      <t>ブ</t>
    </rPh>
    <rPh sb="6" eb="11">
      <t>ナゴヤシナイ</t>
    </rPh>
    <rPh sb="12" eb="16">
      <t>コウトウガッコウ</t>
    </rPh>
    <rPh sb="17" eb="20">
      <t>ザイガクチュウ</t>
    </rPh>
    <rPh sb="21" eb="23">
      <t>セイト</t>
    </rPh>
    <phoneticPr fontId="2"/>
  </si>
  <si>
    <t>　　　　　　　　　１校１種目２名まで・１名１種目(リレーは除く)</t>
    <rPh sb="10" eb="11">
      <t>コウ</t>
    </rPh>
    <rPh sb="12" eb="14">
      <t>シュモク</t>
    </rPh>
    <rPh sb="15" eb="16">
      <t>メイ</t>
    </rPh>
    <rPh sb="20" eb="21">
      <t>メイ</t>
    </rPh>
    <rPh sb="22" eb="24">
      <t>シュモク</t>
    </rPh>
    <rPh sb="29" eb="30">
      <t>ノゾ</t>
    </rPh>
    <phoneticPr fontId="2"/>
  </si>
  <si>
    <t>　　　　　　　　　リレーは１校１種目１チーム</t>
    <rPh sb="14" eb="15">
      <t>コウ</t>
    </rPh>
    <rPh sb="16" eb="18">
      <t>シュモク</t>
    </rPh>
    <phoneticPr fontId="2"/>
  </si>
  <si>
    <r>
      <t>③中学の部　</t>
    </r>
    <r>
      <rPr>
        <b/>
        <sz val="11"/>
        <rFont val="ＭＳ Ｐ明朝"/>
        <family val="1"/>
        <charset val="128"/>
      </rPr>
      <t>名古屋市内の中学校に在学中の生徒に限ります</t>
    </r>
    <rPh sb="1" eb="3">
      <t>チュウガク</t>
    </rPh>
    <rPh sb="4" eb="5">
      <t>ブ</t>
    </rPh>
    <rPh sb="6" eb="11">
      <t>ナゴヤシナイ</t>
    </rPh>
    <rPh sb="12" eb="14">
      <t>チュウガク</t>
    </rPh>
    <rPh sb="14" eb="15">
      <t>コウ</t>
    </rPh>
    <rPh sb="16" eb="19">
      <t>ザイガクチュウ</t>
    </rPh>
    <rPh sb="20" eb="22">
      <t>セイト</t>
    </rPh>
    <phoneticPr fontId="2"/>
  </si>
  <si>
    <t>　　　　　　　　　１校１種目２名まで・１名１種目(リレーは除く)</t>
    <phoneticPr fontId="2"/>
  </si>
  <si>
    <r>
      <t>④小学生の部　</t>
    </r>
    <r>
      <rPr>
        <b/>
        <sz val="11"/>
        <rFont val="ＭＳ Ｐ明朝"/>
        <family val="1"/>
        <charset val="128"/>
      </rPr>
      <t>名古屋市内の小学校に在学中の児童に限ります</t>
    </r>
    <rPh sb="1" eb="4">
      <t>ショウガクセイ</t>
    </rPh>
    <rPh sb="5" eb="6">
      <t>ブ</t>
    </rPh>
    <rPh sb="13" eb="15">
      <t>ショウガク</t>
    </rPh>
    <rPh sb="21" eb="23">
      <t>ジドウ</t>
    </rPh>
    <phoneticPr fontId="2"/>
  </si>
  <si>
    <t>　　　　　　　　　１名１種目まで(1000m・リレーは除く)</t>
    <rPh sb="10" eb="11">
      <t>ナ</t>
    </rPh>
    <phoneticPr fontId="2"/>
  </si>
  <si>
    <t>注意</t>
    <rPh sb="0" eb="2">
      <t>チュウイ</t>
    </rPh>
    <phoneticPr fontId="2"/>
  </si>
  <si>
    <t>　　クラブチームに所属する中学生も１団体１種目２名･１名１種目までです。</t>
    <rPh sb="9" eb="11">
      <t>ショゾク</t>
    </rPh>
    <rPh sb="13" eb="16">
      <t>チュウガクセイ</t>
    </rPh>
    <rPh sb="18" eb="20">
      <t>ダンタイ</t>
    </rPh>
    <rPh sb="24" eb="25">
      <t>メイ</t>
    </rPh>
    <rPh sb="27" eb="28">
      <t>メイ</t>
    </rPh>
    <phoneticPr fontId="2"/>
  </si>
  <si>
    <t>⑤申込　　　　すべてのカテゴリーでメールでの申し込が必要となりました。</t>
    <rPh sb="1" eb="2">
      <t>モウ</t>
    </rPh>
    <rPh sb="2" eb="3">
      <t>コ</t>
    </rPh>
    <rPh sb="22" eb="23">
      <t>モウ</t>
    </rPh>
    <rPh sb="24" eb="25">
      <t>コ</t>
    </rPh>
    <rPh sb="26" eb="28">
      <t>ヒツヨウ</t>
    </rPh>
    <phoneticPr fontId="2"/>
  </si>
  <si>
    <t>　　　　　　　　 必ず、メールを送信してください。</t>
    <rPh sb="9" eb="10">
      <t>カナラ</t>
    </rPh>
    <rPh sb="16" eb="18">
      <t>ソウシン</t>
    </rPh>
    <phoneticPr fontId="2"/>
  </si>
  <si>
    <t>　　　　　　　　 申し込みファイルは、以下のアドレスからダウンロードしてください。</t>
    <rPh sb="9" eb="10">
      <t>モウ</t>
    </rPh>
    <rPh sb="11" eb="12">
      <t>コ</t>
    </rPh>
    <rPh sb="19" eb="21">
      <t>イカ</t>
    </rPh>
    <phoneticPr fontId="2"/>
  </si>
  <si>
    <t>http://www.aichi-rk.jp/01_01nittei.htm</t>
  </si>
  <si>
    <t>⑥プログラムは個人団体毎に１部無料でお渡しします。</t>
    <rPh sb="7" eb="9">
      <t>コジン</t>
    </rPh>
    <rPh sb="9" eb="11">
      <t>ダンタイ</t>
    </rPh>
    <rPh sb="11" eb="12">
      <t>マイ</t>
    </rPh>
    <rPh sb="14" eb="15">
      <t>ブ</t>
    </rPh>
    <rPh sb="15" eb="17">
      <t>ムリョウ</t>
    </rPh>
    <rPh sb="19" eb="20">
      <t>ワタ</t>
    </rPh>
    <phoneticPr fontId="2"/>
  </si>
  <si>
    <t>　追加で必要な場合は１部１０００円で販売します。</t>
    <rPh sb="4" eb="6">
      <t>ヒツヨウ</t>
    </rPh>
    <rPh sb="18" eb="20">
      <t>ハンバイ</t>
    </rPh>
    <phoneticPr fontId="2"/>
  </si>
  <si>
    <t>プログラム追加購入分代金納入先</t>
    <rPh sb="5" eb="9">
      <t>ツイカコウニュウ</t>
    </rPh>
    <rPh sb="9" eb="10">
      <t>ブン</t>
    </rPh>
    <rPh sb="10" eb="12">
      <t>ダイ</t>
    </rPh>
    <rPh sb="12" eb="14">
      <t>ノウニュウ</t>
    </rPh>
    <rPh sb="14" eb="15">
      <t>サキ</t>
    </rPh>
    <phoneticPr fontId="2"/>
  </si>
  <si>
    <r>
      <t>☆</t>
    </r>
    <r>
      <rPr>
        <b/>
        <u/>
        <sz val="11"/>
        <rFont val="ＭＳ ゴシック"/>
        <family val="3"/>
        <charset val="128"/>
      </rPr>
      <t>郵便振替</t>
    </r>
    <rPh sb="1" eb="3">
      <t>ユウビン</t>
    </rPh>
    <rPh sb="3" eb="5">
      <t>フリカエ</t>
    </rPh>
    <phoneticPr fontId="71"/>
  </si>
  <si>
    <r>
      <t>払込取扱票に必要事項を記入し、郵便振替払込請求書兼受領証の写しを「種目別申込人数一覧表」の貼付欄に貼付してください。振替用紙は郵便局に備え付けの</t>
    </r>
    <r>
      <rPr>
        <b/>
        <u/>
        <sz val="11"/>
        <rFont val="ＭＳ ゴシック"/>
        <family val="3"/>
        <charset val="128"/>
      </rPr>
      <t>青</t>
    </r>
    <r>
      <rPr>
        <sz val="11"/>
        <rFont val="ＭＳ 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1"/>
  </si>
  <si>
    <t>口座番号</t>
    <rPh sb="0" eb="2">
      <t>コウザ</t>
    </rPh>
    <rPh sb="2" eb="4">
      <t>バンゴウ</t>
    </rPh>
    <phoneticPr fontId="71"/>
  </si>
  <si>
    <t>00870 = 3 = 90904</t>
  </si>
  <si>
    <t>加入者名</t>
    <rPh sb="0" eb="3">
      <t>カニュウシャ</t>
    </rPh>
    <rPh sb="3" eb="4">
      <t>メイ</t>
    </rPh>
    <phoneticPr fontId="71"/>
  </si>
  <si>
    <t>名古屋地区陸上競技協会</t>
    <rPh sb="5" eb="7">
      <t>リクジョウ</t>
    </rPh>
    <rPh sb="7" eb="9">
      <t>キョウギ</t>
    </rPh>
    <rPh sb="9" eb="11">
      <t>キョウカイ</t>
    </rPh>
    <phoneticPr fontId="71"/>
  </si>
  <si>
    <t>金　　額</t>
    <rPh sb="0" eb="1">
      <t>キン</t>
    </rPh>
    <rPh sb="3" eb="4">
      <t>ガク</t>
    </rPh>
    <phoneticPr fontId="71"/>
  </si>
  <si>
    <t>追加プログラム冊数×1000円</t>
    <rPh sb="0" eb="2">
      <t>ツイカ</t>
    </rPh>
    <rPh sb="7" eb="9">
      <t>サッスウ</t>
    </rPh>
    <rPh sb="14" eb="15">
      <t>エン</t>
    </rPh>
    <phoneticPr fontId="71"/>
  </si>
  <si>
    <t>通信欄に記入事項（おところ、おなまえの他に）</t>
    <rPh sb="0" eb="3">
      <t>ツウシンラン</t>
    </rPh>
    <rPh sb="4" eb="6">
      <t>キニュウ</t>
    </rPh>
    <rPh sb="6" eb="8">
      <t>ジコウ</t>
    </rPh>
    <rPh sb="19" eb="20">
      <t>ホカ</t>
    </rPh>
    <phoneticPr fontId="71"/>
  </si>
  <si>
    <r>
      <t>①</t>
    </r>
    <r>
      <rPr>
        <b/>
        <sz val="11"/>
        <rFont val="ＭＳ Ｐゴシック"/>
        <family val="3"/>
        <charset val="128"/>
      </rPr>
      <t>申込大会名（大会期日）</t>
    </r>
    <rPh sb="1" eb="3">
      <t>モウシコミ</t>
    </rPh>
    <rPh sb="3" eb="6">
      <t>タイカイメイ</t>
    </rPh>
    <rPh sb="7" eb="9">
      <t>タイカイ</t>
    </rPh>
    <rPh sb="9" eb="11">
      <t>キジツ</t>
    </rPh>
    <phoneticPr fontId="71"/>
  </si>
  <si>
    <r>
      <t>②</t>
    </r>
    <r>
      <rPr>
        <b/>
        <sz val="11"/>
        <rFont val="ＭＳ Ｐゴシック"/>
        <family val="3"/>
        <charset val="128"/>
      </rPr>
      <t>申込団体名・学校名のいずれか</t>
    </r>
    <rPh sb="1" eb="3">
      <t>モウシコミ</t>
    </rPh>
    <rPh sb="3" eb="6">
      <t>ダンタイメイ</t>
    </rPh>
    <rPh sb="7" eb="10">
      <t>ガッコウメイ</t>
    </rPh>
    <phoneticPr fontId="71"/>
  </si>
  <si>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1"/>
  </si>
  <si>
    <t>店名</t>
    <rPh sb="0" eb="2">
      <t>テンメイ</t>
    </rPh>
    <phoneticPr fontId="71"/>
  </si>
  <si>
    <t>〇八九</t>
    <rPh sb="0" eb="3">
      <t>０８９</t>
    </rPh>
    <phoneticPr fontId="71"/>
  </si>
  <si>
    <t>店</t>
    <rPh sb="0" eb="1">
      <t>テン</t>
    </rPh>
    <phoneticPr fontId="71"/>
  </si>
  <si>
    <t>店番</t>
    <rPh sb="0" eb="1">
      <t>テン</t>
    </rPh>
    <rPh sb="1" eb="2">
      <t>バン</t>
    </rPh>
    <phoneticPr fontId="71"/>
  </si>
  <si>
    <t>０８９</t>
  </si>
  <si>
    <t>ｾﾞﾛﾊﾁｷｭｳ</t>
  </si>
  <si>
    <t>預金項目</t>
    <rPh sb="0" eb="2">
      <t>ヨキン</t>
    </rPh>
    <rPh sb="2" eb="4">
      <t>コウモク</t>
    </rPh>
    <phoneticPr fontId="71"/>
  </si>
  <si>
    <t>２</t>
  </si>
  <si>
    <t>当座預金</t>
    <rPh sb="0" eb="2">
      <t>トウザ</t>
    </rPh>
    <rPh sb="2" eb="4">
      <t>ヨキン</t>
    </rPh>
    <phoneticPr fontId="71"/>
  </si>
  <si>
    <t>００９０９０４</t>
  </si>
  <si>
    <t>☆銀行振込</t>
    <rPh sb="1" eb="5">
      <t>ギンコウフリコミ</t>
    </rPh>
    <phoneticPr fontId="2"/>
  </si>
  <si>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2"/>
  </si>
  <si>
    <t>普通預金　口座番号００７４９４８</t>
    <rPh sb="0" eb="4">
      <t>フツウヨキン</t>
    </rPh>
    <rPh sb="5" eb="9">
      <t>コウザバンゴウ</t>
    </rPh>
    <phoneticPr fontId="2"/>
  </si>
  <si>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2"/>
  </si>
  <si>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2"/>
  </si>
  <si>
    <t>　　例）　００１ｱｻﾋｶﾞｵｶｺｳｺｳ</t>
    <rPh sb="2" eb="3">
      <t>レイ</t>
    </rPh>
    <phoneticPr fontId="2"/>
  </si>
  <si>
    <t>振込口座の間違いにお気をつけください。</t>
    <rPh sb="0" eb="2">
      <t>フリコミ</t>
    </rPh>
    <rPh sb="2" eb="4">
      <t>コウザ</t>
    </rPh>
    <rPh sb="5" eb="7">
      <t>マチガ</t>
    </rPh>
    <rPh sb="10" eb="11">
      <t>キ</t>
    </rPh>
    <phoneticPr fontId="2"/>
  </si>
  <si>
    <t>団体名が判らなくなりますので、</t>
    <rPh sb="0" eb="3">
      <t>ダンタイメイ</t>
    </rPh>
    <rPh sb="4" eb="5">
      <t>ワカ</t>
    </rPh>
    <phoneticPr fontId="2"/>
  </si>
  <si>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などは、</t>
    </r>
    <r>
      <rPr>
        <b/>
        <sz val="20"/>
        <rFont val="ＭＳ Ｐゴシック"/>
        <family val="3"/>
        <charset val="128"/>
      </rPr>
      <t>絶対に付けない</t>
    </r>
    <r>
      <rPr>
        <sz val="12"/>
        <rFont val="ＭＳ Ｐゴシック"/>
        <family val="3"/>
        <charset val="128"/>
      </rPr>
      <t>でください.</t>
    </r>
    <rPh sb="0" eb="2">
      <t>フリコミ</t>
    </rPh>
    <rPh sb="2" eb="5">
      <t>ダンタイメイ</t>
    </rPh>
    <rPh sb="26" eb="28">
      <t>ゼッタイ</t>
    </rPh>
    <rPh sb="29" eb="30">
      <t>ツ</t>
    </rPh>
    <phoneticPr fontId="2"/>
  </si>
  <si>
    <t>６．申込ｱﾄﾞﾚｽ</t>
    <phoneticPr fontId="2"/>
  </si>
  <si>
    <t>一般・高校</t>
    <rPh sb="0" eb="2">
      <t>イッパン</t>
    </rPh>
    <rPh sb="3" eb="5">
      <t>コウコウ</t>
    </rPh>
    <phoneticPr fontId="2"/>
  </si>
  <si>
    <t>shisupo.moushikomi@gmail.com</t>
    <phoneticPr fontId="2"/>
  </si>
  <si>
    <t>中学校</t>
    <rPh sb="0" eb="3">
      <t>チュウガッコウ</t>
    </rPh>
    <phoneticPr fontId="2"/>
  </si>
  <si>
    <t>maezu-j@nagoya-c.ed.jp</t>
    <phoneticPr fontId="2"/>
  </si>
  <si>
    <t>７．申込締切</t>
    <phoneticPr fontId="2"/>
  </si>
  <si>
    <t>８．その他</t>
    <phoneticPr fontId="2"/>
  </si>
  <si>
    <t>(1)小学生のフィールド競技は、トップ８を実施しません。</t>
    <rPh sb="3" eb="6">
      <t>ショウガクセイ</t>
    </rPh>
    <rPh sb="12" eb="14">
      <t>キョウギ</t>
    </rPh>
    <rPh sb="21" eb="23">
      <t>ジッシ</t>
    </rPh>
    <phoneticPr fontId="2"/>
  </si>
  <si>
    <t>(２)記録会の部への参加については、名古屋地区要覧市民スポーツ祭</t>
    <rPh sb="3" eb="6">
      <t>キロクカイ</t>
    </rPh>
    <rPh sb="7" eb="8">
      <t>ブ</t>
    </rPh>
    <rPh sb="10" eb="12">
      <t>サンカ</t>
    </rPh>
    <rPh sb="18" eb="23">
      <t>ナゴヤチク</t>
    </rPh>
    <rPh sb="23" eb="25">
      <t>ヨウラン</t>
    </rPh>
    <rPh sb="25" eb="27">
      <t>シミン</t>
    </rPh>
    <rPh sb="31" eb="32">
      <t>サイ</t>
    </rPh>
    <phoneticPr fontId="2"/>
  </si>
  <si>
    <t>　 記録会のページをご覧ください。</t>
    <phoneticPr fontId="2"/>
  </si>
  <si>
    <t>(3)時間プログラム、受付一覧、大会注意事項、待機場所割当表、エントリーリストは、大会７日程度前に　愛知陸協ホームページにアップします。
　　↓名古屋地区の競技会のアドレスです。</t>
    <rPh sb="3" eb="5">
      <t>ジカン</t>
    </rPh>
    <rPh sb="11" eb="13">
      <t>ウケツケ</t>
    </rPh>
    <rPh sb="13" eb="15">
      <t>イチラン</t>
    </rPh>
    <rPh sb="16" eb="18">
      <t>タイカイ</t>
    </rPh>
    <rPh sb="18" eb="20">
      <t>チュウイ</t>
    </rPh>
    <rPh sb="20" eb="22">
      <t>ジコウ</t>
    </rPh>
    <rPh sb="23" eb="27">
      <t>タイキバショ</t>
    </rPh>
    <rPh sb="27" eb="29">
      <t>ワリアテ</t>
    </rPh>
    <rPh sb="29" eb="30">
      <t>ヒョウ</t>
    </rPh>
    <rPh sb="41" eb="43">
      <t>タイカイ</t>
    </rPh>
    <rPh sb="44" eb="45">
      <t>ニチ</t>
    </rPh>
    <rPh sb="45" eb="46">
      <t>ホド</t>
    </rPh>
    <rPh sb="46" eb="47">
      <t>ド</t>
    </rPh>
    <rPh sb="47" eb="48">
      <t>マエ</t>
    </rPh>
    <rPh sb="50" eb="52">
      <t>アイチ</t>
    </rPh>
    <rPh sb="52" eb="54">
      <t>リクキョウ</t>
    </rPh>
    <rPh sb="72" eb="77">
      <t>ナゴヤチク</t>
    </rPh>
    <rPh sb="78" eb="81">
      <t>キョウギカイ</t>
    </rPh>
    <phoneticPr fontId="2"/>
  </si>
  <si>
    <t>http://www.aichi-rk.jp/01_01nittei.htm</t>
    <phoneticPr fontId="2"/>
  </si>
  <si>
    <t>(4)メールの件名には、必ず団体名を記入してください。</t>
    <rPh sb="7" eb="9">
      <t>ケンメイ</t>
    </rPh>
    <rPh sb="12" eb="13">
      <t>カナラ</t>
    </rPh>
    <rPh sb="14" eb="17">
      <t>ダンタイメイ</t>
    </rPh>
    <rPh sb="18" eb="20">
      <t>キニュウ</t>
    </rPh>
    <phoneticPr fontId="2"/>
  </si>
  <si>
    <t>(5)申込ファイル名も団体名に変えてから送信してください。</t>
    <rPh sb="3" eb="5">
      <t>モウシコミ</t>
    </rPh>
    <rPh sb="9" eb="10">
      <t>メイ</t>
    </rPh>
    <rPh sb="11" eb="14">
      <t>ダンタイメイ</t>
    </rPh>
    <rPh sb="15" eb="16">
      <t>カ</t>
    </rPh>
    <rPh sb="20" eb="22">
      <t>ソウシン</t>
    </rPh>
    <phoneticPr fontId="2"/>
  </si>
  <si>
    <t>(6)中学校･高校は、申し込み人数に応じて、本競技場２F･３F</t>
    <rPh sb="3" eb="6">
      <t>チュウガッコウ</t>
    </rPh>
    <rPh sb="7" eb="9">
      <t>コウコウ</t>
    </rPh>
    <rPh sb="11" eb="12">
      <t>モウ</t>
    </rPh>
    <rPh sb="13" eb="14">
      <t>コ</t>
    </rPh>
    <rPh sb="15" eb="17">
      <t>ニンズウ</t>
    </rPh>
    <rPh sb="18" eb="19">
      <t>オウ</t>
    </rPh>
    <rPh sb="22" eb="26">
      <t>ホンキョウギジョウ</t>
    </rPh>
    <phoneticPr fontId="2"/>
  </si>
  <si>
    <t>　のスタンド下の割り振りを行いますので、場所取りは</t>
    <rPh sb="8" eb="9">
      <t>ワ</t>
    </rPh>
    <rPh sb="10" eb="11">
      <t>フ</t>
    </rPh>
    <rPh sb="13" eb="14">
      <t>オコナ</t>
    </rPh>
    <rPh sb="20" eb="23">
      <t>バショト</t>
    </rPh>
    <phoneticPr fontId="2"/>
  </si>
  <si>
    <t>　行わないでください。</t>
    <phoneticPr fontId="2"/>
  </si>
  <si>
    <t>2017年　名古屋市民スポーツ祭陸上競技大会</t>
    <rPh sb="4" eb="5">
      <t>ネン</t>
    </rPh>
    <rPh sb="6" eb="9">
      <t>ナゴヤ</t>
    </rPh>
    <rPh sb="9" eb="11">
      <t>シミン</t>
    </rPh>
    <rPh sb="15" eb="16">
      <t>サイ</t>
    </rPh>
    <rPh sb="16" eb="22">
      <t>リクジョウキョウギタイカイ</t>
    </rPh>
    <phoneticPr fontId="2"/>
  </si>
  <si>
    <t>小男50mH(0.650m)</t>
    <phoneticPr fontId="84"/>
  </si>
  <si>
    <t>小女50mH(0.650m)</t>
    <phoneticPr fontId="84"/>
  </si>
  <si>
    <t>小4男走高跳</t>
    <phoneticPr fontId="84"/>
  </si>
  <si>
    <t>小4女走高跳</t>
  </si>
  <si>
    <t>小5男走高跳</t>
    <phoneticPr fontId="84"/>
  </si>
  <si>
    <t>小5女走高跳</t>
  </si>
  <si>
    <t>小6男走高跳</t>
    <phoneticPr fontId="84"/>
  </si>
  <si>
    <t>小6女走高跳</t>
  </si>
  <si>
    <t>小4男走幅跳</t>
    <phoneticPr fontId="84"/>
  </si>
  <si>
    <t>小4女走幅跳</t>
  </si>
  <si>
    <t>小5男走幅跳</t>
    <phoneticPr fontId="84"/>
  </si>
  <si>
    <t>小5女走幅跳</t>
  </si>
  <si>
    <t>小6男走幅跳</t>
    <phoneticPr fontId="84"/>
  </si>
  <si>
    <t>小6女走幅跳</t>
  </si>
  <si>
    <t>小4男ｼﾞｬﾍﾞﾘｯｸﾎﾞｰﾙ投</t>
    <phoneticPr fontId="40"/>
  </si>
  <si>
    <t>小4女ｼﾞｬﾍﾞﾘｯｸﾎﾞｰﾙ投</t>
  </si>
  <si>
    <t>小5男ｼﾞｬﾍﾞﾘｯｸﾎﾞｰﾙ投</t>
    <phoneticPr fontId="40"/>
  </si>
  <si>
    <t>小5女ｼﾞｬﾍﾞﾘｯｸﾎﾞｰﾙ投</t>
  </si>
  <si>
    <t>小6男ｼﾞｬﾍﾞﾘｯｸﾎﾞｰﾙ投</t>
    <phoneticPr fontId="40"/>
  </si>
  <si>
    <t>小6女ｼﾞｬﾍﾞﾘｯｸﾎﾞｰﾙ投</t>
  </si>
  <si>
    <t>小男50mH(0.650m)</t>
  </si>
  <si>
    <t>小4男走高跳</t>
  </si>
  <si>
    <t>小5男走高跳</t>
  </si>
  <si>
    <t>小6男走高跳</t>
  </si>
  <si>
    <t>小4男走幅跳</t>
  </si>
  <si>
    <t>小5男走幅跳</t>
  </si>
  <si>
    <t>小6男走幅跳</t>
  </si>
  <si>
    <t>小4男ｼﾞｬﾍﾞﾘｯｸﾎﾞｰﾙ投</t>
  </si>
  <si>
    <t>小5男ｼﾞｬﾍﾞﾘｯｸﾎﾞｰﾙ投</t>
  </si>
  <si>
    <t>小6男ｼﾞｬﾍﾞﾘｯｸﾎﾞｰﾙ投</t>
  </si>
  <si>
    <t>小女50mH(0.650m)</t>
  </si>
  <si>
    <t>プログラム追加購入部数</t>
    <rPh sb="5" eb="7">
      <t>ツイ</t>
    </rPh>
    <phoneticPr fontId="2"/>
  </si>
  <si>
    <t>←入力 名古屋市立は省いてください。</t>
    <rPh sb="1" eb="3">
      <t>ニュウリョク</t>
    </rPh>
    <rPh sb="4" eb="9">
      <t>ナゴヤシリツ</t>
    </rPh>
    <rPh sb="10" eb="11">
      <t>ハブ</t>
    </rPh>
    <phoneticPr fontId="2"/>
  </si>
  <si>
    <r>
      <t xml:space="preserve">←入力 </t>
    </r>
    <r>
      <rPr>
        <b/>
        <sz val="11"/>
        <rFont val="ＭＳ ゴシック"/>
        <family val="3"/>
        <charset val="128"/>
      </rPr>
      <t>全角７文字以内です</t>
    </r>
    <rPh sb="1" eb="3">
      <t>ニュウリョク</t>
    </rPh>
    <rPh sb="4" eb="6">
      <t>ゼンカク</t>
    </rPh>
    <rPh sb="7" eb="11">
      <t>モジイナイ</t>
    </rPh>
    <phoneticPr fontId="2"/>
  </si>
  <si>
    <t>←入力 略称に対するフリガナを半角カタカナで入力してください。</t>
    <rPh sb="1" eb="3">
      <t>ニュウリョク</t>
    </rPh>
    <rPh sb="4" eb="6">
      <t>リャクショウ</t>
    </rPh>
    <rPh sb="7" eb="8">
      <t>タイ</t>
    </rPh>
    <rPh sb="15" eb="17">
      <t>ハンカク</t>
    </rPh>
    <rPh sb="22" eb="24">
      <t>ニュウリョク</t>
    </rPh>
    <phoneticPr fontId="2"/>
  </si>
  <si>
    <t>プログラム追加購入部数</t>
    <rPh sb="5" eb="7">
      <t>ツイカ</t>
    </rPh>
    <phoneticPr fontId="2"/>
  </si>
  <si>
    <t>プログラム追加購入部数✕1000円</t>
    <rPh sb="5" eb="9">
      <t>ツイカコウニュウ</t>
    </rPh>
    <rPh sb="9" eb="11">
      <t>ブスウ</t>
    </rPh>
    <rPh sb="16" eb="17">
      <t>エン</t>
    </rPh>
    <phoneticPr fontId="2"/>
  </si>
  <si>
    <t>←プログラムは個人団体毎に１部無料でお渡しします。追加購入が必要な場合のみ必要部数を入力してください。</t>
    <rPh sb="25" eb="29">
      <t>ツイカコウニュウ</t>
    </rPh>
    <rPh sb="30" eb="32">
      <t>ヒツヨウ</t>
    </rPh>
    <rPh sb="33" eb="35">
      <t>バアイ</t>
    </rPh>
    <rPh sb="37" eb="39">
      <t>ヒツヨウ</t>
    </rPh>
    <rPh sb="39" eb="41">
      <t>ブスウ</t>
    </rPh>
    <rPh sb="42" eb="44">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</si>
</sst>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ggge&quot;年&quot;m&quot;月&quot;d&quot;日&quot;&quot;(&quot;aaa&quot;)&quot;"/>
    <numFmt numFmtId="180" formatCode="m&quot;月&quot;d&quot;日&quot;&quot;(&quot;aaa&quot;)&quot;"/>
    <numFmt numFmtId="181" formatCode="[$-411]m&quot;月&quot;d&quot;日&quot;&quot;(&quot;aaa&quot;)メール必着&quot;"/>
  </numFmts>
  <fonts count="86">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sz val="22"/>
      <color theme="1"/>
      <name val="ＭＳ ゴシック"/>
      <family val="3"/>
      <charset val="128"/>
    </font>
    <font>
      <b/>
      <u/>
      <sz val="11"/>
      <color rgb="FFFF0000"/>
      <name val="ＭＳ 明朝"/>
      <family val="1"/>
      <charset val="128"/>
    </font>
    <font>
      <sz val="10"/>
      <color theme="1"/>
      <name val="ＭＳ 明朝"/>
      <family val="1"/>
      <charset val="128"/>
    </font>
    <font>
      <sz val="22"/>
      <color theme="1"/>
      <name val="ＭＳ 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11"/>
      <color theme="3"/>
      <name val="ＭＳ ゴシック"/>
      <family val="3"/>
      <charset val="128"/>
    </font>
    <font>
      <b/>
      <sz val="9"/>
      <color indexed="81"/>
      <name val="ＭＳ Ｐゴシック"/>
      <family val="3"/>
      <charset val="128"/>
    </font>
    <font>
      <b/>
      <sz val="16"/>
      <color indexed="81"/>
      <name val="ＭＳ Ｐゴシック"/>
      <family val="3"/>
      <charset val="128"/>
    </font>
    <font>
      <sz val="11"/>
      <color rgb="FFFF0000"/>
      <name val="ＭＳ 明朝"/>
      <family val="1"/>
      <charset val="128"/>
    </font>
    <font>
      <b/>
      <i/>
      <sz val="12"/>
      <color rgb="FFFF0000"/>
      <name val="ＭＳ ゴシック"/>
      <family val="3"/>
      <charset val="128"/>
    </font>
    <font>
      <b/>
      <sz val="36"/>
      <color rgb="FFFF0000"/>
      <name val="ＭＳ ゴシック"/>
      <family val="3"/>
      <charset val="128"/>
    </font>
    <font>
      <sz val="20"/>
      <color theme="1"/>
      <name val="ＭＳ Ｐゴシック"/>
      <family val="3"/>
      <charset val="128"/>
      <scheme val="minor"/>
    </font>
    <font>
      <b/>
      <sz val="14"/>
      <color rgb="FFFF0000"/>
      <name val="ＭＳ Ｐゴシック"/>
      <family val="3"/>
      <charset val="128"/>
    </font>
    <font>
      <sz val="18"/>
      <color theme="1"/>
      <name val="ＭＳ Ｐゴシック"/>
      <family val="3"/>
      <charset val="128"/>
      <scheme val="minor"/>
    </font>
    <font>
      <sz val="12"/>
      <color theme="1"/>
      <name val="ＭＳ ゴシック"/>
      <family val="3"/>
      <charset val="128"/>
    </font>
    <font>
      <b/>
      <sz val="10"/>
      <color theme="1"/>
      <name val="ＭＳ 明朝"/>
      <family val="1"/>
      <charset val="128"/>
    </font>
    <font>
      <sz val="10"/>
      <color theme="1"/>
      <name val="ＭＳ ゴシック"/>
      <family val="3"/>
      <charset val="128"/>
    </font>
    <font>
      <sz val="18"/>
      <color theme="3"/>
      <name val="ＭＳ Ｐゴシック"/>
      <family val="2"/>
      <charset val="128"/>
      <scheme val="major"/>
    </font>
    <font>
      <b/>
      <sz val="11"/>
      <name val="ＭＳ Ｐゴシック"/>
      <family val="3"/>
      <charset val="128"/>
    </font>
    <font>
      <sz val="11"/>
      <name val="ＭＳ Ｐ明朝"/>
      <family val="1"/>
      <charset val="128"/>
    </font>
    <font>
      <b/>
      <sz val="11"/>
      <name val="ＭＳ Ｐ明朝"/>
      <family val="1"/>
      <charset val="128"/>
    </font>
    <font>
      <sz val="12"/>
      <name val="ＭＳ Ｐゴシック"/>
      <family val="3"/>
      <charset val="128"/>
    </font>
    <font>
      <b/>
      <u val="double"/>
      <sz val="14"/>
      <name val="ＭＳ Ｐ明朝"/>
      <family val="1"/>
      <charset val="128"/>
    </font>
    <font>
      <sz val="14"/>
      <name val="ＭＳ 明朝"/>
      <family val="1"/>
      <charset val="128"/>
    </font>
    <font>
      <b/>
      <sz val="12"/>
      <name val="ＭＳ Ｐゴシック"/>
      <family val="3"/>
      <charset val="128"/>
    </font>
    <font>
      <b/>
      <sz val="20"/>
      <name val="ＭＳ Ｐ明朝"/>
      <family val="1"/>
      <charset val="128"/>
    </font>
    <font>
      <b/>
      <u/>
      <sz val="11"/>
      <name val="ＭＳ ゴシック"/>
      <family val="3"/>
      <charset val="128"/>
    </font>
    <font>
      <b/>
      <sz val="20"/>
      <name val="ＭＳ Ｐゴシック"/>
      <family val="3"/>
      <charset val="128"/>
    </font>
    <font>
      <b/>
      <sz val="16"/>
      <name val="ＭＳ Ｐゴシック"/>
      <family val="3"/>
      <charset val="128"/>
    </font>
    <font>
      <b/>
      <sz val="16"/>
      <name val="ＭＳ Ｐ明朝"/>
      <family val="1"/>
      <charset val="128"/>
    </font>
    <font>
      <sz val="6"/>
      <name val="ＭＳ ゴシック"/>
      <family val="2"/>
      <charset val="128"/>
    </font>
    <font>
      <sz val="6"/>
      <name val="ＤＦ平成明朝体W7"/>
      <family val="3"/>
      <charset val="128"/>
    </font>
  </fonts>
  <fills count="14">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00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bgColor indexed="64"/>
      </patternFill>
    </fill>
  </fills>
  <borders count="100">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diagonalUp="1" diagonalDown="1">
      <left/>
      <right/>
      <top/>
      <bottom/>
      <diagonal style="thin">
        <color indexed="64"/>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4">
    <xf numFmtId="0" fontId="0" fillId="0" borderId="0">
      <alignment vertical="center"/>
    </xf>
    <xf numFmtId="0" fontId="24" fillId="0" borderId="0"/>
    <xf numFmtId="0" fontId="12" fillId="0" borderId="0">
      <alignment vertical="center"/>
    </xf>
    <xf numFmtId="0" fontId="1" fillId="0" borderId="0">
      <alignment vertical="center"/>
    </xf>
  </cellStyleXfs>
  <cellXfs count="421">
    <xf numFmtId="0" fontId="0" fillId="0" borderId="0" xfId="0">
      <alignment vertical="center"/>
    </xf>
    <xf numFmtId="0" fontId="25" fillId="0" borderId="0" xfId="0" applyFont="1" applyAlignment="1">
      <alignment horizontal="center" vertical="center"/>
    </xf>
    <xf numFmtId="0" fontId="25" fillId="0" borderId="0" xfId="0" applyFont="1" applyAlignment="1">
      <alignment vertical="center"/>
    </xf>
    <xf numFmtId="0" fontId="26" fillId="0" borderId="0" xfId="0" applyFont="1" applyAlignment="1">
      <alignment vertical="center"/>
    </xf>
    <xf numFmtId="0" fontId="27" fillId="0" borderId="0" xfId="0" applyFont="1" applyFill="1" applyBorder="1" applyAlignment="1">
      <alignment vertical="center"/>
    </xf>
    <xf numFmtId="0" fontId="25" fillId="0" borderId="0" xfId="0" applyFont="1" applyBorder="1" applyAlignment="1">
      <alignment horizontal="center" vertical="center"/>
    </xf>
    <xf numFmtId="0" fontId="0" fillId="0" borderId="0" xfId="0" applyFill="1">
      <alignment vertical="center"/>
    </xf>
    <xf numFmtId="0" fontId="25" fillId="0" borderId="0" xfId="0" applyFont="1" applyFill="1" applyBorder="1">
      <alignment vertical="center"/>
    </xf>
    <xf numFmtId="0" fontId="30" fillId="0" borderId="0" xfId="0" applyFont="1" applyAlignment="1">
      <alignment vertical="center"/>
    </xf>
    <xf numFmtId="0" fontId="30" fillId="0" borderId="0" xfId="0" applyFont="1" applyFill="1" applyBorder="1" applyAlignment="1">
      <alignment vertical="center"/>
    </xf>
    <xf numFmtId="0" fontId="25"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5" fillId="0" borderId="0" xfId="0" applyFont="1">
      <alignment vertical="center"/>
    </xf>
    <xf numFmtId="49" fontId="25" fillId="0" borderId="0" xfId="0" applyNumberFormat="1" applyFont="1" applyAlignment="1">
      <alignment horizontal="right" vertical="center"/>
    </xf>
    <xf numFmtId="0" fontId="25" fillId="0" borderId="0" xfId="0" applyFont="1" applyAlignment="1">
      <alignment horizontal="right" vertical="center"/>
    </xf>
    <xf numFmtId="0" fontId="25" fillId="0" borderId="1" xfId="0" applyFont="1" applyBorder="1" applyAlignment="1">
      <alignment horizontal="right" vertical="center"/>
    </xf>
    <xf numFmtId="0" fontId="25" fillId="0" borderId="17" xfId="0" applyFont="1" applyBorder="1" applyAlignment="1">
      <alignment horizontal="right" vertical="center"/>
    </xf>
    <xf numFmtId="0" fontId="26" fillId="0" borderId="0" xfId="0" applyFont="1">
      <alignment vertical="center"/>
    </xf>
    <xf numFmtId="0" fontId="29" fillId="3" borderId="3" xfId="0" applyFont="1" applyFill="1" applyBorder="1" applyAlignment="1">
      <alignment horizontal="center" vertical="center"/>
    </xf>
    <xf numFmtId="0" fontId="25" fillId="5" borderId="0" xfId="0" applyFont="1" applyFill="1">
      <alignment vertical="center"/>
    </xf>
    <xf numFmtId="0" fontId="25" fillId="0" borderId="0" xfId="0" applyFont="1" applyFill="1" applyBorder="1" applyAlignment="1">
      <alignment horizontal="left" vertical="center"/>
    </xf>
    <xf numFmtId="0" fontId="34" fillId="5" borderId="0" xfId="0" applyFont="1" applyFill="1">
      <alignment vertical="center"/>
    </xf>
    <xf numFmtId="0" fontId="25" fillId="5" borderId="0" xfId="0" applyFont="1" applyFill="1" applyAlignment="1">
      <alignment horizontal="center" vertical="center"/>
    </xf>
    <xf numFmtId="0" fontId="25" fillId="0" borderId="26" xfId="0" applyFont="1" applyBorder="1" applyAlignment="1">
      <alignment horizontal="center" vertical="center"/>
    </xf>
    <xf numFmtId="0" fontId="25" fillId="0" borderId="25" xfId="0" applyFont="1" applyBorder="1" applyAlignment="1">
      <alignment horizontal="center" vertical="center"/>
    </xf>
    <xf numFmtId="0" fontId="25" fillId="0" borderId="18" xfId="0" applyFont="1" applyBorder="1" applyAlignment="1">
      <alignment horizontal="center" vertical="center"/>
    </xf>
    <xf numFmtId="0" fontId="0" fillId="0" borderId="27" xfId="0" applyBorder="1">
      <alignment vertical="center"/>
    </xf>
    <xf numFmtId="0" fontId="25" fillId="0" borderId="22" xfId="0" applyFont="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5" fillId="2" borderId="25" xfId="0" applyFont="1" applyFill="1" applyBorder="1" applyAlignment="1">
      <alignment horizontal="center" vertical="center"/>
    </xf>
    <xf numFmtId="0" fontId="29" fillId="3" borderId="29" xfId="0" applyFont="1" applyFill="1" applyBorder="1" applyAlignment="1">
      <alignment horizontal="center" vertical="center"/>
    </xf>
    <xf numFmtId="0" fontId="25" fillId="0" borderId="18" xfId="0" applyFont="1" applyBorder="1" applyAlignment="1">
      <alignment horizontal="center" vertical="center" wrapText="1"/>
    </xf>
    <xf numFmtId="0" fontId="35" fillId="3" borderId="6" xfId="0" applyFont="1" applyFill="1" applyBorder="1" applyAlignment="1">
      <alignment horizontal="center" vertical="center"/>
    </xf>
    <xf numFmtId="0" fontId="25" fillId="0" borderId="6" xfId="0" applyFont="1" applyBorder="1" applyAlignment="1">
      <alignment horizontal="center" vertical="center"/>
    </xf>
    <xf numFmtId="0" fontId="0" fillId="0" borderId="0" xfId="0" applyBorder="1">
      <alignment vertical="center"/>
    </xf>
    <xf numFmtId="0" fontId="23"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25" fillId="0" borderId="0" xfId="0" applyFont="1" applyFill="1" applyBorder="1" applyAlignment="1" applyProtection="1">
      <alignment horizontal="center" vertical="center"/>
    </xf>
    <xf numFmtId="0" fontId="25" fillId="0" borderId="0" xfId="0" applyFont="1" applyFill="1" applyProtection="1">
      <alignment vertical="center"/>
    </xf>
    <xf numFmtId="0" fontId="25" fillId="0" borderId="0" xfId="0" applyFont="1" applyFill="1" applyBorder="1" applyAlignment="1" applyProtection="1">
      <alignment vertical="center"/>
    </xf>
    <xf numFmtId="0" fontId="0" fillId="0" borderId="0" xfId="0" applyFill="1" applyProtection="1">
      <alignment vertical="center"/>
    </xf>
    <xf numFmtId="0" fontId="27" fillId="5" borderId="0" xfId="0" applyFont="1" applyFill="1" applyAlignment="1">
      <alignment vertical="center"/>
    </xf>
    <xf numFmtId="0" fontId="25" fillId="5" borderId="0" xfId="0" applyFont="1" applyFill="1" applyBorder="1" applyAlignment="1">
      <alignment horizontal="center" vertical="center"/>
    </xf>
    <xf numFmtId="0" fontId="0" fillId="5" borderId="0" xfId="0" applyFill="1">
      <alignment vertical="center"/>
    </xf>
    <xf numFmtId="0" fontId="25" fillId="5" borderId="0" xfId="0" applyFont="1" applyFill="1" applyAlignment="1">
      <alignment horizontal="right" vertical="center"/>
    </xf>
    <xf numFmtId="0" fontId="25" fillId="5" borderId="37" xfId="0" applyFont="1" applyFill="1" applyBorder="1">
      <alignment vertical="center"/>
    </xf>
    <xf numFmtId="0" fontId="25" fillId="5" borderId="38" xfId="0" applyFont="1" applyFill="1" applyBorder="1">
      <alignment vertical="center"/>
    </xf>
    <xf numFmtId="0" fontId="25" fillId="5" borderId="39" xfId="0" applyFont="1" applyFill="1" applyBorder="1">
      <alignment vertical="center"/>
    </xf>
    <xf numFmtId="0" fontId="25" fillId="5" borderId="0" xfId="0" applyFont="1" applyFill="1" applyBorder="1" applyAlignment="1">
      <alignment horizontal="right" vertical="center"/>
    </xf>
    <xf numFmtId="0" fontId="25" fillId="5" borderId="40" xfId="0" applyFont="1" applyFill="1" applyBorder="1">
      <alignment vertical="center"/>
    </xf>
    <xf numFmtId="0" fontId="25" fillId="5" borderId="0" xfId="0" applyFont="1" applyFill="1" applyBorder="1">
      <alignment vertical="center"/>
    </xf>
    <xf numFmtId="0" fontId="25" fillId="5" borderId="41" xfId="0" applyFont="1" applyFill="1" applyBorder="1">
      <alignment vertical="center"/>
    </xf>
    <xf numFmtId="0" fontId="25" fillId="5" borderId="42" xfId="0" applyFont="1" applyFill="1" applyBorder="1" applyAlignment="1">
      <alignment horizontal="right" vertical="center"/>
    </xf>
    <xf numFmtId="0" fontId="25" fillId="5" borderId="43" xfId="0" applyFont="1" applyFill="1" applyBorder="1" applyAlignment="1">
      <alignment horizontal="right" vertical="center"/>
    </xf>
    <xf numFmtId="0" fontId="25" fillId="5" borderId="43" xfId="0" applyFont="1" applyFill="1" applyBorder="1" applyAlignment="1">
      <alignment horizontal="center" vertical="center"/>
    </xf>
    <xf numFmtId="0" fontId="25" fillId="5" borderId="43" xfId="0" applyFont="1" applyFill="1" applyBorder="1" applyAlignment="1">
      <alignment horizontal="left" vertical="center"/>
    </xf>
    <xf numFmtId="0" fontId="25" fillId="5" borderId="44" xfId="0" applyFont="1" applyFill="1" applyBorder="1">
      <alignment vertical="center"/>
    </xf>
    <xf numFmtId="0" fontId="25" fillId="0" borderId="0" xfId="0" applyFont="1" applyProtection="1">
      <alignment vertical="center"/>
    </xf>
    <xf numFmtId="0" fontId="25" fillId="0" borderId="3"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6" xfId="0" applyFont="1" applyBorder="1" applyAlignment="1" applyProtection="1">
      <alignment horizontal="center" vertical="center" shrinkToFit="1"/>
      <protection locked="0"/>
    </xf>
    <xf numFmtId="0" fontId="25" fillId="0" borderId="29"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25" fillId="0" borderId="23" xfId="0" applyFont="1" applyBorder="1" applyAlignment="1" applyProtection="1">
      <alignment horizontal="center" vertical="center" shrinkToFit="1"/>
      <protection locked="0"/>
    </xf>
    <xf numFmtId="0" fontId="25" fillId="0" borderId="26" xfId="0" applyFont="1" applyBorder="1" applyAlignment="1" applyProtection="1">
      <alignment horizontal="center" vertical="center" shrinkToFit="1"/>
      <protection locked="0"/>
    </xf>
    <xf numFmtId="0" fontId="25" fillId="0" borderId="30" xfId="0" applyFont="1" applyBorder="1" applyAlignment="1" applyProtection="1">
      <alignment horizontal="center" vertical="center" shrinkToFit="1"/>
      <protection locked="0"/>
    </xf>
    <xf numFmtId="0" fontId="28" fillId="0" borderId="0" xfId="0" applyFont="1" applyAlignment="1">
      <alignment vertical="center"/>
    </xf>
    <xf numFmtId="0" fontId="25" fillId="0" borderId="0" xfId="0" applyFont="1" applyFill="1" applyBorder="1" applyAlignment="1" applyProtection="1">
      <alignment horizontal="right" vertical="center"/>
    </xf>
    <xf numFmtId="0" fontId="0" fillId="0" borderId="0" xfId="0" applyAlignment="1">
      <alignment horizontal="center" vertical="center"/>
    </xf>
    <xf numFmtId="0" fontId="25" fillId="0" borderId="45" xfId="0" applyFont="1" applyBorder="1" applyAlignment="1">
      <alignment vertical="center"/>
    </xf>
    <xf numFmtId="0" fontId="25" fillId="0" borderId="48" xfId="0" applyFont="1" applyBorder="1" applyAlignment="1">
      <alignment horizontal="center" vertical="center"/>
    </xf>
    <xf numFmtId="0" fontId="25" fillId="0" borderId="50" xfId="0" applyFont="1" applyBorder="1" applyAlignment="1">
      <alignment vertical="center"/>
    </xf>
    <xf numFmtId="0" fontId="25" fillId="0" borderId="53" xfId="0" applyFont="1" applyBorder="1" applyAlignment="1">
      <alignment vertical="center"/>
    </xf>
    <xf numFmtId="0" fontId="25" fillId="0" borderId="11" xfId="0" applyFont="1" applyBorder="1" applyAlignment="1">
      <alignment vertical="center"/>
    </xf>
    <xf numFmtId="0" fontId="25" fillId="0" borderId="49" xfId="0" applyFont="1" applyBorder="1" applyAlignment="1">
      <alignment vertical="center"/>
    </xf>
    <xf numFmtId="0" fontId="38" fillId="0" borderId="0" xfId="0" applyFont="1" applyBorder="1" applyAlignment="1">
      <alignment vertical="center"/>
    </xf>
    <xf numFmtId="0" fontId="26" fillId="0" borderId="0" xfId="0" applyFont="1" applyAlignment="1">
      <alignment horizontal="center" vertical="center"/>
    </xf>
    <xf numFmtId="0" fontId="0" fillId="0" borderId="0" xfId="0" applyAlignment="1">
      <alignment vertical="center"/>
    </xf>
    <xf numFmtId="0" fontId="0" fillId="0" borderId="48" xfId="0" applyBorder="1">
      <alignment vertical="center"/>
    </xf>
    <xf numFmtId="0" fontId="0" fillId="0" borderId="53" xfId="0" applyBorder="1">
      <alignment vertical="center"/>
    </xf>
    <xf numFmtId="0" fontId="0" fillId="0" borderId="49" xfId="0" applyBorder="1">
      <alignment vertical="center"/>
    </xf>
    <xf numFmtId="0" fontId="45" fillId="5" borderId="0" xfId="0" applyFont="1" applyFill="1" applyAlignment="1">
      <alignment vertical="center"/>
    </xf>
    <xf numFmtId="0" fontId="25" fillId="0" borderId="45" xfId="0" applyFont="1" applyBorder="1">
      <alignment vertical="center"/>
    </xf>
    <xf numFmtId="0" fontId="25" fillId="0" borderId="47" xfId="0" applyFont="1" applyBorder="1">
      <alignment vertical="center"/>
    </xf>
    <xf numFmtId="0" fontId="29" fillId="0" borderId="47" xfId="0" applyFont="1" applyBorder="1">
      <alignment vertical="center"/>
    </xf>
    <xf numFmtId="0" fontId="25" fillId="0" borderId="48" xfId="0" applyFont="1" applyBorder="1">
      <alignment vertical="center"/>
    </xf>
    <xf numFmtId="0" fontId="25" fillId="0" borderId="50" xfId="0" applyFont="1" applyBorder="1">
      <alignment vertical="center"/>
    </xf>
    <xf numFmtId="0" fontId="25" fillId="0" borderId="0" xfId="0" applyFont="1" applyBorder="1">
      <alignment vertical="center"/>
    </xf>
    <xf numFmtId="0" fontId="25" fillId="0" borderId="53" xfId="0" applyFont="1" applyBorder="1">
      <alignment vertical="center"/>
    </xf>
    <xf numFmtId="0" fontId="25" fillId="0" borderId="11" xfId="0" applyFont="1" applyBorder="1">
      <alignment vertical="center"/>
    </xf>
    <xf numFmtId="0" fontId="25" fillId="0" borderId="36" xfId="0" applyFont="1" applyBorder="1">
      <alignment vertical="center"/>
    </xf>
    <xf numFmtId="0" fontId="25" fillId="0" borderId="49" xfId="0" applyFont="1" applyBorder="1">
      <alignment vertical="center"/>
    </xf>
    <xf numFmtId="0" fontId="28" fillId="0" borderId="0" xfId="0" applyFont="1">
      <alignment vertical="center"/>
    </xf>
    <xf numFmtId="0" fontId="28" fillId="0" borderId="3" xfId="0" applyFont="1" applyBorder="1" applyAlignment="1">
      <alignment horizontal="center" vertical="center"/>
    </xf>
    <xf numFmtId="0" fontId="46" fillId="0" borderId="0" xfId="0" applyFont="1">
      <alignment vertical="center"/>
    </xf>
    <xf numFmtId="0" fontId="46" fillId="0" borderId="25" xfId="0" applyFont="1" applyBorder="1" applyAlignment="1">
      <alignment horizontal="center" vertical="center"/>
    </xf>
    <xf numFmtId="0" fontId="46" fillId="0" borderId="22" xfId="0" applyFont="1" applyBorder="1" applyAlignment="1">
      <alignment horizontal="center" vertical="center"/>
    </xf>
    <xf numFmtId="0" fontId="46" fillId="0" borderId="26" xfId="0" applyFont="1" applyBorder="1" applyAlignment="1">
      <alignment horizontal="center" vertical="center"/>
    </xf>
    <xf numFmtId="0" fontId="46" fillId="0" borderId="23" xfId="0" applyFont="1" applyBorder="1" applyAlignment="1">
      <alignment horizontal="center" vertical="center"/>
    </xf>
    <xf numFmtId="0" fontId="46" fillId="0" borderId="3" xfId="0" applyFont="1" applyBorder="1">
      <alignment vertical="center"/>
    </xf>
    <xf numFmtId="0" fontId="46" fillId="0" borderId="3" xfId="0" applyFont="1" applyBorder="1" applyAlignment="1">
      <alignment horizontal="center" vertical="center"/>
    </xf>
    <xf numFmtId="0" fontId="46" fillId="0" borderId="14" xfId="0" applyFont="1" applyBorder="1">
      <alignment vertical="center"/>
    </xf>
    <xf numFmtId="0" fontId="46" fillId="0" borderId="14" xfId="0" applyFont="1" applyBorder="1" applyAlignment="1">
      <alignment horizontal="center" vertical="center"/>
    </xf>
    <xf numFmtId="0" fontId="46" fillId="0" borderId="15" xfId="0" applyFont="1" applyBorder="1">
      <alignment vertical="center"/>
    </xf>
    <xf numFmtId="0" fontId="46" fillId="0" borderId="15" xfId="0" applyFont="1" applyBorder="1" applyAlignment="1">
      <alignment horizontal="center" vertical="center"/>
    </xf>
    <xf numFmtId="0" fontId="46" fillId="0" borderId="16" xfId="0" applyFont="1" applyBorder="1">
      <alignment vertical="center"/>
    </xf>
    <xf numFmtId="0" fontId="46" fillId="0" borderId="16" xfId="0" applyFont="1" applyBorder="1" applyAlignment="1">
      <alignment horizontal="center" vertical="center"/>
    </xf>
    <xf numFmtId="0" fontId="46" fillId="0" borderId="69" xfId="0" applyFont="1" applyBorder="1">
      <alignment vertical="center"/>
    </xf>
    <xf numFmtId="0" fontId="46" fillId="0" borderId="69" xfId="0" applyFont="1" applyBorder="1" applyAlignment="1">
      <alignment horizontal="center" vertical="center"/>
    </xf>
    <xf numFmtId="0" fontId="46" fillId="0" borderId="70" xfId="0" applyFont="1" applyBorder="1">
      <alignment vertical="center"/>
    </xf>
    <xf numFmtId="0" fontId="46" fillId="0" borderId="70" xfId="0" applyFont="1" applyBorder="1" applyAlignment="1">
      <alignment horizontal="center" vertical="center"/>
    </xf>
    <xf numFmtId="0" fontId="28" fillId="5" borderId="0" xfId="0" applyFont="1" applyFill="1">
      <alignment vertical="center"/>
    </xf>
    <xf numFmtId="0" fontId="14" fillId="5" borderId="0" xfId="0" applyFont="1" applyFill="1">
      <alignment vertical="center"/>
    </xf>
    <xf numFmtId="0" fontId="46" fillId="0" borderId="28" xfId="0" applyFont="1" applyBorder="1" applyAlignment="1">
      <alignment horizontal="center" vertical="center"/>
    </xf>
    <xf numFmtId="0" fontId="46" fillId="0" borderId="30" xfId="0" applyFont="1" applyBorder="1" applyAlignment="1">
      <alignment horizontal="center" vertical="center"/>
    </xf>
    <xf numFmtId="0" fontId="25" fillId="0" borderId="0" xfId="0" applyFont="1" applyFill="1" applyAlignment="1">
      <alignment horizontal="center" vertical="center"/>
    </xf>
    <xf numFmtId="0" fontId="0" fillId="0" borderId="47" xfId="0" applyBorder="1">
      <alignment vertical="center"/>
    </xf>
    <xf numFmtId="0" fontId="0" fillId="0" borderId="36" xfId="0" applyBorder="1">
      <alignment vertical="center"/>
    </xf>
    <xf numFmtId="0" fontId="0" fillId="5" borderId="6" xfId="0" applyFill="1" applyBorder="1" applyAlignment="1">
      <alignment vertical="center" textRotation="255"/>
    </xf>
    <xf numFmtId="0" fontId="0" fillId="5" borderId="17" xfId="0" applyFill="1" applyBorder="1">
      <alignment vertical="center"/>
    </xf>
    <xf numFmtId="0" fontId="0" fillId="5" borderId="31" xfId="0" applyFill="1" applyBorder="1">
      <alignment vertical="center"/>
    </xf>
    <xf numFmtId="0" fontId="37" fillId="0" borderId="14" xfId="0" applyFont="1" applyFill="1" applyBorder="1" applyAlignment="1" applyProtection="1">
      <alignment horizontal="center" vertical="center" shrinkToFit="1"/>
    </xf>
    <xf numFmtId="0" fontId="37" fillId="0" borderId="15" xfId="0" applyFont="1" applyFill="1" applyBorder="1" applyAlignment="1" applyProtection="1">
      <alignment horizontal="center" vertical="center" shrinkToFit="1"/>
    </xf>
    <xf numFmtId="0" fontId="37" fillId="0" borderId="16" xfId="0" applyFont="1" applyFill="1" applyBorder="1" applyAlignment="1" applyProtection="1">
      <alignment horizontal="center" vertical="center" shrinkToFit="1"/>
    </xf>
    <xf numFmtId="0" fontId="46" fillId="0" borderId="14" xfId="0" applyFont="1" applyBorder="1" applyAlignment="1">
      <alignment horizontal="center" vertical="center" shrinkToFit="1"/>
    </xf>
    <xf numFmtId="0" fontId="46" fillId="0" borderId="15" xfId="0" applyFont="1" applyBorder="1" applyAlignment="1">
      <alignment horizontal="center" vertical="center" shrinkToFit="1"/>
    </xf>
    <xf numFmtId="0" fontId="46" fillId="0" borderId="69" xfId="0" applyFont="1" applyBorder="1" applyAlignment="1">
      <alignment horizontal="center" vertical="center" shrinkToFit="1"/>
    </xf>
    <xf numFmtId="0" fontId="46" fillId="0" borderId="16" xfId="0" applyFont="1" applyBorder="1" applyAlignment="1">
      <alignment horizontal="center" vertical="center" shrinkToFit="1"/>
    </xf>
    <xf numFmtId="0" fontId="46" fillId="0" borderId="70" xfId="0" applyFont="1" applyBorder="1" applyAlignment="1">
      <alignment horizontal="center" vertical="center" shrinkToFit="1"/>
    </xf>
    <xf numFmtId="0" fontId="25" fillId="0" borderId="1" xfId="0" applyFont="1" applyBorder="1" applyAlignment="1">
      <alignment horizontal="center" vertical="center"/>
    </xf>
    <xf numFmtId="0" fontId="25" fillId="0" borderId="74" xfId="0" applyFont="1" applyBorder="1" applyAlignment="1">
      <alignment horizontal="center" vertical="center"/>
    </xf>
    <xf numFmtId="0" fontId="21" fillId="0" borderId="0" xfId="1" applyFont="1" applyFill="1" applyBorder="1" applyAlignment="1" applyProtection="1">
      <alignment horizontal="center" vertical="center"/>
    </xf>
    <xf numFmtId="0" fontId="27" fillId="0" borderId="0" xfId="0" applyFont="1" applyBorder="1" applyAlignment="1">
      <alignment vertical="center"/>
    </xf>
    <xf numFmtId="0" fontId="26" fillId="0" borderId="0" xfId="3" applyFont="1">
      <alignment vertical="center"/>
    </xf>
    <xf numFmtId="0" fontId="25" fillId="0" borderId="0" xfId="3" applyFont="1">
      <alignment vertical="center"/>
    </xf>
    <xf numFmtId="0" fontId="25" fillId="0" borderId="0" xfId="3" applyFont="1" applyAlignment="1">
      <alignment horizontal="right" vertical="center"/>
    </xf>
    <xf numFmtId="0" fontId="5" fillId="5" borderId="0" xfId="0" applyFont="1" applyFill="1" applyAlignment="1">
      <alignment vertical="center"/>
    </xf>
    <xf numFmtId="0" fontId="28" fillId="0" borderId="0" xfId="0" applyFont="1" applyFill="1" applyBorder="1" applyAlignment="1" applyProtection="1">
      <alignment horizontal="center" vertical="center"/>
    </xf>
    <xf numFmtId="0" fontId="25" fillId="0" borderId="19" xfId="0" applyFont="1" applyBorder="1" applyAlignment="1">
      <alignment horizontal="center" vertical="center"/>
    </xf>
    <xf numFmtId="0" fontId="25" fillId="0" borderId="76" xfId="0" applyFont="1" applyBorder="1" applyAlignment="1">
      <alignment horizontal="center" vertical="center"/>
    </xf>
    <xf numFmtId="0" fontId="25" fillId="0" borderId="75" xfId="0" applyFont="1" applyBorder="1" applyAlignment="1">
      <alignment horizontal="center" vertical="center"/>
    </xf>
    <xf numFmtId="0" fontId="26" fillId="0" borderId="0" xfId="0" applyFont="1" applyAlignment="1" applyProtection="1">
      <alignment vertical="center"/>
    </xf>
    <xf numFmtId="0" fontId="5" fillId="5" borderId="0" xfId="0" applyFont="1" applyFill="1" applyBorder="1" applyAlignment="1" applyProtection="1">
      <alignment vertical="center"/>
    </xf>
    <xf numFmtId="0" fontId="25" fillId="5" borderId="0" xfId="0" applyFont="1" applyFill="1" applyAlignment="1" applyProtection="1">
      <alignment horizontal="center" vertical="center"/>
    </xf>
    <xf numFmtId="0" fontId="25" fillId="0" borderId="0" xfId="0" applyFont="1" applyAlignment="1" applyProtection="1">
      <alignment horizontal="center" vertical="center"/>
    </xf>
    <xf numFmtId="0" fontId="26" fillId="0" borderId="0" xfId="0" applyFont="1" applyFill="1" applyBorder="1" applyAlignment="1" applyProtection="1">
      <alignment vertical="center"/>
    </xf>
    <xf numFmtId="0" fontId="25" fillId="0" borderId="0" xfId="0" applyFont="1" applyFill="1" applyBorder="1" applyProtection="1">
      <alignment vertical="center"/>
    </xf>
    <xf numFmtId="0" fontId="25" fillId="0" borderId="21"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5" fillId="0" borderId="14" xfId="0" applyFont="1" applyFill="1" applyBorder="1" applyAlignment="1" applyProtection="1">
      <alignment horizontal="center" vertical="center"/>
    </xf>
    <xf numFmtId="0" fontId="25" fillId="0" borderId="15" xfId="0"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0" fontId="36" fillId="0" borderId="27" xfId="0" applyFont="1" applyFill="1" applyBorder="1" applyAlignment="1" applyProtection="1">
      <alignment vertical="center"/>
    </xf>
    <xf numFmtId="0" fontId="36" fillId="0" borderId="27" xfId="0" applyFont="1" applyFill="1" applyBorder="1" applyAlignment="1" applyProtection="1">
      <alignment horizontal="right" vertical="center"/>
    </xf>
    <xf numFmtId="0" fontId="36" fillId="0" borderId="0" xfId="0" applyFont="1" applyFill="1" applyBorder="1" applyAlignment="1" applyProtection="1">
      <alignment horizontal="right" vertical="center"/>
    </xf>
    <xf numFmtId="0" fontId="29" fillId="0" borderId="0" xfId="0" applyFont="1" applyFill="1" applyBorder="1" applyAlignment="1" applyProtection="1">
      <alignment horizontal="center" vertical="center"/>
    </xf>
    <xf numFmtId="0" fontId="28" fillId="0" borderId="2" xfId="0" applyFont="1" applyFill="1" applyBorder="1" applyAlignment="1" applyProtection="1">
      <alignment horizontal="center" vertical="center"/>
    </xf>
    <xf numFmtId="0" fontId="25" fillId="0" borderId="33" xfId="0" applyFont="1" applyFill="1" applyBorder="1" applyProtection="1">
      <alignment vertical="center"/>
    </xf>
    <xf numFmtId="0" fontId="0" fillId="0" borderId="33" xfId="0" applyFill="1" applyBorder="1" applyProtection="1">
      <alignment vertical="center"/>
    </xf>
    <xf numFmtId="0" fontId="25" fillId="0" borderId="0" xfId="0" applyFont="1" applyFill="1" applyAlignment="1" applyProtection="1">
      <alignment horizontal="center" vertical="center"/>
    </xf>
    <xf numFmtId="0" fontId="24" fillId="0" borderId="0" xfId="1" applyAlignment="1" applyProtection="1">
      <alignment horizontal="right" vertical="center" shrinkToFit="1"/>
    </xf>
    <xf numFmtId="0" fontId="24" fillId="0" borderId="0" xfId="1" applyAlignment="1" applyProtection="1">
      <alignment vertical="center"/>
    </xf>
    <xf numFmtId="0" fontId="0" fillId="0" borderId="0" xfId="0" applyProtection="1">
      <alignment vertical="center"/>
    </xf>
    <xf numFmtId="0" fontId="44" fillId="0" borderId="0" xfId="0" applyFont="1" applyBorder="1" applyAlignment="1" applyProtection="1">
      <alignment vertical="center"/>
    </xf>
    <xf numFmtId="0" fontId="24" fillId="0" borderId="0" xfId="1" applyFont="1" applyAlignment="1" applyProtection="1">
      <alignment vertical="center"/>
    </xf>
    <xf numFmtId="0" fontId="7" fillId="0" borderId="0" xfId="1" applyFont="1" applyAlignment="1" applyProtection="1">
      <alignment horizontal="center" shrinkToFit="1"/>
    </xf>
    <xf numFmtId="0" fontId="9" fillId="0" borderId="0" xfId="1" applyFont="1" applyBorder="1" applyAlignment="1" applyProtection="1">
      <alignment vertical="center" shrinkToFit="1"/>
    </xf>
    <xf numFmtId="0" fontId="24" fillId="0" borderId="0" xfId="1" applyFont="1" applyBorder="1" applyAlignment="1" applyProtection="1">
      <alignment vertical="center"/>
    </xf>
    <xf numFmtId="0" fontId="11" fillId="0" borderId="0" xfId="1" applyFont="1" applyBorder="1" applyAlignment="1" applyProtection="1">
      <alignment horizontal="center" vertical="center"/>
    </xf>
    <xf numFmtId="0" fontId="12" fillId="0" borderId="4" xfId="1" applyFont="1" applyBorder="1" applyAlignment="1" applyProtection="1">
      <alignment horizontal="center" vertical="center"/>
    </xf>
    <xf numFmtId="0" fontId="12" fillId="0" borderId="5" xfId="1" applyFont="1" applyBorder="1" applyAlignment="1" applyProtection="1">
      <alignment horizontal="center" vertical="center"/>
    </xf>
    <xf numFmtId="0" fontId="12" fillId="0" borderId="0" xfId="1" applyFont="1" applyAlignment="1" applyProtection="1">
      <alignment horizontal="left" vertical="center"/>
    </xf>
    <xf numFmtId="0" fontId="21" fillId="0" borderId="7" xfId="1" applyFont="1" applyBorder="1" applyAlignment="1" applyProtection="1">
      <alignment horizontal="center" vertical="center"/>
    </xf>
    <xf numFmtId="0" fontId="15" fillId="0" borderId="0" xfId="1" applyFont="1" applyBorder="1" applyAlignment="1" applyProtection="1">
      <alignment horizontal="left" vertical="center"/>
    </xf>
    <xf numFmtId="0" fontId="12" fillId="0" borderId="0" xfId="1" applyFont="1" applyAlignment="1" applyProtection="1">
      <alignment horizontal="center" vertical="center"/>
    </xf>
    <xf numFmtId="0" fontId="13" fillId="0" borderId="25" xfId="1" applyFont="1" applyBorder="1" applyAlignment="1" applyProtection="1">
      <alignment horizontal="distributed" vertical="center" indent="1" shrinkToFit="1"/>
    </xf>
    <xf numFmtId="0" fontId="13" fillId="0" borderId="26" xfId="1" applyFont="1" applyBorder="1" applyAlignment="1" applyProtection="1">
      <alignment horizontal="distributed" vertical="center" indent="1" shrinkToFit="1"/>
    </xf>
    <xf numFmtId="0" fontId="21" fillId="0" borderId="23" xfId="1" applyFont="1" applyBorder="1" applyAlignment="1" applyProtection="1">
      <alignment horizontal="center" vertical="center"/>
    </xf>
    <xf numFmtId="0" fontId="42" fillId="0" borderId="0" xfId="1" applyFont="1" applyBorder="1" applyAlignment="1" applyProtection="1">
      <alignment horizontal="distributed" vertical="center" indent="1" shrinkToFit="1"/>
    </xf>
    <xf numFmtId="0" fontId="14" fillId="0" borderId="0" xfId="1" applyFont="1" applyBorder="1" applyAlignment="1" applyProtection="1">
      <alignment horizontal="center" vertical="center"/>
    </xf>
    <xf numFmtId="0" fontId="13" fillId="0" borderId="8" xfId="1" applyFont="1" applyBorder="1" applyAlignment="1" applyProtection="1">
      <alignment horizontal="distributed" vertical="center" indent="2"/>
    </xf>
    <xf numFmtId="0" fontId="13" fillId="0" borderId="71" xfId="1" applyFont="1" applyBorder="1" applyAlignment="1" applyProtection="1">
      <alignment horizontal="distributed" vertical="center" indent="2"/>
    </xf>
    <xf numFmtId="0" fontId="24" fillId="0" borderId="0" xfId="1" applyBorder="1" applyAlignment="1" applyProtection="1">
      <alignment vertical="center"/>
    </xf>
    <xf numFmtId="0" fontId="7" fillId="0" borderId="0" xfId="1" applyFont="1" applyBorder="1" applyAlignment="1" applyProtection="1">
      <alignment horizontal="distributed" vertical="center" indent="2"/>
    </xf>
    <xf numFmtId="0" fontId="32" fillId="0" borderId="0" xfId="1" applyFont="1" applyBorder="1" applyAlignment="1" applyProtection="1">
      <alignment vertical="center" shrinkToFit="1"/>
    </xf>
    <xf numFmtId="0" fontId="16" fillId="0" borderId="0" xfId="1" applyFont="1" applyBorder="1" applyAlignment="1" applyProtection="1"/>
    <xf numFmtId="0" fontId="24" fillId="0" borderId="0" xfId="1" applyBorder="1" applyAlignment="1" applyProtection="1">
      <alignment horizontal="right" shrinkToFit="1"/>
    </xf>
    <xf numFmtId="0" fontId="24" fillId="0" borderId="0" xfId="1" applyBorder="1" applyAlignment="1" applyProtection="1">
      <alignment horizontal="right"/>
    </xf>
    <xf numFmtId="2" fontId="25" fillId="0" borderId="7" xfId="0" applyNumberFormat="1" applyFont="1" applyBorder="1" applyAlignment="1" applyProtection="1">
      <alignment horizontal="center" vertical="center" shrinkToFit="1"/>
      <protection locked="0"/>
    </xf>
    <xf numFmtId="2" fontId="25" fillId="0" borderId="23" xfId="0" applyNumberFormat="1" applyFont="1" applyBorder="1" applyAlignment="1" applyProtection="1">
      <alignment horizontal="center" vertical="center" shrinkToFit="1"/>
      <protection locked="0"/>
    </xf>
    <xf numFmtId="0" fontId="0" fillId="0" borderId="0" xfId="0" applyFill="1" applyBorder="1">
      <alignment vertical="center"/>
    </xf>
    <xf numFmtId="0" fontId="52" fillId="0" borderId="0" xfId="0" applyFont="1" applyFill="1">
      <alignment vertical="center"/>
    </xf>
    <xf numFmtId="0" fontId="28" fillId="0" borderId="0" xfId="0" applyFont="1" applyAlignment="1">
      <alignment vertical="center" shrinkToFit="1"/>
    </xf>
    <xf numFmtId="0" fontId="47" fillId="0" borderId="3" xfId="0" applyFont="1" applyBorder="1" applyAlignment="1" applyProtection="1">
      <alignment horizontal="center" vertical="center" shrinkToFit="1"/>
    </xf>
    <xf numFmtId="0" fontId="42" fillId="0" borderId="6" xfId="1" applyFont="1" applyBorder="1" applyAlignment="1" applyProtection="1">
      <alignment horizontal="center" vertical="center" shrinkToFit="1"/>
    </xf>
    <xf numFmtId="0" fontId="13" fillId="0" borderId="6" xfId="1" applyFont="1" applyBorder="1" applyAlignment="1" applyProtection="1">
      <alignment horizontal="center" vertical="center" shrinkToFit="1"/>
    </xf>
    <xf numFmtId="0" fontId="13" fillId="0" borderId="11" xfId="1" applyFont="1" applyBorder="1" applyAlignment="1" applyProtection="1">
      <alignment horizontal="distributed" vertical="center" indent="1"/>
    </xf>
    <xf numFmtId="0" fontId="0" fillId="0" borderId="0" xfId="0" applyAlignment="1" applyProtection="1">
      <alignment horizontal="left" vertical="center"/>
    </xf>
    <xf numFmtId="0" fontId="10" fillId="0" borderId="0" xfId="1" applyFont="1" applyBorder="1" applyAlignment="1" applyProtection="1">
      <alignment horizontal="center" vertical="center" shrinkToFit="1"/>
    </xf>
    <xf numFmtId="0" fontId="10" fillId="0" borderId="0" xfId="1" applyFont="1" applyBorder="1" applyAlignment="1" applyProtection="1">
      <alignment horizontal="center" vertical="center"/>
    </xf>
    <xf numFmtId="0" fontId="13" fillId="0" borderId="49" xfId="1" applyFont="1" applyBorder="1" applyAlignment="1" applyProtection="1">
      <alignment horizontal="center" vertical="center"/>
    </xf>
    <xf numFmtId="0" fontId="13" fillId="0" borderId="9" xfId="1" applyFont="1" applyBorder="1" applyAlignment="1" applyProtection="1">
      <alignment horizontal="center" vertical="center" shrinkToFit="1"/>
    </xf>
    <xf numFmtId="0" fontId="11" fillId="0" borderId="79" xfId="1" applyFont="1" applyBorder="1" applyAlignment="1" applyProtection="1">
      <alignment horizontal="center" vertical="center"/>
    </xf>
    <xf numFmtId="0" fontId="42" fillId="0" borderId="9" xfId="1" applyFont="1" applyBorder="1" applyAlignment="1" applyProtection="1">
      <alignment horizontal="center" vertical="center" shrinkToFit="1"/>
    </xf>
    <xf numFmtId="0" fontId="9" fillId="0" borderId="30" xfId="1" applyFont="1" applyBorder="1" applyAlignment="1" applyProtection="1">
      <alignment horizontal="center" vertical="center" shrinkToFit="1"/>
    </xf>
    <xf numFmtId="0" fontId="41" fillId="0" borderId="80" xfId="1" applyFont="1" applyBorder="1" applyAlignment="1" applyProtection="1">
      <alignment horizontal="center" vertical="center" shrinkToFit="1"/>
    </xf>
    <xf numFmtId="0" fontId="53" fillId="0" borderId="0" xfId="0" applyFont="1" applyFill="1">
      <alignment vertical="center"/>
    </xf>
    <xf numFmtId="0" fontId="59" fillId="0" borderId="0" xfId="0" applyFont="1" applyFill="1" applyBorder="1" applyAlignment="1">
      <alignment vertical="center"/>
    </xf>
    <xf numFmtId="0" fontId="57" fillId="0" borderId="78" xfId="1" applyNumberFormat="1" applyFont="1" applyBorder="1" applyAlignment="1" applyProtection="1">
      <alignment horizontal="center" vertical="center"/>
      <protection locked="0"/>
    </xf>
    <xf numFmtId="0" fontId="25" fillId="2" borderId="85" xfId="0" applyFont="1" applyFill="1" applyBorder="1" applyAlignment="1" applyProtection="1">
      <alignment horizontal="center" vertical="center"/>
    </xf>
    <xf numFmtId="0" fontId="29" fillId="3" borderId="86" xfId="0" applyFont="1" applyFill="1" applyBorder="1" applyAlignment="1" applyProtection="1">
      <alignment horizontal="center" vertical="center"/>
    </xf>
    <xf numFmtId="2" fontId="25" fillId="2" borderId="86" xfId="0" applyNumberFormat="1" applyFont="1" applyFill="1" applyBorder="1" applyAlignment="1" applyProtection="1">
      <alignment horizontal="center" vertical="center" shrinkToFit="1"/>
    </xf>
    <xf numFmtId="2" fontId="25" fillId="2" borderId="87" xfId="0" applyNumberFormat="1" applyFont="1" applyFill="1" applyBorder="1" applyAlignment="1" applyProtection="1">
      <alignment horizontal="center" vertical="center" shrinkToFit="1"/>
    </xf>
    <xf numFmtId="0" fontId="62" fillId="0" borderId="0" xfId="0" applyFont="1" applyAlignment="1">
      <alignment vertical="center"/>
    </xf>
    <xf numFmtId="0" fontId="9" fillId="0" borderId="8" xfId="1" applyFont="1" applyBorder="1" applyAlignment="1" applyProtection="1">
      <alignment horizontal="center" vertical="center" shrinkToFit="1"/>
    </xf>
    <xf numFmtId="0" fontId="13" fillId="0" borderId="9" xfId="1" applyFont="1" applyFill="1" applyBorder="1" applyAlignment="1" applyProtection="1">
      <alignment horizontal="center" vertical="center" shrinkToFit="1"/>
    </xf>
    <xf numFmtId="0" fontId="15" fillId="0" borderId="0" xfId="1" applyFont="1" applyFill="1" applyBorder="1" applyAlignment="1" applyProtection="1">
      <alignment horizontal="left" vertical="center"/>
    </xf>
    <xf numFmtId="0" fontId="25" fillId="0" borderId="3"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0" fontId="3" fillId="0" borderId="0" xfId="0" applyFont="1" applyAlignment="1">
      <alignment horizontal="center" vertical="center"/>
    </xf>
    <xf numFmtId="0" fontId="3" fillId="0" borderId="75" xfId="0" applyFont="1" applyBorder="1" applyAlignment="1">
      <alignment horizontal="center" vertical="center"/>
    </xf>
    <xf numFmtId="0" fontId="3" fillId="0" borderId="7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25" fillId="0" borderId="28" xfId="0" applyFont="1" applyBorder="1" applyAlignment="1">
      <alignment horizontal="center" vertical="center" wrapText="1"/>
    </xf>
    <xf numFmtId="0" fontId="3" fillId="0" borderId="28" xfId="0" applyFont="1" applyBorder="1" applyAlignment="1">
      <alignment horizontal="center" vertical="center" wrapText="1"/>
    </xf>
    <xf numFmtId="0" fontId="46" fillId="0" borderId="32" xfId="0" applyFont="1" applyBorder="1" applyAlignment="1">
      <alignment horizontal="center" vertical="center"/>
    </xf>
    <xf numFmtId="0" fontId="46" fillId="0" borderId="52" xfId="0" applyFont="1" applyBorder="1" applyAlignment="1">
      <alignment horizontal="center" vertical="center"/>
    </xf>
    <xf numFmtId="0" fontId="46" fillId="0" borderId="18" xfId="0" applyFont="1" applyBorder="1" applyAlignment="1">
      <alignment horizontal="center" vertical="center"/>
    </xf>
    <xf numFmtId="0" fontId="46" fillId="0" borderId="20" xfId="0" applyFont="1" applyBorder="1" applyAlignment="1">
      <alignment horizontal="center" vertical="center"/>
    </xf>
    <xf numFmtId="0" fontId="25" fillId="0" borderId="80" xfId="0" applyFont="1" applyBorder="1" applyAlignment="1">
      <alignment horizontal="center" vertical="center"/>
    </xf>
    <xf numFmtId="0" fontId="25" fillId="0" borderId="88" xfId="0" applyFont="1" applyBorder="1" applyAlignment="1">
      <alignment horizontal="center" vertical="center"/>
    </xf>
    <xf numFmtId="0" fontId="25" fillId="10" borderId="77" xfId="0" applyFont="1" applyFill="1" applyBorder="1" applyAlignment="1">
      <alignment horizontal="center" vertical="center"/>
    </xf>
    <xf numFmtId="2" fontId="25" fillId="10" borderId="74" xfId="0" applyNumberFormat="1" applyFont="1" applyFill="1" applyBorder="1" applyAlignment="1" applyProtection="1">
      <alignment horizontal="center" vertical="center"/>
      <protection locked="0"/>
    </xf>
    <xf numFmtId="2" fontId="25" fillId="10" borderId="5" xfId="0" applyNumberFormat="1" applyFont="1" applyFill="1" applyBorder="1" applyAlignment="1" applyProtection="1">
      <alignment horizontal="center" vertical="center"/>
      <protection locked="0"/>
    </xf>
    <xf numFmtId="2" fontId="3" fillId="10" borderId="77" xfId="0" applyNumberFormat="1" applyFont="1" applyFill="1" applyBorder="1" applyAlignment="1" applyProtection="1">
      <alignment horizontal="center" vertical="center"/>
      <protection locked="0"/>
    </xf>
    <xf numFmtId="0" fontId="25" fillId="11" borderId="30" xfId="0" applyFont="1" applyFill="1" applyBorder="1" applyAlignment="1">
      <alignment horizontal="center" vertical="center"/>
    </xf>
    <xf numFmtId="2" fontId="25" fillId="11" borderId="51" xfId="0" applyNumberFormat="1" applyFont="1" applyFill="1" applyBorder="1" applyAlignment="1" applyProtection="1">
      <alignment horizontal="center" vertical="center"/>
      <protection locked="0"/>
    </xf>
    <xf numFmtId="2" fontId="25" fillId="11" borderId="23" xfId="0" applyNumberFormat="1" applyFont="1" applyFill="1" applyBorder="1" applyAlignment="1" applyProtection="1">
      <alignment horizontal="center" vertical="center"/>
      <protection locked="0"/>
    </xf>
    <xf numFmtId="2" fontId="3" fillId="11" borderId="30" xfId="0" applyNumberFormat="1" applyFont="1" applyFill="1" applyBorder="1" applyAlignment="1" applyProtection="1">
      <alignment horizontal="center" vertical="center"/>
      <protection locked="0"/>
    </xf>
    <xf numFmtId="0" fontId="0" fillId="12" borderId="0" xfId="0" applyFill="1">
      <alignment vertical="center"/>
    </xf>
    <xf numFmtId="0" fontId="0" fillId="12" borderId="0" xfId="0" applyFill="1" applyAlignment="1">
      <alignment vertical="center"/>
    </xf>
    <xf numFmtId="0" fontId="13" fillId="0" borderId="6" xfId="1" applyFont="1" applyBorder="1" applyAlignment="1" applyProtection="1">
      <alignment horizontal="distributed" vertical="center" indent="1" shrinkToFit="1"/>
    </xf>
    <xf numFmtId="0" fontId="21" fillId="0" borderId="84" xfId="1" applyFont="1" applyBorder="1" applyAlignment="1" applyProtection="1">
      <alignment horizontal="center" vertical="center"/>
    </xf>
    <xf numFmtId="0" fontId="27" fillId="0" borderId="0" xfId="0" applyFont="1" applyBorder="1" applyAlignment="1">
      <alignment vertical="center"/>
    </xf>
    <xf numFmtId="0" fontId="21" fillId="0" borderId="7" xfId="1" applyFont="1" applyBorder="1" applyAlignment="1" applyProtection="1">
      <alignment horizontal="center" vertical="center"/>
    </xf>
    <xf numFmtId="0" fontId="30" fillId="0" borderId="0" xfId="1" applyFont="1" applyAlignment="1" applyProtection="1">
      <alignment horizontal="center" vertical="center"/>
    </xf>
    <xf numFmtId="0" fontId="37" fillId="0" borderId="18" xfId="0" applyFont="1" applyBorder="1" applyAlignment="1">
      <alignment horizontal="center" vertical="center" wrapText="1"/>
    </xf>
    <xf numFmtId="0" fontId="29" fillId="13" borderId="3" xfId="0" applyFont="1" applyFill="1" applyBorder="1" applyAlignment="1">
      <alignment horizontal="center" vertical="center"/>
    </xf>
    <xf numFmtId="0" fontId="66" fillId="0" borderId="0" xfId="0" applyFont="1">
      <alignment vertical="center"/>
    </xf>
    <xf numFmtId="0" fontId="21" fillId="0" borderId="81" xfId="1" applyNumberFormat="1" applyFont="1" applyBorder="1" applyAlignment="1" applyProtection="1">
      <alignment horizontal="center" vertical="center"/>
      <protection locked="0"/>
    </xf>
    <xf numFmtId="0" fontId="21" fillId="0" borderId="35" xfId="1" applyNumberFormat="1" applyFont="1" applyBorder="1" applyAlignment="1" applyProtection="1">
      <alignment vertical="center"/>
    </xf>
    <xf numFmtId="5" fontId="21" fillId="0" borderId="91" xfId="1" applyNumberFormat="1" applyFont="1" applyBorder="1" applyAlignment="1" applyProtection="1">
      <alignment vertical="center"/>
    </xf>
    <xf numFmtId="0" fontId="21" fillId="0" borderId="19" xfId="1" applyNumberFormat="1" applyFont="1" applyBorder="1" applyAlignment="1" applyProtection="1">
      <alignment vertical="center"/>
    </xf>
    <xf numFmtId="0" fontId="25" fillId="0" borderId="0" xfId="0" applyFont="1" applyAlignment="1">
      <alignment horizontal="center" vertical="center"/>
    </xf>
    <xf numFmtId="0" fontId="25" fillId="0" borderId="80" xfId="0" applyFont="1" applyBorder="1" applyAlignment="1" applyProtection="1">
      <alignment horizontal="center" vertical="center"/>
    </xf>
    <xf numFmtId="0" fontId="25" fillId="0" borderId="80" xfId="0" applyFont="1" applyBorder="1" applyAlignment="1" applyProtection="1">
      <alignment horizontal="center" vertical="center" shrinkToFit="1"/>
    </xf>
    <xf numFmtId="0" fontId="68" fillId="0" borderId="47" xfId="0" applyFont="1" applyBorder="1" applyAlignment="1" applyProtection="1">
      <alignment horizontal="center" vertical="center" shrinkToFit="1"/>
    </xf>
    <xf numFmtId="0" fontId="25" fillId="0" borderId="0" xfId="0" applyFont="1" applyBorder="1" applyAlignment="1">
      <alignment horizontal="center" vertical="center" shrinkToFit="1"/>
    </xf>
    <xf numFmtId="0" fontId="69" fillId="0" borderId="0" xfId="0" applyFont="1" applyBorder="1" applyAlignment="1">
      <alignment horizontal="center" vertical="center" shrinkToFit="1"/>
    </xf>
    <xf numFmtId="0" fontId="31" fillId="0" borderId="0" xfId="0" applyFont="1" applyBorder="1" applyAlignment="1">
      <alignment horizontal="center" vertical="center" shrinkToFit="1"/>
    </xf>
    <xf numFmtId="0" fontId="68" fillId="0" borderId="0" xfId="0" applyFont="1" applyBorder="1" applyAlignment="1" applyProtection="1">
      <alignment horizontal="center" vertical="center" shrinkToFit="1"/>
    </xf>
    <xf numFmtId="0" fontId="70" fillId="0" borderId="0" xfId="0" applyFont="1" applyBorder="1" applyAlignment="1" applyProtection="1">
      <alignment horizontal="center" vertical="center" shrinkToFit="1"/>
    </xf>
    <xf numFmtId="0" fontId="25" fillId="0" borderId="0" xfId="0" applyFont="1" applyAlignment="1">
      <alignment horizontal="right" vertical="center" shrinkToFit="1"/>
    </xf>
    <xf numFmtId="0" fontId="25" fillId="0" borderId="0" xfId="0" applyFont="1" applyAlignment="1">
      <alignment horizontal="center" vertical="center" shrinkToFit="1"/>
    </xf>
    <xf numFmtId="0" fontId="46" fillId="0" borderId="0" xfId="0" applyFont="1" applyAlignment="1">
      <alignment vertical="center" shrinkToFit="1"/>
    </xf>
    <xf numFmtId="0" fontId="25" fillId="0" borderId="92" xfId="0" applyFont="1" applyBorder="1" applyAlignment="1">
      <alignment horizontal="center" vertical="center" wrapText="1"/>
    </xf>
    <xf numFmtId="0" fontId="29" fillId="3" borderId="93" xfId="0" applyNumberFormat="1" applyFont="1" applyFill="1" applyBorder="1" applyAlignment="1">
      <alignment horizontal="center" vertical="center"/>
    </xf>
    <xf numFmtId="0" fontId="25" fillId="0" borderId="93" xfId="0" applyNumberFormat="1" applyFont="1" applyBorder="1" applyAlignment="1" applyProtection="1">
      <alignment horizontal="center" vertical="center" shrinkToFit="1"/>
      <protection locked="0"/>
    </xf>
    <xf numFmtId="0" fontId="25" fillId="0" borderId="94" xfId="0" applyNumberFormat="1" applyFont="1" applyBorder="1" applyAlignment="1" applyProtection="1">
      <alignment horizontal="center" vertical="center" shrinkToFit="1"/>
      <protection locked="0"/>
    </xf>
    <xf numFmtId="0" fontId="25" fillId="0" borderId="95" xfId="0" applyFont="1" applyBorder="1" applyAlignment="1">
      <alignment horizontal="right" vertical="center"/>
    </xf>
    <xf numFmtId="0" fontId="25" fillId="0" borderId="95" xfId="0" applyFont="1" applyBorder="1" applyAlignment="1">
      <alignment horizontal="center" vertical="center"/>
    </xf>
    <xf numFmtId="0" fontId="21" fillId="0" borderId="7" xfId="1" applyFont="1" applyBorder="1" applyAlignment="1" applyProtection="1">
      <alignment horizontal="center" vertical="center"/>
    </xf>
    <xf numFmtId="0" fontId="12" fillId="0" borderId="0" xfId="2" applyFont="1" applyAlignment="1">
      <alignment vertical="center"/>
    </xf>
    <xf numFmtId="0" fontId="73" fillId="0" borderId="0" xfId="2" applyFont="1">
      <alignment vertical="center"/>
    </xf>
    <xf numFmtId="0" fontId="12" fillId="0" borderId="0" xfId="2" applyFont="1">
      <alignment vertical="center"/>
    </xf>
    <xf numFmtId="0" fontId="74" fillId="0" borderId="0" xfId="2" applyFont="1">
      <alignment vertical="center"/>
    </xf>
    <xf numFmtId="0" fontId="75" fillId="0" borderId="0" xfId="2" applyFont="1">
      <alignment vertical="center"/>
    </xf>
    <xf numFmtId="0" fontId="73" fillId="0" borderId="24" xfId="2" applyFont="1" applyBorder="1">
      <alignment vertical="center"/>
    </xf>
    <xf numFmtId="0" fontId="73" fillId="0" borderId="96" xfId="2" applyFont="1" applyBorder="1">
      <alignment vertical="center"/>
    </xf>
    <xf numFmtId="0" fontId="73" fillId="0" borderId="27" xfId="2" applyFont="1" applyBorder="1">
      <alignment vertical="center"/>
    </xf>
    <xf numFmtId="0" fontId="73" fillId="0" borderId="97" xfId="2" applyFont="1" applyBorder="1">
      <alignment vertical="center"/>
    </xf>
    <xf numFmtId="0" fontId="73" fillId="0" borderId="33" xfId="2" applyFont="1" applyBorder="1">
      <alignment vertical="center"/>
    </xf>
    <xf numFmtId="0" fontId="73" fillId="0" borderId="98" xfId="2" applyFont="1" applyBorder="1">
      <alignment vertical="center"/>
    </xf>
    <xf numFmtId="0" fontId="73" fillId="0" borderId="0" xfId="2" applyFont="1" applyBorder="1">
      <alignment vertical="center"/>
    </xf>
    <xf numFmtId="0" fontId="73" fillId="0" borderId="2" xfId="2" applyFont="1" applyBorder="1">
      <alignment vertical="center"/>
    </xf>
    <xf numFmtId="0" fontId="73" fillId="0" borderId="21" xfId="2" applyFont="1" applyBorder="1">
      <alignment vertical="center"/>
    </xf>
    <xf numFmtId="0" fontId="73" fillId="0" borderId="1" xfId="2" applyFont="1" applyBorder="1">
      <alignment vertical="center"/>
    </xf>
    <xf numFmtId="0" fontId="73" fillId="0" borderId="74" xfId="2" applyFont="1" applyBorder="1">
      <alignment vertical="center"/>
    </xf>
    <xf numFmtId="0" fontId="73" fillId="0" borderId="99" xfId="2" applyFont="1" applyBorder="1">
      <alignment vertical="center"/>
    </xf>
    <xf numFmtId="0" fontId="72" fillId="0" borderId="0" xfId="2" applyFont="1">
      <alignment vertical="center"/>
    </xf>
    <xf numFmtId="0" fontId="75" fillId="0" borderId="0" xfId="2" applyFont="1" applyAlignment="1">
      <alignment vertical="top"/>
    </xf>
    <xf numFmtId="0" fontId="73" fillId="0" borderId="0" xfId="2" applyFont="1" applyAlignment="1">
      <alignment vertical="center"/>
    </xf>
    <xf numFmtId="0" fontId="57" fillId="0" borderId="0" xfId="2" applyFont="1" applyAlignment="1">
      <alignment vertical="center"/>
    </xf>
    <xf numFmtId="0" fontId="57" fillId="0" borderId="0" xfId="2" applyFont="1" applyAlignment="1">
      <alignment horizontal="center" vertical="center" wrapText="1"/>
    </xf>
    <xf numFmtId="0" fontId="77" fillId="0" borderId="0" xfId="2" applyFont="1" applyAlignment="1">
      <alignment vertical="center"/>
    </xf>
    <xf numFmtId="0" fontId="78" fillId="0" borderId="0" xfId="2" applyFont="1" applyAlignment="1">
      <alignment horizontal="right" vertical="center"/>
    </xf>
    <xf numFmtId="0" fontId="77" fillId="0" borderId="0" xfId="2" applyFont="1">
      <alignment vertical="center"/>
    </xf>
    <xf numFmtId="0" fontId="79" fillId="0" borderId="0" xfId="2" applyFont="1">
      <alignment vertical="center"/>
    </xf>
    <xf numFmtId="0" fontId="12" fillId="0" borderId="0" xfId="2" applyFont="1" applyAlignment="1">
      <alignment horizontal="center" vertical="center"/>
    </xf>
    <xf numFmtId="0" fontId="74" fillId="0" borderId="0" xfId="2" applyFont="1" applyAlignment="1">
      <alignment vertical="center"/>
    </xf>
    <xf numFmtId="0" fontId="73" fillId="0" borderId="0" xfId="2" applyFont="1" applyAlignment="1">
      <alignment vertical="top"/>
    </xf>
    <xf numFmtId="0" fontId="72" fillId="0" borderId="0" xfId="2" applyFont="1" applyAlignment="1">
      <alignment vertical="center"/>
    </xf>
    <xf numFmtId="0" fontId="52" fillId="0" borderId="0" xfId="2" applyFont="1">
      <alignment vertical="center"/>
    </xf>
    <xf numFmtId="0" fontId="83" fillId="0" borderId="0" xfId="2" applyFont="1">
      <alignment vertical="center"/>
    </xf>
    <xf numFmtId="0" fontId="13" fillId="7" borderId="11" xfId="1" applyFont="1" applyFill="1" applyBorder="1" applyAlignment="1" applyProtection="1">
      <alignment horizontal="center" vertical="center"/>
    </xf>
    <xf numFmtId="0" fontId="42" fillId="0" borderId="79" xfId="1" applyFont="1" applyBorder="1" applyAlignment="1" applyProtection="1">
      <alignment horizontal="center" vertical="center" shrinkToFit="1"/>
    </xf>
    <xf numFmtId="0" fontId="42" fillId="0" borderId="4" xfId="1" applyFont="1" applyBorder="1" applyAlignment="1" applyProtection="1">
      <alignment horizontal="center" vertical="center" shrinkToFit="1"/>
    </xf>
    <xf numFmtId="0" fontId="85" fillId="0" borderId="90" xfId="1" applyFont="1" applyBorder="1" applyAlignment="1" applyProtection="1">
      <alignment horizontal="distributed" vertical="center" indent="1"/>
    </xf>
    <xf numFmtId="0" fontId="52" fillId="0" borderId="0" xfId="2" applyFont="1" applyAlignment="1">
      <alignment horizontal="left" vertical="top" wrapText="1"/>
    </xf>
    <xf numFmtId="0" fontId="82" fillId="0" borderId="0" xfId="2" applyFont="1" applyAlignment="1">
      <alignment vertical="top"/>
    </xf>
    <xf numFmtId="0" fontId="72" fillId="0" borderId="0" xfId="2" applyFont="1" applyAlignment="1">
      <alignment horizontal="center" vertical="center"/>
    </xf>
    <xf numFmtId="179" fontId="73" fillId="0" borderId="0" xfId="2" applyNumberFormat="1" applyFont="1" applyAlignment="1">
      <alignment horizontal="center" vertical="center"/>
    </xf>
    <xf numFmtId="180" fontId="73" fillId="0" borderId="0" xfId="2" applyNumberFormat="1" applyFont="1" applyAlignment="1">
      <alignment horizontal="center" vertical="center"/>
    </xf>
    <xf numFmtId="0" fontId="57" fillId="0" borderId="0" xfId="2" applyFont="1" applyAlignment="1">
      <alignment horizontal="center" vertical="center" wrapText="1"/>
    </xf>
    <xf numFmtId="0" fontId="12" fillId="0" borderId="0" xfId="2" applyFont="1" applyAlignment="1">
      <alignment vertical="center" wrapText="1"/>
    </xf>
    <xf numFmtId="181" fontId="74" fillId="0" borderId="0" xfId="2" applyNumberFormat="1" applyFont="1" applyAlignment="1">
      <alignment horizontal="left" vertical="center"/>
    </xf>
    <xf numFmtId="0" fontId="67" fillId="0" borderId="0" xfId="0" applyFont="1" applyFill="1" applyAlignment="1">
      <alignment horizontal="center" vertical="center"/>
    </xf>
    <xf numFmtId="0" fontId="64" fillId="0" borderId="54" xfId="0" applyFont="1" applyFill="1" applyBorder="1" applyAlignment="1">
      <alignment horizontal="center" vertical="center" shrinkToFit="1"/>
    </xf>
    <xf numFmtId="0" fontId="64" fillId="0" borderId="55" xfId="0" applyFont="1" applyFill="1" applyBorder="1" applyAlignment="1">
      <alignment horizontal="center" vertical="center" shrinkToFit="1"/>
    </xf>
    <xf numFmtId="0" fontId="64" fillId="0" borderId="56" xfId="0" applyFont="1" applyFill="1" applyBorder="1" applyAlignment="1">
      <alignment horizontal="center" vertical="center" shrinkToFit="1"/>
    </xf>
    <xf numFmtId="0" fontId="64" fillId="0" borderId="57"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58" xfId="0" applyFont="1" applyFill="1" applyBorder="1" applyAlignment="1">
      <alignment horizontal="center" vertical="center" shrinkToFit="1"/>
    </xf>
    <xf numFmtId="0" fontId="64" fillId="0" borderId="59" xfId="0" applyFont="1" applyFill="1" applyBorder="1" applyAlignment="1">
      <alignment horizontal="center" vertical="center" shrinkToFit="1"/>
    </xf>
    <xf numFmtId="0" fontId="64" fillId="0" borderId="60" xfId="0" applyFont="1" applyFill="1" applyBorder="1" applyAlignment="1">
      <alignment horizontal="center" vertical="center" shrinkToFit="1"/>
    </xf>
    <xf numFmtId="0" fontId="64" fillId="0" borderId="61" xfId="0" applyFont="1" applyFill="1" applyBorder="1" applyAlignment="1">
      <alignment horizontal="center" vertical="center" shrinkToFit="1"/>
    </xf>
    <xf numFmtId="0" fontId="27" fillId="0" borderId="38" xfId="0" applyFont="1" applyBorder="1" applyAlignment="1">
      <alignment horizontal="center" vertical="center"/>
    </xf>
    <xf numFmtId="177" fontId="51" fillId="3" borderId="64" xfId="0" applyNumberFormat="1" applyFont="1" applyFill="1" applyBorder="1" applyAlignment="1">
      <alignment horizontal="center" vertical="center" shrinkToFit="1"/>
    </xf>
    <xf numFmtId="177" fontId="51" fillId="3" borderId="65" xfId="0" applyNumberFormat="1" applyFont="1" applyFill="1" applyBorder="1" applyAlignment="1">
      <alignment horizontal="center" vertical="center" shrinkToFit="1"/>
    </xf>
    <xf numFmtId="177" fontId="51" fillId="3" borderId="66" xfId="0" applyNumberFormat="1" applyFont="1" applyFill="1" applyBorder="1" applyAlignment="1">
      <alignment horizontal="center" vertical="center" shrinkToFit="1"/>
    </xf>
    <xf numFmtId="0" fontId="65" fillId="0" borderId="0" xfId="0" applyFont="1">
      <alignment vertical="center"/>
    </xf>
    <xf numFmtId="0" fontId="51" fillId="3" borderId="64" xfId="0" applyFont="1" applyFill="1" applyBorder="1" applyAlignment="1">
      <alignment horizontal="center" vertical="center" shrinkToFit="1"/>
    </xf>
    <xf numFmtId="0" fontId="51" fillId="3" borderId="65" xfId="0" applyFont="1" applyFill="1" applyBorder="1" applyAlignment="1">
      <alignment horizontal="center" vertical="center" shrinkToFit="1"/>
    </xf>
    <xf numFmtId="0" fontId="51" fillId="0" borderId="38" xfId="0" applyFont="1" applyFill="1" applyBorder="1" applyAlignment="1">
      <alignment horizontal="center" vertical="center" shrinkToFit="1"/>
    </xf>
    <xf numFmtId="0" fontId="33" fillId="5" borderId="0" xfId="0" applyFont="1" applyFill="1" applyAlignment="1">
      <alignment horizontal="center" vertical="center"/>
    </xf>
    <xf numFmtId="0" fontId="38" fillId="0" borderId="17" xfId="0" applyFont="1" applyBorder="1" applyAlignment="1">
      <alignment horizontal="center" vertical="center" shrinkToFit="1"/>
    </xf>
    <xf numFmtId="0" fontId="38" fillId="0" borderId="1" xfId="0" applyFont="1" applyBorder="1" applyAlignment="1">
      <alignment horizontal="center" vertical="center" shrinkToFit="1"/>
    </xf>
    <xf numFmtId="177" fontId="51" fillId="0" borderId="17" xfId="0" applyNumberFormat="1" applyFont="1" applyBorder="1" applyAlignment="1">
      <alignment horizontal="center" vertical="center"/>
    </xf>
    <xf numFmtId="178" fontId="51" fillId="0" borderId="17" xfId="0" applyNumberFormat="1" applyFont="1" applyBorder="1" applyAlignment="1">
      <alignment horizontal="center" vertical="center"/>
    </xf>
    <xf numFmtId="177" fontId="30" fillId="3" borderId="65" xfId="0" applyNumberFormat="1" applyFont="1" applyFill="1" applyBorder="1" applyAlignment="1">
      <alignment horizontal="center" vertical="center"/>
    </xf>
    <xf numFmtId="20" fontId="43" fillId="3" borderId="65" xfId="0" applyNumberFormat="1" applyFont="1" applyFill="1" applyBorder="1" applyAlignment="1">
      <alignment horizontal="center" vertical="center"/>
    </xf>
    <xf numFmtId="0" fontId="43" fillId="3" borderId="66" xfId="0" applyFont="1" applyFill="1" applyBorder="1" applyAlignment="1">
      <alignment horizontal="center" vertical="center"/>
    </xf>
    <xf numFmtId="0" fontId="13" fillId="9" borderId="34" xfId="1" applyFont="1" applyFill="1" applyBorder="1" applyAlignment="1" applyProtection="1">
      <alignment horizontal="center" vertical="center"/>
    </xf>
    <xf numFmtId="0" fontId="13" fillId="9" borderId="76" xfId="1" applyFont="1" applyFill="1" applyBorder="1" applyAlignment="1" applyProtection="1">
      <alignment horizontal="center" vertical="center"/>
    </xf>
    <xf numFmtId="0" fontId="28" fillId="0" borderId="26"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protection locked="0"/>
    </xf>
    <xf numFmtId="0" fontId="28" fillId="8" borderId="25" xfId="0" applyFont="1" applyFill="1" applyBorder="1" applyAlignment="1" applyProtection="1">
      <alignment horizontal="center" vertical="center"/>
      <protection locked="0"/>
    </xf>
    <xf numFmtId="0" fontId="28" fillId="8" borderId="18" xfId="0" applyFont="1" applyFill="1" applyBorder="1" applyAlignment="1" applyProtection="1">
      <alignment horizontal="center" vertical="center"/>
      <protection locked="0"/>
    </xf>
    <xf numFmtId="0" fontId="28" fillId="8" borderId="22" xfId="0" applyFont="1" applyFill="1" applyBorder="1" applyAlignment="1" applyProtection="1">
      <alignment horizontal="center" vertical="center"/>
      <protection locked="0"/>
    </xf>
    <xf numFmtId="0" fontId="25" fillId="0" borderId="3" xfId="0" applyFont="1" applyBorder="1" applyAlignment="1">
      <alignment horizontal="distributed" vertical="center" indent="1"/>
    </xf>
    <xf numFmtId="0" fontId="25" fillId="0" borderId="12" xfId="0" applyFont="1" applyBorder="1" applyAlignment="1">
      <alignment horizontal="distributed" vertical="center" indent="1"/>
    </xf>
    <xf numFmtId="0" fontId="28" fillId="3" borderId="6"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7" xfId="0" applyFont="1" applyFill="1" applyBorder="1" applyAlignment="1" applyProtection="1">
      <alignment horizontal="center" vertical="center"/>
      <protection locked="0"/>
    </xf>
    <xf numFmtId="0" fontId="28" fillId="3" borderId="9" xfId="0" applyFont="1" applyFill="1" applyBorder="1" applyAlignment="1" applyProtection="1">
      <alignment horizontal="center" vertical="center" shrinkToFit="1"/>
      <protection locked="0"/>
    </xf>
    <xf numFmtId="0" fontId="28" fillId="3" borderId="17" xfId="0" applyFont="1" applyFill="1" applyBorder="1" applyAlignment="1" applyProtection="1">
      <alignment horizontal="center" vertical="center" shrinkToFit="1"/>
      <protection locked="0"/>
    </xf>
    <xf numFmtId="0" fontId="28" fillId="3" borderId="31" xfId="0" applyFont="1" applyFill="1" applyBorder="1" applyAlignment="1" applyProtection="1">
      <alignment horizontal="center" vertical="center" shrinkToFit="1"/>
      <protection locked="0"/>
    </xf>
    <xf numFmtId="0" fontId="28" fillId="0" borderId="6" xfId="0" applyFont="1" applyFill="1" applyBorder="1" applyAlignment="1" applyProtection="1">
      <alignment horizontal="center" vertical="center"/>
      <protection locked="0"/>
    </xf>
    <xf numFmtId="0" fontId="28" fillId="0" borderId="3" xfId="0"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protection locked="0"/>
    </xf>
    <xf numFmtId="0" fontId="26" fillId="6" borderId="36" xfId="0" applyFont="1" applyFill="1" applyBorder="1" applyAlignment="1">
      <alignment horizontal="center" vertical="center"/>
    </xf>
    <xf numFmtId="0" fontId="28" fillId="3" borderId="3" xfId="0" applyFont="1" applyFill="1" applyBorder="1" applyAlignment="1" applyProtection="1">
      <alignment horizontal="center" vertical="center"/>
    </xf>
    <xf numFmtId="0" fontId="25" fillId="0" borderId="3" xfId="0" applyFont="1" applyFill="1" applyBorder="1" applyAlignment="1" applyProtection="1">
      <alignment horizontal="center" vertical="center"/>
    </xf>
    <xf numFmtId="0" fontId="28" fillId="0" borderId="34" xfId="0" applyFont="1" applyFill="1" applyBorder="1" applyAlignment="1" applyProtection="1">
      <alignment horizontal="center" vertical="center"/>
    </xf>
    <xf numFmtId="0" fontId="28" fillId="0" borderId="46" xfId="0" applyFont="1" applyFill="1" applyBorder="1" applyAlignment="1" applyProtection="1">
      <alignment horizontal="center" vertical="center"/>
    </xf>
    <xf numFmtId="0" fontId="28" fillId="0" borderId="35" xfId="0" applyFont="1" applyFill="1" applyBorder="1" applyAlignment="1" applyProtection="1">
      <alignment horizontal="center" vertical="center"/>
    </xf>
    <xf numFmtId="0" fontId="25" fillId="10" borderId="79" xfId="0" applyFont="1" applyFill="1" applyBorder="1" applyAlignment="1">
      <alignment horizontal="center" vertical="center"/>
    </xf>
    <xf numFmtId="0" fontId="25" fillId="10" borderId="1" xfId="0" applyFont="1" applyFill="1" applyBorder="1" applyAlignment="1">
      <alignment horizontal="center" vertical="center"/>
    </xf>
    <xf numFmtId="0" fontId="25" fillId="10" borderId="89" xfId="0" applyFont="1" applyFill="1" applyBorder="1" applyAlignment="1">
      <alignment horizontal="center" vertical="center"/>
    </xf>
    <xf numFmtId="0" fontId="25" fillId="0" borderId="24" xfId="0" applyFont="1" applyFill="1" applyBorder="1" applyAlignment="1" applyProtection="1">
      <alignment horizontal="center" vertical="center"/>
    </xf>
    <xf numFmtId="0" fontId="25" fillId="0" borderId="33"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6" fontId="42" fillId="0" borderId="0" xfId="1" applyNumberFormat="1" applyFont="1" applyAlignment="1" applyProtection="1">
      <alignment horizontal="distributed" vertical="center" indent="4"/>
    </xf>
    <xf numFmtId="0" fontId="10" fillId="0" borderId="36" xfId="1" applyFont="1" applyBorder="1" applyAlignment="1" applyProtection="1">
      <alignment horizontal="center" vertical="center"/>
    </xf>
    <xf numFmtId="0" fontId="21" fillId="0" borderId="12" xfId="1" applyFont="1" applyBorder="1" applyAlignment="1" applyProtection="1">
      <alignment horizontal="center" vertical="center"/>
    </xf>
    <xf numFmtId="0" fontId="21" fillId="0" borderId="31" xfId="1" applyFont="1" applyBorder="1" applyAlignment="1" applyProtection="1">
      <alignment horizontal="center" vertical="center"/>
    </xf>
    <xf numFmtId="0" fontId="21" fillId="0" borderId="18" xfId="1" applyFont="1" applyBorder="1" applyAlignment="1" applyProtection="1">
      <alignment horizontal="center" vertical="center"/>
    </xf>
    <xf numFmtId="0" fontId="21" fillId="0" borderId="22" xfId="1" applyFont="1" applyBorder="1" applyAlignment="1" applyProtection="1">
      <alignment horizontal="center" vertical="center"/>
    </xf>
    <xf numFmtId="0" fontId="10" fillId="0" borderId="0" xfId="1" applyFont="1" applyBorder="1" applyAlignment="1" applyProtection="1">
      <alignment horizontal="center" vertical="center"/>
    </xf>
    <xf numFmtId="0" fontId="57" fillId="0" borderId="32" xfId="1" applyNumberFormat="1" applyFont="1" applyBorder="1" applyAlignment="1" applyProtection="1">
      <alignment horizontal="center" vertical="center"/>
    </xf>
    <xf numFmtId="0" fontId="57" fillId="0" borderId="13" xfId="1" applyNumberFormat="1" applyFont="1" applyBorder="1" applyAlignment="1" applyProtection="1">
      <alignment horizontal="center" vertical="center"/>
    </xf>
    <xf numFmtId="0" fontId="57" fillId="0" borderId="82" xfId="1" applyNumberFormat="1" applyFont="1" applyBorder="1" applyAlignment="1" applyProtection="1">
      <alignment horizontal="center" vertical="center"/>
    </xf>
    <xf numFmtId="0" fontId="57" fillId="0" borderId="83" xfId="1" applyNumberFormat="1" applyFont="1" applyBorder="1" applyAlignment="1" applyProtection="1">
      <alignment horizontal="center" vertical="center"/>
    </xf>
    <xf numFmtId="0" fontId="21" fillId="0" borderId="20" xfId="1" applyFont="1" applyBorder="1" applyAlignment="1" applyProtection="1">
      <alignment horizontal="center" vertical="center"/>
    </xf>
    <xf numFmtId="0" fontId="21" fillId="0" borderId="23" xfId="1" applyFont="1" applyBorder="1" applyAlignment="1" applyProtection="1">
      <alignment horizontal="center" vertical="center"/>
    </xf>
    <xf numFmtId="0" fontId="21" fillId="0" borderId="3" xfId="1" applyFont="1" applyBorder="1" applyAlignment="1" applyProtection="1">
      <alignment horizontal="center" vertical="center"/>
    </xf>
    <xf numFmtId="0" fontId="21" fillId="0" borderId="7" xfId="1" applyFont="1" applyBorder="1" applyAlignment="1" applyProtection="1">
      <alignment horizontal="center" vertical="center"/>
    </xf>
    <xf numFmtId="0" fontId="10" fillId="0" borderId="32" xfId="1" applyFont="1" applyBorder="1" applyAlignment="1" applyProtection="1">
      <alignment horizontal="center" vertical="center"/>
    </xf>
    <xf numFmtId="0" fontId="10" fillId="0" borderId="13" xfId="1" applyFont="1" applyBorder="1" applyAlignment="1" applyProtection="1">
      <alignment horizontal="center" vertical="center"/>
    </xf>
    <xf numFmtId="0" fontId="24" fillId="0" borderId="0" xfId="1" applyAlignment="1" applyProtection="1">
      <alignment horizontal="center" vertical="center"/>
    </xf>
    <xf numFmtId="0" fontId="39" fillId="5" borderId="0" xfId="1" applyFont="1" applyFill="1" applyAlignment="1" applyProtection="1">
      <alignment horizontal="center" vertical="center"/>
    </xf>
    <xf numFmtId="0" fontId="55" fillId="0" borderId="0" xfId="1" applyFont="1" applyBorder="1" applyAlignment="1" applyProtection="1">
      <alignment horizontal="distributed" vertical="center" indent="8" shrinkToFit="1"/>
    </xf>
    <xf numFmtId="0" fontId="55" fillId="0" borderId="0" xfId="1" applyFont="1" applyAlignment="1" applyProtection="1">
      <alignment horizontal="distributed" vertical="center" indent="8" shrinkToFit="1"/>
    </xf>
    <xf numFmtId="0" fontId="10" fillId="0" borderId="36"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44" fillId="0" borderId="0" xfId="0" applyFont="1" applyBorder="1" applyAlignment="1" applyProtection="1">
      <alignment horizontal="center" vertical="center"/>
    </xf>
    <xf numFmtId="0" fontId="18" fillId="0" borderId="81" xfId="1" applyFont="1" applyBorder="1" applyAlignment="1" applyProtection="1">
      <alignment horizontal="center" shrinkToFit="1"/>
    </xf>
    <xf numFmtId="0" fontId="18" fillId="0" borderId="46" xfId="1" applyFont="1" applyBorder="1" applyAlignment="1" applyProtection="1">
      <alignment horizontal="center" shrinkToFit="1"/>
    </xf>
    <xf numFmtId="0" fontId="18" fillId="0" borderId="35" xfId="1" applyFont="1" applyBorder="1" applyAlignment="1" applyProtection="1">
      <alignment horizontal="center" shrinkToFit="1"/>
    </xf>
    <xf numFmtId="0" fontId="8" fillId="0" borderId="81" xfId="1" applyFont="1" applyBorder="1" applyAlignment="1" applyProtection="1">
      <alignment horizontal="center" vertical="center" shrinkToFit="1"/>
    </xf>
    <xf numFmtId="0" fontId="8" fillId="0" borderId="46" xfId="1" applyFont="1" applyBorder="1" applyAlignment="1" applyProtection="1">
      <alignment horizontal="center" vertical="center" shrinkToFit="1"/>
    </xf>
    <xf numFmtId="0" fontId="8" fillId="0" borderId="35" xfId="1" applyFont="1" applyBorder="1" applyAlignment="1" applyProtection="1">
      <alignment horizontal="center" vertical="center" shrinkToFit="1"/>
    </xf>
    <xf numFmtId="0" fontId="69" fillId="0" borderId="81" xfId="0" applyFont="1" applyBorder="1" applyAlignment="1" applyProtection="1">
      <alignment horizontal="center" vertical="center" shrinkToFit="1"/>
    </xf>
    <xf numFmtId="0" fontId="69" fillId="0" borderId="35" xfId="0" applyFont="1" applyBorder="1" applyAlignment="1" applyProtection="1">
      <alignment horizontal="center" vertical="center" shrinkToFit="1"/>
    </xf>
    <xf numFmtId="0" fontId="25" fillId="0" borderId="0" xfId="0" applyFont="1" applyBorder="1" applyAlignment="1">
      <alignment horizontal="distributed" vertical="center" indent="3"/>
    </xf>
    <xf numFmtId="0" fontId="28" fillId="0" borderId="0" xfId="0" applyFont="1" applyFill="1" applyBorder="1" applyAlignment="1" applyProtection="1">
      <alignment horizontal="center" vertical="center"/>
      <protection locked="0"/>
    </xf>
    <xf numFmtId="0" fontId="46" fillId="0" borderId="67" xfId="0" applyFont="1" applyBorder="1" applyAlignment="1">
      <alignment horizontal="center" vertical="center"/>
    </xf>
    <xf numFmtId="0" fontId="46" fillId="0" borderId="68" xfId="0" applyFont="1" applyBorder="1" applyAlignment="1">
      <alignment horizontal="center" vertical="center"/>
    </xf>
    <xf numFmtId="0" fontId="31" fillId="0" borderId="8" xfId="0" applyFont="1" applyBorder="1" applyAlignment="1">
      <alignment horizontal="center" vertical="center"/>
    </xf>
    <xf numFmtId="0" fontId="31" fillId="0" borderId="13" xfId="0" applyFont="1" applyBorder="1" applyAlignment="1">
      <alignment horizontal="center" vertical="center"/>
    </xf>
    <xf numFmtId="0" fontId="31" fillId="0" borderId="10" xfId="0" applyFont="1" applyBorder="1" applyAlignment="1">
      <alignment horizontal="center" vertical="center"/>
    </xf>
    <xf numFmtId="0" fontId="31" fillId="0" borderId="62" xfId="0" applyFont="1" applyBorder="1" applyAlignment="1">
      <alignment horizontal="center" vertical="center"/>
    </xf>
    <xf numFmtId="0" fontId="68" fillId="0" borderId="88" xfId="0" applyFont="1" applyBorder="1" applyAlignment="1" applyProtection="1">
      <alignment horizontal="center" vertical="center" shrinkToFit="1"/>
    </xf>
    <xf numFmtId="0" fontId="68" fillId="0" borderId="19" xfId="0" applyFont="1" applyBorder="1" applyAlignment="1" applyProtection="1">
      <alignment horizontal="center" vertical="center" shrinkToFit="1"/>
    </xf>
    <xf numFmtId="0" fontId="0" fillId="0" borderId="72" xfId="0" applyBorder="1" applyAlignment="1">
      <alignment horizontal="center" vertical="center" textRotation="255"/>
    </xf>
    <xf numFmtId="0" fontId="0" fillId="0" borderId="73" xfId="0" applyBorder="1" applyAlignment="1">
      <alignment horizontal="center" vertical="center" textRotation="255"/>
    </xf>
    <xf numFmtId="0" fontId="0" fillId="0" borderId="63" xfId="0" applyBorder="1" applyAlignment="1">
      <alignment horizontal="center" vertical="center" textRotation="255"/>
    </xf>
    <xf numFmtId="0" fontId="0" fillId="0" borderId="0" xfId="0" applyAlignment="1">
      <alignment horizontal="center"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9"/>
  <sheetViews>
    <sheetView tabSelected="1" view="pageBreakPreview" topLeftCell="A28" zoomScaleNormal="102" zoomScaleSheetLayoutView="100" zoomScalePageLayoutView="102" workbookViewId="0">
      <selection activeCell="B51" sqref="B51"/>
    </sheetView>
  </sheetViews>
  <sheetFormatPr defaultColWidth="9" defaultRowHeight="13.5"/>
  <cols>
    <col min="1" max="1" width="17.375" style="276" customWidth="1"/>
    <col min="2" max="2" width="16.125" style="275" customWidth="1"/>
    <col min="3" max="8" width="9" style="275"/>
    <col min="9" max="9" width="10.5" style="275" customWidth="1"/>
    <col min="10" max="16384" width="9" style="275"/>
  </cols>
  <sheetData>
    <row r="1" spans="1:9" ht="21.6" customHeight="1">
      <c r="A1" s="312"/>
      <c r="B1" s="312"/>
      <c r="C1" s="312"/>
      <c r="D1" s="312"/>
      <c r="E1" s="312"/>
      <c r="F1" s="312"/>
      <c r="G1" s="312"/>
      <c r="H1" s="274"/>
      <c r="I1" s="274"/>
    </row>
    <row r="2" spans="1:9">
      <c r="B2" s="275" t="s">
        <v>272</v>
      </c>
      <c r="F2" s="277" t="s">
        <v>273</v>
      </c>
    </row>
    <row r="4" spans="1:9" ht="14.25">
      <c r="A4" s="278" t="s">
        <v>274</v>
      </c>
      <c r="B4" s="313">
        <v>42973</v>
      </c>
      <c r="C4" s="313"/>
      <c r="D4" s="314">
        <v>42974</v>
      </c>
      <c r="E4" s="314"/>
    </row>
    <row r="5" spans="1:9" ht="14.25">
      <c r="A5" s="278"/>
    </row>
    <row r="6" spans="1:9" ht="14.25">
      <c r="A6" s="278" t="s">
        <v>275</v>
      </c>
      <c r="B6" s="275" t="s">
        <v>276</v>
      </c>
    </row>
    <row r="7" spans="1:9" ht="14.25">
      <c r="A7" s="278"/>
    </row>
    <row r="8" spans="1:9" ht="14.25">
      <c r="A8" s="278" t="s">
        <v>277</v>
      </c>
      <c r="B8" s="279" t="s">
        <v>278</v>
      </c>
      <c r="C8" s="280" t="s">
        <v>279</v>
      </c>
      <c r="D8" s="281"/>
      <c r="E8" s="281"/>
      <c r="F8" s="281"/>
      <c r="G8" s="282"/>
    </row>
    <row r="9" spans="1:9" ht="14.25">
      <c r="A9" s="278"/>
      <c r="B9" s="283" t="s">
        <v>280</v>
      </c>
      <c r="C9" s="284" t="s">
        <v>281</v>
      </c>
      <c r="D9" s="285"/>
      <c r="E9" s="285"/>
      <c r="F9" s="285"/>
      <c r="G9" s="286"/>
    </row>
    <row r="10" spans="1:9" ht="14.25">
      <c r="A10" s="278"/>
      <c r="B10" s="283"/>
      <c r="C10" s="284" t="s">
        <v>282</v>
      </c>
      <c r="D10" s="285"/>
      <c r="E10" s="285"/>
      <c r="F10" s="285"/>
      <c r="G10" s="286"/>
    </row>
    <row r="11" spans="1:9" ht="14.25">
      <c r="A11" s="278"/>
      <c r="B11" s="283"/>
      <c r="C11" s="284" t="s">
        <v>283</v>
      </c>
      <c r="D11" s="285"/>
      <c r="E11" s="285"/>
      <c r="F11" s="285"/>
      <c r="G11" s="286"/>
    </row>
    <row r="12" spans="1:9" ht="14.25">
      <c r="A12" s="278"/>
      <c r="B12" s="283"/>
      <c r="C12" s="284" t="s">
        <v>284</v>
      </c>
      <c r="D12" s="285"/>
      <c r="E12" s="285"/>
      <c r="F12" s="285"/>
      <c r="G12" s="286"/>
    </row>
    <row r="13" spans="1:9" ht="14.25">
      <c r="A13" s="278"/>
      <c r="B13" s="283"/>
      <c r="C13" s="284" t="s">
        <v>285</v>
      </c>
      <c r="D13" s="285"/>
      <c r="E13" s="285"/>
      <c r="F13" s="285"/>
      <c r="G13" s="286"/>
    </row>
    <row r="14" spans="1:9" ht="14.25">
      <c r="A14" s="278"/>
      <c r="B14" s="287"/>
      <c r="C14" s="284" t="s">
        <v>286</v>
      </c>
      <c r="D14" s="285"/>
      <c r="E14" s="285"/>
      <c r="F14" s="288"/>
      <c r="G14" s="289"/>
    </row>
    <row r="15" spans="1:9" ht="14.25">
      <c r="A15" s="278"/>
      <c r="B15" s="279" t="s">
        <v>287</v>
      </c>
      <c r="C15" s="280" t="s">
        <v>288</v>
      </c>
      <c r="D15" s="281"/>
      <c r="E15" s="281"/>
      <c r="F15" s="281"/>
      <c r="G15" s="281"/>
      <c r="H15" s="281"/>
      <c r="I15" s="284"/>
    </row>
    <row r="16" spans="1:9" ht="14.25">
      <c r="A16" s="278"/>
      <c r="B16" s="283"/>
      <c r="C16" s="284" t="s">
        <v>289</v>
      </c>
      <c r="D16" s="285"/>
      <c r="E16" s="285"/>
      <c r="F16" s="285"/>
      <c r="G16" s="285"/>
      <c r="H16" s="285"/>
      <c r="I16" s="284"/>
    </row>
    <row r="17" spans="1:9" ht="14.25">
      <c r="A17" s="278"/>
      <c r="B17" s="283"/>
      <c r="C17" s="284" t="s">
        <v>290</v>
      </c>
      <c r="D17" s="285"/>
      <c r="E17" s="285"/>
      <c r="F17" s="285"/>
      <c r="G17" s="285"/>
      <c r="H17" s="285"/>
      <c r="I17" s="284"/>
    </row>
    <row r="18" spans="1:9">
      <c r="B18" s="283"/>
      <c r="C18" s="284" t="s">
        <v>291</v>
      </c>
      <c r="D18" s="285"/>
      <c r="E18" s="285"/>
      <c r="F18" s="285"/>
      <c r="G18" s="285"/>
      <c r="H18" s="285"/>
      <c r="I18" s="284"/>
    </row>
    <row r="19" spans="1:9">
      <c r="B19" s="283"/>
      <c r="C19" s="284" t="s">
        <v>292</v>
      </c>
      <c r="D19" s="285"/>
      <c r="E19" s="285"/>
      <c r="F19" s="285"/>
      <c r="G19" s="285"/>
      <c r="H19" s="285"/>
      <c r="I19" s="284"/>
    </row>
    <row r="20" spans="1:9">
      <c r="B20" s="287"/>
      <c r="C20" s="290" t="s">
        <v>293</v>
      </c>
      <c r="D20" s="288"/>
      <c r="E20" s="288"/>
      <c r="F20" s="288"/>
      <c r="G20" s="288"/>
      <c r="H20" s="288"/>
      <c r="I20" s="284"/>
    </row>
    <row r="21" spans="1:9">
      <c r="B21" s="279" t="s">
        <v>294</v>
      </c>
      <c r="C21" s="284" t="s">
        <v>288</v>
      </c>
      <c r="D21" s="285"/>
      <c r="E21" s="285"/>
      <c r="F21" s="285"/>
      <c r="G21" s="286"/>
    </row>
    <row r="22" spans="1:9">
      <c r="B22" s="283"/>
      <c r="C22" s="284" t="s">
        <v>295</v>
      </c>
      <c r="D22" s="285"/>
      <c r="E22" s="285"/>
      <c r="F22" s="285"/>
      <c r="G22" s="286"/>
    </row>
    <row r="23" spans="1:9">
      <c r="B23" s="283"/>
      <c r="C23" s="284" t="s">
        <v>296</v>
      </c>
      <c r="D23" s="285"/>
      <c r="E23" s="285"/>
      <c r="F23" s="285"/>
      <c r="G23" s="286"/>
    </row>
    <row r="24" spans="1:9">
      <c r="B24" s="283"/>
      <c r="C24" s="284" t="s">
        <v>291</v>
      </c>
      <c r="D24" s="285"/>
      <c r="E24" s="285"/>
      <c r="F24" s="285"/>
      <c r="G24" s="286"/>
    </row>
    <row r="25" spans="1:9">
      <c r="B25" s="283"/>
      <c r="C25" s="284" t="s">
        <v>297</v>
      </c>
      <c r="D25" s="285"/>
      <c r="E25" s="285"/>
      <c r="F25" s="285"/>
      <c r="G25" s="286"/>
    </row>
    <row r="26" spans="1:9">
      <c r="B26" s="287"/>
      <c r="C26" s="290" t="s">
        <v>298</v>
      </c>
      <c r="D26" s="288"/>
      <c r="E26" s="288"/>
      <c r="F26" s="288"/>
      <c r="G26" s="286"/>
    </row>
    <row r="27" spans="1:9">
      <c r="B27" s="279" t="s">
        <v>299</v>
      </c>
      <c r="C27" s="280" t="s">
        <v>288</v>
      </c>
      <c r="D27" s="281"/>
      <c r="E27" s="281"/>
      <c r="F27" s="281"/>
      <c r="G27" s="281"/>
      <c r="H27" s="282"/>
    </row>
    <row r="28" spans="1:9">
      <c r="A28" s="291"/>
      <c r="B28" s="283"/>
      <c r="C28" s="284" t="s">
        <v>300</v>
      </c>
      <c r="D28" s="285"/>
      <c r="E28" s="285"/>
      <c r="F28" s="285"/>
      <c r="G28" s="285"/>
      <c r="H28" s="286"/>
    </row>
    <row r="29" spans="1:9">
      <c r="A29" s="291"/>
      <c r="B29" s="283"/>
      <c r="C29" s="284" t="s">
        <v>301</v>
      </c>
      <c r="D29" s="285"/>
      <c r="E29" s="285"/>
      <c r="F29" s="285"/>
      <c r="G29" s="285"/>
      <c r="H29" s="286"/>
    </row>
    <row r="30" spans="1:9">
      <c r="B30" s="283"/>
      <c r="C30" s="284" t="s">
        <v>302</v>
      </c>
      <c r="D30" s="285"/>
      <c r="E30" s="285"/>
      <c r="F30" s="285"/>
      <c r="G30" s="285"/>
      <c r="H30" s="286"/>
    </row>
    <row r="31" spans="1:9">
      <c r="B31" s="283"/>
      <c r="C31" s="284" t="s">
        <v>291</v>
      </c>
      <c r="D31" s="285"/>
      <c r="E31" s="285"/>
      <c r="F31" s="285"/>
      <c r="G31" s="285"/>
      <c r="H31" s="286"/>
    </row>
    <row r="32" spans="1:9">
      <c r="B32" s="287"/>
      <c r="C32" s="290" t="s">
        <v>303</v>
      </c>
      <c r="D32" s="288"/>
      <c r="E32" s="288"/>
      <c r="F32" s="288"/>
      <c r="G32" s="288"/>
      <c r="H32" s="289"/>
    </row>
    <row r="34" spans="1:9" ht="14.25">
      <c r="A34" s="292" t="s">
        <v>304</v>
      </c>
      <c r="B34" s="275" t="s">
        <v>305</v>
      </c>
    </row>
    <row r="35" spans="1:9">
      <c r="B35" s="275" t="s">
        <v>306</v>
      </c>
    </row>
    <row r="36" spans="1:9" ht="17.25">
      <c r="B36" s="293" t="s">
        <v>307</v>
      </c>
      <c r="C36" s="293"/>
      <c r="D36" s="293"/>
      <c r="E36" s="293"/>
      <c r="F36" s="293"/>
      <c r="G36" s="293"/>
      <c r="H36" s="293"/>
      <c r="I36" s="293"/>
    </row>
    <row r="37" spans="1:9" ht="23.25" customHeight="1">
      <c r="B37" s="275" t="s">
        <v>308</v>
      </c>
    </row>
    <row r="38" spans="1:9" ht="16.350000000000001" customHeight="1">
      <c r="B38" s="275" t="s">
        <v>309</v>
      </c>
    </row>
    <row r="39" spans="1:9" ht="16.350000000000001" customHeight="1">
      <c r="B39" s="275" t="s">
        <v>310</v>
      </c>
    </row>
    <row r="40" spans="1:9" ht="16.350000000000001" customHeight="1">
      <c r="B40" s="275" t="s">
        <v>311</v>
      </c>
    </row>
    <row r="41" spans="1:9" ht="16.350000000000001" customHeight="1">
      <c r="B41" s="275" t="s">
        <v>312</v>
      </c>
    </row>
    <row r="42" spans="1:9" ht="16.350000000000001" customHeight="1">
      <c r="B42" s="275" t="s">
        <v>313</v>
      </c>
    </row>
    <row r="43" spans="1:9">
      <c r="B43" s="277" t="s">
        <v>314</v>
      </c>
    </row>
    <row r="44" spans="1:9">
      <c r="B44" s="277" t="s">
        <v>315</v>
      </c>
    </row>
    <row r="45" spans="1:9">
      <c r="B45" s="277"/>
    </row>
    <row r="46" spans="1:9">
      <c r="B46" s="275" t="s">
        <v>316</v>
      </c>
    </row>
    <row r="47" spans="1:9">
      <c r="B47" s="275" t="s">
        <v>317</v>
      </c>
    </row>
    <row r="48" spans="1:9">
      <c r="B48" s="275" t="s">
        <v>318</v>
      </c>
    </row>
    <row r="49" spans="1:8" ht="22.5" customHeight="1">
      <c r="B49" s="315" t="s">
        <v>319</v>
      </c>
      <c r="C49" s="315"/>
      <c r="D49" s="315"/>
      <c r="E49" s="315"/>
      <c r="F49" s="315"/>
      <c r="G49" s="315"/>
    </row>
    <row r="50" spans="1:8" ht="22.5" customHeight="1">
      <c r="B50" s="294" t="s">
        <v>320</v>
      </c>
      <c r="C50" s="295"/>
      <c r="D50" s="295"/>
      <c r="E50" s="295"/>
      <c r="F50" s="295"/>
      <c r="G50" s="295"/>
    </row>
    <row r="51" spans="1:8" ht="22.5" customHeight="1">
      <c r="B51" s="296" t="s">
        <v>321</v>
      </c>
      <c r="C51" s="295"/>
      <c r="D51" s="295"/>
      <c r="E51" s="295"/>
      <c r="F51" s="295"/>
      <c r="G51" s="295"/>
    </row>
    <row r="52" spans="1:8" ht="21.6" customHeight="1">
      <c r="A52" s="297"/>
      <c r="B52" s="298" t="s">
        <v>322</v>
      </c>
      <c r="C52" s="299"/>
    </row>
    <row r="53" spans="1:8" ht="16.5" customHeight="1">
      <c r="A53" s="300"/>
      <c r="B53" s="276" t="s">
        <v>323</v>
      </c>
    </row>
    <row r="54" spans="1:8" ht="53.25" customHeight="1">
      <c r="B54" s="316" t="s">
        <v>324</v>
      </c>
      <c r="C54" s="316"/>
      <c r="D54" s="316"/>
      <c r="E54" s="316"/>
      <c r="F54" s="316"/>
      <c r="G54" s="316"/>
      <c r="H54" s="316"/>
    </row>
    <row r="55" spans="1:8" ht="16.5" customHeight="1">
      <c r="B55" s="276" t="s">
        <v>325</v>
      </c>
      <c r="C55" s="276"/>
      <c r="D55" s="276" t="s">
        <v>326</v>
      </c>
      <c r="E55" s="276"/>
      <c r="F55" s="276"/>
      <c r="G55" s="276"/>
      <c r="H55" s="276"/>
    </row>
    <row r="56" spans="1:8" ht="16.5" customHeight="1">
      <c r="B56" s="276" t="s">
        <v>327</v>
      </c>
      <c r="C56" s="276"/>
      <c r="D56" s="276" t="s">
        <v>328</v>
      </c>
      <c r="E56" s="276"/>
      <c r="F56" s="276"/>
      <c r="G56" s="276"/>
      <c r="H56" s="276"/>
    </row>
    <row r="57" spans="1:8" ht="16.5" customHeight="1">
      <c r="B57" s="276" t="s">
        <v>329</v>
      </c>
      <c r="C57" s="276"/>
      <c r="D57" s="276" t="s">
        <v>330</v>
      </c>
      <c r="E57" s="276"/>
      <c r="F57" s="276"/>
      <c r="G57" s="276"/>
      <c r="H57" s="276"/>
    </row>
    <row r="58" spans="1:8" ht="16.5" customHeight="1">
      <c r="B58" s="276" t="s">
        <v>331</v>
      </c>
      <c r="C58" s="276"/>
      <c r="D58" s="276"/>
      <c r="E58" s="276"/>
      <c r="F58" s="276"/>
      <c r="G58" s="276"/>
      <c r="H58" s="276"/>
    </row>
    <row r="59" spans="1:8" ht="16.5" customHeight="1">
      <c r="B59" s="276"/>
      <c r="C59" s="276" t="s">
        <v>332</v>
      </c>
      <c r="D59" s="276"/>
      <c r="E59" s="276"/>
      <c r="F59" s="276"/>
      <c r="G59" s="276"/>
      <c r="H59" s="276"/>
    </row>
    <row r="60" spans="1:8" ht="16.5" customHeight="1">
      <c r="B60" s="276"/>
      <c r="C60" s="276" t="s">
        <v>333</v>
      </c>
      <c r="D60" s="276"/>
      <c r="E60" s="276"/>
      <c r="F60" s="276"/>
      <c r="G60" s="276"/>
      <c r="H60" s="276"/>
    </row>
    <row r="61" spans="1:8" ht="16.5" customHeight="1">
      <c r="B61" s="276" t="s">
        <v>334</v>
      </c>
      <c r="C61" s="276"/>
      <c r="D61" s="276"/>
      <c r="E61" s="276"/>
      <c r="F61" s="276"/>
      <c r="G61" s="276"/>
      <c r="H61" s="276"/>
    </row>
    <row r="62" spans="1:8" ht="16.5" customHeight="1">
      <c r="B62" s="276" t="s">
        <v>335</v>
      </c>
      <c r="C62" s="276" t="s">
        <v>336</v>
      </c>
      <c r="D62" s="276" t="s">
        <v>337</v>
      </c>
      <c r="E62" s="276"/>
      <c r="F62" s="276" t="s">
        <v>338</v>
      </c>
      <c r="G62" s="276" t="s">
        <v>339</v>
      </c>
      <c r="H62" s="276"/>
    </row>
    <row r="63" spans="1:8" ht="16.5" customHeight="1">
      <c r="B63" s="276"/>
      <c r="C63" s="276" t="s">
        <v>340</v>
      </c>
      <c r="D63" s="276"/>
      <c r="E63" s="276"/>
      <c r="F63" s="276"/>
      <c r="G63" s="276"/>
      <c r="H63" s="276"/>
    </row>
    <row r="64" spans="1:8" ht="16.5" customHeight="1">
      <c r="B64" s="276" t="s">
        <v>341</v>
      </c>
      <c r="C64" s="276" t="s">
        <v>342</v>
      </c>
      <c r="D64" s="276" t="s">
        <v>343</v>
      </c>
      <c r="E64" s="276"/>
      <c r="F64" s="276" t="s">
        <v>325</v>
      </c>
      <c r="G64" s="276" t="s">
        <v>344</v>
      </c>
      <c r="H64" s="276"/>
    </row>
    <row r="65" spans="1:8" ht="16.5" customHeight="1">
      <c r="B65" s="277" t="s">
        <v>345</v>
      </c>
    </row>
    <row r="66" spans="1:8" ht="16.5" customHeight="1">
      <c r="B66" s="301" t="s">
        <v>346</v>
      </c>
    </row>
    <row r="67" spans="1:8" ht="16.5" customHeight="1">
      <c r="B67" s="301" t="s">
        <v>347</v>
      </c>
    </row>
    <row r="68" spans="1:8" ht="16.5" customHeight="1">
      <c r="B68" s="301" t="s">
        <v>348</v>
      </c>
    </row>
    <row r="69" spans="1:8" ht="16.5" customHeight="1">
      <c r="B69" s="301" t="s">
        <v>349</v>
      </c>
    </row>
    <row r="70" spans="1:8" ht="16.5" customHeight="1">
      <c r="B70" s="301" t="s">
        <v>350</v>
      </c>
    </row>
    <row r="71" spans="1:8" ht="16.5" customHeight="1">
      <c r="B71" s="301" t="s">
        <v>351</v>
      </c>
    </row>
    <row r="72" spans="1:8" ht="16.5" customHeight="1">
      <c r="B72" s="276" t="s">
        <v>352</v>
      </c>
    </row>
    <row r="73" spans="1:8" ht="24">
      <c r="B73" s="278" t="s">
        <v>353</v>
      </c>
    </row>
    <row r="74" spans="1:8">
      <c r="A74" s="302"/>
      <c r="B74" s="303"/>
    </row>
    <row r="75" spans="1:8" ht="24">
      <c r="A75" s="278" t="s">
        <v>354</v>
      </c>
      <c r="B75" s="275" t="s">
        <v>355</v>
      </c>
      <c r="C75" s="299" t="s">
        <v>356</v>
      </c>
    </row>
    <row r="76" spans="1:8" ht="24">
      <c r="A76" s="278"/>
      <c r="B76" s="275" t="s">
        <v>357</v>
      </c>
      <c r="C76" s="299" t="s">
        <v>358</v>
      </c>
    </row>
    <row r="77" spans="1:8" ht="24">
      <c r="A77" s="297"/>
      <c r="B77" s="275" t="s">
        <v>299</v>
      </c>
      <c r="C77" s="299" t="s">
        <v>241</v>
      </c>
    </row>
    <row r="78" spans="1:8" ht="14.25">
      <c r="A78" s="278" t="s">
        <v>359</v>
      </c>
      <c r="B78" s="317">
        <v>42937</v>
      </c>
      <c r="C78" s="317"/>
      <c r="D78" s="317"/>
      <c r="E78" s="317"/>
    </row>
    <row r="79" spans="1:8" ht="15.75" customHeight="1">
      <c r="A79" s="278" t="s">
        <v>360</v>
      </c>
      <c r="B79" s="304" t="s">
        <v>361</v>
      </c>
      <c r="C79" s="304"/>
      <c r="D79" s="304"/>
      <c r="E79" s="304"/>
      <c r="F79" s="304"/>
      <c r="G79" s="304"/>
      <c r="H79" s="304"/>
    </row>
    <row r="80" spans="1:8" ht="15.75" customHeight="1">
      <c r="B80" s="304" t="s">
        <v>362</v>
      </c>
    </row>
    <row r="81" spans="2:8" ht="15.75" customHeight="1">
      <c r="B81" s="304" t="s">
        <v>363</v>
      </c>
    </row>
    <row r="82" spans="2:8" ht="55.5" customHeight="1">
      <c r="B82" s="310" t="s">
        <v>364</v>
      </c>
      <c r="C82" s="310"/>
      <c r="D82" s="310"/>
      <c r="E82" s="310"/>
      <c r="F82" s="310"/>
      <c r="G82" s="310"/>
      <c r="H82" s="310"/>
    </row>
    <row r="83" spans="2:8" ht="24" customHeight="1">
      <c r="B83" s="311" t="s">
        <v>365</v>
      </c>
      <c r="C83" s="311"/>
      <c r="D83" s="311"/>
      <c r="E83" s="311"/>
      <c r="F83" s="311"/>
      <c r="G83" s="311"/>
      <c r="H83" s="311"/>
    </row>
    <row r="84" spans="2:8" ht="18.75">
      <c r="B84" s="305" t="s">
        <v>366</v>
      </c>
    </row>
    <row r="85" spans="2:8" ht="18.75">
      <c r="B85" s="305" t="s">
        <v>367</v>
      </c>
    </row>
    <row r="86" spans="2:8" ht="18.75">
      <c r="B86" s="305" t="s">
        <v>368</v>
      </c>
    </row>
    <row r="87" spans="2:8" ht="18.75">
      <c r="B87" s="305" t="s">
        <v>369</v>
      </c>
    </row>
    <row r="88" spans="2:8" ht="18.75">
      <c r="B88" s="305" t="s">
        <v>370</v>
      </c>
    </row>
    <row r="89" spans="2:8" ht="16.350000000000001" customHeight="1"/>
  </sheetData>
  <mergeCells count="8">
    <mergeCell ref="B82:H82"/>
    <mergeCell ref="B83:H83"/>
    <mergeCell ref="A1:G1"/>
    <mergeCell ref="B4:C4"/>
    <mergeCell ref="D4:E4"/>
    <mergeCell ref="B49:G49"/>
    <mergeCell ref="B54:H54"/>
    <mergeCell ref="B78:E78"/>
  </mergeCells>
  <phoneticPr fontId="40"/>
  <pageMargins left="0.70866141732283472" right="0.70866141732283472" top="0.74803149606299213" bottom="0.74803149606299213" header="0.31496062992125984" footer="0.31496062992125984"/>
  <pageSetup paperSize="9" scale="90" fitToHeight="0" orientation="portrait" r:id="rId1"/>
  <headerFooter differentOddEven="1" scaleWithDoc="0">
    <oddFooter>&amp;C- 1 -</oddFooter>
    <evenFooter>&amp;C- 2 -</evenFooter>
  </headerFooter>
  <rowBreaks count="1" manualBreakCount="1">
    <brk id="5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2"/>
  <sheetViews>
    <sheetView workbookViewId="0">
      <pane ySplit="1" topLeftCell="A2" activePane="bottomLeft" state="frozen"/>
      <selection pane="bottomLeft" activeCell="A2" sqref="A2"/>
    </sheetView>
  </sheetViews>
  <sheetFormatPr defaultRowHeight="13.5"/>
  <cols>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IF(E2="","",I2*1000000+①学校情報入力!$D$3*1000+②選手情報入力!A10)</f>
        <v/>
      </c>
      <c r="B2" t="str">
        <f>IF(E2="","",①学校情報入力!$D$3)</f>
        <v/>
      </c>
      <c r="E2" t="str">
        <f>IF(②選手情報入力!B10="","",②選手情報入力!B10)</f>
        <v/>
      </c>
      <c r="F2" t="str">
        <f>IF(E2="","",②選手情報入力!C10)</f>
        <v/>
      </c>
      <c r="G2" t="str">
        <f>IF(E2="","",②選手情報入力!D10)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IF(E2="","",IF(②選手情報入力!H10="","",IF(I2=1,VLOOKUP(②選手情報入力!H10,種目情報!$A$4:$B$29,2,FALSE),VLOOKUP(②選手情報入力!H10,種目情報!$E$4:$F$24,2,FALSE))))</f>
        <v/>
      </c>
      <c r="P2" t="str">
        <f>IF(E2="","",IF(②選手情報入力!I10="","",②選手情報入力!I10))</f>
        <v/>
      </c>
      <c r="Q2" s="36" t="str">
        <f>IF(E2="","",IF(②選手情報入力!H10="","",0))</f>
        <v/>
      </c>
      <c r="R2" t="str">
        <f>IF(E2="","",IF(②選手情報入力!H10="","",IF(I2=1,VLOOKUP(②選手情報入力!H10,種目情報!$A$4:$C$29,3,FALSE),VLOOKUP(②選手情報入力!H10,種目情報!$E$4:$G$24,3,FALSE))))</f>
        <v/>
      </c>
      <c r="S2" t="str">
        <f>IF(E2="","",IF(②選手情報入力!J10="","",IF(I2=1,VLOOKUP(②選手情報入力!J10,種目情報!$A$4:$B$29,2,FALSE),VLOOKUP(②選手情報入力!J10,種目情報!$E$4:$F$24,2,FALSE))))</f>
        <v/>
      </c>
      <c r="T2" t="str">
        <f>IF(E2="","",IF(②選手情報入力!K10="","",②選手情報入力!K10))</f>
        <v/>
      </c>
      <c r="U2" s="36" t="str">
        <f>IF(E2="","",IF(②選手情報入力!J10="","",0))</f>
        <v/>
      </c>
      <c r="V2" t="str">
        <f>IF(E2="","",IF(②選手情報入力!J10="","",IF(I2=1,VLOOKUP(②選手情報入力!J10,種目情報!$A$4:$C$29,3,FALSE),VLOOKUP(②選手情報入力!J10,種目情報!$E$4:$G$24,3,FALSE))))</f>
        <v/>
      </c>
      <c r="W2" t="str">
        <f>IF(E2="","",IF(②選手情報入力!N10="","",IF(I2=1,種目情報!$J$4,種目情報!$J$7)))</f>
        <v/>
      </c>
      <c r="X2" t="str">
        <f>IF(A2="","",IF(②選手情報入力!N10="","",IF(I2=1,IF(②選手情報入力!$N$5="","",②選手情報入力!$N$5),IF(②選手情報入力!$N$6="","",②選手情報入力!$N$6))))</f>
        <v/>
      </c>
      <c r="Y2" s="36" t="str">
        <f>IF(E2="","",IF(②選手情報入力!N10="","",0))</f>
        <v/>
      </c>
      <c r="Z2" t="str">
        <f>IF(E2="","",IF(②選手情報入力!N10="","",2))</f>
        <v/>
      </c>
      <c r="AA2" t="str">
        <f>IF(E2="","",IF(②選手情報入力!O10="","",IF(I2=1,種目情報!$J$5,種目情報!$J$8)))</f>
        <v/>
      </c>
      <c r="AB2" t="str">
        <f>IF(E2="","",IF(②選手情報入力!O10="","",IF(I2=1,IF(②選手情報入力!$O$5="","",②選手情報入力!$O$5),IF(②選手情報入力!$O$6="","",②選手情報入力!$O$6))))</f>
        <v/>
      </c>
      <c r="AC2" t="str">
        <f>IF(E2="","",IF(②選手情報入力!O10="","",0))</f>
        <v/>
      </c>
      <c r="AD2" t="str">
        <f>IF(E2="","",IF(②選手情報入力!O10="","",2))</f>
        <v/>
      </c>
      <c r="AE2" t="str">
        <f>IF(E2="","",IF(②選手情報入力!P10="","",IF(I2=1,種目情報!$J$6,種目情報!$J$9)))</f>
        <v/>
      </c>
      <c r="AF2" t="str">
        <f>IF(E2="","",IF(②選手情報入力!P10="","",IF(I2=1,IF(②選手情報入力!$P$5="","",②選手情報入力!$P$5),IF(②選手情報入力!$P$6="","",②選手情報入力!$P$6))))</f>
        <v/>
      </c>
      <c r="AG2" t="str">
        <f>IF(E2="","",IF(②選手情報入力!P10="","",0))</f>
        <v/>
      </c>
      <c r="AH2" t="str">
        <f>IF(E2="","",IF(②選手情報入力!P10="","",2))</f>
        <v/>
      </c>
    </row>
    <row r="3" spans="1:34">
      <c r="A3" t="str">
        <f>IF(E3="","",I3*1000000+①学校情報入力!$D$3*1000+②選手情報入力!A11)</f>
        <v/>
      </c>
      <c r="B3" t="str">
        <f>IF(E3="","",①学校情報入力!$D$3)</f>
        <v/>
      </c>
      <c r="E3" t="str">
        <f>IF(②選手情報入力!B11="","",②選手情報入力!B11)</f>
        <v/>
      </c>
      <c r="F3" t="str">
        <f>IF(E3="","",②選手情報入力!C11)</f>
        <v/>
      </c>
      <c r="G3" t="str">
        <f>IF(E3="","",②選手情報入力!D11)</f>
        <v/>
      </c>
      <c r="H3" t="str">
        <f t="shared" ref="H3:H66" si="0">IF(E3="","",F3)</f>
        <v/>
      </c>
      <c r="I3" t="str">
        <f>IF(E3="","",IF(②選手情報入力!F11="男",1,2))</f>
        <v/>
      </c>
      <c r="J3" t="str">
        <f>IF(E3="","",IF(②選手情報入力!G11="","",②選手情報入力!G11))</f>
        <v/>
      </c>
      <c r="L3" t="str">
        <f t="shared" ref="L3:L66" si="1">IF(E3="","",0)</f>
        <v/>
      </c>
      <c r="M3" t="str">
        <f t="shared" ref="M3:M66" si="2">IF(E3="","","愛知")</f>
        <v/>
      </c>
      <c r="O3" t="str">
        <f>IF(E3="","",IF(②選手情報入力!H11="","",IF(I3=1,VLOOKUP(②選手情報入力!H11,種目情報!$A$4:$B$29,2,FALSE),VLOOKUP(②選手情報入力!H11,種目情報!$E$4:$F$24,2,FALSE))))</f>
        <v/>
      </c>
      <c r="P3" t="str">
        <f>IF(E3="","",IF(②選手情報入力!I11="","",②選手情報入力!I11))</f>
        <v/>
      </c>
      <c r="Q3" s="36" t="str">
        <f>IF(E3="","",IF(②選手情報入力!H11="","",0))</f>
        <v/>
      </c>
      <c r="R3" t="str">
        <f>IF(E3="","",IF(②選手情報入力!H11="","",IF(I3=1,VLOOKUP(②選手情報入力!H11,種目情報!$A$4:$C$29,3,FALSE),VLOOKUP(②選手情報入力!H11,種目情報!$E$4:$G$24,3,FALSE))))</f>
        <v/>
      </c>
      <c r="S3" t="str">
        <f>IF(E3="","",IF(②選手情報入力!J11="","",IF(I3=1,VLOOKUP(②選手情報入力!J11,種目情報!$A$4:$B$29,2,FALSE),VLOOKUP(②選手情報入力!J11,種目情報!$E$4:$F$24,2,FALSE))))</f>
        <v/>
      </c>
      <c r="T3" t="str">
        <f>IF(E3="","",IF(②選手情報入力!K11="","",②選手情報入力!K11))</f>
        <v/>
      </c>
      <c r="U3" s="36" t="str">
        <f>IF(E3="","",IF(②選手情報入力!J11="","",0))</f>
        <v/>
      </c>
      <c r="V3" t="str">
        <f>IF(E3="","",IF(②選手情報入力!J11="","",IF(I3=1,VLOOKUP(②選手情報入力!J11,種目情報!$A$4:$C$29,3,FALSE),VLOOKUP(②選手情報入力!J11,種目情報!$E$4:$G$24,3,FALSE))))</f>
        <v/>
      </c>
      <c r="W3" t="str">
        <f>IF(E3="","",IF(②選手情報入力!N11="","",IF(I3=1,種目情報!$J$4,種目情報!$J$7)))</f>
        <v/>
      </c>
      <c r="X3" t="str">
        <f>IF(A3="","",IF(②選手情報入力!N11="","",IF(I3=1,IF(②選手情報入力!$N$5="","",②選手情報入力!$N$5),IF(②選手情報入力!$N$6="","",②選手情報入力!$N$6))))</f>
        <v/>
      </c>
      <c r="Y3" s="36" t="str">
        <f>IF(E3="","",IF(②選手情報入力!N11="","",0))</f>
        <v/>
      </c>
      <c r="Z3" t="str">
        <f>IF(E3="","",IF(②選手情報入力!N11="","",2))</f>
        <v/>
      </c>
      <c r="AA3" t="str">
        <f>IF(E3="","",IF(②選手情報入力!O11="","",IF(I3=1,種目情報!$J$5,種目情報!$J$8)))</f>
        <v/>
      </c>
      <c r="AB3" t="str">
        <f>IF(E3="","",IF(②選手情報入力!O11="","",IF(I3=1,IF(②選手情報入力!$O$5="","",②選手情報入力!$O$5),IF(②選手情報入力!$O$6="","",②選手情報入力!$O$6))))</f>
        <v/>
      </c>
      <c r="AC3" t="str">
        <f>IF(E3="","",IF(②選手情報入力!O11="","",0))</f>
        <v/>
      </c>
      <c r="AD3" t="str">
        <f>IF(E3="","",IF(②選手情報入力!O11="","",2))</f>
        <v/>
      </c>
      <c r="AE3" t="str">
        <f>IF(E3="","",IF(②選手情報入力!P11="","",IF(I3=1,種目情報!$J$6,種目情報!$J$9)))</f>
        <v/>
      </c>
      <c r="AF3" t="str">
        <f>IF(E3="","",IF(②選手情報入力!P11="","",IF(I3=1,IF(②選手情報入力!$P$5="","",②選手情報入力!$P$5),IF(②選手情報入力!$P$6="","",②選手情報入力!$P$6))))</f>
        <v/>
      </c>
      <c r="AG3" t="str">
        <f>IF(E3="","",IF(②選手情報入力!P11="","",0))</f>
        <v/>
      </c>
      <c r="AH3" t="str">
        <f>IF(E3="","",IF(②選手情報入力!P11="","",2))</f>
        <v/>
      </c>
    </row>
    <row r="4" spans="1:34">
      <c r="A4" t="str">
        <f>IF(E4="","",I4*1000000+①学校情報入力!$D$3*1000+②選手情報入力!A12)</f>
        <v/>
      </c>
      <c r="B4" t="str">
        <f>IF(E4="","",①学校情報入力!$D$3)</f>
        <v/>
      </c>
      <c r="E4" t="str">
        <f>IF(②選手情報入力!B12="","",②選手情報入力!B12)</f>
        <v/>
      </c>
      <c r="F4" t="str">
        <f>IF(E4="","",②選手情報入力!C12)</f>
        <v/>
      </c>
      <c r="G4" t="str">
        <f>IF(E4="","",②選手情報入力!D12)</f>
        <v/>
      </c>
      <c r="H4" t="str">
        <f t="shared" si="0"/>
        <v/>
      </c>
      <c r="I4" t="str">
        <f>IF(E4="","",IF(②選手情報入力!F12="男",1,2))</f>
        <v/>
      </c>
      <c r="J4" t="str">
        <f>IF(E4="","",IF(②選手情報入力!G12="","",②選手情報入力!G12))</f>
        <v/>
      </c>
      <c r="L4" t="str">
        <f t="shared" si="1"/>
        <v/>
      </c>
      <c r="M4" t="str">
        <f t="shared" si="2"/>
        <v/>
      </c>
      <c r="O4" t="str">
        <f>IF(E4="","",IF(②選手情報入力!H12="","",IF(I4=1,VLOOKUP(②選手情報入力!H12,種目情報!$A$4:$B$29,2,FALSE),VLOOKUP(②選手情報入力!H12,種目情報!$E$4:$F$24,2,FALSE))))</f>
        <v/>
      </c>
      <c r="P4" t="str">
        <f>IF(E4="","",IF(②選手情報入力!I12="","",②選手情報入力!I12))</f>
        <v/>
      </c>
      <c r="Q4" s="36" t="str">
        <f>IF(E4="","",IF(②選手情報入力!H12="","",0))</f>
        <v/>
      </c>
      <c r="R4" t="str">
        <f>IF(E4="","",IF(②選手情報入力!H12="","",IF(I4=1,VLOOKUP(②選手情報入力!H12,種目情報!$A$4:$C$29,3,FALSE),VLOOKUP(②選手情報入力!H12,種目情報!$E$4:$G$24,3,FALSE))))</f>
        <v/>
      </c>
      <c r="S4" t="str">
        <f>IF(E4="","",IF(②選手情報入力!J12="","",IF(I4=1,VLOOKUP(②選手情報入力!J12,種目情報!$A$4:$B$29,2,FALSE),VLOOKUP(②選手情報入力!J12,種目情報!$E$4:$F$24,2,FALSE))))</f>
        <v/>
      </c>
      <c r="T4" t="str">
        <f>IF(E4="","",IF(②選手情報入力!K12="","",②選手情報入力!K12))</f>
        <v/>
      </c>
      <c r="U4" s="36" t="str">
        <f>IF(E4="","",IF(②選手情報入力!J12="","",0))</f>
        <v/>
      </c>
      <c r="V4" t="str">
        <f>IF(E4="","",IF(②選手情報入力!J12="","",IF(I4=1,VLOOKUP(②選手情報入力!J12,種目情報!$A$4:$C$29,3,FALSE),VLOOKUP(②選手情報入力!J12,種目情報!$E$4:$G$24,3,FALSE))))</f>
        <v/>
      </c>
      <c r="W4" t="str">
        <f>IF(E4="","",IF(②選手情報入力!N12="","",IF(I4=1,種目情報!$J$4,種目情報!$J$7)))</f>
        <v/>
      </c>
      <c r="X4" t="str">
        <f>IF(A4="","",IF(②選手情報入力!N12="","",IF(I4=1,IF(②選手情報入力!$N$5="","",②選手情報入力!$N$5),IF(②選手情報入力!$N$6="","",②選手情報入力!$N$6))))</f>
        <v/>
      </c>
      <c r="Y4" s="36" t="str">
        <f>IF(E4="","",IF(②選手情報入力!N12="","",0))</f>
        <v/>
      </c>
      <c r="Z4" t="str">
        <f>IF(E4="","",IF(②選手情報入力!N12="","",2))</f>
        <v/>
      </c>
      <c r="AA4" t="str">
        <f>IF(E4="","",IF(②選手情報入力!O12="","",IF(I4=1,種目情報!$J$5,種目情報!$J$8)))</f>
        <v/>
      </c>
      <c r="AB4" t="str">
        <f>IF(E4="","",IF(②選手情報入力!O12="","",IF(I4=1,IF(②選手情報入力!$O$5="","",②選手情報入力!$O$5),IF(②選手情報入力!$O$6="","",②選手情報入力!$O$6))))</f>
        <v/>
      </c>
      <c r="AC4" t="str">
        <f>IF(E4="","",IF(②選手情報入力!O12="","",0))</f>
        <v/>
      </c>
      <c r="AD4" t="str">
        <f>IF(E4="","",IF(②選手情報入力!O12="","",2))</f>
        <v/>
      </c>
      <c r="AE4" t="str">
        <f>IF(E4="","",IF(②選手情報入力!P12="","",IF(I4=1,種目情報!$J$6,種目情報!$J$9)))</f>
        <v/>
      </c>
      <c r="AF4" t="str">
        <f>IF(E4="","",IF(②選手情報入力!P12="","",IF(I4=1,IF(②選手情報入力!$P$5="","",②選手情報入力!$P$5),IF(②選手情報入力!$P$6="","",②選手情報入力!$P$6))))</f>
        <v/>
      </c>
      <c r="AG4" t="str">
        <f>IF(E4="","",IF(②選手情報入力!P12="","",0))</f>
        <v/>
      </c>
      <c r="AH4" t="str">
        <f>IF(E4="","",IF(②選手情報入力!P12="","",2))</f>
        <v/>
      </c>
    </row>
    <row r="5" spans="1:34">
      <c r="A5" t="str">
        <f>IF(E5="","",I5*1000000+①学校情報入力!$D$3*1000+②選手情報入力!A13)</f>
        <v/>
      </c>
      <c r="B5" t="str">
        <f>IF(E5="","",①学校情報入力!$D$3)</f>
        <v/>
      </c>
      <c r="E5" t="str">
        <f>IF(②選手情報入力!B13="","",②選手情報入力!B13)</f>
        <v/>
      </c>
      <c r="F5" t="str">
        <f>IF(E5="","",②選手情報入力!C13)</f>
        <v/>
      </c>
      <c r="G5" t="str">
        <f>IF(E5="","",②選手情報入力!D13)</f>
        <v/>
      </c>
      <c r="H5" t="str">
        <f t="shared" si="0"/>
        <v/>
      </c>
      <c r="I5" t="str">
        <f>IF(E5="","",IF(②選手情報入力!F13="男",1,2))</f>
        <v/>
      </c>
      <c r="J5" t="str">
        <f>IF(E5="","",IF(②選手情報入力!G13="","",②選手情報入力!G13))</f>
        <v/>
      </c>
      <c r="L5" t="str">
        <f t="shared" si="1"/>
        <v/>
      </c>
      <c r="M5" t="str">
        <f t="shared" si="2"/>
        <v/>
      </c>
      <c r="O5" t="str">
        <f>IF(E5="","",IF(②選手情報入力!H13="","",IF(I5=1,VLOOKUP(②選手情報入力!H13,種目情報!$A$4:$B$29,2,FALSE),VLOOKUP(②選手情報入力!H13,種目情報!$E$4:$F$24,2,FALSE))))</f>
        <v/>
      </c>
      <c r="P5" t="str">
        <f>IF(E5="","",IF(②選手情報入力!I13="","",②選手情報入力!I13))</f>
        <v/>
      </c>
      <c r="Q5" s="36" t="str">
        <f>IF(E5="","",IF(②選手情報入力!H13="","",0))</f>
        <v/>
      </c>
      <c r="R5" t="str">
        <f>IF(E5="","",IF(②選手情報入力!H13="","",IF(I5=1,VLOOKUP(②選手情報入力!H13,種目情報!$A$4:$C$29,3,FALSE),VLOOKUP(②選手情報入力!H13,種目情報!$E$4:$G$24,3,FALSE))))</f>
        <v/>
      </c>
      <c r="S5" t="str">
        <f>IF(E5="","",IF(②選手情報入力!J13="","",IF(I5=1,VLOOKUP(②選手情報入力!J13,種目情報!$A$4:$B$29,2,FALSE),VLOOKUP(②選手情報入力!J13,種目情報!$E$4:$F$24,2,FALSE))))</f>
        <v/>
      </c>
      <c r="T5" t="str">
        <f>IF(E5="","",IF(②選手情報入力!K13="","",②選手情報入力!K13))</f>
        <v/>
      </c>
      <c r="U5" s="36" t="str">
        <f>IF(E5="","",IF(②選手情報入力!J13="","",0))</f>
        <v/>
      </c>
      <c r="V5" t="str">
        <f>IF(E5="","",IF(②選手情報入力!J13="","",IF(I5=1,VLOOKUP(②選手情報入力!J13,種目情報!$A$4:$C$29,3,FALSE),VLOOKUP(②選手情報入力!J13,種目情報!$E$4:$G$24,3,FALSE))))</f>
        <v/>
      </c>
      <c r="W5" t="str">
        <f>IF(E5="","",IF(②選手情報入力!N13="","",IF(I5=1,種目情報!$J$4,種目情報!$J$7)))</f>
        <v/>
      </c>
      <c r="X5" t="str">
        <f>IF(A5="","",IF(②選手情報入力!N13="","",IF(I5=1,IF(②選手情報入力!$N$5="","",②選手情報入力!$N$5),IF(②選手情報入力!$N$6="","",②選手情報入力!$N$6))))</f>
        <v/>
      </c>
      <c r="Y5" s="36" t="str">
        <f>IF(E5="","",IF(②選手情報入力!N13="","",0))</f>
        <v/>
      </c>
      <c r="Z5" t="str">
        <f>IF(E5="","",IF(②選手情報入力!N13="","",2))</f>
        <v/>
      </c>
      <c r="AA5" t="str">
        <f>IF(E5="","",IF(②選手情報入力!O13="","",IF(I5=1,種目情報!$J$5,種目情報!$J$8)))</f>
        <v/>
      </c>
      <c r="AB5" t="str">
        <f>IF(E5="","",IF(②選手情報入力!O13="","",IF(I5=1,IF(②選手情報入力!$O$5="","",②選手情報入力!$O$5),IF(②選手情報入力!$O$6="","",②選手情報入力!$O$6))))</f>
        <v/>
      </c>
      <c r="AC5" t="str">
        <f>IF(E5="","",IF(②選手情報入力!O13="","",0))</f>
        <v/>
      </c>
      <c r="AD5" t="str">
        <f>IF(E5="","",IF(②選手情報入力!O13="","",2))</f>
        <v/>
      </c>
      <c r="AE5" t="str">
        <f>IF(E5="","",IF(②選手情報入力!P13="","",IF(I5=1,種目情報!$J$6,種目情報!$J$9)))</f>
        <v/>
      </c>
      <c r="AF5" t="str">
        <f>IF(E5="","",IF(②選手情報入力!P13="","",IF(I5=1,IF(②選手情報入力!$P$5="","",②選手情報入力!$P$5),IF(②選手情報入力!$P$6="","",②選手情報入力!$P$6))))</f>
        <v/>
      </c>
      <c r="AG5" t="str">
        <f>IF(E5="","",IF(②選手情報入力!P13="","",0))</f>
        <v/>
      </c>
      <c r="AH5" t="str">
        <f>IF(E5="","",IF(②選手情報入力!P13="","",2))</f>
        <v/>
      </c>
    </row>
    <row r="6" spans="1:34">
      <c r="A6" t="str">
        <f>IF(E6="","",I6*1000000+①学校情報入力!$D$3*1000+②選手情報入力!A14)</f>
        <v/>
      </c>
      <c r="B6" t="str">
        <f>IF(E6="","",①学校情報入力!$D$3)</f>
        <v/>
      </c>
      <c r="E6" t="str">
        <f>IF(②選手情報入力!B14="","",②選手情報入力!B14)</f>
        <v/>
      </c>
      <c r="F6" t="str">
        <f>IF(E6="","",②選手情報入力!C14)</f>
        <v/>
      </c>
      <c r="G6" t="str">
        <f>IF(E6="","",②選手情報入力!D14)</f>
        <v/>
      </c>
      <c r="H6" t="str">
        <f t="shared" si="0"/>
        <v/>
      </c>
      <c r="I6" t="str">
        <f>IF(E6="","",IF(②選手情報入力!F14="男",1,2))</f>
        <v/>
      </c>
      <c r="J6" t="str">
        <f>IF(E6="","",IF(②選手情報入力!G14="","",②選手情報入力!G14))</f>
        <v/>
      </c>
      <c r="L6" t="str">
        <f t="shared" si="1"/>
        <v/>
      </c>
      <c r="M6" t="str">
        <f t="shared" si="2"/>
        <v/>
      </c>
      <c r="O6" t="str">
        <f>IF(E6="","",IF(②選手情報入力!H14="","",IF(I6=1,VLOOKUP(②選手情報入力!H14,種目情報!$A$4:$B$29,2,FALSE),VLOOKUP(②選手情報入力!H14,種目情報!$E$4:$F$24,2,FALSE))))</f>
        <v/>
      </c>
      <c r="P6" t="str">
        <f>IF(E6="","",IF(②選手情報入力!I14="","",②選手情報入力!I14))</f>
        <v/>
      </c>
      <c r="Q6" s="36" t="str">
        <f>IF(E6="","",IF(②選手情報入力!H14="","",0))</f>
        <v/>
      </c>
      <c r="R6" t="str">
        <f>IF(E6="","",IF(②選手情報入力!H14="","",IF(I6=1,VLOOKUP(②選手情報入力!H14,種目情報!$A$4:$C$29,3,FALSE),VLOOKUP(②選手情報入力!H14,種目情報!$E$4:$G$24,3,FALSE))))</f>
        <v/>
      </c>
      <c r="S6" t="str">
        <f>IF(E6="","",IF(②選手情報入力!J14="","",IF(I6=1,VLOOKUP(②選手情報入力!J14,種目情報!$A$4:$B$29,2,FALSE),VLOOKUP(②選手情報入力!J14,種目情報!$E$4:$F$24,2,FALSE))))</f>
        <v/>
      </c>
      <c r="T6" t="str">
        <f>IF(E6="","",IF(②選手情報入力!K14="","",②選手情報入力!K14))</f>
        <v/>
      </c>
      <c r="U6" s="36" t="str">
        <f>IF(E6="","",IF(②選手情報入力!J14="","",0))</f>
        <v/>
      </c>
      <c r="V6" t="str">
        <f>IF(E6="","",IF(②選手情報入力!J14="","",IF(I6=1,VLOOKUP(②選手情報入力!J14,種目情報!$A$4:$C$29,3,FALSE),VLOOKUP(②選手情報入力!J14,種目情報!$E$4:$G$24,3,FALSE))))</f>
        <v/>
      </c>
      <c r="W6" t="str">
        <f>IF(E6="","",IF(②選手情報入力!N14="","",IF(I6=1,種目情報!$J$4,種目情報!$J$7)))</f>
        <v/>
      </c>
      <c r="X6" t="str">
        <f>IF(A6="","",IF(②選手情報入力!N14="","",IF(I6=1,IF(②選手情報入力!$N$5="","",②選手情報入力!$N$5),IF(②選手情報入力!$N$6="","",②選手情報入力!$N$6))))</f>
        <v/>
      </c>
      <c r="Y6" s="36" t="str">
        <f>IF(E6="","",IF(②選手情報入力!N14="","",0))</f>
        <v/>
      </c>
      <c r="Z6" t="str">
        <f>IF(E6="","",IF(②選手情報入力!N14="","",2))</f>
        <v/>
      </c>
      <c r="AA6" t="str">
        <f>IF(E6="","",IF(②選手情報入力!O14="","",IF(I6=1,種目情報!$J$5,種目情報!$J$8)))</f>
        <v/>
      </c>
      <c r="AB6" t="str">
        <f>IF(E6="","",IF(②選手情報入力!O14="","",IF(I6=1,IF(②選手情報入力!$O$5="","",②選手情報入力!$O$5),IF(②選手情報入力!$O$6="","",②選手情報入力!$O$6))))</f>
        <v/>
      </c>
      <c r="AC6" t="str">
        <f>IF(E6="","",IF(②選手情報入力!O14="","",0))</f>
        <v/>
      </c>
      <c r="AD6" t="str">
        <f>IF(E6="","",IF(②選手情報入力!O14="","",2))</f>
        <v/>
      </c>
      <c r="AE6" t="str">
        <f>IF(E6="","",IF(②選手情報入力!P14="","",IF(I6=1,種目情報!$J$6,種目情報!$J$9)))</f>
        <v/>
      </c>
      <c r="AF6" t="str">
        <f>IF(E6="","",IF(②選手情報入力!P14="","",IF(I6=1,IF(②選手情報入力!$P$5="","",②選手情報入力!$P$5),IF(②選手情報入力!$P$6="","",②選手情報入力!$P$6))))</f>
        <v/>
      </c>
      <c r="AG6" t="str">
        <f>IF(E6="","",IF(②選手情報入力!P14="","",0))</f>
        <v/>
      </c>
      <c r="AH6" t="str">
        <f>IF(E6="","",IF(②選手情報入力!P14="","",2))</f>
        <v/>
      </c>
    </row>
    <row r="7" spans="1:34">
      <c r="A7" t="str">
        <f>IF(E7="","",I7*1000000+①学校情報入力!$D$3*1000+②選手情報入力!A15)</f>
        <v/>
      </c>
      <c r="B7" t="str">
        <f>IF(E7="","",①学校情報入力!$D$3)</f>
        <v/>
      </c>
      <c r="E7" t="str">
        <f>IF(②選手情報入力!B15="","",②選手情報入力!B15)</f>
        <v/>
      </c>
      <c r="F7" t="str">
        <f>IF(E7="","",②選手情報入力!C15)</f>
        <v/>
      </c>
      <c r="G7" t="str">
        <f>IF(E7="","",②選手情報入力!D15)</f>
        <v/>
      </c>
      <c r="H7" t="str">
        <f t="shared" si="0"/>
        <v/>
      </c>
      <c r="I7" t="str">
        <f>IF(E7="","",IF(②選手情報入力!F15="男",1,2))</f>
        <v/>
      </c>
      <c r="J7" t="str">
        <f>IF(E7="","",IF(②選手情報入力!G15="","",②選手情報入力!G15))</f>
        <v/>
      </c>
      <c r="L7" t="str">
        <f t="shared" si="1"/>
        <v/>
      </c>
      <c r="M7" t="str">
        <f t="shared" si="2"/>
        <v/>
      </c>
      <c r="O7" t="str">
        <f>IF(E7="","",IF(②選手情報入力!H15="","",IF(I7=1,VLOOKUP(②選手情報入力!H15,種目情報!$A$4:$B$29,2,FALSE),VLOOKUP(②選手情報入力!H15,種目情報!$E$4:$F$24,2,FALSE))))</f>
        <v/>
      </c>
      <c r="P7" t="str">
        <f>IF(E7="","",IF(②選手情報入力!I15="","",②選手情報入力!I15))</f>
        <v/>
      </c>
      <c r="Q7" s="36" t="str">
        <f>IF(E7="","",IF(②選手情報入力!H15="","",0))</f>
        <v/>
      </c>
      <c r="R7" t="str">
        <f>IF(E7="","",IF(②選手情報入力!H15="","",IF(I7=1,VLOOKUP(②選手情報入力!H15,種目情報!$A$4:$C$29,3,FALSE),VLOOKUP(②選手情報入力!H15,種目情報!$E$4:$G$24,3,FALSE))))</f>
        <v/>
      </c>
      <c r="S7" t="str">
        <f>IF(E7="","",IF(②選手情報入力!J15="","",IF(I7=1,VLOOKUP(②選手情報入力!J15,種目情報!$A$4:$B$29,2,FALSE),VLOOKUP(②選手情報入力!J15,種目情報!$E$4:$F$24,2,FALSE))))</f>
        <v/>
      </c>
      <c r="T7" t="str">
        <f>IF(E7="","",IF(②選手情報入力!K15="","",②選手情報入力!K15))</f>
        <v/>
      </c>
      <c r="U7" s="36" t="str">
        <f>IF(E7="","",IF(②選手情報入力!J15="","",0))</f>
        <v/>
      </c>
      <c r="V7" t="str">
        <f>IF(E7="","",IF(②選手情報入力!J15="","",IF(I7=1,VLOOKUP(②選手情報入力!J15,種目情報!$A$4:$C$29,3,FALSE),VLOOKUP(②選手情報入力!J15,種目情報!$E$4:$G$24,3,FALSE))))</f>
        <v/>
      </c>
      <c r="W7" t="str">
        <f>IF(E7="","",IF(②選手情報入力!N15="","",IF(I7=1,種目情報!$J$4,種目情報!$J$7)))</f>
        <v/>
      </c>
      <c r="X7" t="str">
        <f>IF(A7="","",IF(②選手情報入力!N15="","",IF(I7=1,IF(②選手情報入力!$N$5="","",②選手情報入力!$N$5),IF(②選手情報入力!$N$6="","",②選手情報入力!$N$6))))</f>
        <v/>
      </c>
      <c r="Y7" s="36" t="str">
        <f>IF(E7="","",IF(②選手情報入力!N15="","",0))</f>
        <v/>
      </c>
      <c r="Z7" t="str">
        <f>IF(E7="","",IF(②選手情報入力!N15="","",2))</f>
        <v/>
      </c>
      <c r="AA7" t="str">
        <f>IF(E7="","",IF(②選手情報入力!O15="","",IF(I7=1,種目情報!$J$5,種目情報!$J$8)))</f>
        <v/>
      </c>
      <c r="AB7" t="str">
        <f>IF(E7="","",IF(②選手情報入力!O15="","",IF(I7=1,IF(②選手情報入力!$O$5="","",②選手情報入力!$O$5),IF(②選手情報入力!$O$6="","",②選手情報入力!$O$6))))</f>
        <v/>
      </c>
      <c r="AC7" t="str">
        <f>IF(E7="","",IF(②選手情報入力!O15="","",0))</f>
        <v/>
      </c>
      <c r="AD7" t="str">
        <f>IF(E7="","",IF(②選手情報入力!O15="","",2))</f>
        <v/>
      </c>
      <c r="AE7" t="str">
        <f>IF(E7="","",IF(②選手情報入力!P15="","",IF(I7=1,種目情報!$J$6,種目情報!$J$9)))</f>
        <v/>
      </c>
      <c r="AF7" t="str">
        <f>IF(E7="","",IF(②選手情報入力!P15="","",IF(I7=1,IF(②選手情報入力!$P$5="","",②選手情報入力!$P$5),IF(②選手情報入力!$P$6="","",②選手情報入力!$P$6))))</f>
        <v/>
      </c>
      <c r="AG7" t="str">
        <f>IF(E7="","",IF(②選手情報入力!P15="","",0))</f>
        <v/>
      </c>
      <c r="AH7" t="str">
        <f>IF(E7="","",IF(②選手情報入力!P15="","",2))</f>
        <v/>
      </c>
    </row>
    <row r="8" spans="1:34">
      <c r="A8" t="str">
        <f>IF(E8="","",I8*1000000+①学校情報入力!$D$3*1000+②選手情報入力!A16)</f>
        <v/>
      </c>
      <c r="B8" t="str">
        <f>IF(E8="","",①学校情報入力!$D$3)</f>
        <v/>
      </c>
      <c r="E8" t="str">
        <f>IF(②選手情報入力!B16="","",②選手情報入力!B16)</f>
        <v/>
      </c>
      <c r="F8" t="str">
        <f>IF(E8="","",②選手情報入力!C16)</f>
        <v/>
      </c>
      <c r="G8" t="str">
        <f>IF(E8="","",②選手情報入力!D16)</f>
        <v/>
      </c>
      <c r="H8" t="str">
        <f t="shared" si="0"/>
        <v/>
      </c>
      <c r="I8" t="str">
        <f>IF(E8="","",IF(②選手情報入力!F16="男",1,2))</f>
        <v/>
      </c>
      <c r="J8" t="str">
        <f>IF(E8="","",IF(②選手情報入力!G16="","",②選手情報入力!G16))</f>
        <v/>
      </c>
      <c r="L8" t="str">
        <f t="shared" si="1"/>
        <v/>
      </c>
      <c r="M8" t="str">
        <f t="shared" si="2"/>
        <v/>
      </c>
      <c r="O8" t="str">
        <f>IF(E8="","",IF(②選手情報入力!H16="","",IF(I8=1,VLOOKUP(②選手情報入力!H16,種目情報!$A$4:$B$29,2,FALSE),VLOOKUP(②選手情報入力!H16,種目情報!$E$4:$F$24,2,FALSE))))</f>
        <v/>
      </c>
      <c r="P8" t="str">
        <f>IF(E8="","",IF(②選手情報入力!I16="","",②選手情報入力!I16))</f>
        <v/>
      </c>
      <c r="Q8" s="36" t="str">
        <f>IF(E8="","",IF(②選手情報入力!H16="","",0))</f>
        <v/>
      </c>
      <c r="R8" t="str">
        <f>IF(E8="","",IF(②選手情報入力!H16="","",IF(I8=1,VLOOKUP(②選手情報入力!H16,種目情報!$A$4:$C$29,3,FALSE),VLOOKUP(②選手情報入力!H16,種目情報!$E$4:$G$24,3,FALSE))))</f>
        <v/>
      </c>
      <c r="S8" t="str">
        <f>IF(E8="","",IF(②選手情報入力!J16="","",IF(I8=1,VLOOKUP(②選手情報入力!J16,種目情報!$A$4:$B$29,2,FALSE),VLOOKUP(②選手情報入力!J16,種目情報!$E$4:$F$24,2,FALSE))))</f>
        <v/>
      </c>
      <c r="T8" t="str">
        <f>IF(E8="","",IF(②選手情報入力!K16="","",②選手情報入力!K16))</f>
        <v/>
      </c>
      <c r="U8" s="36" t="str">
        <f>IF(E8="","",IF(②選手情報入力!J16="","",0))</f>
        <v/>
      </c>
      <c r="V8" t="str">
        <f>IF(E8="","",IF(②選手情報入力!J16="","",IF(I8=1,VLOOKUP(②選手情報入力!J16,種目情報!$A$4:$C$29,3,FALSE),VLOOKUP(②選手情報入力!J16,種目情報!$E$4:$G$24,3,FALSE))))</f>
        <v/>
      </c>
      <c r="W8" t="str">
        <f>IF(E8="","",IF(②選手情報入力!N16="","",IF(I8=1,種目情報!$J$4,種目情報!$J$7)))</f>
        <v/>
      </c>
      <c r="X8" t="str">
        <f>IF(A8="","",IF(②選手情報入力!N16="","",IF(I8=1,IF(②選手情報入力!$N$5="","",②選手情報入力!$N$5),IF(②選手情報入力!$N$6="","",②選手情報入力!$N$6))))</f>
        <v/>
      </c>
      <c r="Y8" s="36" t="str">
        <f>IF(E8="","",IF(②選手情報入力!N16="","",0))</f>
        <v/>
      </c>
      <c r="Z8" t="str">
        <f>IF(E8="","",IF(②選手情報入力!N16="","",2))</f>
        <v/>
      </c>
      <c r="AA8" t="str">
        <f>IF(E8="","",IF(②選手情報入力!O16="","",IF(I8=1,種目情報!$J$5,種目情報!$J$8)))</f>
        <v/>
      </c>
      <c r="AB8" t="str">
        <f>IF(E8="","",IF(②選手情報入力!O16="","",IF(I8=1,IF(②選手情報入力!$O$5="","",②選手情報入力!$O$5),IF(②選手情報入力!$O$6="","",②選手情報入力!$O$6))))</f>
        <v/>
      </c>
      <c r="AC8" t="str">
        <f>IF(E8="","",IF(②選手情報入力!O16="","",0))</f>
        <v/>
      </c>
      <c r="AD8" t="str">
        <f>IF(E8="","",IF(②選手情報入力!O16="","",2))</f>
        <v/>
      </c>
      <c r="AE8" t="str">
        <f>IF(E8="","",IF(②選手情報入力!P16="","",IF(I8=1,種目情報!$J$6,種目情報!$J$9)))</f>
        <v/>
      </c>
      <c r="AF8" t="str">
        <f>IF(E8="","",IF(②選手情報入力!P16="","",IF(I8=1,IF(②選手情報入力!$P$5="","",②選手情報入力!$P$5),IF(②選手情報入力!$P$6="","",②選手情報入力!$P$6))))</f>
        <v/>
      </c>
      <c r="AG8" t="str">
        <f>IF(E8="","",IF(②選手情報入力!P16="","",0))</f>
        <v/>
      </c>
      <c r="AH8" t="str">
        <f>IF(E8="","",IF(②選手情報入力!P16="","",2))</f>
        <v/>
      </c>
    </row>
    <row r="9" spans="1:34">
      <c r="A9" t="str">
        <f>IF(E9="","",I9*1000000+①学校情報入力!$D$3*1000+②選手情報入力!A17)</f>
        <v/>
      </c>
      <c r="B9" t="str">
        <f>IF(E9="","",①学校情報入力!$D$3)</f>
        <v/>
      </c>
      <c r="E9" t="str">
        <f>IF(②選手情報入力!B17="","",②選手情報入力!B17)</f>
        <v/>
      </c>
      <c r="F9" t="str">
        <f>IF(E9="","",②選手情報入力!C17)</f>
        <v/>
      </c>
      <c r="G9" t="str">
        <f>IF(E9="","",②選手情報入力!D17)</f>
        <v/>
      </c>
      <c r="H9" t="str">
        <f t="shared" si="0"/>
        <v/>
      </c>
      <c r="I9" t="str">
        <f>IF(E9="","",IF(②選手情報入力!F17="男",1,2))</f>
        <v/>
      </c>
      <c r="J9" t="str">
        <f>IF(E9="","",IF(②選手情報入力!G17="","",②選手情報入力!G17))</f>
        <v/>
      </c>
      <c r="L9" t="str">
        <f t="shared" si="1"/>
        <v/>
      </c>
      <c r="M9" t="str">
        <f t="shared" si="2"/>
        <v/>
      </c>
      <c r="O9" t="str">
        <f>IF(E9="","",IF(②選手情報入力!H17="","",IF(I9=1,VLOOKUP(②選手情報入力!H17,種目情報!$A$4:$B$29,2,FALSE),VLOOKUP(②選手情報入力!H17,種目情報!$E$4:$F$24,2,FALSE))))</f>
        <v/>
      </c>
      <c r="P9" t="str">
        <f>IF(E9="","",IF(②選手情報入力!I17="","",②選手情報入力!I17))</f>
        <v/>
      </c>
      <c r="Q9" s="36" t="str">
        <f>IF(E9="","",IF(②選手情報入力!H17="","",0))</f>
        <v/>
      </c>
      <c r="R9" t="str">
        <f>IF(E9="","",IF(②選手情報入力!H17="","",IF(I9=1,VLOOKUP(②選手情報入力!H17,種目情報!$A$4:$C$29,3,FALSE),VLOOKUP(②選手情報入力!H17,種目情報!$E$4:$G$24,3,FALSE))))</f>
        <v/>
      </c>
      <c r="S9" t="str">
        <f>IF(E9="","",IF(②選手情報入力!J17="","",IF(I9=1,VLOOKUP(②選手情報入力!J17,種目情報!$A$4:$B$29,2,FALSE),VLOOKUP(②選手情報入力!J17,種目情報!$E$4:$F$24,2,FALSE))))</f>
        <v/>
      </c>
      <c r="T9" t="str">
        <f>IF(E9="","",IF(②選手情報入力!K17="","",②選手情報入力!K17))</f>
        <v/>
      </c>
      <c r="U9" s="36" t="str">
        <f>IF(E9="","",IF(②選手情報入力!J17="","",0))</f>
        <v/>
      </c>
      <c r="V9" t="str">
        <f>IF(E9="","",IF(②選手情報入力!J17="","",IF(I9=1,VLOOKUP(②選手情報入力!J17,種目情報!$A$4:$C$29,3,FALSE),VLOOKUP(②選手情報入力!J17,種目情報!$E$4:$G$24,3,FALSE))))</f>
        <v/>
      </c>
      <c r="W9" t="str">
        <f>IF(E9="","",IF(②選手情報入力!N17="","",IF(I9=1,種目情報!$J$4,種目情報!$J$7)))</f>
        <v/>
      </c>
      <c r="X9" t="str">
        <f>IF(A9="","",IF(②選手情報入力!N17="","",IF(I9=1,IF(②選手情報入力!$N$5="","",②選手情報入力!$N$5),IF(②選手情報入力!$N$6="","",②選手情報入力!$N$6))))</f>
        <v/>
      </c>
      <c r="Y9" s="36" t="str">
        <f>IF(E9="","",IF(②選手情報入力!N17="","",0))</f>
        <v/>
      </c>
      <c r="Z9" t="str">
        <f>IF(E9="","",IF(②選手情報入力!N17="","",2))</f>
        <v/>
      </c>
      <c r="AA9" t="str">
        <f>IF(E9="","",IF(②選手情報入力!O17="","",IF(I9=1,種目情報!$J$5,種目情報!$J$8)))</f>
        <v/>
      </c>
      <c r="AB9" t="str">
        <f>IF(E9="","",IF(②選手情報入力!O17="","",IF(I9=1,IF(②選手情報入力!$O$5="","",②選手情報入力!$O$5),IF(②選手情報入力!$O$6="","",②選手情報入力!$O$6))))</f>
        <v/>
      </c>
      <c r="AC9" t="str">
        <f>IF(E9="","",IF(②選手情報入力!O17="","",0))</f>
        <v/>
      </c>
      <c r="AD9" t="str">
        <f>IF(E9="","",IF(②選手情報入力!O17="","",2))</f>
        <v/>
      </c>
      <c r="AE9" t="str">
        <f>IF(E9="","",IF(②選手情報入力!P17="","",IF(I9=1,種目情報!$J$6,種目情報!$J$9)))</f>
        <v/>
      </c>
      <c r="AF9" t="str">
        <f>IF(E9="","",IF(②選手情報入力!P17="","",IF(I9=1,IF(②選手情報入力!$P$5="","",②選手情報入力!$P$5),IF(②選手情報入力!$P$6="","",②選手情報入力!$P$6))))</f>
        <v/>
      </c>
      <c r="AG9" t="str">
        <f>IF(E9="","",IF(②選手情報入力!P17="","",0))</f>
        <v/>
      </c>
      <c r="AH9" t="str">
        <f>IF(E9="","",IF(②選手情報入力!P17="","",2))</f>
        <v/>
      </c>
    </row>
    <row r="10" spans="1:34">
      <c r="A10" t="str">
        <f>IF(E10="","",I10*1000000+①学校情報入力!$D$3*1000+②選手情報入力!A18)</f>
        <v/>
      </c>
      <c r="B10" t="str">
        <f>IF(E10="","",①学校情報入力!$D$3)</f>
        <v/>
      </c>
      <c r="E10" t="str">
        <f>IF(②選手情報入力!B18="","",②選手情報入力!B18)</f>
        <v/>
      </c>
      <c r="F10" t="str">
        <f>IF(E10="","",②選手情報入力!C18)</f>
        <v/>
      </c>
      <c r="G10" t="str">
        <f>IF(E10="","",②選手情報入力!D18)</f>
        <v/>
      </c>
      <c r="H10" t="str">
        <f t="shared" si="0"/>
        <v/>
      </c>
      <c r="I10" t="str">
        <f>IF(E10="","",IF(②選手情報入力!F18="男",1,2))</f>
        <v/>
      </c>
      <c r="J10" t="str">
        <f>IF(E10="","",IF(②選手情報入力!G18="","",②選手情報入力!G18))</f>
        <v/>
      </c>
      <c r="L10" t="str">
        <f t="shared" si="1"/>
        <v/>
      </c>
      <c r="M10" t="str">
        <f t="shared" si="2"/>
        <v/>
      </c>
      <c r="O10" t="str">
        <f>IF(E10="","",IF(②選手情報入力!H18="","",IF(I10=1,VLOOKUP(②選手情報入力!H18,種目情報!$A$4:$B$29,2,FALSE),VLOOKUP(②選手情報入力!H18,種目情報!$E$4:$F$24,2,FALSE))))</f>
        <v/>
      </c>
      <c r="P10" t="str">
        <f>IF(E10="","",IF(②選手情報入力!I18="","",②選手情報入力!I18))</f>
        <v/>
      </c>
      <c r="Q10" s="36" t="str">
        <f>IF(E10="","",IF(②選手情報入力!H18="","",0))</f>
        <v/>
      </c>
      <c r="R10" t="str">
        <f>IF(E10="","",IF(②選手情報入力!H18="","",IF(I10=1,VLOOKUP(②選手情報入力!H18,種目情報!$A$4:$C$29,3,FALSE),VLOOKUP(②選手情報入力!H18,種目情報!$E$4:$G$24,3,FALSE))))</f>
        <v/>
      </c>
      <c r="S10" t="str">
        <f>IF(E10="","",IF(②選手情報入力!J18="","",IF(I10=1,VLOOKUP(②選手情報入力!J18,種目情報!$A$4:$B$29,2,FALSE),VLOOKUP(②選手情報入力!J18,種目情報!$E$4:$F$24,2,FALSE))))</f>
        <v/>
      </c>
      <c r="T10" t="str">
        <f>IF(E10="","",IF(②選手情報入力!K18="","",②選手情報入力!K18))</f>
        <v/>
      </c>
      <c r="U10" s="36" t="str">
        <f>IF(E10="","",IF(②選手情報入力!J18="","",0))</f>
        <v/>
      </c>
      <c r="V10" t="str">
        <f>IF(E10="","",IF(②選手情報入力!J18="","",IF(I10=1,VLOOKUP(②選手情報入力!J18,種目情報!$A$4:$C$29,3,FALSE),VLOOKUP(②選手情報入力!J18,種目情報!$E$4:$G$24,3,FALSE))))</f>
        <v/>
      </c>
      <c r="W10" t="str">
        <f>IF(E10="","",IF(②選手情報入力!N18="","",IF(I10=1,種目情報!$J$4,種目情報!$J$7)))</f>
        <v/>
      </c>
      <c r="X10" t="str">
        <f>IF(A10="","",IF(②選手情報入力!N18="","",IF(I10=1,IF(②選手情報入力!$N$5="","",②選手情報入力!$N$5),IF(②選手情報入力!$N$6="","",②選手情報入力!$N$6))))</f>
        <v/>
      </c>
      <c r="Y10" s="36" t="str">
        <f>IF(E10="","",IF(②選手情報入力!N18="","",0))</f>
        <v/>
      </c>
      <c r="Z10" t="str">
        <f>IF(E10="","",IF(②選手情報入力!N18="","",2))</f>
        <v/>
      </c>
      <c r="AA10" t="str">
        <f>IF(E10="","",IF(②選手情報入力!O18="","",IF(I10=1,種目情報!$J$5,種目情報!$J$8)))</f>
        <v/>
      </c>
      <c r="AB10" t="str">
        <f>IF(E10="","",IF(②選手情報入力!O18="","",IF(I10=1,IF(②選手情報入力!$O$5="","",②選手情報入力!$O$5),IF(②選手情報入力!$O$6="","",②選手情報入力!$O$6))))</f>
        <v/>
      </c>
      <c r="AC10" t="str">
        <f>IF(E10="","",IF(②選手情報入力!O18="","",0))</f>
        <v/>
      </c>
      <c r="AD10" t="str">
        <f>IF(E10="","",IF(②選手情報入力!O18="","",2))</f>
        <v/>
      </c>
      <c r="AE10" t="str">
        <f>IF(E10="","",IF(②選手情報入力!P18="","",IF(I10=1,種目情報!$J$6,種目情報!$J$9)))</f>
        <v/>
      </c>
      <c r="AF10" t="str">
        <f>IF(E10="","",IF(②選手情報入力!P18="","",IF(I10=1,IF(②選手情報入力!$P$5="","",②選手情報入力!$P$5),IF(②選手情報入力!$P$6="","",②選手情報入力!$P$6))))</f>
        <v/>
      </c>
      <c r="AG10" t="str">
        <f>IF(E10="","",IF(②選手情報入力!P18="","",0))</f>
        <v/>
      </c>
      <c r="AH10" t="str">
        <f>IF(E10="","",IF(②選手情報入力!P18="","",2))</f>
        <v/>
      </c>
    </row>
    <row r="11" spans="1:34">
      <c r="A11" t="str">
        <f>IF(E11="","",I11*1000000+①学校情報入力!$D$3*1000+②選手情報入力!A19)</f>
        <v/>
      </c>
      <c r="B11" t="str">
        <f>IF(E11="","",①学校情報入力!$D$3)</f>
        <v/>
      </c>
      <c r="E11" t="str">
        <f>IF(②選手情報入力!B19="","",②選手情報入力!B19)</f>
        <v/>
      </c>
      <c r="F11" t="str">
        <f>IF(E11="","",②選手情報入力!C19)</f>
        <v/>
      </c>
      <c r="G11" t="str">
        <f>IF(E11="","",②選手情報入力!D19)</f>
        <v/>
      </c>
      <c r="H11" t="str">
        <f t="shared" si="0"/>
        <v/>
      </c>
      <c r="I11" t="str">
        <f>IF(E11="","",IF(②選手情報入力!F19="男",1,2))</f>
        <v/>
      </c>
      <c r="J11" t="str">
        <f>IF(E11="","",IF(②選手情報入力!G19="","",②選手情報入力!G19))</f>
        <v/>
      </c>
      <c r="L11" t="str">
        <f t="shared" si="1"/>
        <v/>
      </c>
      <c r="M11" t="str">
        <f t="shared" si="2"/>
        <v/>
      </c>
      <c r="O11" t="str">
        <f>IF(E11="","",IF(②選手情報入力!H19="","",IF(I11=1,VLOOKUP(②選手情報入力!H19,種目情報!$A$4:$B$29,2,FALSE),VLOOKUP(②選手情報入力!H19,種目情報!$E$4:$F$24,2,FALSE))))</f>
        <v/>
      </c>
      <c r="P11" t="str">
        <f>IF(E11="","",IF(②選手情報入力!I19="","",②選手情報入力!I19))</f>
        <v/>
      </c>
      <c r="Q11" s="36" t="str">
        <f>IF(E11="","",IF(②選手情報入力!H19="","",0))</f>
        <v/>
      </c>
      <c r="R11" t="str">
        <f>IF(E11="","",IF(②選手情報入力!H19="","",IF(I11=1,VLOOKUP(②選手情報入力!H19,種目情報!$A$4:$C$29,3,FALSE),VLOOKUP(②選手情報入力!H19,種目情報!$E$4:$G$24,3,FALSE))))</f>
        <v/>
      </c>
      <c r="S11" t="str">
        <f>IF(E11="","",IF(②選手情報入力!J19="","",IF(I11=1,VLOOKUP(②選手情報入力!J19,種目情報!$A$4:$B$29,2,FALSE),VLOOKUP(②選手情報入力!J19,種目情報!$E$4:$F$24,2,FALSE))))</f>
        <v/>
      </c>
      <c r="T11" t="str">
        <f>IF(E11="","",IF(②選手情報入力!K19="","",②選手情報入力!K19))</f>
        <v/>
      </c>
      <c r="U11" s="36" t="str">
        <f>IF(E11="","",IF(②選手情報入力!J19="","",0))</f>
        <v/>
      </c>
      <c r="V11" t="str">
        <f>IF(E11="","",IF(②選手情報入力!J19="","",IF(I11=1,VLOOKUP(②選手情報入力!J19,種目情報!$A$4:$C$29,3,FALSE),VLOOKUP(②選手情報入力!J19,種目情報!$E$4:$G$24,3,FALSE))))</f>
        <v/>
      </c>
      <c r="W11" t="str">
        <f>IF(E11="","",IF(②選手情報入力!N19="","",IF(I11=1,種目情報!$J$4,種目情報!$J$7)))</f>
        <v/>
      </c>
      <c r="X11" t="str">
        <f>IF(A11="","",IF(②選手情報入力!N19="","",IF(I11=1,IF(②選手情報入力!$N$5="","",②選手情報入力!$N$5),IF(②選手情報入力!$N$6="","",②選手情報入力!$N$6))))</f>
        <v/>
      </c>
      <c r="Y11" s="36" t="str">
        <f>IF(E11="","",IF(②選手情報入力!N19="","",0))</f>
        <v/>
      </c>
      <c r="Z11" t="str">
        <f>IF(E11="","",IF(②選手情報入力!N19="","",2))</f>
        <v/>
      </c>
      <c r="AA11" t="str">
        <f>IF(E11="","",IF(②選手情報入力!O19="","",IF(I11=1,種目情報!$J$5,種目情報!$J$8)))</f>
        <v/>
      </c>
      <c r="AB11" t="str">
        <f>IF(E11="","",IF(②選手情報入力!O19="","",IF(I11=1,IF(②選手情報入力!$O$5="","",②選手情報入力!$O$5),IF(②選手情報入力!$O$6="","",②選手情報入力!$O$6))))</f>
        <v/>
      </c>
      <c r="AC11" t="str">
        <f>IF(E11="","",IF(②選手情報入力!O19="","",0))</f>
        <v/>
      </c>
      <c r="AD11" t="str">
        <f>IF(E11="","",IF(②選手情報入力!O19="","",2))</f>
        <v/>
      </c>
      <c r="AE11" t="str">
        <f>IF(E11="","",IF(②選手情報入力!P19="","",IF(I11=1,種目情報!$J$6,種目情報!$J$9)))</f>
        <v/>
      </c>
      <c r="AF11" t="str">
        <f>IF(E11="","",IF(②選手情報入力!P19="","",IF(I11=1,IF(②選手情報入力!$P$5="","",②選手情報入力!$P$5),IF(②選手情報入力!$P$6="","",②選手情報入力!$P$6))))</f>
        <v/>
      </c>
      <c r="AG11" t="str">
        <f>IF(E11="","",IF(②選手情報入力!P19="","",0))</f>
        <v/>
      </c>
      <c r="AH11" t="str">
        <f>IF(E11="","",IF(②選手情報入力!P19="","",2))</f>
        <v/>
      </c>
    </row>
    <row r="12" spans="1:34">
      <c r="A12" t="str">
        <f>IF(E12="","",I12*1000000+①学校情報入力!$D$3*1000+②選手情報入力!A20)</f>
        <v/>
      </c>
      <c r="B12" t="str">
        <f>IF(E12="","",①学校情報入力!$D$3)</f>
        <v/>
      </c>
      <c r="E12" t="str">
        <f>IF(②選手情報入力!B20="","",②選手情報入力!B20)</f>
        <v/>
      </c>
      <c r="F12" t="str">
        <f>IF(E12="","",②選手情報入力!C20)</f>
        <v/>
      </c>
      <c r="G12" t="str">
        <f>IF(E12="","",②選手情報入力!D20)</f>
        <v/>
      </c>
      <c r="H12" t="str">
        <f t="shared" si="0"/>
        <v/>
      </c>
      <c r="I12" t="str">
        <f>IF(E12="","",IF(②選手情報入力!F20="男",1,2))</f>
        <v/>
      </c>
      <c r="J12" t="str">
        <f>IF(E12="","",IF(②選手情報入力!G20="","",②選手情報入力!G20))</f>
        <v/>
      </c>
      <c r="L12" t="str">
        <f t="shared" si="1"/>
        <v/>
      </c>
      <c r="M12" t="str">
        <f t="shared" si="2"/>
        <v/>
      </c>
      <c r="O12" t="str">
        <f>IF(E12="","",IF(②選手情報入力!H20="","",IF(I12=1,VLOOKUP(②選手情報入力!H20,種目情報!$A$4:$B$29,2,FALSE),VLOOKUP(②選手情報入力!H20,種目情報!$E$4:$F$24,2,FALSE))))</f>
        <v/>
      </c>
      <c r="P12" t="str">
        <f>IF(E12="","",IF(②選手情報入力!I20="","",②選手情報入力!I20))</f>
        <v/>
      </c>
      <c r="Q12" s="36" t="str">
        <f>IF(E12="","",IF(②選手情報入力!H20="","",0))</f>
        <v/>
      </c>
      <c r="R12" t="str">
        <f>IF(E12="","",IF(②選手情報入力!H20="","",IF(I12=1,VLOOKUP(②選手情報入力!H20,種目情報!$A$4:$C$29,3,FALSE),VLOOKUP(②選手情報入力!H20,種目情報!$E$4:$G$24,3,FALSE))))</f>
        <v/>
      </c>
      <c r="S12" t="str">
        <f>IF(E12="","",IF(②選手情報入力!J20="","",IF(I12=1,VLOOKUP(②選手情報入力!J20,種目情報!$A$4:$B$29,2,FALSE),VLOOKUP(②選手情報入力!J20,種目情報!$E$4:$F$24,2,FALSE))))</f>
        <v/>
      </c>
      <c r="T12" t="str">
        <f>IF(E12="","",IF(②選手情報入力!K20="","",②選手情報入力!K20))</f>
        <v/>
      </c>
      <c r="U12" s="36" t="str">
        <f>IF(E12="","",IF(②選手情報入力!J20="","",0))</f>
        <v/>
      </c>
      <c r="V12" t="str">
        <f>IF(E12="","",IF(②選手情報入力!J20="","",IF(I12=1,VLOOKUP(②選手情報入力!J20,種目情報!$A$4:$C$29,3,FALSE),VLOOKUP(②選手情報入力!J20,種目情報!$E$4:$G$24,3,FALSE))))</f>
        <v/>
      </c>
      <c r="W12" t="str">
        <f>IF(E12="","",IF(②選手情報入力!N20="","",IF(I12=1,種目情報!$J$4,種目情報!$J$7)))</f>
        <v/>
      </c>
      <c r="X12" t="str">
        <f>IF(A12="","",IF(②選手情報入力!N20="","",IF(I12=1,IF(②選手情報入力!$N$5="","",②選手情報入力!$N$5),IF(②選手情報入力!$N$6="","",②選手情報入力!$N$6))))</f>
        <v/>
      </c>
      <c r="Y12" s="36" t="str">
        <f>IF(E12="","",IF(②選手情報入力!N20="","",0))</f>
        <v/>
      </c>
      <c r="Z12" t="str">
        <f>IF(E12="","",IF(②選手情報入力!N20="","",2))</f>
        <v/>
      </c>
      <c r="AA12" t="str">
        <f>IF(E12="","",IF(②選手情報入力!O20="","",IF(I12=1,種目情報!$J$5,種目情報!$J$8)))</f>
        <v/>
      </c>
      <c r="AB12" t="str">
        <f>IF(E12="","",IF(②選手情報入力!O20="","",IF(I12=1,IF(②選手情報入力!$O$5="","",②選手情報入力!$O$5),IF(②選手情報入力!$O$6="","",②選手情報入力!$O$6))))</f>
        <v/>
      </c>
      <c r="AC12" t="str">
        <f>IF(E12="","",IF(②選手情報入力!O20="","",0))</f>
        <v/>
      </c>
      <c r="AD12" t="str">
        <f>IF(E12="","",IF(②選手情報入力!O20="","",2))</f>
        <v/>
      </c>
      <c r="AE12" t="str">
        <f>IF(E12="","",IF(②選手情報入力!P20="","",IF(I12=1,種目情報!$J$6,種目情報!$J$9)))</f>
        <v/>
      </c>
      <c r="AF12" t="str">
        <f>IF(E12="","",IF(②選手情報入力!P20="","",IF(I12=1,IF(②選手情報入力!$P$5="","",②選手情報入力!$P$5),IF(②選手情報入力!$P$6="","",②選手情報入力!$P$6))))</f>
        <v/>
      </c>
      <c r="AG12" t="str">
        <f>IF(E12="","",IF(②選手情報入力!P20="","",0))</f>
        <v/>
      </c>
      <c r="AH12" t="str">
        <f>IF(E12="","",IF(②選手情報入力!P20="","",2))</f>
        <v/>
      </c>
    </row>
    <row r="13" spans="1:34">
      <c r="A13" t="str">
        <f>IF(E13="","",I13*1000000+①学校情報入力!$D$3*1000+②選手情報入力!A21)</f>
        <v/>
      </c>
      <c r="B13" t="str">
        <f>IF(E13="","",①学校情報入力!$D$3)</f>
        <v/>
      </c>
      <c r="E13" t="str">
        <f>IF(②選手情報入力!B21="","",②選手情報入力!B21)</f>
        <v/>
      </c>
      <c r="F13" t="str">
        <f>IF(E13="","",②選手情報入力!C21)</f>
        <v/>
      </c>
      <c r="G13" t="str">
        <f>IF(E13="","",②選手情報入力!D21)</f>
        <v/>
      </c>
      <c r="H13" t="str">
        <f t="shared" si="0"/>
        <v/>
      </c>
      <c r="I13" t="str">
        <f>IF(E13="","",IF(②選手情報入力!F21="男",1,2))</f>
        <v/>
      </c>
      <c r="J13" t="str">
        <f>IF(E13="","",IF(②選手情報入力!G21="","",②選手情報入力!G21))</f>
        <v/>
      </c>
      <c r="L13" t="str">
        <f t="shared" si="1"/>
        <v/>
      </c>
      <c r="M13" t="str">
        <f t="shared" si="2"/>
        <v/>
      </c>
      <c r="O13" t="str">
        <f>IF(E13="","",IF(②選手情報入力!H21="","",IF(I13=1,VLOOKUP(②選手情報入力!H21,種目情報!$A$4:$B$29,2,FALSE),VLOOKUP(②選手情報入力!H21,種目情報!$E$4:$F$24,2,FALSE))))</f>
        <v/>
      </c>
      <c r="P13" t="str">
        <f>IF(E13="","",IF(②選手情報入力!I21="","",②選手情報入力!I21))</f>
        <v/>
      </c>
      <c r="Q13" s="36" t="str">
        <f>IF(E13="","",IF(②選手情報入力!H21="","",0))</f>
        <v/>
      </c>
      <c r="R13" t="str">
        <f>IF(E13="","",IF(②選手情報入力!H21="","",IF(I13=1,VLOOKUP(②選手情報入力!H21,種目情報!$A$4:$C$29,3,FALSE),VLOOKUP(②選手情報入力!H21,種目情報!$E$4:$G$24,3,FALSE))))</f>
        <v/>
      </c>
      <c r="S13" t="str">
        <f>IF(E13="","",IF(②選手情報入力!J21="","",IF(I13=1,VLOOKUP(②選手情報入力!J21,種目情報!$A$4:$B$29,2,FALSE),VLOOKUP(②選手情報入力!J21,種目情報!$E$4:$F$24,2,FALSE))))</f>
        <v/>
      </c>
      <c r="T13" t="str">
        <f>IF(E13="","",IF(②選手情報入力!K21="","",②選手情報入力!K21))</f>
        <v/>
      </c>
      <c r="U13" s="36" t="str">
        <f>IF(E13="","",IF(②選手情報入力!J21="","",0))</f>
        <v/>
      </c>
      <c r="V13" t="str">
        <f>IF(E13="","",IF(②選手情報入力!J21="","",IF(I13=1,VLOOKUP(②選手情報入力!J21,種目情報!$A$4:$C$29,3,FALSE),VLOOKUP(②選手情報入力!J21,種目情報!$E$4:$G$24,3,FALSE))))</f>
        <v/>
      </c>
      <c r="W13" t="str">
        <f>IF(E13="","",IF(②選手情報入力!N21="","",IF(I13=1,種目情報!$J$4,種目情報!$J$7)))</f>
        <v/>
      </c>
      <c r="X13" t="str">
        <f>IF(A13="","",IF(②選手情報入力!N21="","",IF(I13=1,IF(②選手情報入力!$N$5="","",②選手情報入力!$N$5),IF(②選手情報入力!$N$6="","",②選手情報入力!$N$6))))</f>
        <v/>
      </c>
      <c r="Y13" s="36" t="str">
        <f>IF(E13="","",IF(②選手情報入力!N21="","",0))</f>
        <v/>
      </c>
      <c r="Z13" t="str">
        <f>IF(E13="","",IF(②選手情報入力!N21="","",2))</f>
        <v/>
      </c>
      <c r="AA13" t="str">
        <f>IF(E13="","",IF(②選手情報入力!O21="","",IF(I13=1,種目情報!$J$5,種目情報!$J$8)))</f>
        <v/>
      </c>
      <c r="AB13" t="str">
        <f>IF(E13="","",IF(②選手情報入力!O21="","",IF(I13=1,IF(②選手情報入力!$O$5="","",②選手情報入力!$O$5),IF(②選手情報入力!$O$6="","",②選手情報入力!$O$6))))</f>
        <v/>
      </c>
      <c r="AC13" t="str">
        <f>IF(E13="","",IF(②選手情報入力!O21="","",0))</f>
        <v/>
      </c>
      <c r="AD13" t="str">
        <f>IF(E13="","",IF(②選手情報入力!O21="","",2))</f>
        <v/>
      </c>
      <c r="AE13" t="str">
        <f>IF(E13="","",IF(②選手情報入力!P21="","",IF(I13=1,種目情報!$J$6,種目情報!$J$9)))</f>
        <v/>
      </c>
      <c r="AF13" t="str">
        <f>IF(E13="","",IF(②選手情報入力!P21="","",IF(I13=1,IF(②選手情報入力!$P$5="","",②選手情報入力!$P$5),IF(②選手情報入力!$P$6="","",②選手情報入力!$P$6))))</f>
        <v/>
      </c>
      <c r="AG13" t="str">
        <f>IF(E13="","",IF(②選手情報入力!P21="","",0))</f>
        <v/>
      </c>
      <c r="AH13" t="str">
        <f>IF(E13="","",IF(②選手情報入力!P21="","",2))</f>
        <v/>
      </c>
    </row>
    <row r="14" spans="1:34">
      <c r="A14" t="str">
        <f>IF(E14="","",I14*1000000+①学校情報入力!$D$3*1000+②選手情報入力!A22)</f>
        <v/>
      </c>
      <c r="B14" t="str">
        <f>IF(E14="","",①学校情報入力!$D$3)</f>
        <v/>
      </c>
      <c r="E14" t="str">
        <f>IF(②選手情報入力!B22="","",②選手情報入力!B22)</f>
        <v/>
      </c>
      <c r="F14" t="str">
        <f>IF(E14="","",②選手情報入力!C22)</f>
        <v/>
      </c>
      <c r="G14" t="str">
        <f>IF(E14="","",②選手情報入力!D22)</f>
        <v/>
      </c>
      <c r="H14" t="str">
        <f t="shared" si="0"/>
        <v/>
      </c>
      <c r="I14" t="str">
        <f>IF(E14="","",IF(②選手情報入力!F22="男",1,2))</f>
        <v/>
      </c>
      <c r="J14" t="str">
        <f>IF(E14="","",IF(②選手情報入力!G22="","",②選手情報入力!G22))</f>
        <v/>
      </c>
      <c r="L14" t="str">
        <f t="shared" si="1"/>
        <v/>
      </c>
      <c r="M14" t="str">
        <f t="shared" si="2"/>
        <v/>
      </c>
      <c r="O14" t="str">
        <f>IF(E14="","",IF(②選手情報入力!H22="","",IF(I14=1,VLOOKUP(②選手情報入力!H22,種目情報!$A$4:$B$29,2,FALSE),VLOOKUP(②選手情報入力!H22,種目情報!$E$4:$F$24,2,FALSE))))</f>
        <v/>
      </c>
      <c r="P14" t="str">
        <f>IF(E14="","",IF(②選手情報入力!I22="","",②選手情報入力!I22))</f>
        <v/>
      </c>
      <c r="Q14" s="36" t="str">
        <f>IF(E14="","",IF(②選手情報入力!H22="","",0))</f>
        <v/>
      </c>
      <c r="R14" t="str">
        <f>IF(E14="","",IF(②選手情報入力!H22="","",IF(I14=1,VLOOKUP(②選手情報入力!H22,種目情報!$A$4:$C$29,3,FALSE),VLOOKUP(②選手情報入力!H22,種目情報!$E$4:$G$24,3,FALSE))))</f>
        <v/>
      </c>
      <c r="S14" t="str">
        <f>IF(E14="","",IF(②選手情報入力!J22="","",IF(I14=1,VLOOKUP(②選手情報入力!J22,種目情報!$A$4:$B$29,2,FALSE),VLOOKUP(②選手情報入力!J22,種目情報!$E$4:$F$24,2,FALSE))))</f>
        <v/>
      </c>
      <c r="T14" t="str">
        <f>IF(E14="","",IF(②選手情報入力!K22="","",②選手情報入力!K22))</f>
        <v/>
      </c>
      <c r="U14" s="36" t="str">
        <f>IF(E14="","",IF(②選手情報入力!J22="","",0))</f>
        <v/>
      </c>
      <c r="V14" t="str">
        <f>IF(E14="","",IF(②選手情報入力!J22="","",IF(I14=1,VLOOKUP(②選手情報入力!J22,種目情報!$A$4:$C$29,3,FALSE),VLOOKUP(②選手情報入力!J22,種目情報!$E$4:$G$24,3,FALSE))))</f>
        <v/>
      </c>
      <c r="W14" t="str">
        <f>IF(E14="","",IF(②選手情報入力!N22="","",IF(I14=1,種目情報!$J$4,種目情報!$J$7)))</f>
        <v/>
      </c>
      <c r="X14" t="str">
        <f>IF(A14="","",IF(②選手情報入力!N22="","",IF(I14=1,IF(②選手情報入力!$N$5="","",②選手情報入力!$N$5),IF(②選手情報入力!$N$6="","",②選手情報入力!$N$6))))</f>
        <v/>
      </c>
      <c r="Y14" s="36" t="str">
        <f>IF(E14="","",IF(②選手情報入力!N22="","",0))</f>
        <v/>
      </c>
      <c r="Z14" t="str">
        <f>IF(E14="","",IF(②選手情報入力!N22="","",2))</f>
        <v/>
      </c>
      <c r="AA14" t="str">
        <f>IF(E14="","",IF(②選手情報入力!O22="","",IF(I14=1,種目情報!$J$5,種目情報!$J$8)))</f>
        <v/>
      </c>
      <c r="AB14" t="str">
        <f>IF(E14="","",IF(②選手情報入力!O22="","",IF(I14=1,IF(②選手情報入力!$O$5="","",②選手情報入力!$O$5),IF(②選手情報入力!$O$6="","",②選手情報入力!$O$6))))</f>
        <v/>
      </c>
      <c r="AC14" t="str">
        <f>IF(E14="","",IF(②選手情報入力!O22="","",0))</f>
        <v/>
      </c>
      <c r="AD14" t="str">
        <f>IF(E14="","",IF(②選手情報入力!O22="","",2))</f>
        <v/>
      </c>
      <c r="AE14" t="str">
        <f>IF(E14="","",IF(②選手情報入力!P22="","",IF(I14=1,種目情報!$J$6,種目情報!$J$9)))</f>
        <v/>
      </c>
      <c r="AF14" t="str">
        <f>IF(E14="","",IF(②選手情報入力!P22="","",IF(I14=1,IF(②選手情報入力!$P$5="","",②選手情報入力!$P$5),IF(②選手情報入力!$P$6="","",②選手情報入力!$P$6))))</f>
        <v/>
      </c>
      <c r="AG14" t="str">
        <f>IF(E14="","",IF(②選手情報入力!P22="","",0))</f>
        <v/>
      </c>
      <c r="AH14" t="str">
        <f>IF(E14="","",IF(②選手情報入力!P22="","",2))</f>
        <v/>
      </c>
    </row>
    <row r="15" spans="1:34">
      <c r="A15" t="str">
        <f>IF(E15="","",I15*1000000+①学校情報入力!$D$3*1000+②選手情報入力!A23)</f>
        <v/>
      </c>
      <c r="B15" t="str">
        <f>IF(E15="","",①学校情報入力!$D$3)</f>
        <v/>
      </c>
      <c r="E15" t="str">
        <f>IF(②選手情報入力!B23="","",②選手情報入力!B23)</f>
        <v/>
      </c>
      <c r="F15" t="str">
        <f>IF(E15="","",②選手情報入力!C23)</f>
        <v/>
      </c>
      <c r="G15" t="str">
        <f>IF(E15="","",②選手情報入力!D23)</f>
        <v/>
      </c>
      <c r="H15" t="str">
        <f t="shared" si="0"/>
        <v/>
      </c>
      <c r="I15" t="str">
        <f>IF(E15="","",IF(②選手情報入力!F23="男",1,2))</f>
        <v/>
      </c>
      <c r="J15" t="str">
        <f>IF(E15="","",IF(②選手情報入力!G23="","",②選手情報入力!G23))</f>
        <v/>
      </c>
      <c r="L15" t="str">
        <f t="shared" si="1"/>
        <v/>
      </c>
      <c r="M15" t="str">
        <f t="shared" si="2"/>
        <v/>
      </c>
      <c r="O15" t="str">
        <f>IF(E15="","",IF(②選手情報入力!H23="","",IF(I15=1,VLOOKUP(②選手情報入力!H23,種目情報!$A$4:$B$29,2,FALSE),VLOOKUP(②選手情報入力!H23,種目情報!$E$4:$F$24,2,FALSE))))</f>
        <v/>
      </c>
      <c r="P15" t="str">
        <f>IF(E15="","",IF(②選手情報入力!I23="","",②選手情報入力!I23))</f>
        <v/>
      </c>
      <c r="Q15" s="36" t="str">
        <f>IF(E15="","",IF(②選手情報入力!H23="","",0))</f>
        <v/>
      </c>
      <c r="R15" t="str">
        <f>IF(E15="","",IF(②選手情報入力!H23="","",IF(I15=1,VLOOKUP(②選手情報入力!H23,種目情報!$A$4:$C$29,3,FALSE),VLOOKUP(②選手情報入力!H23,種目情報!$E$4:$G$24,3,FALSE))))</f>
        <v/>
      </c>
      <c r="S15" t="str">
        <f>IF(E15="","",IF(②選手情報入力!J23="","",IF(I15=1,VLOOKUP(②選手情報入力!J23,種目情報!$A$4:$B$29,2,FALSE),VLOOKUP(②選手情報入力!J23,種目情報!$E$4:$F$24,2,FALSE))))</f>
        <v/>
      </c>
      <c r="T15" t="str">
        <f>IF(E15="","",IF(②選手情報入力!K23="","",②選手情報入力!K23))</f>
        <v/>
      </c>
      <c r="U15" s="36" t="str">
        <f>IF(E15="","",IF(②選手情報入力!J23="","",0))</f>
        <v/>
      </c>
      <c r="V15" t="str">
        <f>IF(E15="","",IF(②選手情報入力!J23="","",IF(I15=1,VLOOKUP(②選手情報入力!J23,種目情報!$A$4:$C$29,3,FALSE),VLOOKUP(②選手情報入力!J23,種目情報!$E$4:$G$24,3,FALSE))))</f>
        <v/>
      </c>
      <c r="W15" t="str">
        <f>IF(E15="","",IF(②選手情報入力!N23="","",IF(I15=1,種目情報!$J$4,種目情報!$J$7)))</f>
        <v/>
      </c>
      <c r="X15" t="str">
        <f>IF(A15="","",IF(②選手情報入力!N23="","",IF(I15=1,IF(②選手情報入力!$N$5="","",②選手情報入力!$N$5),IF(②選手情報入力!$N$6="","",②選手情報入力!$N$6))))</f>
        <v/>
      </c>
      <c r="Y15" s="36" t="str">
        <f>IF(E15="","",IF(②選手情報入力!N23="","",0))</f>
        <v/>
      </c>
      <c r="Z15" t="str">
        <f>IF(E15="","",IF(②選手情報入力!N23="","",2))</f>
        <v/>
      </c>
      <c r="AA15" t="str">
        <f>IF(E15="","",IF(②選手情報入力!O23="","",IF(I15=1,種目情報!$J$5,種目情報!$J$8)))</f>
        <v/>
      </c>
      <c r="AB15" t="str">
        <f>IF(E15="","",IF(②選手情報入力!O23="","",IF(I15=1,IF(②選手情報入力!$O$5="","",②選手情報入力!$O$5),IF(②選手情報入力!$O$6="","",②選手情報入力!$O$6))))</f>
        <v/>
      </c>
      <c r="AC15" t="str">
        <f>IF(E15="","",IF(②選手情報入力!O23="","",0))</f>
        <v/>
      </c>
      <c r="AD15" t="str">
        <f>IF(E15="","",IF(②選手情報入力!O23="","",2))</f>
        <v/>
      </c>
      <c r="AE15" t="str">
        <f>IF(E15="","",IF(②選手情報入力!P23="","",IF(I15=1,種目情報!$J$6,種目情報!$J$9)))</f>
        <v/>
      </c>
      <c r="AF15" t="str">
        <f>IF(E15="","",IF(②選手情報入力!P23="","",IF(I15=1,IF(②選手情報入力!$P$5="","",②選手情報入力!$P$5),IF(②選手情報入力!$P$6="","",②選手情報入力!$P$6))))</f>
        <v/>
      </c>
      <c r="AG15" t="str">
        <f>IF(E15="","",IF(②選手情報入力!P23="","",0))</f>
        <v/>
      </c>
      <c r="AH15" t="str">
        <f>IF(E15="","",IF(②選手情報入力!P23="","",2))</f>
        <v/>
      </c>
    </row>
    <row r="16" spans="1:34">
      <c r="A16" t="str">
        <f>IF(E16="","",I16*1000000+①学校情報入力!$D$3*1000+②選手情報入力!A24)</f>
        <v/>
      </c>
      <c r="B16" t="str">
        <f>IF(E16="","",①学校情報入力!$D$3)</f>
        <v/>
      </c>
      <c r="E16" t="str">
        <f>IF(②選手情報入力!B24="","",②選手情報入力!B24)</f>
        <v/>
      </c>
      <c r="F16" t="str">
        <f>IF(E16="","",②選手情報入力!C24)</f>
        <v/>
      </c>
      <c r="G16" t="str">
        <f>IF(E16="","",②選手情報入力!D24)</f>
        <v/>
      </c>
      <c r="H16" t="str">
        <f t="shared" si="0"/>
        <v/>
      </c>
      <c r="I16" t="str">
        <f>IF(E16="","",IF(②選手情報入力!F24="男",1,2))</f>
        <v/>
      </c>
      <c r="J16" t="str">
        <f>IF(E16="","",IF(②選手情報入力!G24="","",②選手情報入力!G24))</f>
        <v/>
      </c>
      <c r="L16" t="str">
        <f t="shared" si="1"/>
        <v/>
      </c>
      <c r="M16" t="str">
        <f t="shared" si="2"/>
        <v/>
      </c>
      <c r="O16" t="str">
        <f>IF(E16="","",IF(②選手情報入力!H24="","",IF(I16=1,VLOOKUP(②選手情報入力!H24,種目情報!$A$4:$B$29,2,FALSE),VLOOKUP(②選手情報入力!H24,種目情報!$E$4:$F$24,2,FALSE))))</f>
        <v/>
      </c>
      <c r="P16" t="str">
        <f>IF(E16="","",IF(②選手情報入力!I24="","",②選手情報入力!I24))</f>
        <v/>
      </c>
      <c r="Q16" s="36" t="str">
        <f>IF(E16="","",IF(②選手情報入力!H24="","",0))</f>
        <v/>
      </c>
      <c r="R16" t="str">
        <f>IF(E16="","",IF(②選手情報入力!H24="","",IF(I16=1,VLOOKUP(②選手情報入力!H24,種目情報!$A$4:$C$29,3,FALSE),VLOOKUP(②選手情報入力!H24,種目情報!$E$4:$G$24,3,FALSE))))</f>
        <v/>
      </c>
      <c r="S16" t="str">
        <f>IF(E16="","",IF(②選手情報入力!J24="","",IF(I16=1,VLOOKUP(②選手情報入力!J24,種目情報!$A$4:$B$29,2,FALSE),VLOOKUP(②選手情報入力!J24,種目情報!$E$4:$F$24,2,FALSE))))</f>
        <v/>
      </c>
      <c r="T16" t="str">
        <f>IF(E16="","",IF(②選手情報入力!K24="","",②選手情報入力!K24))</f>
        <v/>
      </c>
      <c r="U16" s="36" t="str">
        <f>IF(E16="","",IF(②選手情報入力!J24="","",0))</f>
        <v/>
      </c>
      <c r="V16" t="str">
        <f>IF(E16="","",IF(②選手情報入力!J24="","",IF(I16=1,VLOOKUP(②選手情報入力!J24,種目情報!$A$4:$C$29,3,FALSE),VLOOKUP(②選手情報入力!J24,種目情報!$E$4:$G$24,3,FALSE))))</f>
        <v/>
      </c>
      <c r="W16" t="str">
        <f>IF(E16="","",IF(②選手情報入力!N24="","",IF(I16=1,種目情報!$J$4,種目情報!$J$7)))</f>
        <v/>
      </c>
      <c r="X16" t="str">
        <f>IF(A16="","",IF(②選手情報入力!N24="","",IF(I16=1,IF(②選手情報入力!$N$5="","",②選手情報入力!$N$5),IF(②選手情報入力!$N$6="","",②選手情報入力!$N$6))))</f>
        <v/>
      </c>
      <c r="Y16" s="36" t="str">
        <f>IF(E16="","",IF(②選手情報入力!N24="","",0))</f>
        <v/>
      </c>
      <c r="Z16" t="str">
        <f>IF(E16="","",IF(②選手情報入力!N24="","",2))</f>
        <v/>
      </c>
      <c r="AA16" t="str">
        <f>IF(E16="","",IF(②選手情報入力!O24="","",IF(I16=1,種目情報!$J$5,種目情報!$J$8)))</f>
        <v/>
      </c>
      <c r="AB16" t="str">
        <f>IF(E16="","",IF(②選手情報入力!O24="","",IF(I16=1,IF(②選手情報入力!$O$5="","",②選手情報入力!$O$5),IF(②選手情報入力!$O$6="","",②選手情報入力!$O$6))))</f>
        <v/>
      </c>
      <c r="AC16" t="str">
        <f>IF(E16="","",IF(②選手情報入力!O24="","",0))</f>
        <v/>
      </c>
      <c r="AD16" t="str">
        <f>IF(E16="","",IF(②選手情報入力!O24="","",2))</f>
        <v/>
      </c>
      <c r="AE16" t="str">
        <f>IF(E16="","",IF(②選手情報入力!P24="","",IF(I16=1,種目情報!$J$6,種目情報!$J$9)))</f>
        <v/>
      </c>
      <c r="AF16" t="str">
        <f>IF(E16="","",IF(②選手情報入力!P24="","",IF(I16=1,IF(②選手情報入力!$P$5="","",②選手情報入力!$P$5),IF(②選手情報入力!$P$6="","",②選手情報入力!$P$6))))</f>
        <v/>
      </c>
      <c r="AG16" t="str">
        <f>IF(E16="","",IF(②選手情報入力!P24="","",0))</f>
        <v/>
      </c>
      <c r="AH16" t="str">
        <f>IF(E16="","",IF(②選手情報入力!P24="","",2))</f>
        <v/>
      </c>
    </row>
    <row r="17" spans="1:34">
      <c r="A17" t="str">
        <f>IF(E17="","",I17*1000000+①学校情報入力!$D$3*1000+②選手情報入力!A25)</f>
        <v/>
      </c>
      <c r="B17" t="str">
        <f>IF(E17="","",①学校情報入力!$D$3)</f>
        <v/>
      </c>
      <c r="E17" t="str">
        <f>IF(②選手情報入力!B25="","",②選手情報入力!B25)</f>
        <v/>
      </c>
      <c r="F17" t="str">
        <f>IF(E17="","",②選手情報入力!C25)</f>
        <v/>
      </c>
      <c r="G17" t="str">
        <f>IF(E17="","",②選手情報入力!D25)</f>
        <v/>
      </c>
      <c r="H17" t="str">
        <f t="shared" si="0"/>
        <v/>
      </c>
      <c r="I17" t="str">
        <f>IF(E17="","",IF(②選手情報入力!F25="男",1,2))</f>
        <v/>
      </c>
      <c r="J17" t="str">
        <f>IF(E17="","",IF(②選手情報入力!G25="","",②選手情報入力!G25))</f>
        <v/>
      </c>
      <c r="L17" t="str">
        <f t="shared" si="1"/>
        <v/>
      </c>
      <c r="M17" t="str">
        <f t="shared" si="2"/>
        <v/>
      </c>
      <c r="O17" t="str">
        <f>IF(E17="","",IF(②選手情報入力!H25="","",IF(I17=1,VLOOKUP(②選手情報入力!H25,種目情報!$A$4:$B$29,2,FALSE),VLOOKUP(②選手情報入力!H25,種目情報!$E$4:$F$24,2,FALSE))))</f>
        <v/>
      </c>
      <c r="P17" t="str">
        <f>IF(E17="","",IF(②選手情報入力!I25="","",②選手情報入力!I25))</f>
        <v/>
      </c>
      <c r="Q17" s="36" t="str">
        <f>IF(E17="","",IF(②選手情報入力!H25="","",0))</f>
        <v/>
      </c>
      <c r="R17" t="str">
        <f>IF(E17="","",IF(②選手情報入力!H25="","",IF(I17=1,VLOOKUP(②選手情報入力!H25,種目情報!$A$4:$C$29,3,FALSE),VLOOKUP(②選手情報入力!H25,種目情報!$E$4:$G$24,3,FALSE))))</f>
        <v/>
      </c>
      <c r="S17" t="str">
        <f>IF(E17="","",IF(②選手情報入力!J25="","",IF(I17=1,VLOOKUP(②選手情報入力!J25,種目情報!$A$4:$B$29,2,FALSE),VLOOKUP(②選手情報入力!J25,種目情報!$E$4:$F$24,2,FALSE))))</f>
        <v/>
      </c>
      <c r="T17" t="str">
        <f>IF(E17="","",IF(②選手情報入力!K25="","",②選手情報入力!K25))</f>
        <v/>
      </c>
      <c r="U17" s="36" t="str">
        <f>IF(E17="","",IF(②選手情報入力!J25="","",0))</f>
        <v/>
      </c>
      <c r="V17" t="str">
        <f>IF(E17="","",IF(②選手情報入力!J25="","",IF(I17=1,VLOOKUP(②選手情報入力!J25,種目情報!$A$4:$C$29,3,FALSE),VLOOKUP(②選手情報入力!J25,種目情報!$E$4:$G$24,3,FALSE))))</f>
        <v/>
      </c>
      <c r="W17" t="str">
        <f>IF(E17="","",IF(②選手情報入力!N25="","",IF(I17=1,種目情報!$J$4,種目情報!$J$7)))</f>
        <v/>
      </c>
      <c r="X17" t="str">
        <f>IF(A17="","",IF(②選手情報入力!N25="","",IF(I17=1,IF(②選手情報入力!$N$5="","",②選手情報入力!$N$5),IF(②選手情報入力!$N$6="","",②選手情報入力!$N$6))))</f>
        <v/>
      </c>
      <c r="Y17" s="36" t="str">
        <f>IF(E17="","",IF(②選手情報入力!N25="","",0))</f>
        <v/>
      </c>
      <c r="Z17" t="str">
        <f>IF(E17="","",IF(②選手情報入力!N25="","",2))</f>
        <v/>
      </c>
      <c r="AA17" t="str">
        <f>IF(E17="","",IF(②選手情報入力!O25="","",IF(I17=1,種目情報!$J$5,種目情報!$J$8)))</f>
        <v/>
      </c>
      <c r="AB17" t="str">
        <f>IF(E17="","",IF(②選手情報入力!O25="","",IF(I17=1,IF(②選手情報入力!$O$5="","",②選手情報入力!$O$5),IF(②選手情報入力!$O$6="","",②選手情報入力!$O$6))))</f>
        <v/>
      </c>
      <c r="AC17" t="str">
        <f>IF(E17="","",IF(②選手情報入力!O25="","",0))</f>
        <v/>
      </c>
      <c r="AD17" t="str">
        <f>IF(E17="","",IF(②選手情報入力!O25="","",2))</f>
        <v/>
      </c>
      <c r="AE17" t="str">
        <f>IF(E17="","",IF(②選手情報入力!P25="","",IF(I17=1,種目情報!$J$6,種目情報!$J$9)))</f>
        <v/>
      </c>
      <c r="AF17" t="str">
        <f>IF(E17="","",IF(②選手情報入力!P25="","",IF(I17=1,IF(②選手情報入力!$P$5="","",②選手情報入力!$P$5),IF(②選手情報入力!$P$6="","",②選手情報入力!$P$6))))</f>
        <v/>
      </c>
      <c r="AG17" t="str">
        <f>IF(E17="","",IF(②選手情報入力!P25="","",0))</f>
        <v/>
      </c>
      <c r="AH17" t="str">
        <f>IF(E17="","",IF(②選手情報入力!P25="","",2))</f>
        <v/>
      </c>
    </row>
    <row r="18" spans="1:34">
      <c r="A18" t="str">
        <f>IF(E18="","",I18*1000000+①学校情報入力!$D$3*1000+②選手情報入力!A26)</f>
        <v/>
      </c>
      <c r="B18" t="str">
        <f>IF(E18="","",①学校情報入力!$D$3)</f>
        <v/>
      </c>
      <c r="E18" t="str">
        <f>IF(②選手情報入力!B26="","",②選手情報入力!B26)</f>
        <v/>
      </c>
      <c r="F18" t="str">
        <f>IF(E18="","",②選手情報入力!C26)</f>
        <v/>
      </c>
      <c r="G18" t="str">
        <f>IF(E18="","",②選手情報入力!D26)</f>
        <v/>
      </c>
      <c r="H18" t="str">
        <f t="shared" si="0"/>
        <v/>
      </c>
      <c r="I18" t="str">
        <f>IF(E18="","",IF(②選手情報入力!F26="男",1,2))</f>
        <v/>
      </c>
      <c r="J18" t="str">
        <f>IF(E18="","",IF(②選手情報入力!G26="","",②選手情報入力!G26))</f>
        <v/>
      </c>
      <c r="L18" t="str">
        <f t="shared" si="1"/>
        <v/>
      </c>
      <c r="M18" t="str">
        <f t="shared" si="2"/>
        <v/>
      </c>
      <c r="O18" t="str">
        <f>IF(E18="","",IF(②選手情報入力!H26="","",IF(I18=1,VLOOKUP(②選手情報入力!H26,種目情報!$A$4:$B$29,2,FALSE),VLOOKUP(②選手情報入力!H26,種目情報!$E$4:$F$24,2,FALSE))))</f>
        <v/>
      </c>
      <c r="P18" t="str">
        <f>IF(E18="","",IF(②選手情報入力!I26="","",②選手情報入力!I26))</f>
        <v/>
      </c>
      <c r="Q18" s="36" t="str">
        <f>IF(E18="","",IF(②選手情報入力!H26="","",0))</f>
        <v/>
      </c>
      <c r="R18" t="str">
        <f>IF(E18="","",IF(②選手情報入力!H26="","",IF(I18=1,VLOOKUP(②選手情報入力!H26,種目情報!$A$4:$C$29,3,FALSE),VLOOKUP(②選手情報入力!H26,種目情報!$E$4:$G$24,3,FALSE))))</f>
        <v/>
      </c>
      <c r="S18" t="str">
        <f>IF(E18="","",IF(②選手情報入力!J26="","",IF(I18=1,VLOOKUP(②選手情報入力!J26,種目情報!$A$4:$B$29,2,FALSE),VLOOKUP(②選手情報入力!J26,種目情報!$E$4:$F$24,2,FALSE))))</f>
        <v/>
      </c>
      <c r="T18" t="str">
        <f>IF(E18="","",IF(②選手情報入力!K26="","",②選手情報入力!K26))</f>
        <v/>
      </c>
      <c r="U18" s="36" t="str">
        <f>IF(E18="","",IF(②選手情報入力!J26="","",0))</f>
        <v/>
      </c>
      <c r="V18" t="str">
        <f>IF(E18="","",IF(②選手情報入力!J26="","",IF(I18=1,VLOOKUP(②選手情報入力!J26,種目情報!$A$4:$C$29,3,FALSE),VLOOKUP(②選手情報入力!J26,種目情報!$E$4:$G$24,3,FALSE))))</f>
        <v/>
      </c>
      <c r="W18" t="str">
        <f>IF(E18="","",IF(②選手情報入力!N26="","",IF(I18=1,種目情報!$J$4,種目情報!$J$7)))</f>
        <v/>
      </c>
      <c r="X18" t="str">
        <f>IF(A18="","",IF(②選手情報入力!N26="","",IF(I18=1,IF(②選手情報入力!$N$5="","",②選手情報入力!$N$5),IF(②選手情報入力!$N$6="","",②選手情報入力!$N$6))))</f>
        <v/>
      </c>
      <c r="Y18" s="36" t="str">
        <f>IF(E18="","",IF(②選手情報入力!N26="","",0))</f>
        <v/>
      </c>
      <c r="Z18" t="str">
        <f>IF(E18="","",IF(②選手情報入力!N26="","",2))</f>
        <v/>
      </c>
      <c r="AA18" t="str">
        <f>IF(E18="","",IF(②選手情報入力!O26="","",IF(I18=1,種目情報!$J$5,種目情報!$J$8)))</f>
        <v/>
      </c>
      <c r="AB18" t="str">
        <f>IF(E18="","",IF(②選手情報入力!O26="","",IF(I18=1,IF(②選手情報入力!$O$5="","",②選手情報入力!$O$5),IF(②選手情報入力!$O$6="","",②選手情報入力!$O$6))))</f>
        <v/>
      </c>
      <c r="AC18" t="str">
        <f>IF(E18="","",IF(②選手情報入力!O26="","",0))</f>
        <v/>
      </c>
      <c r="AD18" t="str">
        <f>IF(E18="","",IF(②選手情報入力!O26="","",2))</f>
        <v/>
      </c>
      <c r="AE18" t="str">
        <f>IF(E18="","",IF(②選手情報入力!P26="","",IF(I18=1,種目情報!$J$6,種目情報!$J$9)))</f>
        <v/>
      </c>
      <c r="AF18" t="str">
        <f>IF(E18="","",IF(②選手情報入力!P26="","",IF(I18=1,IF(②選手情報入力!$P$5="","",②選手情報入力!$P$5),IF(②選手情報入力!$P$6="","",②選手情報入力!$P$6))))</f>
        <v/>
      </c>
      <c r="AG18" t="str">
        <f>IF(E18="","",IF(②選手情報入力!P26="","",0))</f>
        <v/>
      </c>
      <c r="AH18" t="str">
        <f>IF(E18="","",IF(②選手情報入力!P26="","",2))</f>
        <v/>
      </c>
    </row>
    <row r="19" spans="1:34">
      <c r="A19" t="str">
        <f>IF(E19="","",I19*1000000+①学校情報入力!$D$3*1000+②選手情報入力!A27)</f>
        <v/>
      </c>
      <c r="B19" t="str">
        <f>IF(E19="","",①学校情報入力!$D$3)</f>
        <v/>
      </c>
      <c r="E19" t="str">
        <f>IF(②選手情報入力!B27="","",②選手情報入力!B27)</f>
        <v/>
      </c>
      <c r="F19" t="str">
        <f>IF(E19="","",②選手情報入力!C27)</f>
        <v/>
      </c>
      <c r="G19" t="str">
        <f>IF(E19="","",②選手情報入力!D27)</f>
        <v/>
      </c>
      <c r="H19" t="str">
        <f t="shared" si="0"/>
        <v/>
      </c>
      <c r="I19" t="str">
        <f>IF(E19="","",IF(②選手情報入力!F27="男",1,2))</f>
        <v/>
      </c>
      <c r="J19" t="str">
        <f>IF(E19="","",IF(②選手情報入力!G27="","",②選手情報入力!G27))</f>
        <v/>
      </c>
      <c r="L19" t="str">
        <f t="shared" si="1"/>
        <v/>
      </c>
      <c r="M19" t="str">
        <f t="shared" si="2"/>
        <v/>
      </c>
      <c r="O19" t="str">
        <f>IF(E19="","",IF(②選手情報入力!H27="","",IF(I19=1,VLOOKUP(②選手情報入力!H27,種目情報!$A$4:$B$29,2,FALSE),VLOOKUP(②選手情報入力!H27,種目情報!$E$4:$F$24,2,FALSE))))</f>
        <v/>
      </c>
      <c r="P19" t="str">
        <f>IF(E19="","",IF(②選手情報入力!I27="","",②選手情報入力!I27))</f>
        <v/>
      </c>
      <c r="Q19" s="36" t="str">
        <f>IF(E19="","",IF(②選手情報入力!H27="","",0))</f>
        <v/>
      </c>
      <c r="R19" t="str">
        <f>IF(E19="","",IF(②選手情報入力!H27="","",IF(I19=1,VLOOKUP(②選手情報入力!H27,種目情報!$A$4:$C$29,3,FALSE),VLOOKUP(②選手情報入力!H27,種目情報!$E$4:$G$24,3,FALSE))))</f>
        <v/>
      </c>
      <c r="S19" t="str">
        <f>IF(E19="","",IF(②選手情報入力!J27="","",IF(I19=1,VLOOKUP(②選手情報入力!J27,種目情報!$A$4:$B$29,2,FALSE),VLOOKUP(②選手情報入力!J27,種目情報!$E$4:$F$24,2,FALSE))))</f>
        <v/>
      </c>
      <c r="T19" t="str">
        <f>IF(E19="","",IF(②選手情報入力!K27="","",②選手情報入力!K27))</f>
        <v/>
      </c>
      <c r="U19" s="36" t="str">
        <f>IF(E19="","",IF(②選手情報入力!J27="","",0))</f>
        <v/>
      </c>
      <c r="V19" t="str">
        <f>IF(E19="","",IF(②選手情報入力!J27="","",IF(I19=1,VLOOKUP(②選手情報入力!J27,種目情報!$A$4:$C$29,3,FALSE),VLOOKUP(②選手情報入力!J27,種目情報!$E$4:$G$24,3,FALSE))))</f>
        <v/>
      </c>
      <c r="W19" t="str">
        <f>IF(E19="","",IF(②選手情報入力!N27="","",IF(I19=1,種目情報!$J$4,種目情報!$J$7)))</f>
        <v/>
      </c>
      <c r="X19" t="str">
        <f>IF(A19="","",IF(②選手情報入力!N27="","",IF(I19=1,IF(②選手情報入力!$N$5="","",②選手情報入力!$N$5),IF(②選手情報入力!$N$6="","",②選手情報入力!$N$6))))</f>
        <v/>
      </c>
      <c r="Y19" s="36" t="str">
        <f>IF(E19="","",IF(②選手情報入力!N27="","",0))</f>
        <v/>
      </c>
      <c r="Z19" t="str">
        <f>IF(E19="","",IF(②選手情報入力!N27="","",2))</f>
        <v/>
      </c>
      <c r="AA19" t="str">
        <f>IF(E19="","",IF(②選手情報入力!O27="","",IF(I19=1,種目情報!$J$5,種目情報!$J$8)))</f>
        <v/>
      </c>
      <c r="AB19" t="str">
        <f>IF(E19="","",IF(②選手情報入力!O27="","",IF(I19=1,IF(②選手情報入力!$O$5="","",②選手情報入力!$O$5),IF(②選手情報入力!$O$6="","",②選手情報入力!$O$6))))</f>
        <v/>
      </c>
      <c r="AC19" t="str">
        <f>IF(E19="","",IF(②選手情報入力!O27="","",0))</f>
        <v/>
      </c>
      <c r="AD19" t="str">
        <f>IF(E19="","",IF(②選手情報入力!O27="","",2))</f>
        <v/>
      </c>
      <c r="AE19" t="str">
        <f>IF(E19="","",IF(②選手情報入力!P27="","",IF(I19=1,種目情報!$J$6,種目情報!$J$9)))</f>
        <v/>
      </c>
      <c r="AF19" t="str">
        <f>IF(E19="","",IF(②選手情報入力!P27="","",IF(I19=1,IF(②選手情報入力!$P$5="","",②選手情報入力!$P$5),IF(②選手情報入力!$P$6="","",②選手情報入力!$P$6))))</f>
        <v/>
      </c>
      <c r="AG19" t="str">
        <f>IF(E19="","",IF(②選手情報入力!P27="","",0))</f>
        <v/>
      </c>
      <c r="AH19" t="str">
        <f>IF(E19="","",IF(②選手情報入力!P27="","",2))</f>
        <v/>
      </c>
    </row>
    <row r="20" spans="1:34">
      <c r="A20" t="str">
        <f>IF(E20="","",I20*1000000+①学校情報入力!$D$3*1000+②選手情報入力!A28)</f>
        <v/>
      </c>
      <c r="B20" t="str">
        <f>IF(E20="","",①学校情報入力!$D$3)</f>
        <v/>
      </c>
      <c r="E20" t="str">
        <f>IF(②選手情報入力!B28="","",②選手情報入力!B28)</f>
        <v/>
      </c>
      <c r="F20" t="str">
        <f>IF(E20="","",②選手情報入力!C28)</f>
        <v/>
      </c>
      <c r="G20" t="str">
        <f>IF(E20="","",②選手情報入力!D28)</f>
        <v/>
      </c>
      <c r="H20" t="str">
        <f t="shared" si="0"/>
        <v/>
      </c>
      <c r="I20" t="str">
        <f>IF(E20="","",IF(②選手情報入力!F28="男",1,2))</f>
        <v/>
      </c>
      <c r="J20" t="str">
        <f>IF(E20="","",IF(②選手情報入力!G28="","",②選手情報入力!G28))</f>
        <v/>
      </c>
      <c r="L20" t="str">
        <f t="shared" si="1"/>
        <v/>
      </c>
      <c r="M20" t="str">
        <f t="shared" si="2"/>
        <v/>
      </c>
      <c r="O20" t="str">
        <f>IF(E20="","",IF(②選手情報入力!H28="","",IF(I20=1,VLOOKUP(②選手情報入力!H28,種目情報!$A$4:$B$29,2,FALSE),VLOOKUP(②選手情報入力!H28,種目情報!$E$4:$F$24,2,FALSE))))</f>
        <v/>
      </c>
      <c r="P20" t="str">
        <f>IF(E20="","",IF(②選手情報入力!I28="","",②選手情報入力!I28))</f>
        <v/>
      </c>
      <c r="Q20" s="36" t="str">
        <f>IF(E20="","",IF(②選手情報入力!H28="","",0))</f>
        <v/>
      </c>
      <c r="R20" t="str">
        <f>IF(E20="","",IF(②選手情報入力!H28="","",IF(I20=1,VLOOKUP(②選手情報入力!H28,種目情報!$A$4:$C$29,3,FALSE),VLOOKUP(②選手情報入力!H28,種目情報!$E$4:$G$24,3,FALSE))))</f>
        <v/>
      </c>
      <c r="S20" t="str">
        <f>IF(E20="","",IF(②選手情報入力!J28="","",IF(I20=1,VLOOKUP(②選手情報入力!J28,種目情報!$A$4:$B$29,2,FALSE),VLOOKUP(②選手情報入力!J28,種目情報!$E$4:$F$24,2,FALSE))))</f>
        <v/>
      </c>
      <c r="T20" t="str">
        <f>IF(E20="","",IF(②選手情報入力!K28="","",②選手情報入力!K28))</f>
        <v/>
      </c>
      <c r="U20" s="36" t="str">
        <f>IF(E20="","",IF(②選手情報入力!J28="","",0))</f>
        <v/>
      </c>
      <c r="V20" t="str">
        <f>IF(E20="","",IF(②選手情報入力!J28="","",IF(I20=1,VLOOKUP(②選手情報入力!J28,種目情報!$A$4:$C$29,3,FALSE),VLOOKUP(②選手情報入力!J28,種目情報!$E$4:$G$24,3,FALSE))))</f>
        <v/>
      </c>
      <c r="W20" t="str">
        <f>IF(E20="","",IF(②選手情報入力!N28="","",IF(I20=1,種目情報!$J$4,種目情報!$J$7)))</f>
        <v/>
      </c>
      <c r="X20" t="str">
        <f>IF(A20="","",IF(②選手情報入力!N28="","",IF(I20=1,IF(②選手情報入力!$N$5="","",②選手情報入力!$N$5),IF(②選手情報入力!$N$6="","",②選手情報入力!$N$6))))</f>
        <v/>
      </c>
      <c r="Y20" s="36" t="str">
        <f>IF(E20="","",IF(②選手情報入力!N28="","",0))</f>
        <v/>
      </c>
      <c r="Z20" t="str">
        <f>IF(E20="","",IF(②選手情報入力!N28="","",2))</f>
        <v/>
      </c>
      <c r="AA20" t="str">
        <f>IF(E20="","",IF(②選手情報入力!O28="","",IF(I20=1,種目情報!$J$5,種目情報!$J$8)))</f>
        <v/>
      </c>
      <c r="AB20" t="str">
        <f>IF(E20="","",IF(②選手情報入力!O28="","",IF(I20=1,IF(②選手情報入力!$O$5="","",②選手情報入力!$O$5),IF(②選手情報入力!$O$6="","",②選手情報入力!$O$6))))</f>
        <v/>
      </c>
      <c r="AC20" t="str">
        <f>IF(E20="","",IF(②選手情報入力!O28="","",0))</f>
        <v/>
      </c>
      <c r="AD20" t="str">
        <f>IF(E20="","",IF(②選手情報入力!O28="","",2))</f>
        <v/>
      </c>
      <c r="AE20" t="str">
        <f>IF(E20="","",IF(②選手情報入力!P28="","",IF(I20=1,種目情報!$J$6,種目情報!$J$9)))</f>
        <v/>
      </c>
      <c r="AF20" t="str">
        <f>IF(E20="","",IF(②選手情報入力!P28="","",IF(I20=1,IF(②選手情報入力!$P$5="","",②選手情報入力!$P$5),IF(②選手情報入力!$P$6="","",②選手情報入力!$P$6))))</f>
        <v/>
      </c>
      <c r="AG20" t="str">
        <f>IF(E20="","",IF(②選手情報入力!P28="","",0))</f>
        <v/>
      </c>
      <c r="AH20" t="str">
        <f>IF(E20="","",IF(②選手情報入力!P28="","",2))</f>
        <v/>
      </c>
    </row>
    <row r="21" spans="1:34">
      <c r="A21" t="str">
        <f>IF(E21="","",I21*1000000+①学校情報入力!$D$3*1000+②選手情報入力!A29)</f>
        <v/>
      </c>
      <c r="B21" t="str">
        <f>IF(E21="","",①学校情報入力!$D$3)</f>
        <v/>
      </c>
      <c r="E21" t="str">
        <f>IF(②選手情報入力!B29="","",②選手情報入力!B29)</f>
        <v/>
      </c>
      <c r="F21" t="str">
        <f>IF(E21="","",②選手情報入力!C29)</f>
        <v/>
      </c>
      <c r="G21" t="str">
        <f>IF(E21="","",②選手情報入力!D29)</f>
        <v/>
      </c>
      <c r="H21" t="str">
        <f t="shared" si="0"/>
        <v/>
      </c>
      <c r="I21" t="str">
        <f>IF(E21="","",IF(②選手情報入力!F29="男",1,2))</f>
        <v/>
      </c>
      <c r="J21" t="str">
        <f>IF(E21="","",IF(②選手情報入力!G29="","",②選手情報入力!G29))</f>
        <v/>
      </c>
      <c r="L21" t="str">
        <f t="shared" si="1"/>
        <v/>
      </c>
      <c r="M21" t="str">
        <f t="shared" si="2"/>
        <v/>
      </c>
      <c r="O21" t="str">
        <f>IF(E21="","",IF(②選手情報入力!H29="","",IF(I21=1,VLOOKUP(②選手情報入力!H29,種目情報!$A$4:$B$29,2,FALSE),VLOOKUP(②選手情報入力!H29,種目情報!$E$4:$F$24,2,FALSE))))</f>
        <v/>
      </c>
      <c r="P21" t="str">
        <f>IF(E21="","",IF(②選手情報入力!I29="","",②選手情報入力!I29))</f>
        <v/>
      </c>
      <c r="Q21" s="36" t="str">
        <f>IF(E21="","",IF(②選手情報入力!H29="","",0))</f>
        <v/>
      </c>
      <c r="R21" t="str">
        <f>IF(E21="","",IF(②選手情報入力!H29="","",IF(I21=1,VLOOKUP(②選手情報入力!H29,種目情報!$A$4:$C$29,3,FALSE),VLOOKUP(②選手情報入力!H29,種目情報!$E$4:$G$24,3,FALSE))))</f>
        <v/>
      </c>
      <c r="S21" t="str">
        <f>IF(E21="","",IF(②選手情報入力!J29="","",IF(I21=1,VLOOKUP(②選手情報入力!J29,種目情報!$A$4:$B$29,2,FALSE),VLOOKUP(②選手情報入力!J29,種目情報!$E$4:$F$24,2,FALSE))))</f>
        <v/>
      </c>
      <c r="T21" t="str">
        <f>IF(E21="","",IF(②選手情報入力!K29="","",②選手情報入力!K29))</f>
        <v/>
      </c>
      <c r="U21" s="36" t="str">
        <f>IF(E21="","",IF(②選手情報入力!J29="","",0))</f>
        <v/>
      </c>
      <c r="V21" t="str">
        <f>IF(E21="","",IF(②選手情報入力!J29="","",IF(I21=1,VLOOKUP(②選手情報入力!J29,種目情報!$A$4:$C$29,3,FALSE),VLOOKUP(②選手情報入力!J29,種目情報!$E$4:$G$24,3,FALSE))))</f>
        <v/>
      </c>
      <c r="W21" t="str">
        <f>IF(E21="","",IF(②選手情報入力!N29="","",IF(I21=1,種目情報!$J$4,種目情報!$J$7)))</f>
        <v/>
      </c>
      <c r="X21" t="str">
        <f>IF(A21="","",IF(②選手情報入力!N29="","",IF(I21=1,IF(②選手情報入力!$N$5="","",②選手情報入力!$N$5),IF(②選手情報入力!$N$6="","",②選手情報入力!$N$6))))</f>
        <v/>
      </c>
      <c r="Y21" s="36" t="str">
        <f>IF(E21="","",IF(②選手情報入力!N29="","",0))</f>
        <v/>
      </c>
      <c r="Z21" t="str">
        <f>IF(E21="","",IF(②選手情報入力!N29="","",2))</f>
        <v/>
      </c>
      <c r="AA21" t="str">
        <f>IF(E21="","",IF(②選手情報入力!O29="","",IF(I21=1,種目情報!$J$5,種目情報!$J$8)))</f>
        <v/>
      </c>
      <c r="AB21" t="str">
        <f>IF(E21="","",IF(②選手情報入力!O29="","",IF(I21=1,IF(②選手情報入力!$O$5="","",②選手情報入力!$O$5),IF(②選手情報入力!$O$6="","",②選手情報入力!$O$6))))</f>
        <v/>
      </c>
      <c r="AC21" t="str">
        <f>IF(E21="","",IF(②選手情報入力!O29="","",0))</f>
        <v/>
      </c>
      <c r="AD21" t="str">
        <f>IF(E21="","",IF(②選手情報入力!O29="","",2))</f>
        <v/>
      </c>
      <c r="AE21" t="str">
        <f>IF(E21="","",IF(②選手情報入力!P29="","",IF(I21=1,種目情報!$J$6,種目情報!$J$9)))</f>
        <v/>
      </c>
      <c r="AF21" t="str">
        <f>IF(E21="","",IF(②選手情報入力!P29="","",IF(I21=1,IF(②選手情報入力!$P$5="","",②選手情報入力!$P$5),IF(②選手情報入力!$P$6="","",②選手情報入力!$P$6))))</f>
        <v/>
      </c>
      <c r="AG21" t="str">
        <f>IF(E21="","",IF(②選手情報入力!P29="","",0))</f>
        <v/>
      </c>
      <c r="AH21" t="str">
        <f>IF(E21="","",IF(②選手情報入力!P29="","",2))</f>
        <v/>
      </c>
    </row>
    <row r="22" spans="1:34">
      <c r="A22" t="str">
        <f>IF(E22="","",I22*1000000+①学校情報入力!$D$3*1000+②選手情報入力!A30)</f>
        <v/>
      </c>
      <c r="B22" t="str">
        <f>IF(E22="","",①学校情報入力!$D$3)</f>
        <v/>
      </c>
      <c r="E22" t="str">
        <f>IF(②選手情報入力!B30="","",②選手情報入力!B30)</f>
        <v/>
      </c>
      <c r="F22" t="str">
        <f>IF(E22="","",②選手情報入力!C30)</f>
        <v/>
      </c>
      <c r="G22" t="str">
        <f>IF(E22="","",②選手情報入力!D30)</f>
        <v/>
      </c>
      <c r="H22" t="str">
        <f t="shared" si="0"/>
        <v/>
      </c>
      <c r="I22" t="str">
        <f>IF(E22="","",IF(②選手情報入力!F30="男",1,2))</f>
        <v/>
      </c>
      <c r="J22" t="str">
        <f>IF(E22="","",IF(②選手情報入力!G30="","",②選手情報入力!G30))</f>
        <v/>
      </c>
      <c r="L22" t="str">
        <f t="shared" si="1"/>
        <v/>
      </c>
      <c r="M22" t="str">
        <f t="shared" si="2"/>
        <v/>
      </c>
      <c r="O22" t="str">
        <f>IF(E22="","",IF(②選手情報入力!H30="","",IF(I22=1,VLOOKUP(②選手情報入力!H30,種目情報!$A$4:$B$29,2,FALSE),VLOOKUP(②選手情報入力!H30,種目情報!$E$4:$F$24,2,FALSE))))</f>
        <v/>
      </c>
      <c r="P22" t="str">
        <f>IF(E22="","",IF(②選手情報入力!I30="","",②選手情報入力!I30))</f>
        <v/>
      </c>
      <c r="Q22" s="36" t="str">
        <f>IF(E22="","",IF(②選手情報入力!H30="","",0))</f>
        <v/>
      </c>
      <c r="R22" t="str">
        <f>IF(E22="","",IF(②選手情報入力!H30="","",IF(I22=1,VLOOKUP(②選手情報入力!H30,種目情報!$A$4:$C$29,3,FALSE),VLOOKUP(②選手情報入力!H30,種目情報!$E$4:$G$24,3,FALSE))))</f>
        <v/>
      </c>
      <c r="S22" t="str">
        <f>IF(E22="","",IF(②選手情報入力!J30="","",IF(I22=1,VLOOKUP(②選手情報入力!J30,種目情報!$A$4:$B$29,2,FALSE),VLOOKUP(②選手情報入力!J30,種目情報!$E$4:$F$24,2,FALSE))))</f>
        <v/>
      </c>
      <c r="T22" t="str">
        <f>IF(E22="","",IF(②選手情報入力!K30="","",②選手情報入力!K30))</f>
        <v/>
      </c>
      <c r="U22" s="36" t="str">
        <f>IF(E22="","",IF(②選手情報入力!J30="","",0))</f>
        <v/>
      </c>
      <c r="V22" t="str">
        <f>IF(E22="","",IF(②選手情報入力!J30="","",IF(I22=1,VLOOKUP(②選手情報入力!J30,種目情報!$A$4:$C$29,3,FALSE),VLOOKUP(②選手情報入力!J30,種目情報!$E$4:$G$24,3,FALSE))))</f>
        <v/>
      </c>
      <c r="W22" t="str">
        <f>IF(E22="","",IF(②選手情報入力!N30="","",IF(I22=1,種目情報!$J$4,種目情報!$J$7)))</f>
        <v/>
      </c>
      <c r="X22" t="str">
        <f>IF(A22="","",IF(②選手情報入力!N30="","",IF(I22=1,IF(②選手情報入力!$N$5="","",②選手情報入力!$N$5),IF(②選手情報入力!$N$6="","",②選手情報入力!$N$6))))</f>
        <v/>
      </c>
      <c r="Y22" s="36" t="str">
        <f>IF(E22="","",IF(②選手情報入力!N30="","",0))</f>
        <v/>
      </c>
      <c r="Z22" t="str">
        <f>IF(E22="","",IF(②選手情報入力!N30="","",2))</f>
        <v/>
      </c>
      <c r="AA22" t="str">
        <f>IF(E22="","",IF(②選手情報入力!O30="","",IF(I22=1,種目情報!$J$5,種目情報!$J$8)))</f>
        <v/>
      </c>
      <c r="AB22" t="str">
        <f>IF(E22="","",IF(②選手情報入力!O30="","",IF(I22=1,IF(②選手情報入力!$O$5="","",②選手情報入力!$O$5),IF(②選手情報入力!$O$6="","",②選手情報入力!$O$6))))</f>
        <v/>
      </c>
      <c r="AC22" t="str">
        <f>IF(E22="","",IF(②選手情報入力!O30="","",0))</f>
        <v/>
      </c>
      <c r="AD22" t="str">
        <f>IF(E22="","",IF(②選手情報入力!O30="","",2))</f>
        <v/>
      </c>
      <c r="AE22" t="str">
        <f>IF(E22="","",IF(②選手情報入力!P30="","",IF(I22=1,種目情報!$J$6,種目情報!$J$9)))</f>
        <v/>
      </c>
      <c r="AF22" t="str">
        <f>IF(E22="","",IF(②選手情報入力!P30="","",IF(I22=1,IF(②選手情報入力!$P$5="","",②選手情報入力!$P$5),IF(②選手情報入力!$P$6="","",②選手情報入力!$P$6))))</f>
        <v/>
      </c>
      <c r="AG22" t="str">
        <f>IF(E22="","",IF(②選手情報入力!P30="","",0))</f>
        <v/>
      </c>
      <c r="AH22" t="str">
        <f>IF(E22="","",IF(②選手情報入力!P30="","",2))</f>
        <v/>
      </c>
    </row>
    <row r="23" spans="1:34">
      <c r="A23" t="str">
        <f>IF(E23="","",I23*1000000+①学校情報入力!$D$3*1000+②選手情報入力!A31)</f>
        <v/>
      </c>
      <c r="B23" t="str">
        <f>IF(E23="","",①学校情報入力!$D$3)</f>
        <v/>
      </c>
      <c r="E23" t="str">
        <f>IF(②選手情報入力!B31="","",②選手情報入力!B31)</f>
        <v/>
      </c>
      <c r="F23" t="str">
        <f>IF(E23="","",②選手情報入力!C31)</f>
        <v/>
      </c>
      <c r="G23" t="str">
        <f>IF(E23="","",②選手情報入力!D31)</f>
        <v/>
      </c>
      <c r="H23" t="str">
        <f t="shared" si="0"/>
        <v/>
      </c>
      <c r="I23" t="str">
        <f>IF(E23="","",IF(②選手情報入力!F31="男",1,2))</f>
        <v/>
      </c>
      <c r="J23" t="str">
        <f>IF(E23="","",IF(②選手情報入力!G31="","",②選手情報入力!G31))</f>
        <v/>
      </c>
      <c r="L23" t="str">
        <f t="shared" si="1"/>
        <v/>
      </c>
      <c r="M23" t="str">
        <f t="shared" si="2"/>
        <v/>
      </c>
      <c r="O23" t="str">
        <f>IF(E23="","",IF(②選手情報入力!H31="","",IF(I23=1,VLOOKUP(②選手情報入力!H31,種目情報!$A$4:$B$29,2,FALSE),VLOOKUP(②選手情報入力!H31,種目情報!$E$4:$F$24,2,FALSE))))</f>
        <v/>
      </c>
      <c r="P23" t="str">
        <f>IF(E23="","",IF(②選手情報入力!I31="","",②選手情報入力!I31))</f>
        <v/>
      </c>
      <c r="Q23" s="36" t="str">
        <f>IF(E23="","",IF(②選手情報入力!H31="","",0))</f>
        <v/>
      </c>
      <c r="R23" t="str">
        <f>IF(E23="","",IF(②選手情報入力!H31="","",IF(I23=1,VLOOKUP(②選手情報入力!H31,種目情報!$A$4:$C$29,3,FALSE),VLOOKUP(②選手情報入力!H31,種目情報!$E$4:$G$24,3,FALSE))))</f>
        <v/>
      </c>
      <c r="S23" t="str">
        <f>IF(E23="","",IF(②選手情報入力!J31="","",IF(I23=1,VLOOKUP(②選手情報入力!J31,種目情報!$A$4:$B$29,2,FALSE),VLOOKUP(②選手情報入力!J31,種目情報!$E$4:$F$24,2,FALSE))))</f>
        <v/>
      </c>
      <c r="T23" t="str">
        <f>IF(E23="","",IF(②選手情報入力!K31="","",②選手情報入力!K31))</f>
        <v/>
      </c>
      <c r="U23" s="36" t="str">
        <f>IF(E23="","",IF(②選手情報入力!J31="","",0))</f>
        <v/>
      </c>
      <c r="V23" t="str">
        <f>IF(E23="","",IF(②選手情報入力!J31="","",IF(I23=1,VLOOKUP(②選手情報入力!J31,種目情報!$A$4:$C$29,3,FALSE),VLOOKUP(②選手情報入力!J31,種目情報!$E$4:$G$24,3,FALSE))))</f>
        <v/>
      </c>
      <c r="W23" t="str">
        <f>IF(E23="","",IF(②選手情報入力!N31="","",IF(I23=1,種目情報!$J$4,種目情報!$J$7)))</f>
        <v/>
      </c>
      <c r="X23" t="str">
        <f>IF(A23="","",IF(②選手情報入力!N31="","",IF(I23=1,IF(②選手情報入力!$N$5="","",②選手情報入力!$N$5),IF(②選手情報入力!$N$6="","",②選手情報入力!$N$6))))</f>
        <v/>
      </c>
      <c r="Y23" s="36" t="str">
        <f>IF(E23="","",IF(②選手情報入力!N31="","",0))</f>
        <v/>
      </c>
      <c r="Z23" t="str">
        <f>IF(E23="","",IF(②選手情報入力!N31="","",2))</f>
        <v/>
      </c>
      <c r="AA23" t="str">
        <f>IF(E23="","",IF(②選手情報入力!O31="","",IF(I23=1,種目情報!$J$5,種目情報!$J$8)))</f>
        <v/>
      </c>
      <c r="AB23" t="str">
        <f>IF(E23="","",IF(②選手情報入力!O31="","",IF(I23=1,IF(②選手情報入力!$O$5="","",②選手情報入力!$O$5),IF(②選手情報入力!$O$6="","",②選手情報入力!$O$6))))</f>
        <v/>
      </c>
      <c r="AC23" t="str">
        <f>IF(E23="","",IF(②選手情報入力!O31="","",0))</f>
        <v/>
      </c>
      <c r="AD23" t="str">
        <f>IF(E23="","",IF(②選手情報入力!O31="","",2))</f>
        <v/>
      </c>
      <c r="AE23" t="str">
        <f>IF(E23="","",IF(②選手情報入力!P31="","",IF(I23=1,種目情報!$J$6,種目情報!$J$9)))</f>
        <v/>
      </c>
      <c r="AF23" t="str">
        <f>IF(E23="","",IF(②選手情報入力!P31="","",IF(I23=1,IF(②選手情報入力!$P$5="","",②選手情報入力!$P$5),IF(②選手情報入力!$P$6="","",②選手情報入力!$P$6))))</f>
        <v/>
      </c>
      <c r="AG23" t="str">
        <f>IF(E23="","",IF(②選手情報入力!P31="","",0))</f>
        <v/>
      </c>
      <c r="AH23" t="str">
        <f>IF(E23="","",IF(②選手情報入力!P31="","",2))</f>
        <v/>
      </c>
    </row>
    <row r="24" spans="1:34">
      <c r="A24" t="str">
        <f>IF(E24="","",I24*1000000+①学校情報入力!$D$3*1000+②選手情報入力!A32)</f>
        <v/>
      </c>
      <c r="B24" t="str">
        <f>IF(E24="","",①学校情報入力!$D$3)</f>
        <v/>
      </c>
      <c r="E24" t="str">
        <f>IF(②選手情報入力!B32="","",②選手情報入力!B32)</f>
        <v/>
      </c>
      <c r="F24" t="str">
        <f>IF(E24="","",②選手情報入力!C32)</f>
        <v/>
      </c>
      <c r="G24" t="str">
        <f>IF(E24="","",②選手情報入力!D32)</f>
        <v/>
      </c>
      <c r="H24" t="str">
        <f t="shared" si="0"/>
        <v/>
      </c>
      <c r="I24" t="str">
        <f>IF(E24="","",IF(②選手情報入力!F32="男",1,2))</f>
        <v/>
      </c>
      <c r="J24" t="str">
        <f>IF(E24="","",IF(②選手情報入力!G32="","",②選手情報入力!G32))</f>
        <v/>
      </c>
      <c r="L24" t="str">
        <f t="shared" si="1"/>
        <v/>
      </c>
      <c r="M24" t="str">
        <f t="shared" si="2"/>
        <v/>
      </c>
      <c r="O24" t="str">
        <f>IF(E24="","",IF(②選手情報入力!H32="","",IF(I24=1,VLOOKUP(②選手情報入力!H32,種目情報!$A$4:$B$29,2,FALSE),VLOOKUP(②選手情報入力!H32,種目情報!$E$4:$F$24,2,FALSE))))</f>
        <v/>
      </c>
      <c r="P24" t="str">
        <f>IF(E24="","",IF(②選手情報入力!I32="","",②選手情報入力!I32))</f>
        <v/>
      </c>
      <c r="Q24" s="36" t="str">
        <f>IF(E24="","",IF(②選手情報入力!H32="","",0))</f>
        <v/>
      </c>
      <c r="R24" t="str">
        <f>IF(E24="","",IF(②選手情報入力!H32="","",IF(I24=1,VLOOKUP(②選手情報入力!H32,種目情報!$A$4:$C$29,3,FALSE),VLOOKUP(②選手情報入力!H32,種目情報!$E$4:$G$24,3,FALSE))))</f>
        <v/>
      </c>
      <c r="S24" t="str">
        <f>IF(E24="","",IF(②選手情報入力!J32="","",IF(I24=1,VLOOKUP(②選手情報入力!J32,種目情報!$A$4:$B$29,2,FALSE),VLOOKUP(②選手情報入力!J32,種目情報!$E$4:$F$24,2,FALSE))))</f>
        <v/>
      </c>
      <c r="T24" t="str">
        <f>IF(E24="","",IF(②選手情報入力!K32="","",②選手情報入力!K32))</f>
        <v/>
      </c>
      <c r="U24" s="36" t="str">
        <f>IF(E24="","",IF(②選手情報入力!J32="","",0))</f>
        <v/>
      </c>
      <c r="V24" t="str">
        <f>IF(E24="","",IF(②選手情報入力!J32="","",IF(I24=1,VLOOKUP(②選手情報入力!J32,種目情報!$A$4:$C$29,3,FALSE),VLOOKUP(②選手情報入力!J32,種目情報!$E$4:$G$24,3,FALSE))))</f>
        <v/>
      </c>
      <c r="W24" t="str">
        <f>IF(E24="","",IF(②選手情報入力!N32="","",IF(I24=1,種目情報!$J$4,種目情報!$J$7)))</f>
        <v/>
      </c>
      <c r="X24" t="str">
        <f>IF(A24="","",IF(②選手情報入力!N32="","",IF(I24=1,IF(②選手情報入力!$N$5="","",②選手情報入力!$N$5),IF(②選手情報入力!$N$6="","",②選手情報入力!$N$6))))</f>
        <v/>
      </c>
      <c r="Y24" s="36" t="str">
        <f>IF(E24="","",IF(②選手情報入力!N32="","",0))</f>
        <v/>
      </c>
      <c r="Z24" t="str">
        <f>IF(E24="","",IF(②選手情報入力!N32="","",2))</f>
        <v/>
      </c>
      <c r="AA24" t="str">
        <f>IF(E24="","",IF(②選手情報入力!O32="","",IF(I24=1,種目情報!$J$5,種目情報!$J$8)))</f>
        <v/>
      </c>
      <c r="AB24" t="str">
        <f>IF(E24="","",IF(②選手情報入力!O32="","",IF(I24=1,IF(②選手情報入力!$O$5="","",②選手情報入力!$O$5),IF(②選手情報入力!$O$6="","",②選手情報入力!$O$6))))</f>
        <v/>
      </c>
      <c r="AC24" t="str">
        <f>IF(E24="","",IF(②選手情報入力!O32="","",0))</f>
        <v/>
      </c>
      <c r="AD24" t="str">
        <f>IF(E24="","",IF(②選手情報入力!O32="","",2))</f>
        <v/>
      </c>
      <c r="AE24" t="str">
        <f>IF(E24="","",IF(②選手情報入力!P32="","",IF(I24=1,種目情報!$J$6,種目情報!$J$9)))</f>
        <v/>
      </c>
      <c r="AF24" t="str">
        <f>IF(E24="","",IF(②選手情報入力!P32="","",IF(I24=1,IF(②選手情報入力!$P$5="","",②選手情報入力!$P$5),IF(②選手情報入力!$P$6="","",②選手情報入力!$P$6))))</f>
        <v/>
      </c>
      <c r="AG24" t="str">
        <f>IF(E24="","",IF(②選手情報入力!P32="","",0))</f>
        <v/>
      </c>
      <c r="AH24" t="str">
        <f>IF(E24="","",IF(②選手情報入力!P32="","",2))</f>
        <v/>
      </c>
    </row>
    <row r="25" spans="1:34">
      <c r="A25" t="str">
        <f>IF(E25="","",I25*1000000+①学校情報入力!$D$3*1000+②選手情報入力!A33)</f>
        <v/>
      </c>
      <c r="B25" t="str">
        <f>IF(E25="","",①学校情報入力!$D$3)</f>
        <v/>
      </c>
      <c r="E25" t="str">
        <f>IF(②選手情報入力!B33="","",②選手情報入力!B33)</f>
        <v/>
      </c>
      <c r="F25" t="str">
        <f>IF(E25="","",②選手情報入力!C33)</f>
        <v/>
      </c>
      <c r="G25" t="str">
        <f>IF(E25="","",②選手情報入力!D33)</f>
        <v/>
      </c>
      <c r="H25" t="str">
        <f t="shared" si="0"/>
        <v/>
      </c>
      <c r="I25" t="str">
        <f>IF(E25="","",IF(②選手情報入力!F33="男",1,2))</f>
        <v/>
      </c>
      <c r="J25" t="str">
        <f>IF(E25="","",IF(②選手情報入力!G33="","",②選手情報入力!G33))</f>
        <v/>
      </c>
      <c r="L25" t="str">
        <f t="shared" si="1"/>
        <v/>
      </c>
      <c r="M25" t="str">
        <f t="shared" si="2"/>
        <v/>
      </c>
      <c r="O25" t="str">
        <f>IF(E25="","",IF(②選手情報入力!H33="","",IF(I25=1,VLOOKUP(②選手情報入力!H33,種目情報!$A$4:$B$29,2,FALSE),VLOOKUP(②選手情報入力!H33,種目情報!$E$4:$F$24,2,FALSE))))</f>
        <v/>
      </c>
      <c r="P25" t="str">
        <f>IF(E25="","",IF(②選手情報入力!I33="","",②選手情報入力!I33))</f>
        <v/>
      </c>
      <c r="Q25" s="36" t="str">
        <f>IF(E25="","",IF(②選手情報入力!H33="","",0))</f>
        <v/>
      </c>
      <c r="R25" t="str">
        <f>IF(E25="","",IF(②選手情報入力!H33="","",IF(I25=1,VLOOKUP(②選手情報入力!H33,種目情報!$A$4:$C$29,3,FALSE),VLOOKUP(②選手情報入力!H33,種目情報!$E$4:$G$24,3,FALSE))))</f>
        <v/>
      </c>
      <c r="S25" t="str">
        <f>IF(E25="","",IF(②選手情報入力!J33="","",IF(I25=1,VLOOKUP(②選手情報入力!J33,種目情報!$A$4:$B$29,2,FALSE),VLOOKUP(②選手情報入力!J33,種目情報!$E$4:$F$24,2,FALSE))))</f>
        <v/>
      </c>
      <c r="T25" t="str">
        <f>IF(E25="","",IF(②選手情報入力!K33="","",②選手情報入力!K33))</f>
        <v/>
      </c>
      <c r="U25" s="36" t="str">
        <f>IF(E25="","",IF(②選手情報入力!J33="","",0))</f>
        <v/>
      </c>
      <c r="V25" t="str">
        <f>IF(E25="","",IF(②選手情報入力!J33="","",IF(I25=1,VLOOKUP(②選手情報入力!J33,種目情報!$A$4:$C$29,3,FALSE),VLOOKUP(②選手情報入力!J33,種目情報!$E$4:$G$24,3,FALSE))))</f>
        <v/>
      </c>
      <c r="W25" t="str">
        <f>IF(E25="","",IF(②選手情報入力!N33="","",IF(I25=1,種目情報!$J$4,種目情報!$J$7)))</f>
        <v/>
      </c>
      <c r="X25" t="str">
        <f>IF(A25="","",IF(②選手情報入力!N33="","",IF(I25=1,IF(②選手情報入力!$N$5="","",②選手情報入力!$N$5),IF(②選手情報入力!$N$6="","",②選手情報入力!$N$6))))</f>
        <v/>
      </c>
      <c r="Y25" s="36" t="str">
        <f>IF(E25="","",IF(②選手情報入力!N33="","",0))</f>
        <v/>
      </c>
      <c r="Z25" t="str">
        <f>IF(E25="","",IF(②選手情報入力!N33="","",2))</f>
        <v/>
      </c>
      <c r="AA25" t="str">
        <f>IF(E25="","",IF(②選手情報入力!O33="","",IF(I25=1,種目情報!$J$5,種目情報!$J$8)))</f>
        <v/>
      </c>
      <c r="AB25" t="str">
        <f>IF(E25="","",IF(②選手情報入力!O33="","",IF(I25=1,IF(②選手情報入力!$O$5="","",②選手情報入力!$O$5),IF(②選手情報入力!$O$6="","",②選手情報入力!$O$6))))</f>
        <v/>
      </c>
      <c r="AC25" t="str">
        <f>IF(E25="","",IF(②選手情報入力!O33="","",0))</f>
        <v/>
      </c>
      <c r="AD25" t="str">
        <f>IF(E25="","",IF(②選手情報入力!O33="","",2))</f>
        <v/>
      </c>
      <c r="AE25" t="str">
        <f>IF(E25="","",IF(②選手情報入力!P33="","",IF(I25=1,種目情報!$J$6,種目情報!$J$9)))</f>
        <v/>
      </c>
      <c r="AF25" t="str">
        <f>IF(E25="","",IF(②選手情報入力!P33="","",IF(I25=1,IF(②選手情報入力!$P$5="","",②選手情報入力!$P$5),IF(②選手情報入力!$P$6="","",②選手情報入力!$P$6))))</f>
        <v/>
      </c>
      <c r="AG25" t="str">
        <f>IF(E25="","",IF(②選手情報入力!P33="","",0))</f>
        <v/>
      </c>
      <c r="AH25" t="str">
        <f>IF(E25="","",IF(②選手情報入力!P33="","",2))</f>
        <v/>
      </c>
    </row>
    <row r="26" spans="1:34">
      <c r="A26" t="str">
        <f>IF(E26="","",I26*1000000+①学校情報入力!$D$3*1000+②選手情報入力!A34)</f>
        <v/>
      </c>
      <c r="B26" t="str">
        <f>IF(E26="","",①学校情報入力!$D$3)</f>
        <v/>
      </c>
      <c r="E26" t="str">
        <f>IF(②選手情報入力!B34="","",②選手情報入力!B34)</f>
        <v/>
      </c>
      <c r="F26" t="str">
        <f>IF(E26="","",②選手情報入力!C34)</f>
        <v/>
      </c>
      <c r="G26" t="str">
        <f>IF(E26="","",②選手情報入力!D34)</f>
        <v/>
      </c>
      <c r="H26" t="str">
        <f t="shared" si="0"/>
        <v/>
      </c>
      <c r="I26" t="str">
        <f>IF(E26="","",IF(②選手情報入力!F34="男",1,2))</f>
        <v/>
      </c>
      <c r="J26" t="str">
        <f>IF(E26="","",IF(②選手情報入力!G34="","",②選手情報入力!G34))</f>
        <v/>
      </c>
      <c r="L26" t="str">
        <f t="shared" si="1"/>
        <v/>
      </c>
      <c r="M26" t="str">
        <f t="shared" si="2"/>
        <v/>
      </c>
      <c r="O26" t="str">
        <f>IF(E26="","",IF(②選手情報入力!H34="","",IF(I26=1,VLOOKUP(②選手情報入力!H34,種目情報!$A$4:$B$29,2,FALSE),VLOOKUP(②選手情報入力!H34,種目情報!$E$4:$F$24,2,FALSE))))</f>
        <v/>
      </c>
      <c r="P26" t="str">
        <f>IF(E26="","",IF(②選手情報入力!I34="","",②選手情報入力!I34))</f>
        <v/>
      </c>
      <c r="Q26" s="36" t="str">
        <f>IF(E26="","",IF(②選手情報入力!H34="","",0))</f>
        <v/>
      </c>
      <c r="R26" t="str">
        <f>IF(E26="","",IF(②選手情報入力!H34="","",IF(I26=1,VLOOKUP(②選手情報入力!H34,種目情報!$A$4:$C$29,3,FALSE),VLOOKUP(②選手情報入力!H34,種目情報!$E$4:$G$24,3,FALSE))))</f>
        <v/>
      </c>
      <c r="S26" t="str">
        <f>IF(E26="","",IF(②選手情報入力!J34="","",IF(I26=1,VLOOKUP(②選手情報入力!J34,種目情報!$A$4:$B$29,2,FALSE),VLOOKUP(②選手情報入力!J34,種目情報!$E$4:$F$24,2,FALSE))))</f>
        <v/>
      </c>
      <c r="T26" t="str">
        <f>IF(E26="","",IF(②選手情報入力!K34="","",②選手情報入力!K34))</f>
        <v/>
      </c>
      <c r="U26" s="36" t="str">
        <f>IF(E26="","",IF(②選手情報入力!J34="","",0))</f>
        <v/>
      </c>
      <c r="V26" t="str">
        <f>IF(E26="","",IF(②選手情報入力!J34="","",IF(I26=1,VLOOKUP(②選手情報入力!J34,種目情報!$A$4:$C$29,3,FALSE),VLOOKUP(②選手情報入力!J34,種目情報!$E$4:$G$24,3,FALSE))))</f>
        <v/>
      </c>
      <c r="W26" t="str">
        <f>IF(E26="","",IF(②選手情報入力!N34="","",IF(I26=1,種目情報!$J$4,種目情報!$J$7)))</f>
        <v/>
      </c>
      <c r="X26" t="str">
        <f>IF(A26="","",IF(②選手情報入力!N34="","",IF(I26=1,IF(②選手情報入力!$N$5="","",②選手情報入力!$N$5),IF(②選手情報入力!$N$6="","",②選手情報入力!$N$6))))</f>
        <v/>
      </c>
      <c r="Y26" s="36" t="str">
        <f>IF(E26="","",IF(②選手情報入力!N34="","",0))</f>
        <v/>
      </c>
      <c r="Z26" t="str">
        <f>IF(E26="","",IF(②選手情報入力!N34="","",2))</f>
        <v/>
      </c>
      <c r="AA26" t="str">
        <f>IF(E26="","",IF(②選手情報入力!O34="","",IF(I26=1,種目情報!$J$5,種目情報!$J$8)))</f>
        <v/>
      </c>
      <c r="AB26" t="str">
        <f>IF(E26="","",IF(②選手情報入力!O34="","",IF(I26=1,IF(②選手情報入力!$O$5="","",②選手情報入力!$O$5),IF(②選手情報入力!$O$6="","",②選手情報入力!$O$6))))</f>
        <v/>
      </c>
      <c r="AC26" t="str">
        <f>IF(E26="","",IF(②選手情報入力!O34="","",0))</f>
        <v/>
      </c>
      <c r="AD26" t="str">
        <f>IF(E26="","",IF(②選手情報入力!O34="","",2))</f>
        <v/>
      </c>
      <c r="AE26" t="str">
        <f>IF(E26="","",IF(②選手情報入力!P34="","",IF(I26=1,種目情報!$J$6,種目情報!$J$9)))</f>
        <v/>
      </c>
      <c r="AF26" t="str">
        <f>IF(E26="","",IF(②選手情報入力!P34="","",IF(I26=1,IF(②選手情報入力!$P$5="","",②選手情報入力!$P$5),IF(②選手情報入力!$P$6="","",②選手情報入力!$P$6))))</f>
        <v/>
      </c>
      <c r="AG26" t="str">
        <f>IF(E26="","",IF(②選手情報入力!P34="","",0))</f>
        <v/>
      </c>
      <c r="AH26" t="str">
        <f>IF(E26="","",IF(②選手情報入力!P34="","",2))</f>
        <v/>
      </c>
    </row>
    <row r="27" spans="1:34">
      <c r="A27" t="str">
        <f>IF(E27="","",I27*1000000+①学校情報入力!$D$3*1000+②選手情報入力!A35)</f>
        <v/>
      </c>
      <c r="B27" t="str">
        <f>IF(E27="","",①学校情報入力!$D$3)</f>
        <v/>
      </c>
      <c r="E27" t="str">
        <f>IF(②選手情報入力!B35="","",②選手情報入力!B35)</f>
        <v/>
      </c>
      <c r="F27" t="str">
        <f>IF(E27="","",②選手情報入力!C35)</f>
        <v/>
      </c>
      <c r="G27" t="str">
        <f>IF(E27="","",②選手情報入力!D35)</f>
        <v/>
      </c>
      <c r="H27" t="str">
        <f t="shared" si="0"/>
        <v/>
      </c>
      <c r="I27" t="str">
        <f>IF(E27="","",IF(②選手情報入力!F35="男",1,2))</f>
        <v/>
      </c>
      <c r="J27" t="str">
        <f>IF(E27="","",IF(②選手情報入力!G35="","",②選手情報入力!G35))</f>
        <v/>
      </c>
      <c r="L27" t="str">
        <f t="shared" si="1"/>
        <v/>
      </c>
      <c r="M27" t="str">
        <f t="shared" si="2"/>
        <v/>
      </c>
      <c r="O27" t="str">
        <f>IF(E27="","",IF(②選手情報入力!H35="","",IF(I27=1,VLOOKUP(②選手情報入力!H35,種目情報!$A$4:$B$29,2,FALSE),VLOOKUP(②選手情報入力!H35,種目情報!$E$4:$F$24,2,FALSE))))</f>
        <v/>
      </c>
      <c r="P27" t="str">
        <f>IF(E27="","",IF(②選手情報入力!I35="","",②選手情報入力!I35))</f>
        <v/>
      </c>
      <c r="Q27" s="36" t="str">
        <f>IF(E27="","",IF(②選手情報入力!H35="","",0))</f>
        <v/>
      </c>
      <c r="R27" t="str">
        <f>IF(E27="","",IF(②選手情報入力!H35="","",IF(I27=1,VLOOKUP(②選手情報入力!H35,種目情報!$A$4:$C$29,3,FALSE),VLOOKUP(②選手情報入力!H35,種目情報!$E$4:$G$24,3,FALSE))))</f>
        <v/>
      </c>
      <c r="S27" t="str">
        <f>IF(E27="","",IF(②選手情報入力!J35="","",IF(I27=1,VLOOKUP(②選手情報入力!J35,種目情報!$A$4:$B$29,2,FALSE),VLOOKUP(②選手情報入力!J35,種目情報!$E$4:$F$24,2,FALSE))))</f>
        <v/>
      </c>
      <c r="T27" t="str">
        <f>IF(E27="","",IF(②選手情報入力!K35="","",②選手情報入力!K35))</f>
        <v/>
      </c>
      <c r="U27" s="36" t="str">
        <f>IF(E27="","",IF(②選手情報入力!J35="","",0))</f>
        <v/>
      </c>
      <c r="V27" t="str">
        <f>IF(E27="","",IF(②選手情報入力!J35="","",IF(I27=1,VLOOKUP(②選手情報入力!J35,種目情報!$A$4:$C$29,3,FALSE),VLOOKUP(②選手情報入力!J35,種目情報!$E$4:$G$24,3,FALSE))))</f>
        <v/>
      </c>
      <c r="W27" t="str">
        <f>IF(E27="","",IF(②選手情報入力!N35="","",IF(I27=1,種目情報!$J$4,種目情報!$J$7)))</f>
        <v/>
      </c>
      <c r="X27" t="str">
        <f>IF(A27="","",IF(②選手情報入力!N35="","",IF(I27=1,IF(②選手情報入力!$N$5="","",②選手情報入力!$N$5),IF(②選手情報入力!$N$6="","",②選手情報入力!$N$6))))</f>
        <v/>
      </c>
      <c r="Y27" s="36" t="str">
        <f>IF(E27="","",IF(②選手情報入力!N35="","",0))</f>
        <v/>
      </c>
      <c r="Z27" t="str">
        <f>IF(E27="","",IF(②選手情報入力!N35="","",2))</f>
        <v/>
      </c>
      <c r="AA27" t="str">
        <f>IF(E27="","",IF(②選手情報入力!O35="","",IF(I27=1,種目情報!$J$5,種目情報!$J$8)))</f>
        <v/>
      </c>
      <c r="AB27" t="str">
        <f>IF(E27="","",IF(②選手情報入力!O35="","",IF(I27=1,IF(②選手情報入力!$O$5="","",②選手情報入力!$O$5),IF(②選手情報入力!$O$6="","",②選手情報入力!$O$6))))</f>
        <v/>
      </c>
      <c r="AC27" t="str">
        <f>IF(E27="","",IF(②選手情報入力!O35="","",0))</f>
        <v/>
      </c>
      <c r="AD27" t="str">
        <f>IF(E27="","",IF(②選手情報入力!O35="","",2))</f>
        <v/>
      </c>
      <c r="AE27" t="str">
        <f>IF(E27="","",IF(②選手情報入力!P35="","",IF(I27=1,種目情報!$J$6,種目情報!$J$9)))</f>
        <v/>
      </c>
      <c r="AF27" t="str">
        <f>IF(E27="","",IF(②選手情報入力!P35="","",IF(I27=1,IF(②選手情報入力!$P$5="","",②選手情報入力!$P$5),IF(②選手情報入力!$P$6="","",②選手情報入力!$P$6))))</f>
        <v/>
      </c>
      <c r="AG27" t="str">
        <f>IF(E27="","",IF(②選手情報入力!P35="","",0))</f>
        <v/>
      </c>
      <c r="AH27" t="str">
        <f>IF(E27="","",IF(②選手情報入力!P35="","",2))</f>
        <v/>
      </c>
    </row>
    <row r="28" spans="1:34">
      <c r="A28" t="str">
        <f>IF(E28="","",I28*1000000+①学校情報入力!$D$3*1000+②選手情報入力!A36)</f>
        <v/>
      </c>
      <c r="B28" t="str">
        <f>IF(E28="","",①学校情報入力!$D$3)</f>
        <v/>
      </c>
      <c r="E28" t="str">
        <f>IF(②選手情報入力!B36="","",②選手情報入力!B36)</f>
        <v/>
      </c>
      <c r="F28" t="str">
        <f>IF(E28="","",②選手情報入力!C36)</f>
        <v/>
      </c>
      <c r="G28" t="str">
        <f>IF(E28="","",②選手情報入力!D36)</f>
        <v/>
      </c>
      <c r="H28" t="str">
        <f t="shared" si="0"/>
        <v/>
      </c>
      <c r="I28" t="str">
        <f>IF(E28="","",IF(②選手情報入力!F36="男",1,2))</f>
        <v/>
      </c>
      <c r="J28" t="str">
        <f>IF(E28="","",IF(②選手情報入力!G36="","",②選手情報入力!G36))</f>
        <v/>
      </c>
      <c r="L28" t="str">
        <f t="shared" si="1"/>
        <v/>
      </c>
      <c r="M28" t="str">
        <f t="shared" si="2"/>
        <v/>
      </c>
      <c r="O28" t="str">
        <f>IF(E28="","",IF(②選手情報入力!H36="","",IF(I28=1,VLOOKUP(②選手情報入力!H36,種目情報!$A$4:$B$29,2,FALSE),VLOOKUP(②選手情報入力!H36,種目情報!$E$4:$F$24,2,FALSE))))</f>
        <v/>
      </c>
      <c r="P28" t="str">
        <f>IF(E28="","",IF(②選手情報入力!I36="","",②選手情報入力!I36))</f>
        <v/>
      </c>
      <c r="Q28" s="36" t="str">
        <f>IF(E28="","",IF(②選手情報入力!H36="","",0))</f>
        <v/>
      </c>
      <c r="R28" t="str">
        <f>IF(E28="","",IF(②選手情報入力!H36="","",IF(I28=1,VLOOKUP(②選手情報入力!H36,種目情報!$A$4:$C$29,3,FALSE),VLOOKUP(②選手情報入力!H36,種目情報!$E$4:$G$24,3,FALSE))))</f>
        <v/>
      </c>
      <c r="S28" t="str">
        <f>IF(E28="","",IF(②選手情報入力!J36="","",IF(I28=1,VLOOKUP(②選手情報入力!J36,種目情報!$A$4:$B$29,2,FALSE),VLOOKUP(②選手情報入力!J36,種目情報!$E$4:$F$24,2,FALSE))))</f>
        <v/>
      </c>
      <c r="T28" t="str">
        <f>IF(E28="","",IF(②選手情報入力!K36="","",②選手情報入力!K36))</f>
        <v/>
      </c>
      <c r="U28" s="36" t="str">
        <f>IF(E28="","",IF(②選手情報入力!J36="","",0))</f>
        <v/>
      </c>
      <c r="V28" t="str">
        <f>IF(E28="","",IF(②選手情報入力!J36="","",IF(I28=1,VLOOKUP(②選手情報入力!J36,種目情報!$A$4:$C$29,3,FALSE),VLOOKUP(②選手情報入力!J36,種目情報!$E$4:$G$24,3,FALSE))))</f>
        <v/>
      </c>
      <c r="W28" t="str">
        <f>IF(E28="","",IF(②選手情報入力!N36="","",IF(I28=1,種目情報!$J$4,種目情報!$J$7)))</f>
        <v/>
      </c>
      <c r="X28" t="str">
        <f>IF(A28="","",IF(②選手情報入力!N36="","",IF(I28=1,IF(②選手情報入力!$N$5="","",②選手情報入力!$N$5),IF(②選手情報入力!$N$6="","",②選手情報入力!$N$6))))</f>
        <v/>
      </c>
      <c r="Y28" s="36" t="str">
        <f>IF(E28="","",IF(②選手情報入力!N36="","",0))</f>
        <v/>
      </c>
      <c r="Z28" t="str">
        <f>IF(E28="","",IF(②選手情報入力!N36="","",2))</f>
        <v/>
      </c>
      <c r="AA28" t="str">
        <f>IF(E28="","",IF(②選手情報入力!O36="","",IF(I28=1,種目情報!$J$5,種目情報!$J$8)))</f>
        <v/>
      </c>
      <c r="AB28" t="str">
        <f>IF(E28="","",IF(②選手情報入力!O36="","",IF(I28=1,IF(②選手情報入力!$O$5="","",②選手情報入力!$O$5),IF(②選手情報入力!$O$6="","",②選手情報入力!$O$6))))</f>
        <v/>
      </c>
      <c r="AC28" t="str">
        <f>IF(E28="","",IF(②選手情報入力!O36="","",0))</f>
        <v/>
      </c>
      <c r="AD28" t="str">
        <f>IF(E28="","",IF(②選手情報入力!O36="","",2))</f>
        <v/>
      </c>
      <c r="AE28" t="str">
        <f>IF(E28="","",IF(②選手情報入力!P36="","",IF(I28=1,種目情報!$J$6,種目情報!$J$9)))</f>
        <v/>
      </c>
      <c r="AF28" t="str">
        <f>IF(E28="","",IF(②選手情報入力!P36="","",IF(I28=1,IF(②選手情報入力!$P$5="","",②選手情報入力!$P$5),IF(②選手情報入力!$P$6="","",②選手情報入力!$P$6))))</f>
        <v/>
      </c>
      <c r="AG28" t="str">
        <f>IF(E28="","",IF(②選手情報入力!P36="","",0))</f>
        <v/>
      </c>
      <c r="AH28" t="str">
        <f>IF(E28="","",IF(②選手情報入力!P36="","",2))</f>
        <v/>
      </c>
    </row>
    <row r="29" spans="1:34">
      <c r="A29" t="str">
        <f>IF(E29="","",I29*1000000+①学校情報入力!$D$3*1000+②選手情報入力!A37)</f>
        <v/>
      </c>
      <c r="B29" t="str">
        <f>IF(E29="","",①学校情報入力!$D$3)</f>
        <v/>
      </c>
      <c r="E29" t="str">
        <f>IF(②選手情報入力!B37="","",②選手情報入力!B37)</f>
        <v/>
      </c>
      <c r="F29" t="str">
        <f>IF(E29="","",②選手情報入力!C37)</f>
        <v/>
      </c>
      <c r="G29" t="str">
        <f>IF(E29="","",②選手情報入力!D37)</f>
        <v/>
      </c>
      <c r="H29" t="str">
        <f t="shared" si="0"/>
        <v/>
      </c>
      <c r="I29" t="str">
        <f>IF(E29="","",IF(②選手情報入力!F37="男",1,2))</f>
        <v/>
      </c>
      <c r="J29" t="str">
        <f>IF(E29="","",IF(②選手情報入力!G37="","",②選手情報入力!G37))</f>
        <v/>
      </c>
      <c r="L29" t="str">
        <f t="shared" si="1"/>
        <v/>
      </c>
      <c r="M29" t="str">
        <f t="shared" si="2"/>
        <v/>
      </c>
      <c r="O29" t="str">
        <f>IF(E29="","",IF(②選手情報入力!H37="","",IF(I29=1,VLOOKUP(②選手情報入力!H37,種目情報!$A$4:$B$29,2,FALSE),VLOOKUP(②選手情報入力!H37,種目情報!$E$4:$F$24,2,FALSE))))</f>
        <v/>
      </c>
      <c r="P29" t="str">
        <f>IF(E29="","",IF(②選手情報入力!I37="","",②選手情報入力!I37))</f>
        <v/>
      </c>
      <c r="Q29" s="36" t="str">
        <f>IF(E29="","",IF(②選手情報入力!H37="","",0))</f>
        <v/>
      </c>
      <c r="R29" t="str">
        <f>IF(E29="","",IF(②選手情報入力!H37="","",IF(I29=1,VLOOKUP(②選手情報入力!H37,種目情報!$A$4:$C$29,3,FALSE),VLOOKUP(②選手情報入力!H37,種目情報!$E$4:$G$24,3,FALSE))))</f>
        <v/>
      </c>
      <c r="S29" t="str">
        <f>IF(E29="","",IF(②選手情報入力!J37="","",IF(I29=1,VLOOKUP(②選手情報入力!J37,種目情報!$A$4:$B$29,2,FALSE),VLOOKUP(②選手情報入力!J37,種目情報!$E$4:$F$24,2,FALSE))))</f>
        <v/>
      </c>
      <c r="T29" t="str">
        <f>IF(E29="","",IF(②選手情報入力!K37="","",②選手情報入力!K37))</f>
        <v/>
      </c>
      <c r="U29" s="36" t="str">
        <f>IF(E29="","",IF(②選手情報入力!J37="","",0))</f>
        <v/>
      </c>
      <c r="V29" t="str">
        <f>IF(E29="","",IF(②選手情報入力!J37="","",IF(I29=1,VLOOKUP(②選手情報入力!J37,種目情報!$A$4:$C$29,3,FALSE),VLOOKUP(②選手情報入力!J37,種目情報!$E$4:$G$24,3,FALSE))))</f>
        <v/>
      </c>
      <c r="W29" t="str">
        <f>IF(E29="","",IF(②選手情報入力!N37="","",IF(I29=1,種目情報!$J$4,種目情報!$J$7)))</f>
        <v/>
      </c>
      <c r="X29" t="str">
        <f>IF(A29="","",IF(②選手情報入力!N37="","",IF(I29=1,IF(②選手情報入力!$N$5="","",②選手情報入力!$N$5),IF(②選手情報入力!$N$6="","",②選手情報入力!$N$6))))</f>
        <v/>
      </c>
      <c r="Y29" s="36" t="str">
        <f>IF(E29="","",IF(②選手情報入力!N37="","",0))</f>
        <v/>
      </c>
      <c r="Z29" t="str">
        <f>IF(E29="","",IF(②選手情報入力!N37="","",2))</f>
        <v/>
      </c>
      <c r="AA29" t="str">
        <f>IF(E29="","",IF(②選手情報入力!O37="","",IF(I29=1,種目情報!$J$5,種目情報!$J$8)))</f>
        <v/>
      </c>
      <c r="AB29" t="str">
        <f>IF(E29="","",IF(②選手情報入力!O37="","",IF(I29=1,IF(②選手情報入力!$O$5="","",②選手情報入力!$O$5),IF(②選手情報入力!$O$6="","",②選手情報入力!$O$6))))</f>
        <v/>
      </c>
      <c r="AC29" t="str">
        <f>IF(E29="","",IF(②選手情報入力!O37="","",0))</f>
        <v/>
      </c>
      <c r="AD29" t="str">
        <f>IF(E29="","",IF(②選手情報入力!O37="","",2))</f>
        <v/>
      </c>
      <c r="AE29" t="str">
        <f>IF(E29="","",IF(②選手情報入力!P37="","",IF(I29=1,種目情報!$J$6,種目情報!$J$9)))</f>
        <v/>
      </c>
      <c r="AF29" t="str">
        <f>IF(E29="","",IF(②選手情報入力!P37="","",IF(I29=1,IF(②選手情報入力!$P$5="","",②選手情報入力!$P$5),IF(②選手情報入力!$P$6="","",②選手情報入力!$P$6))))</f>
        <v/>
      </c>
      <c r="AG29" t="str">
        <f>IF(E29="","",IF(②選手情報入力!P37="","",0))</f>
        <v/>
      </c>
      <c r="AH29" t="str">
        <f>IF(E29="","",IF(②選手情報入力!P37="","",2))</f>
        <v/>
      </c>
    </row>
    <row r="30" spans="1:34">
      <c r="A30" t="str">
        <f>IF(E30="","",I30*1000000+①学校情報入力!$D$3*1000+②選手情報入力!A38)</f>
        <v/>
      </c>
      <c r="B30" t="str">
        <f>IF(E30="","",①学校情報入力!$D$3)</f>
        <v/>
      </c>
      <c r="E30" t="str">
        <f>IF(②選手情報入力!B38="","",②選手情報入力!B38)</f>
        <v/>
      </c>
      <c r="F30" t="str">
        <f>IF(E30="","",②選手情報入力!C38)</f>
        <v/>
      </c>
      <c r="G30" t="str">
        <f>IF(E30="","",②選手情報入力!D38)</f>
        <v/>
      </c>
      <c r="H30" t="str">
        <f t="shared" si="0"/>
        <v/>
      </c>
      <c r="I30" t="str">
        <f>IF(E30="","",IF(②選手情報入力!F38="男",1,2))</f>
        <v/>
      </c>
      <c r="J30" t="str">
        <f>IF(E30="","",IF(②選手情報入力!G38="","",②選手情報入力!G38))</f>
        <v/>
      </c>
      <c r="L30" t="str">
        <f t="shared" si="1"/>
        <v/>
      </c>
      <c r="M30" t="str">
        <f t="shared" si="2"/>
        <v/>
      </c>
      <c r="O30" t="str">
        <f>IF(E30="","",IF(②選手情報入力!H38="","",IF(I30=1,VLOOKUP(②選手情報入力!H38,種目情報!$A$4:$B$29,2,FALSE),VLOOKUP(②選手情報入力!H38,種目情報!$E$4:$F$24,2,FALSE))))</f>
        <v/>
      </c>
      <c r="P30" t="str">
        <f>IF(E30="","",IF(②選手情報入力!I38="","",②選手情報入力!I38))</f>
        <v/>
      </c>
      <c r="Q30" s="36" t="str">
        <f>IF(E30="","",IF(②選手情報入力!H38="","",0))</f>
        <v/>
      </c>
      <c r="R30" t="str">
        <f>IF(E30="","",IF(②選手情報入力!H38="","",IF(I30=1,VLOOKUP(②選手情報入力!H38,種目情報!$A$4:$C$29,3,FALSE),VLOOKUP(②選手情報入力!H38,種目情報!$E$4:$G$24,3,FALSE))))</f>
        <v/>
      </c>
      <c r="S30" t="str">
        <f>IF(E30="","",IF(②選手情報入力!J38="","",IF(I30=1,VLOOKUP(②選手情報入力!J38,種目情報!$A$4:$B$29,2,FALSE),VLOOKUP(②選手情報入力!J38,種目情報!$E$4:$F$24,2,FALSE))))</f>
        <v/>
      </c>
      <c r="T30" t="str">
        <f>IF(E30="","",IF(②選手情報入力!K38="","",②選手情報入力!K38))</f>
        <v/>
      </c>
      <c r="U30" s="36" t="str">
        <f>IF(E30="","",IF(②選手情報入力!J38="","",0))</f>
        <v/>
      </c>
      <c r="V30" t="str">
        <f>IF(E30="","",IF(②選手情報入力!J38="","",IF(I30=1,VLOOKUP(②選手情報入力!J38,種目情報!$A$4:$C$29,3,FALSE),VLOOKUP(②選手情報入力!J38,種目情報!$E$4:$G$24,3,FALSE))))</f>
        <v/>
      </c>
      <c r="W30" t="str">
        <f>IF(E30="","",IF(②選手情報入力!N38="","",IF(I30=1,種目情報!$J$4,種目情報!$J$7)))</f>
        <v/>
      </c>
      <c r="X30" t="str">
        <f>IF(A30="","",IF(②選手情報入力!N38="","",IF(I30=1,IF(②選手情報入力!$N$5="","",②選手情報入力!$N$5),IF(②選手情報入力!$N$6="","",②選手情報入力!$N$6))))</f>
        <v/>
      </c>
      <c r="Y30" s="36" t="str">
        <f>IF(E30="","",IF(②選手情報入力!N38="","",0))</f>
        <v/>
      </c>
      <c r="Z30" t="str">
        <f>IF(E30="","",IF(②選手情報入力!N38="","",2))</f>
        <v/>
      </c>
      <c r="AA30" t="str">
        <f>IF(E30="","",IF(②選手情報入力!O38="","",IF(I30=1,種目情報!$J$5,種目情報!$J$8)))</f>
        <v/>
      </c>
      <c r="AB30" t="str">
        <f>IF(E30="","",IF(②選手情報入力!O38="","",IF(I30=1,IF(②選手情報入力!$O$5="","",②選手情報入力!$O$5),IF(②選手情報入力!$O$6="","",②選手情報入力!$O$6))))</f>
        <v/>
      </c>
      <c r="AC30" t="str">
        <f>IF(E30="","",IF(②選手情報入力!O38="","",0))</f>
        <v/>
      </c>
      <c r="AD30" t="str">
        <f>IF(E30="","",IF(②選手情報入力!O38="","",2))</f>
        <v/>
      </c>
      <c r="AE30" t="str">
        <f>IF(E30="","",IF(②選手情報入力!P38="","",IF(I30=1,種目情報!$J$6,種目情報!$J$9)))</f>
        <v/>
      </c>
      <c r="AF30" t="str">
        <f>IF(E30="","",IF(②選手情報入力!P38="","",IF(I30=1,IF(②選手情報入力!$P$5="","",②選手情報入力!$P$5),IF(②選手情報入力!$P$6="","",②選手情報入力!$P$6))))</f>
        <v/>
      </c>
      <c r="AG30" t="str">
        <f>IF(E30="","",IF(②選手情報入力!P38="","",0))</f>
        <v/>
      </c>
      <c r="AH30" t="str">
        <f>IF(E30="","",IF(②選手情報入力!P38="","",2))</f>
        <v/>
      </c>
    </row>
    <row r="31" spans="1:34">
      <c r="A31" t="str">
        <f>IF(E31="","",I31*1000000+①学校情報入力!$D$3*1000+②選手情報入力!A39)</f>
        <v/>
      </c>
      <c r="B31" t="str">
        <f>IF(E31="","",①学校情報入力!$D$3)</f>
        <v/>
      </c>
      <c r="E31" t="str">
        <f>IF(②選手情報入力!B39="","",②選手情報入力!B39)</f>
        <v/>
      </c>
      <c r="F31" t="str">
        <f>IF(E31="","",②選手情報入力!C39)</f>
        <v/>
      </c>
      <c r="G31" t="str">
        <f>IF(E31="","",②選手情報入力!D39)</f>
        <v/>
      </c>
      <c r="H31" t="str">
        <f t="shared" si="0"/>
        <v/>
      </c>
      <c r="I31" t="str">
        <f>IF(E31="","",IF(②選手情報入力!F39="男",1,2))</f>
        <v/>
      </c>
      <c r="J31" t="str">
        <f>IF(E31="","",IF(②選手情報入力!G39="","",②選手情報入力!G39))</f>
        <v/>
      </c>
      <c r="L31" t="str">
        <f t="shared" si="1"/>
        <v/>
      </c>
      <c r="M31" t="str">
        <f t="shared" si="2"/>
        <v/>
      </c>
      <c r="O31" t="str">
        <f>IF(E31="","",IF(②選手情報入力!H39="","",IF(I31=1,VLOOKUP(②選手情報入力!H39,種目情報!$A$4:$B$29,2,FALSE),VLOOKUP(②選手情報入力!H39,種目情報!$E$4:$F$24,2,FALSE))))</f>
        <v/>
      </c>
      <c r="P31" t="str">
        <f>IF(E31="","",IF(②選手情報入力!I39="","",②選手情報入力!I39))</f>
        <v/>
      </c>
      <c r="Q31" s="36" t="str">
        <f>IF(E31="","",IF(②選手情報入力!H39="","",0))</f>
        <v/>
      </c>
      <c r="R31" t="str">
        <f>IF(E31="","",IF(②選手情報入力!H39="","",IF(I31=1,VLOOKUP(②選手情報入力!H39,種目情報!$A$4:$C$29,3,FALSE),VLOOKUP(②選手情報入力!H39,種目情報!$E$4:$G$24,3,FALSE))))</f>
        <v/>
      </c>
      <c r="S31" t="str">
        <f>IF(E31="","",IF(②選手情報入力!J39="","",IF(I31=1,VLOOKUP(②選手情報入力!J39,種目情報!$A$4:$B$29,2,FALSE),VLOOKUP(②選手情報入力!J39,種目情報!$E$4:$F$24,2,FALSE))))</f>
        <v/>
      </c>
      <c r="T31" t="str">
        <f>IF(E31="","",IF(②選手情報入力!K39="","",②選手情報入力!K39))</f>
        <v/>
      </c>
      <c r="U31" s="36" t="str">
        <f>IF(E31="","",IF(②選手情報入力!J39="","",0))</f>
        <v/>
      </c>
      <c r="V31" t="str">
        <f>IF(E31="","",IF(②選手情報入力!J39="","",IF(I31=1,VLOOKUP(②選手情報入力!J39,種目情報!$A$4:$C$29,3,FALSE),VLOOKUP(②選手情報入力!J39,種目情報!$E$4:$G$24,3,FALSE))))</f>
        <v/>
      </c>
      <c r="W31" t="str">
        <f>IF(E31="","",IF(②選手情報入力!N39="","",IF(I31=1,種目情報!$J$4,種目情報!$J$7)))</f>
        <v/>
      </c>
      <c r="X31" t="str">
        <f>IF(A31="","",IF(②選手情報入力!N39="","",IF(I31=1,IF(②選手情報入力!$N$5="","",②選手情報入力!$N$5),IF(②選手情報入力!$N$6="","",②選手情報入力!$N$6))))</f>
        <v/>
      </c>
      <c r="Y31" s="36" t="str">
        <f>IF(E31="","",IF(②選手情報入力!N39="","",0))</f>
        <v/>
      </c>
      <c r="Z31" t="str">
        <f>IF(E31="","",IF(②選手情報入力!N39="","",2))</f>
        <v/>
      </c>
      <c r="AA31" t="str">
        <f>IF(E31="","",IF(②選手情報入力!O39="","",IF(I31=1,種目情報!$J$5,種目情報!$J$8)))</f>
        <v/>
      </c>
      <c r="AB31" t="str">
        <f>IF(E31="","",IF(②選手情報入力!O39="","",IF(I31=1,IF(②選手情報入力!$O$5="","",②選手情報入力!$O$5),IF(②選手情報入力!$O$6="","",②選手情報入力!$O$6))))</f>
        <v/>
      </c>
      <c r="AC31" t="str">
        <f>IF(E31="","",IF(②選手情報入力!O39="","",0))</f>
        <v/>
      </c>
      <c r="AD31" t="str">
        <f>IF(E31="","",IF(②選手情報入力!O39="","",2))</f>
        <v/>
      </c>
      <c r="AE31" t="str">
        <f>IF(E31="","",IF(②選手情報入力!P39="","",IF(I31=1,種目情報!$J$6,種目情報!$J$9)))</f>
        <v/>
      </c>
      <c r="AF31" t="str">
        <f>IF(E31="","",IF(②選手情報入力!P39="","",IF(I31=1,IF(②選手情報入力!$P$5="","",②選手情報入力!$P$5),IF(②選手情報入力!$P$6="","",②選手情報入力!$P$6))))</f>
        <v/>
      </c>
      <c r="AG31" t="str">
        <f>IF(E31="","",IF(②選手情報入力!P39="","",0))</f>
        <v/>
      </c>
      <c r="AH31" t="str">
        <f>IF(E31="","",IF(②選手情報入力!P39="","",2))</f>
        <v/>
      </c>
    </row>
    <row r="32" spans="1:34">
      <c r="A32" t="str">
        <f>IF(E32="","",I32*1000000+①学校情報入力!$D$3*1000+②選手情報入力!A40)</f>
        <v/>
      </c>
      <c r="B32" t="str">
        <f>IF(E32="","",①学校情報入力!$D$3)</f>
        <v/>
      </c>
      <c r="E32" t="str">
        <f>IF(②選手情報入力!B40="","",②選手情報入力!B40)</f>
        <v/>
      </c>
      <c r="F32" t="str">
        <f>IF(E32="","",②選手情報入力!C40)</f>
        <v/>
      </c>
      <c r="G32" t="str">
        <f>IF(E32="","",②選手情報入力!D40)</f>
        <v/>
      </c>
      <c r="H32" t="str">
        <f t="shared" si="0"/>
        <v/>
      </c>
      <c r="I32" t="str">
        <f>IF(E32="","",IF(②選手情報入力!F40="男",1,2))</f>
        <v/>
      </c>
      <c r="J32" t="str">
        <f>IF(E32="","",IF(②選手情報入力!G40="","",②選手情報入力!G40))</f>
        <v/>
      </c>
      <c r="L32" t="str">
        <f t="shared" si="1"/>
        <v/>
      </c>
      <c r="M32" t="str">
        <f t="shared" si="2"/>
        <v/>
      </c>
      <c r="O32" t="str">
        <f>IF(E32="","",IF(②選手情報入力!H40="","",IF(I32=1,VLOOKUP(②選手情報入力!H40,種目情報!$A$4:$B$29,2,FALSE),VLOOKUP(②選手情報入力!H40,種目情報!$E$4:$F$24,2,FALSE))))</f>
        <v/>
      </c>
      <c r="P32" t="str">
        <f>IF(E32="","",IF(②選手情報入力!I40="","",②選手情報入力!I40))</f>
        <v/>
      </c>
      <c r="Q32" s="36" t="str">
        <f>IF(E32="","",IF(②選手情報入力!H40="","",0))</f>
        <v/>
      </c>
      <c r="R32" t="str">
        <f>IF(E32="","",IF(②選手情報入力!H40="","",IF(I32=1,VLOOKUP(②選手情報入力!H40,種目情報!$A$4:$C$29,3,FALSE),VLOOKUP(②選手情報入力!H40,種目情報!$E$4:$G$24,3,FALSE))))</f>
        <v/>
      </c>
      <c r="S32" t="str">
        <f>IF(E32="","",IF(②選手情報入力!J40="","",IF(I32=1,VLOOKUP(②選手情報入力!J40,種目情報!$A$4:$B$29,2,FALSE),VLOOKUP(②選手情報入力!J40,種目情報!$E$4:$F$24,2,FALSE))))</f>
        <v/>
      </c>
      <c r="T32" t="str">
        <f>IF(E32="","",IF(②選手情報入力!K40="","",②選手情報入力!K40))</f>
        <v/>
      </c>
      <c r="U32" s="36" t="str">
        <f>IF(E32="","",IF(②選手情報入力!J40="","",0))</f>
        <v/>
      </c>
      <c r="V32" t="str">
        <f>IF(E32="","",IF(②選手情報入力!J40="","",IF(I32=1,VLOOKUP(②選手情報入力!J40,種目情報!$A$4:$C$29,3,FALSE),VLOOKUP(②選手情報入力!J40,種目情報!$E$4:$G$24,3,FALSE))))</f>
        <v/>
      </c>
      <c r="W32" t="str">
        <f>IF(E32="","",IF(②選手情報入力!N40="","",IF(I32=1,種目情報!$J$4,種目情報!$J$7)))</f>
        <v/>
      </c>
      <c r="X32" t="str">
        <f>IF(A32="","",IF(②選手情報入力!N40="","",IF(I32=1,IF(②選手情報入力!$N$5="","",②選手情報入力!$N$5),IF(②選手情報入力!$N$6="","",②選手情報入力!$N$6))))</f>
        <v/>
      </c>
      <c r="Y32" s="36" t="str">
        <f>IF(E32="","",IF(②選手情報入力!N40="","",0))</f>
        <v/>
      </c>
      <c r="Z32" t="str">
        <f>IF(E32="","",IF(②選手情報入力!N40="","",2))</f>
        <v/>
      </c>
      <c r="AA32" t="str">
        <f>IF(E32="","",IF(②選手情報入力!O40="","",IF(I32=1,種目情報!$J$5,種目情報!$J$8)))</f>
        <v/>
      </c>
      <c r="AB32" t="str">
        <f>IF(E32="","",IF(②選手情報入力!O40="","",IF(I32=1,IF(②選手情報入力!$O$5="","",②選手情報入力!$O$5),IF(②選手情報入力!$O$6="","",②選手情報入力!$O$6))))</f>
        <v/>
      </c>
      <c r="AC32" t="str">
        <f>IF(E32="","",IF(②選手情報入力!O40="","",0))</f>
        <v/>
      </c>
      <c r="AD32" t="str">
        <f>IF(E32="","",IF(②選手情報入力!O40="","",2))</f>
        <v/>
      </c>
      <c r="AE32" t="str">
        <f>IF(E32="","",IF(②選手情報入力!P40="","",IF(I32=1,種目情報!$J$6,種目情報!$J$9)))</f>
        <v/>
      </c>
      <c r="AF32" t="str">
        <f>IF(E32="","",IF(②選手情報入力!P40="","",IF(I32=1,IF(②選手情報入力!$P$5="","",②選手情報入力!$P$5),IF(②選手情報入力!$P$6="","",②選手情報入力!$P$6))))</f>
        <v/>
      </c>
      <c r="AG32" t="str">
        <f>IF(E32="","",IF(②選手情報入力!P40="","",0))</f>
        <v/>
      </c>
      <c r="AH32" t="str">
        <f>IF(E32="","",IF(②選手情報入力!P40="","",2))</f>
        <v/>
      </c>
    </row>
    <row r="33" spans="1:34">
      <c r="A33" t="str">
        <f>IF(E33="","",I33*1000000+①学校情報入力!$D$3*1000+②選手情報入力!A41)</f>
        <v/>
      </c>
      <c r="B33" t="str">
        <f>IF(E33="","",①学校情報入力!$D$3)</f>
        <v/>
      </c>
      <c r="E33" t="str">
        <f>IF(②選手情報入力!B41="","",②選手情報入力!B41)</f>
        <v/>
      </c>
      <c r="F33" t="str">
        <f>IF(E33="","",②選手情報入力!C41)</f>
        <v/>
      </c>
      <c r="G33" t="str">
        <f>IF(E33="","",②選手情報入力!D41)</f>
        <v/>
      </c>
      <c r="H33" t="str">
        <f t="shared" si="0"/>
        <v/>
      </c>
      <c r="I33" t="str">
        <f>IF(E33="","",IF(②選手情報入力!F41="男",1,2))</f>
        <v/>
      </c>
      <c r="J33" t="str">
        <f>IF(E33="","",IF(②選手情報入力!G41="","",②選手情報入力!G41))</f>
        <v/>
      </c>
      <c r="L33" t="str">
        <f t="shared" si="1"/>
        <v/>
      </c>
      <c r="M33" t="str">
        <f t="shared" si="2"/>
        <v/>
      </c>
      <c r="O33" t="str">
        <f>IF(E33="","",IF(②選手情報入力!H41="","",IF(I33=1,VLOOKUP(②選手情報入力!H41,種目情報!$A$4:$B$29,2,FALSE),VLOOKUP(②選手情報入力!H41,種目情報!$E$4:$F$24,2,FALSE))))</f>
        <v/>
      </c>
      <c r="P33" t="str">
        <f>IF(E33="","",IF(②選手情報入力!I41="","",②選手情報入力!I41))</f>
        <v/>
      </c>
      <c r="Q33" s="36" t="str">
        <f>IF(E33="","",IF(②選手情報入力!H41="","",0))</f>
        <v/>
      </c>
      <c r="R33" t="str">
        <f>IF(E33="","",IF(②選手情報入力!H41="","",IF(I33=1,VLOOKUP(②選手情報入力!H41,種目情報!$A$4:$C$29,3,FALSE),VLOOKUP(②選手情報入力!H41,種目情報!$E$4:$G$24,3,FALSE))))</f>
        <v/>
      </c>
      <c r="S33" t="str">
        <f>IF(E33="","",IF(②選手情報入力!J41="","",IF(I33=1,VLOOKUP(②選手情報入力!J41,種目情報!$A$4:$B$29,2,FALSE),VLOOKUP(②選手情報入力!J41,種目情報!$E$4:$F$24,2,FALSE))))</f>
        <v/>
      </c>
      <c r="T33" t="str">
        <f>IF(E33="","",IF(②選手情報入力!K41="","",②選手情報入力!K41))</f>
        <v/>
      </c>
      <c r="U33" s="36" t="str">
        <f>IF(E33="","",IF(②選手情報入力!J41="","",0))</f>
        <v/>
      </c>
      <c r="V33" t="str">
        <f>IF(E33="","",IF(②選手情報入力!J41="","",IF(I33=1,VLOOKUP(②選手情報入力!J41,種目情報!$A$4:$C$29,3,FALSE),VLOOKUP(②選手情報入力!J41,種目情報!$E$4:$G$24,3,FALSE))))</f>
        <v/>
      </c>
      <c r="W33" t="str">
        <f>IF(E33="","",IF(②選手情報入力!N41="","",IF(I33=1,種目情報!$J$4,種目情報!$J$7)))</f>
        <v/>
      </c>
      <c r="X33" t="str">
        <f>IF(A33="","",IF(②選手情報入力!N41="","",IF(I33=1,IF(②選手情報入力!$N$5="","",②選手情報入力!$N$5),IF(②選手情報入力!$N$6="","",②選手情報入力!$N$6))))</f>
        <v/>
      </c>
      <c r="Y33" s="36" t="str">
        <f>IF(E33="","",IF(②選手情報入力!N41="","",0))</f>
        <v/>
      </c>
      <c r="Z33" t="str">
        <f>IF(E33="","",IF(②選手情報入力!N41="","",2))</f>
        <v/>
      </c>
      <c r="AA33" t="str">
        <f>IF(E33="","",IF(②選手情報入力!O41="","",IF(I33=1,種目情報!$J$5,種目情報!$J$8)))</f>
        <v/>
      </c>
      <c r="AB33" t="str">
        <f>IF(E33="","",IF(②選手情報入力!O41="","",IF(I33=1,IF(②選手情報入力!$O$5="","",②選手情報入力!$O$5),IF(②選手情報入力!$O$6="","",②選手情報入力!$O$6))))</f>
        <v/>
      </c>
      <c r="AC33" t="str">
        <f>IF(E33="","",IF(②選手情報入力!O41="","",0))</f>
        <v/>
      </c>
      <c r="AD33" t="str">
        <f>IF(E33="","",IF(②選手情報入力!O41="","",2))</f>
        <v/>
      </c>
      <c r="AE33" t="str">
        <f>IF(E33="","",IF(②選手情報入力!P41="","",IF(I33=1,種目情報!$J$6,種目情報!$J$9)))</f>
        <v/>
      </c>
      <c r="AF33" t="str">
        <f>IF(E33="","",IF(②選手情報入力!P41="","",IF(I33=1,IF(②選手情報入力!$P$5="","",②選手情報入力!$P$5),IF(②選手情報入力!$P$6="","",②選手情報入力!$P$6))))</f>
        <v/>
      </c>
      <c r="AG33" t="str">
        <f>IF(E33="","",IF(②選手情報入力!P41="","",0))</f>
        <v/>
      </c>
      <c r="AH33" t="str">
        <f>IF(E33="","",IF(②選手情報入力!P41="","",2))</f>
        <v/>
      </c>
    </row>
    <row r="34" spans="1:34">
      <c r="A34" t="str">
        <f>IF(E34="","",I34*1000000+①学校情報入力!$D$3*1000+②選手情報入力!A42)</f>
        <v/>
      </c>
      <c r="B34" t="str">
        <f>IF(E34="","",①学校情報入力!$D$3)</f>
        <v/>
      </c>
      <c r="E34" t="str">
        <f>IF(②選手情報入力!B42="","",②選手情報入力!B42)</f>
        <v/>
      </c>
      <c r="F34" t="str">
        <f>IF(E34="","",②選手情報入力!C42)</f>
        <v/>
      </c>
      <c r="G34" t="str">
        <f>IF(E34="","",②選手情報入力!D42)</f>
        <v/>
      </c>
      <c r="H34" t="str">
        <f t="shared" si="0"/>
        <v/>
      </c>
      <c r="I34" t="str">
        <f>IF(E34="","",IF(②選手情報入力!F42="男",1,2))</f>
        <v/>
      </c>
      <c r="J34" t="str">
        <f>IF(E34="","",IF(②選手情報入力!G42="","",②選手情報入力!G42))</f>
        <v/>
      </c>
      <c r="L34" t="str">
        <f t="shared" si="1"/>
        <v/>
      </c>
      <c r="M34" t="str">
        <f t="shared" si="2"/>
        <v/>
      </c>
      <c r="O34" t="str">
        <f>IF(E34="","",IF(②選手情報入力!H42="","",IF(I34=1,VLOOKUP(②選手情報入力!H42,種目情報!$A$4:$B$29,2,FALSE),VLOOKUP(②選手情報入力!H42,種目情報!$E$4:$F$24,2,FALSE))))</f>
        <v/>
      </c>
      <c r="P34" t="str">
        <f>IF(E34="","",IF(②選手情報入力!I42="","",②選手情報入力!I42))</f>
        <v/>
      </c>
      <c r="Q34" s="36" t="str">
        <f>IF(E34="","",IF(②選手情報入力!H42="","",0))</f>
        <v/>
      </c>
      <c r="R34" t="str">
        <f>IF(E34="","",IF(②選手情報入力!H42="","",IF(I34=1,VLOOKUP(②選手情報入力!H42,種目情報!$A$4:$C$29,3,FALSE),VLOOKUP(②選手情報入力!H42,種目情報!$E$4:$G$24,3,FALSE))))</f>
        <v/>
      </c>
      <c r="S34" t="str">
        <f>IF(E34="","",IF(②選手情報入力!J42="","",IF(I34=1,VLOOKUP(②選手情報入力!J42,種目情報!$A$4:$B$29,2,FALSE),VLOOKUP(②選手情報入力!J42,種目情報!$E$4:$F$24,2,FALSE))))</f>
        <v/>
      </c>
      <c r="T34" t="str">
        <f>IF(E34="","",IF(②選手情報入力!K42="","",②選手情報入力!K42))</f>
        <v/>
      </c>
      <c r="U34" s="36" t="str">
        <f>IF(E34="","",IF(②選手情報入力!J42="","",0))</f>
        <v/>
      </c>
      <c r="V34" t="str">
        <f>IF(E34="","",IF(②選手情報入力!J42="","",IF(I34=1,VLOOKUP(②選手情報入力!J42,種目情報!$A$4:$C$29,3,FALSE),VLOOKUP(②選手情報入力!J42,種目情報!$E$4:$G$24,3,FALSE))))</f>
        <v/>
      </c>
      <c r="W34" t="str">
        <f>IF(E34="","",IF(②選手情報入力!N42="","",IF(I34=1,種目情報!$J$4,種目情報!$J$7)))</f>
        <v/>
      </c>
      <c r="X34" t="str">
        <f>IF(A34="","",IF(②選手情報入力!N42="","",IF(I34=1,IF(②選手情報入力!$N$5="","",②選手情報入力!$N$5),IF(②選手情報入力!$N$6="","",②選手情報入力!$N$6))))</f>
        <v/>
      </c>
      <c r="Y34" s="36" t="str">
        <f>IF(E34="","",IF(②選手情報入力!N42="","",0))</f>
        <v/>
      </c>
      <c r="Z34" t="str">
        <f>IF(E34="","",IF(②選手情報入力!N42="","",2))</f>
        <v/>
      </c>
      <c r="AA34" t="str">
        <f>IF(E34="","",IF(②選手情報入力!O42="","",IF(I34=1,種目情報!$J$5,種目情報!$J$8)))</f>
        <v/>
      </c>
      <c r="AB34" t="str">
        <f>IF(E34="","",IF(②選手情報入力!O42="","",IF(I34=1,IF(②選手情報入力!$O$5="","",②選手情報入力!$O$5),IF(②選手情報入力!$O$6="","",②選手情報入力!$O$6))))</f>
        <v/>
      </c>
      <c r="AC34" t="str">
        <f>IF(E34="","",IF(②選手情報入力!O42="","",0))</f>
        <v/>
      </c>
      <c r="AD34" t="str">
        <f>IF(E34="","",IF(②選手情報入力!O42="","",2))</f>
        <v/>
      </c>
      <c r="AE34" t="str">
        <f>IF(E34="","",IF(②選手情報入力!P42="","",IF(I34=1,種目情報!$J$6,種目情報!$J$9)))</f>
        <v/>
      </c>
      <c r="AF34" t="str">
        <f>IF(E34="","",IF(②選手情報入力!P42="","",IF(I34=1,IF(②選手情報入力!$P$5="","",②選手情報入力!$P$5),IF(②選手情報入力!$P$6="","",②選手情報入力!$P$6))))</f>
        <v/>
      </c>
      <c r="AG34" t="str">
        <f>IF(E34="","",IF(②選手情報入力!P42="","",0))</f>
        <v/>
      </c>
      <c r="AH34" t="str">
        <f>IF(E34="","",IF(②選手情報入力!P42="","",2))</f>
        <v/>
      </c>
    </row>
    <row r="35" spans="1:34">
      <c r="A35" t="str">
        <f>IF(E35="","",I35*1000000+①学校情報入力!$D$3*1000+②選手情報入力!A43)</f>
        <v/>
      </c>
      <c r="B35" t="str">
        <f>IF(E35="","",①学校情報入力!$D$3)</f>
        <v/>
      </c>
      <c r="E35" t="str">
        <f>IF(②選手情報入力!B43="","",②選手情報入力!B43)</f>
        <v/>
      </c>
      <c r="F35" t="str">
        <f>IF(E35="","",②選手情報入力!C43)</f>
        <v/>
      </c>
      <c r="G35" t="str">
        <f>IF(E35="","",②選手情報入力!D43)</f>
        <v/>
      </c>
      <c r="H35" t="str">
        <f t="shared" si="0"/>
        <v/>
      </c>
      <c r="I35" t="str">
        <f>IF(E35="","",IF(②選手情報入力!F43="男",1,2))</f>
        <v/>
      </c>
      <c r="J35" t="str">
        <f>IF(E35="","",IF(②選手情報入力!G43="","",②選手情報入力!G43))</f>
        <v/>
      </c>
      <c r="L35" t="str">
        <f t="shared" si="1"/>
        <v/>
      </c>
      <c r="M35" t="str">
        <f t="shared" si="2"/>
        <v/>
      </c>
      <c r="O35" t="str">
        <f>IF(E35="","",IF(②選手情報入力!H43="","",IF(I35=1,VLOOKUP(②選手情報入力!H43,種目情報!$A$4:$B$29,2,FALSE),VLOOKUP(②選手情報入力!H43,種目情報!$E$4:$F$24,2,FALSE))))</f>
        <v/>
      </c>
      <c r="P35" t="str">
        <f>IF(E35="","",IF(②選手情報入力!I43="","",②選手情報入力!I43))</f>
        <v/>
      </c>
      <c r="Q35" s="36" t="str">
        <f>IF(E35="","",IF(②選手情報入力!H43="","",0))</f>
        <v/>
      </c>
      <c r="R35" t="str">
        <f>IF(E35="","",IF(②選手情報入力!H43="","",IF(I35=1,VLOOKUP(②選手情報入力!H43,種目情報!$A$4:$C$29,3,FALSE),VLOOKUP(②選手情報入力!H43,種目情報!$E$4:$G$24,3,FALSE))))</f>
        <v/>
      </c>
      <c r="S35" t="str">
        <f>IF(E35="","",IF(②選手情報入力!J43="","",IF(I35=1,VLOOKUP(②選手情報入力!J43,種目情報!$A$4:$B$29,2,FALSE),VLOOKUP(②選手情報入力!J43,種目情報!$E$4:$F$24,2,FALSE))))</f>
        <v/>
      </c>
      <c r="T35" t="str">
        <f>IF(E35="","",IF(②選手情報入力!K43="","",②選手情報入力!K43))</f>
        <v/>
      </c>
      <c r="U35" s="36" t="str">
        <f>IF(E35="","",IF(②選手情報入力!J43="","",0))</f>
        <v/>
      </c>
      <c r="V35" t="str">
        <f>IF(E35="","",IF(②選手情報入力!J43="","",IF(I35=1,VLOOKUP(②選手情報入力!J43,種目情報!$A$4:$C$29,3,FALSE),VLOOKUP(②選手情報入力!J43,種目情報!$E$4:$G$24,3,FALSE))))</f>
        <v/>
      </c>
      <c r="W35" t="str">
        <f>IF(E35="","",IF(②選手情報入力!N43="","",IF(I35=1,種目情報!$J$4,種目情報!$J$7)))</f>
        <v/>
      </c>
      <c r="X35" t="str">
        <f>IF(A35="","",IF(②選手情報入力!N43="","",IF(I35=1,IF(②選手情報入力!$N$5="","",②選手情報入力!$N$5),IF(②選手情報入力!$N$6="","",②選手情報入力!$N$6))))</f>
        <v/>
      </c>
      <c r="Y35" s="36" t="str">
        <f>IF(E35="","",IF(②選手情報入力!N43="","",0))</f>
        <v/>
      </c>
      <c r="Z35" t="str">
        <f>IF(E35="","",IF(②選手情報入力!N43="","",2))</f>
        <v/>
      </c>
      <c r="AA35" t="str">
        <f>IF(E35="","",IF(②選手情報入力!O43="","",IF(I35=1,種目情報!$J$5,種目情報!$J$8)))</f>
        <v/>
      </c>
      <c r="AB35" t="str">
        <f>IF(E35="","",IF(②選手情報入力!O43="","",IF(I35=1,IF(②選手情報入力!$O$5="","",②選手情報入力!$O$5),IF(②選手情報入力!$O$6="","",②選手情報入力!$O$6))))</f>
        <v/>
      </c>
      <c r="AC35" t="str">
        <f>IF(E35="","",IF(②選手情報入力!O43="","",0))</f>
        <v/>
      </c>
      <c r="AD35" t="str">
        <f>IF(E35="","",IF(②選手情報入力!O43="","",2))</f>
        <v/>
      </c>
      <c r="AE35" t="str">
        <f>IF(E35="","",IF(②選手情報入力!P43="","",IF(I35=1,種目情報!$J$6,種目情報!$J$9)))</f>
        <v/>
      </c>
      <c r="AF35" t="str">
        <f>IF(E35="","",IF(②選手情報入力!P43="","",IF(I35=1,IF(②選手情報入力!$P$5="","",②選手情報入力!$P$5),IF(②選手情報入力!$P$6="","",②選手情報入力!$P$6))))</f>
        <v/>
      </c>
      <c r="AG35" t="str">
        <f>IF(E35="","",IF(②選手情報入力!P43="","",0))</f>
        <v/>
      </c>
      <c r="AH35" t="str">
        <f>IF(E35="","",IF(②選手情報入力!P43="","",2))</f>
        <v/>
      </c>
    </row>
    <row r="36" spans="1:34">
      <c r="A36" t="str">
        <f>IF(E36="","",I36*1000000+①学校情報入力!$D$3*1000+②選手情報入力!A44)</f>
        <v/>
      </c>
      <c r="B36" t="str">
        <f>IF(E36="","",①学校情報入力!$D$3)</f>
        <v/>
      </c>
      <c r="E36" t="str">
        <f>IF(②選手情報入力!B44="","",②選手情報入力!B44)</f>
        <v/>
      </c>
      <c r="F36" t="str">
        <f>IF(E36="","",②選手情報入力!C44)</f>
        <v/>
      </c>
      <c r="G36" t="str">
        <f>IF(E36="","",②選手情報入力!D44)</f>
        <v/>
      </c>
      <c r="H36" t="str">
        <f t="shared" si="0"/>
        <v/>
      </c>
      <c r="I36" t="str">
        <f>IF(E36="","",IF(②選手情報入力!F44="男",1,2))</f>
        <v/>
      </c>
      <c r="J36" t="str">
        <f>IF(E36="","",IF(②選手情報入力!G44="","",②選手情報入力!G44))</f>
        <v/>
      </c>
      <c r="L36" t="str">
        <f t="shared" si="1"/>
        <v/>
      </c>
      <c r="M36" t="str">
        <f t="shared" si="2"/>
        <v/>
      </c>
      <c r="O36" t="str">
        <f>IF(E36="","",IF(②選手情報入力!H44="","",IF(I36=1,VLOOKUP(②選手情報入力!H44,種目情報!$A$4:$B$29,2,FALSE),VLOOKUP(②選手情報入力!H44,種目情報!$E$4:$F$24,2,FALSE))))</f>
        <v/>
      </c>
      <c r="P36" t="str">
        <f>IF(E36="","",IF(②選手情報入力!I44="","",②選手情報入力!I44))</f>
        <v/>
      </c>
      <c r="Q36" s="36" t="str">
        <f>IF(E36="","",IF(②選手情報入力!H44="","",0))</f>
        <v/>
      </c>
      <c r="R36" t="str">
        <f>IF(E36="","",IF(②選手情報入力!H44="","",IF(I36=1,VLOOKUP(②選手情報入力!H44,種目情報!$A$4:$C$29,3,FALSE),VLOOKUP(②選手情報入力!H44,種目情報!$E$4:$G$24,3,FALSE))))</f>
        <v/>
      </c>
      <c r="S36" t="str">
        <f>IF(E36="","",IF(②選手情報入力!J44="","",IF(I36=1,VLOOKUP(②選手情報入力!J44,種目情報!$A$4:$B$29,2,FALSE),VLOOKUP(②選手情報入力!J44,種目情報!$E$4:$F$24,2,FALSE))))</f>
        <v/>
      </c>
      <c r="T36" t="str">
        <f>IF(E36="","",IF(②選手情報入力!K44="","",②選手情報入力!K44))</f>
        <v/>
      </c>
      <c r="U36" s="36" t="str">
        <f>IF(E36="","",IF(②選手情報入力!J44="","",0))</f>
        <v/>
      </c>
      <c r="V36" t="str">
        <f>IF(E36="","",IF(②選手情報入力!J44="","",IF(I36=1,VLOOKUP(②選手情報入力!J44,種目情報!$A$4:$C$29,3,FALSE),VLOOKUP(②選手情報入力!J44,種目情報!$E$4:$G$24,3,FALSE))))</f>
        <v/>
      </c>
      <c r="W36" t="str">
        <f>IF(E36="","",IF(②選手情報入力!N44="","",IF(I36=1,種目情報!$J$4,種目情報!$J$7)))</f>
        <v/>
      </c>
      <c r="X36" t="str">
        <f>IF(A36="","",IF(②選手情報入力!N44="","",IF(I36=1,IF(②選手情報入力!$N$5="","",②選手情報入力!$N$5),IF(②選手情報入力!$N$6="","",②選手情報入力!$N$6))))</f>
        <v/>
      </c>
      <c r="Y36" s="36" t="str">
        <f>IF(E36="","",IF(②選手情報入力!N44="","",0))</f>
        <v/>
      </c>
      <c r="Z36" t="str">
        <f>IF(E36="","",IF(②選手情報入力!N44="","",2))</f>
        <v/>
      </c>
      <c r="AA36" t="str">
        <f>IF(E36="","",IF(②選手情報入力!O44="","",IF(I36=1,種目情報!$J$5,種目情報!$J$8)))</f>
        <v/>
      </c>
      <c r="AB36" t="str">
        <f>IF(E36="","",IF(②選手情報入力!O44="","",IF(I36=1,IF(②選手情報入力!$O$5="","",②選手情報入力!$O$5),IF(②選手情報入力!$O$6="","",②選手情報入力!$O$6))))</f>
        <v/>
      </c>
      <c r="AC36" t="str">
        <f>IF(E36="","",IF(②選手情報入力!O44="","",0))</f>
        <v/>
      </c>
      <c r="AD36" t="str">
        <f>IF(E36="","",IF(②選手情報入力!O44="","",2))</f>
        <v/>
      </c>
      <c r="AE36" t="str">
        <f>IF(E36="","",IF(②選手情報入力!P44="","",IF(I36=1,種目情報!$J$6,種目情報!$J$9)))</f>
        <v/>
      </c>
      <c r="AF36" t="str">
        <f>IF(E36="","",IF(②選手情報入力!P44="","",IF(I36=1,IF(②選手情報入力!$P$5="","",②選手情報入力!$P$5),IF(②選手情報入力!$P$6="","",②選手情報入力!$P$6))))</f>
        <v/>
      </c>
      <c r="AG36" t="str">
        <f>IF(E36="","",IF(②選手情報入力!P44="","",0))</f>
        <v/>
      </c>
      <c r="AH36" t="str">
        <f>IF(E36="","",IF(②選手情報入力!P44="","",2))</f>
        <v/>
      </c>
    </row>
    <row r="37" spans="1:34">
      <c r="A37" t="str">
        <f>IF(E37="","",I37*1000000+①学校情報入力!$D$3*1000+②選手情報入力!A45)</f>
        <v/>
      </c>
      <c r="B37" t="str">
        <f>IF(E37="","",①学校情報入力!$D$3)</f>
        <v/>
      </c>
      <c r="E37" t="str">
        <f>IF(②選手情報入力!B45="","",②選手情報入力!B45)</f>
        <v/>
      </c>
      <c r="F37" t="str">
        <f>IF(E37="","",②選手情報入力!C45)</f>
        <v/>
      </c>
      <c r="G37" t="str">
        <f>IF(E37="","",②選手情報入力!D45)</f>
        <v/>
      </c>
      <c r="H37" t="str">
        <f t="shared" si="0"/>
        <v/>
      </c>
      <c r="I37" t="str">
        <f>IF(E37="","",IF(②選手情報入力!F45="男",1,2))</f>
        <v/>
      </c>
      <c r="J37" t="str">
        <f>IF(E37="","",IF(②選手情報入力!G45="","",②選手情報入力!G45))</f>
        <v/>
      </c>
      <c r="L37" t="str">
        <f t="shared" si="1"/>
        <v/>
      </c>
      <c r="M37" t="str">
        <f t="shared" si="2"/>
        <v/>
      </c>
      <c r="O37" t="str">
        <f>IF(E37="","",IF(②選手情報入力!H45="","",IF(I37=1,VLOOKUP(②選手情報入力!H45,種目情報!$A$4:$B$29,2,FALSE),VLOOKUP(②選手情報入力!H45,種目情報!$E$4:$F$24,2,FALSE))))</f>
        <v/>
      </c>
      <c r="P37" t="str">
        <f>IF(E37="","",IF(②選手情報入力!I45="","",②選手情報入力!I45))</f>
        <v/>
      </c>
      <c r="Q37" s="36" t="str">
        <f>IF(E37="","",IF(②選手情報入力!H45="","",0))</f>
        <v/>
      </c>
      <c r="R37" t="str">
        <f>IF(E37="","",IF(②選手情報入力!H45="","",IF(I37=1,VLOOKUP(②選手情報入力!H45,種目情報!$A$4:$C$29,3,FALSE),VLOOKUP(②選手情報入力!H45,種目情報!$E$4:$G$24,3,FALSE))))</f>
        <v/>
      </c>
      <c r="S37" t="str">
        <f>IF(E37="","",IF(②選手情報入力!J45="","",IF(I37=1,VLOOKUP(②選手情報入力!J45,種目情報!$A$4:$B$29,2,FALSE),VLOOKUP(②選手情報入力!J45,種目情報!$E$4:$F$24,2,FALSE))))</f>
        <v/>
      </c>
      <c r="T37" t="str">
        <f>IF(E37="","",IF(②選手情報入力!K45="","",②選手情報入力!K45))</f>
        <v/>
      </c>
      <c r="U37" s="36" t="str">
        <f>IF(E37="","",IF(②選手情報入力!J45="","",0))</f>
        <v/>
      </c>
      <c r="V37" t="str">
        <f>IF(E37="","",IF(②選手情報入力!J45="","",IF(I37=1,VLOOKUP(②選手情報入力!J45,種目情報!$A$4:$C$29,3,FALSE),VLOOKUP(②選手情報入力!J45,種目情報!$E$4:$G$24,3,FALSE))))</f>
        <v/>
      </c>
      <c r="W37" t="str">
        <f>IF(E37="","",IF(②選手情報入力!N45="","",IF(I37=1,種目情報!$J$4,種目情報!$J$7)))</f>
        <v/>
      </c>
      <c r="X37" t="str">
        <f>IF(A37="","",IF(②選手情報入力!N45="","",IF(I37=1,IF(②選手情報入力!$N$5="","",②選手情報入力!$N$5),IF(②選手情報入力!$N$6="","",②選手情報入力!$N$6))))</f>
        <v/>
      </c>
      <c r="Y37" s="36" t="str">
        <f>IF(E37="","",IF(②選手情報入力!N45="","",0))</f>
        <v/>
      </c>
      <c r="Z37" t="str">
        <f>IF(E37="","",IF(②選手情報入力!N45="","",2))</f>
        <v/>
      </c>
      <c r="AA37" t="str">
        <f>IF(E37="","",IF(②選手情報入力!O45="","",IF(I37=1,種目情報!$J$5,種目情報!$J$8)))</f>
        <v/>
      </c>
      <c r="AB37" t="str">
        <f>IF(E37="","",IF(②選手情報入力!O45="","",IF(I37=1,IF(②選手情報入力!$O$5="","",②選手情報入力!$O$5),IF(②選手情報入力!$O$6="","",②選手情報入力!$O$6))))</f>
        <v/>
      </c>
      <c r="AC37" t="str">
        <f>IF(E37="","",IF(②選手情報入力!O45="","",0))</f>
        <v/>
      </c>
      <c r="AD37" t="str">
        <f>IF(E37="","",IF(②選手情報入力!O45="","",2))</f>
        <v/>
      </c>
      <c r="AE37" t="str">
        <f>IF(E37="","",IF(②選手情報入力!P45="","",IF(I37=1,種目情報!$J$6,種目情報!$J$9)))</f>
        <v/>
      </c>
      <c r="AF37" t="str">
        <f>IF(E37="","",IF(②選手情報入力!P45="","",IF(I37=1,IF(②選手情報入力!$P$5="","",②選手情報入力!$P$5),IF(②選手情報入力!$P$6="","",②選手情報入力!$P$6))))</f>
        <v/>
      </c>
      <c r="AG37" t="str">
        <f>IF(E37="","",IF(②選手情報入力!P45="","",0))</f>
        <v/>
      </c>
      <c r="AH37" t="str">
        <f>IF(E37="","",IF(②選手情報入力!P45="","",2))</f>
        <v/>
      </c>
    </row>
    <row r="38" spans="1:34">
      <c r="A38" t="str">
        <f>IF(E38="","",I38*1000000+①学校情報入力!$D$3*1000+②選手情報入力!A46)</f>
        <v/>
      </c>
      <c r="B38" t="str">
        <f>IF(E38="","",①学校情報入力!$D$3)</f>
        <v/>
      </c>
      <c r="E38" t="str">
        <f>IF(②選手情報入力!B46="","",②選手情報入力!B46)</f>
        <v/>
      </c>
      <c r="F38" t="str">
        <f>IF(E38="","",②選手情報入力!C46)</f>
        <v/>
      </c>
      <c r="G38" t="str">
        <f>IF(E38="","",②選手情報入力!D46)</f>
        <v/>
      </c>
      <c r="H38" t="str">
        <f t="shared" si="0"/>
        <v/>
      </c>
      <c r="I38" t="str">
        <f>IF(E38="","",IF(②選手情報入力!F46="男",1,2))</f>
        <v/>
      </c>
      <c r="J38" t="str">
        <f>IF(E38="","",IF(②選手情報入力!G46="","",②選手情報入力!G46))</f>
        <v/>
      </c>
      <c r="L38" t="str">
        <f t="shared" si="1"/>
        <v/>
      </c>
      <c r="M38" t="str">
        <f t="shared" si="2"/>
        <v/>
      </c>
      <c r="O38" t="str">
        <f>IF(E38="","",IF(②選手情報入力!H46="","",IF(I38=1,VLOOKUP(②選手情報入力!H46,種目情報!$A$4:$B$29,2,FALSE),VLOOKUP(②選手情報入力!H46,種目情報!$E$4:$F$24,2,FALSE))))</f>
        <v/>
      </c>
      <c r="P38" t="str">
        <f>IF(E38="","",IF(②選手情報入力!I46="","",②選手情報入力!I46))</f>
        <v/>
      </c>
      <c r="Q38" s="36" t="str">
        <f>IF(E38="","",IF(②選手情報入力!H46="","",0))</f>
        <v/>
      </c>
      <c r="R38" t="str">
        <f>IF(E38="","",IF(②選手情報入力!H46="","",IF(I38=1,VLOOKUP(②選手情報入力!H46,種目情報!$A$4:$C$29,3,FALSE),VLOOKUP(②選手情報入力!H46,種目情報!$E$4:$G$24,3,FALSE))))</f>
        <v/>
      </c>
      <c r="S38" t="str">
        <f>IF(E38="","",IF(②選手情報入力!J46="","",IF(I38=1,VLOOKUP(②選手情報入力!J46,種目情報!$A$4:$B$29,2,FALSE),VLOOKUP(②選手情報入力!J46,種目情報!$E$4:$F$24,2,FALSE))))</f>
        <v/>
      </c>
      <c r="T38" t="str">
        <f>IF(E38="","",IF(②選手情報入力!K46="","",②選手情報入力!K46))</f>
        <v/>
      </c>
      <c r="U38" s="36" t="str">
        <f>IF(E38="","",IF(②選手情報入力!J46="","",0))</f>
        <v/>
      </c>
      <c r="V38" t="str">
        <f>IF(E38="","",IF(②選手情報入力!J46="","",IF(I38=1,VLOOKUP(②選手情報入力!J46,種目情報!$A$4:$C$29,3,FALSE),VLOOKUP(②選手情報入力!J46,種目情報!$E$4:$G$24,3,FALSE))))</f>
        <v/>
      </c>
      <c r="W38" t="str">
        <f>IF(E38="","",IF(②選手情報入力!N46="","",IF(I38=1,種目情報!$J$4,種目情報!$J$7)))</f>
        <v/>
      </c>
      <c r="X38" t="str">
        <f>IF(A38="","",IF(②選手情報入力!N46="","",IF(I38=1,IF(②選手情報入力!$N$5="","",②選手情報入力!$N$5),IF(②選手情報入力!$N$6="","",②選手情報入力!$N$6))))</f>
        <v/>
      </c>
      <c r="Y38" s="36" t="str">
        <f>IF(E38="","",IF(②選手情報入力!N46="","",0))</f>
        <v/>
      </c>
      <c r="Z38" t="str">
        <f>IF(E38="","",IF(②選手情報入力!N46="","",2))</f>
        <v/>
      </c>
      <c r="AA38" t="str">
        <f>IF(E38="","",IF(②選手情報入力!O46="","",IF(I38=1,種目情報!$J$5,種目情報!$J$8)))</f>
        <v/>
      </c>
      <c r="AB38" t="str">
        <f>IF(E38="","",IF(②選手情報入力!O46="","",IF(I38=1,IF(②選手情報入力!$O$5="","",②選手情報入力!$O$5),IF(②選手情報入力!$O$6="","",②選手情報入力!$O$6))))</f>
        <v/>
      </c>
      <c r="AC38" t="str">
        <f>IF(E38="","",IF(②選手情報入力!O46="","",0))</f>
        <v/>
      </c>
      <c r="AD38" t="str">
        <f>IF(E38="","",IF(②選手情報入力!O46="","",2))</f>
        <v/>
      </c>
      <c r="AE38" t="str">
        <f>IF(E38="","",IF(②選手情報入力!P46="","",IF(I38=1,種目情報!$J$6,種目情報!$J$9)))</f>
        <v/>
      </c>
      <c r="AF38" t="str">
        <f>IF(E38="","",IF(②選手情報入力!P46="","",IF(I38=1,IF(②選手情報入力!$P$5="","",②選手情報入力!$P$5),IF(②選手情報入力!$P$6="","",②選手情報入力!$P$6))))</f>
        <v/>
      </c>
      <c r="AG38" t="str">
        <f>IF(E38="","",IF(②選手情報入力!P46="","",0))</f>
        <v/>
      </c>
      <c r="AH38" t="str">
        <f>IF(E38="","",IF(②選手情報入力!P46="","",2))</f>
        <v/>
      </c>
    </row>
    <row r="39" spans="1:34">
      <c r="A39" t="str">
        <f>IF(E39="","",I39*1000000+①学校情報入力!$D$3*1000+②選手情報入力!A47)</f>
        <v/>
      </c>
      <c r="B39" t="str">
        <f>IF(E39="","",①学校情報入力!$D$3)</f>
        <v/>
      </c>
      <c r="E39" t="str">
        <f>IF(②選手情報入力!B47="","",②選手情報入力!B47)</f>
        <v/>
      </c>
      <c r="F39" t="str">
        <f>IF(E39="","",②選手情報入力!C47)</f>
        <v/>
      </c>
      <c r="G39" t="str">
        <f>IF(E39="","",②選手情報入力!D47)</f>
        <v/>
      </c>
      <c r="H39" t="str">
        <f t="shared" si="0"/>
        <v/>
      </c>
      <c r="I39" t="str">
        <f>IF(E39="","",IF(②選手情報入力!F47="男",1,2))</f>
        <v/>
      </c>
      <c r="J39" t="str">
        <f>IF(E39="","",IF(②選手情報入力!G47="","",②選手情報入力!G47))</f>
        <v/>
      </c>
      <c r="L39" t="str">
        <f t="shared" si="1"/>
        <v/>
      </c>
      <c r="M39" t="str">
        <f t="shared" si="2"/>
        <v/>
      </c>
      <c r="O39" t="str">
        <f>IF(E39="","",IF(②選手情報入力!H47="","",IF(I39=1,VLOOKUP(②選手情報入力!H47,種目情報!$A$4:$B$29,2,FALSE),VLOOKUP(②選手情報入力!H47,種目情報!$E$4:$F$24,2,FALSE))))</f>
        <v/>
      </c>
      <c r="P39" t="str">
        <f>IF(E39="","",IF(②選手情報入力!I47="","",②選手情報入力!I47))</f>
        <v/>
      </c>
      <c r="Q39" s="36" t="str">
        <f>IF(E39="","",IF(②選手情報入力!H47="","",0))</f>
        <v/>
      </c>
      <c r="R39" t="str">
        <f>IF(E39="","",IF(②選手情報入力!H47="","",IF(I39=1,VLOOKUP(②選手情報入力!H47,種目情報!$A$4:$C$29,3,FALSE),VLOOKUP(②選手情報入力!H47,種目情報!$E$4:$G$24,3,FALSE))))</f>
        <v/>
      </c>
      <c r="S39" t="str">
        <f>IF(E39="","",IF(②選手情報入力!J47="","",IF(I39=1,VLOOKUP(②選手情報入力!J47,種目情報!$A$4:$B$29,2,FALSE),VLOOKUP(②選手情報入力!J47,種目情報!$E$4:$F$24,2,FALSE))))</f>
        <v/>
      </c>
      <c r="T39" t="str">
        <f>IF(E39="","",IF(②選手情報入力!K47="","",②選手情報入力!K47))</f>
        <v/>
      </c>
      <c r="U39" s="36" t="str">
        <f>IF(E39="","",IF(②選手情報入力!J47="","",0))</f>
        <v/>
      </c>
      <c r="V39" t="str">
        <f>IF(E39="","",IF(②選手情報入力!J47="","",IF(I39=1,VLOOKUP(②選手情報入力!J47,種目情報!$A$4:$C$29,3,FALSE),VLOOKUP(②選手情報入力!J47,種目情報!$E$4:$G$24,3,FALSE))))</f>
        <v/>
      </c>
      <c r="W39" t="str">
        <f>IF(E39="","",IF(②選手情報入力!N47="","",IF(I39=1,種目情報!$J$4,種目情報!$J$7)))</f>
        <v/>
      </c>
      <c r="X39" t="str">
        <f>IF(A39="","",IF(②選手情報入力!N47="","",IF(I39=1,IF(②選手情報入力!$N$5="","",②選手情報入力!$N$5),IF(②選手情報入力!$N$6="","",②選手情報入力!$N$6))))</f>
        <v/>
      </c>
      <c r="Y39" s="36" t="str">
        <f>IF(E39="","",IF(②選手情報入力!N47="","",0))</f>
        <v/>
      </c>
      <c r="Z39" t="str">
        <f>IF(E39="","",IF(②選手情報入力!N47="","",2))</f>
        <v/>
      </c>
      <c r="AA39" t="str">
        <f>IF(E39="","",IF(②選手情報入力!O47="","",IF(I39=1,種目情報!$J$5,種目情報!$J$8)))</f>
        <v/>
      </c>
      <c r="AB39" t="str">
        <f>IF(E39="","",IF(②選手情報入力!O47="","",IF(I39=1,IF(②選手情報入力!$O$5="","",②選手情報入力!$O$5),IF(②選手情報入力!$O$6="","",②選手情報入力!$O$6))))</f>
        <v/>
      </c>
      <c r="AC39" t="str">
        <f>IF(E39="","",IF(②選手情報入力!O47="","",0))</f>
        <v/>
      </c>
      <c r="AD39" t="str">
        <f>IF(E39="","",IF(②選手情報入力!O47="","",2))</f>
        <v/>
      </c>
      <c r="AE39" t="str">
        <f>IF(E39="","",IF(②選手情報入力!P47="","",IF(I39=1,種目情報!$J$6,種目情報!$J$9)))</f>
        <v/>
      </c>
      <c r="AF39" t="str">
        <f>IF(E39="","",IF(②選手情報入力!P47="","",IF(I39=1,IF(②選手情報入力!$P$5="","",②選手情報入力!$P$5),IF(②選手情報入力!$P$6="","",②選手情報入力!$P$6))))</f>
        <v/>
      </c>
      <c r="AG39" t="str">
        <f>IF(E39="","",IF(②選手情報入力!P47="","",0))</f>
        <v/>
      </c>
      <c r="AH39" t="str">
        <f>IF(E39="","",IF(②選手情報入力!P47="","",2))</f>
        <v/>
      </c>
    </row>
    <row r="40" spans="1:34">
      <c r="A40" t="str">
        <f>IF(E40="","",I40*1000000+①学校情報入力!$D$3*1000+②選手情報入力!A48)</f>
        <v/>
      </c>
      <c r="B40" t="str">
        <f>IF(E40="","",①学校情報入力!$D$3)</f>
        <v/>
      </c>
      <c r="E40" t="str">
        <f>IF(②選手情報入力!B48="","",②選手情報入力!B48)</f>
        <v/>
      </c>
      <c r="F40" t="str">
        <f>IF(E40="","",②選手情報入力!C48)</f>
        <v/>
      </c>
      <c r="G40" t="str">
        <f>IF(E40="","",②選手情報入力!D48)</f>
        <v/>
      </c>
      <c r="H40" t="str">
        <f t="shared" si="0"/>
        <v/>
      </c>
      <c r="I40" t="str">
        <f>IF(E40="","",IF(②選手情報入力!F48="男",1,2))</f>
        <v/>
      </c>
      <c r="J40" t="str">
        <f>IF(E40="","",IF(②選手情報入力!G48="","",②選手情報入力!G48))</f>
        <v/>
      </c>
      <c r="L40" t="str">
        <f t="shared" si="1"/>
        <v/>
      </c>
      <c r="M40" t="str">
        <f t="shared" si="2"/>
        <v/>
      </c>
      <c r="O40" t="str">
        <f>IF(E40="","",IF(②選手情報入力!H48="","",IF(I40=1,VLOOKUP(②選手情報入力!H48,種目情報!$A$4:$B$29,2,FALSE),VLOOKUP(②選手情報入力!H48,種目情報!$E$4:$F$24,2,FALSE))))</f>
        <v/>
      </c>
      <c r="P40" t="str">
        <f>IF(E40="","",IF(②選手情報入力!I48="","",②選手情報入力!I48))</f>
        <v/>
      </c>
      <c r="Q40" s="36" t="str">
        <f>IF(E40="","",IF(②選手情報入力!H48="","",0))</f>
        <v/>
      </c>
      <c r="R40" t="str">
        <f>IF(E40="","",IF(②選手情報入力!H48="","",IF(I40=1,VLOOKUP(②選手情報入力!H48,種目情報!$A$4:$C$29,3,FALSE),VLOOKUP(②選手情報入力!H48,種目情報!$E$4:$G$24,3,FALSE))))</f>
        <v/>
      </c>
      <c r="S40" t="str">
        <f>IF(E40="","",IF(②選手情報入力!J48="","",IF(I40=1,VLOOKUP(②選手情報入力!J48,種目情報!$A$4:$B$29,2,FALSE),VLOOKUP(②選手情報入力!J48,種目情報!$E$4:$F$24,2,FALSE))))</f>
        <v/>
      </c>
      <c r="T40" t="str">
        <f>IF(E40="","",IF(②選手情報入力!K48="","",②選手情報入力!K48))</f>
        <v/>
      </c>
      <c r="U40" s="36" t="str">
        <f>IF(E40="","",IF(②選手情報入力!J48="","",0))</f>
        <v/>
      </c>
      <c r="V40" t="str">
        <f>IF(E40="","",IF(②選手情報入力!J48="","",IF(I40=1,VLOOKUP(②選手情報入力!J48,種目情報!$A$4:$C$29,3,FALSE),VLOOKUP(②選手情報入力!J48,種目情報!$E$4:$G$24,3,FALSE))))</f>
        <v/>
      </c>
      <c r="W40" t="str">
        <f>IF(E40="","",IF(②選手情報入力!N48="","",IF(I40=1,種目情報!$J$4,種目情報!$J$7)))</f>
        <v/>
      </c>
      <c r="X40" t="str">
        <f>IF(A40="","",IF(②選手情報入力!N48="","",IF(I40=1,IF(②選手情報入力!$N$5="","",②選手情報入力!$N$5),IF(②選手情報入力!$N$6="","",②選手情報入力!$N$6))))</f>
        <v/>
      </c>
      <c r="Y40" s="36" t="str">
        <f>IF(E40="","",IF(②選手情報入力!N48="","",0))</f>
        <v/>
      </c>
      <c r="Z40" t="str">
        <f>IF(E40="","",IF(②選手情報入力!N48="","",2))</f>
        <v/>
      </c>
      <c r="AA40" t="str">
        <f>IF(E40="","",IF(②選手情報入力!O48="","",IF(I40=1,種目情報!$J$5,種目情報!$J$8)))</f>
        <v/>
      </c>
      <c r="AB40" t="str">
        <f>IF(E40="","",IF(②選手情報入力!O48="","",IF(I40=1,IF(②選手情報入力!$O$5="","",②選手情報入力!$O$5),IF(②選手情報入力!$O$6="","",②選手情報入力!$O$6))))</f>
        <v/>
      </c>
      <c r="AC40" t="str">
        <f>IF(E40="","",IF(②選手情報入力!O48="","",0))</f>
        <v/>
      </c>
      <c r="AD40" t="str">
        <f>IF(E40="","",IF(②選手情報入力!O48="","",2))</f>
        <v/>
      </c>
      <c r="AE40" t="str">
        <f>IF(E40="","",IF(②選手情報入力!P48="","",IF(I40=1,種目情報!$J$6,種目情報!$J$9)))</f>
        <v/>
      </c>
      <c r="AF40" t="str">
        <f>IF(E40="","",IF(②選手情報入力!P48="","",IF(I40=1,IF(②選手情報入力!$P$5="","",②選手情報入力!$P$5),IF(②選手情報入力!$P$6="","",②選手情報入力!$P$6))))</f>
        <v/>
      </c>
      <c r="AG40" t="str">
        <f>IF(E40="","",IF(②選手情報入力!P48="","",0))</f>
        <v/>
      </c>
      <c r="AH40" t="str">
        <f>IF(E40="","",IF(②選手情報入力!P48="","",2))</f>
        <v/>
      </c>
    </row>
    <row r="41" spans="1:34">
      <c r="A41" t="str">
        <f>IF(E41="","",I41*1000000+①学校情報入力!$D$3*1000+②選手情報入力!A49)</f>
        <v/>
      </c>
      <c r="B41" t="str">
        <f>IF(E41="","",①学校情報入力!$D$3)</f>
        <v/>
      </c>
      <c r="E41" t="str">
        <f>IF(②選手情報入力!B49="","",②選手情報入力!B49)</f>
        <v/>
      </c>
      <c r="F41" t="str">
        <f>IF(E41="","",②選手情報入力!C49)</f>
        <v/>
      </c>
      <c r="G41" t="str">
        <f>IF(E41="","",②選手情報入力!D49)</f>
        <v/>
      </c>
      <c r="H41" t="str">
        <f t="shared" si="0"/>
        <v/>
      </c>
      <c r="I41" t="str">
        <f>IF(E41="","",IF(②選手情報入力!F49="男",1,2))</f>
        <v/>
      </c>
      <c r="J41" t="str">
        <f>IF(E41="","",IF(②選手情報入力!G49="","",②選手情報入力!G49))</f>
        <v/>
      </c>
      <c r="L41" t="str">
        <f t="shared" si="1"/>
        <v/>
      </c>
      <c r="M41" t="str">
        <f t="shared" si="2"/>
        <v/>
      </c>
      <c r="O41" t="str">
        <f>IF(E41="","",IF(②選手情報入力!H49="","",IF(I41=1,VLOOKUP(②選手情報入力!H49,種目情報!$A$4:$B$29,2,FALSE),VLOOKUP(②選手情報入力!H49,種目情報!$E$4:$F$24,2,FALSE))))</f>
        <v/>
      </c>
      <c r="P41" t="str">
        <f>IF(E41="","",IF(②選手情報入力!I49="","",②選手情報入力!I49))</f>
        <v/>
      </c>
      <c r="Q41" s="36" t="str">
        <f>IF(E41="","",IF(②選手情報入力!H49="","",0))</f>
        <v/>
      </c>
      <c r="R41" t="str">
        <f>IF(E41="","",IF(②選手情報入力!H49="","",IF(I41=1,VLOOKUP(②選手情報入力!H49,種目情報!$A$4:$C$29,3,FALSE),VLOOKUP(②選手情報入力!H49,種目情報!$E$4:$G$24,3,FALSE))))</f>
        <v/>
      </c>
      <c r="S41" t="str">
        <f>IF(E41="","",IF(②選手情報入力!J49="","",IF(I41=1,VLOOKUP(②選手情報入力!J49,種目情報!$A$4:$B$29,2,FALSE),VLOOKUP(②選手情報入力!J49,種目情報!$E$4:$F$24,2,FALSE))))</f>
        <v/>
      </c>
      <c r="T41" t="str">
        <f>IF(E41="","",IF(②選手情報入力!K49="","",②選手情報入力!K49))</f>
        <v/>
      </c>
      <c r="U41" s="36" t="str">
        <f>IF(E41="","",IF(②選手情報入力!J49="","",0))</f>
        <v/>
      </c>
      <c r="V41" t="str">
        <f>IF(E41="","",IF(②選手情報入力!J49="","",IF(I41=1,VLOOKUP(②選手情報入力!J49,種目情報!$A$4:$C$29,3,FALSE),VLOOKUP(②選手情報入力!J49,種目情報!$E$4:$G$24,3,FALSE))))</f>
        <v/>
      </c>
      <c r="W41" t="str">
        <f>IF(E41="","",IF(②選手情報入力!N49="","",IF(I41=1,種目情報!$J$4,種目情報!$J$7)))</f>
        <v/>
      </c>
      <c r="X41" t="str">
        <f>IF(A41="","",IF(②選手情報入力!N49="","",IF(I41=1,IF(②選手情報入力!$N$5="","",②選手情報入力!$N$5),IF(②選手情報入力!$N$6="","",②選手情報入力!$N$6))))</f>
        <v/>
      </c>
      <c r="Y41" s="36" t="str">
        <f>IF(E41="","",IF(②選手情報入力!N49="","",0))</f>
        <v/>
      </c>
      <c r="Z41" t="str">
        <f>IF(E41="","",IF(②選手情報入力!N49="","",2))</f>
        <v/>
      </c>
      <c r="AA41" t="str">
        <f>IF(E41="","",IF(②選手情報入力!O49="","",IF(I41=1,種目情報!$J$5,種目情報!$J$8)))</f>
        <v/>
      </c>
      <c r="AB41" t="str">
        <f>IF(E41="","",IF(②選手情報入力!O49="","",IF(I41=1,IF(②選手情報入力!$O$5="","",②選手情報入力!$O$5),IF(②選手情報入力!$O$6="","",②選手情報入力!$O$6))))</f>
        <v/>
      </c>
      <c r="AC41" t="str">
        <f>IF(E41="","",IF(②選手情報入力!O49="","",0))</f>
        <v/>
      </c>
      <c r="AD41" t="str">
        <f>IF(E41="","",IF(②選手情報入力!O49="","",2))</f>
        <v/>
      </c>
      <c r="AE41" t="str">
        <f>IF(E41="","",IF(②選手情報入力!P49="","",IF(I41=1,種目情報!$J$6,種目情報!$J$9)))</f>
        <v/>
      </c>
      <c r="AF41" t="str">
        <f>IF(E41="","",IF(②選手情報入力!P49="","",IF(I41=1,IF(②選手情報入力!$P$5="","",②選手情報入力!$P$5),IF(②選手情報入力!$P$6="","",②選手情報入力!$P$6))))</f>
        <v/>
      </c>
      <c r="AG41" t="str">
        <f>IF(E41="","",IF(②選手情報入力!P49="","",0))</f>
        <v/>
      </c>
      <c r="AH41" t="str">
        <f>IF(E41="","",IF(②選手情報入力!P49="","",2))</f>
        <v/>
      </c>
    </row>
    <row r="42" spans="1:34">
      <c r="A42" t="str">
        <f>IF(E42="","",I42*1000000+①学校情報入力!$D$3*1000+②選手情報入力!A50)</f>
        <v/>
      </c>
      <c r="B42" t="str">
        <f>IF(E42="","",①学校情報入力!$D$3)</f>
        <v/>
      </c>
      <c r="E42" t="str">
        <f>IF(②選手情報入力!B50="","",②選手情報入力!B50)</f>
        <v/>
      </c>
      <c r="F42" t="str">
        <f>IF(E42="","",②選手情報入力!C50)</f>
        <v/>
      </c>
      <c r="G42" t="str">
        <f>IF(E42="","",②選手情報入力!D50)</f>
        <v/>
      </c>
      <c r="H42" t="str">
        <f t="shared" si="0"/>
        <v/>
      </c>
      <c r="I42" t="str">
        <f>IF(E42="","",IF(②選手情報入力!F50="男",1,2))</f>
        <v/>
      </c>
      <c r="J42" t="str">
        <f>IF(E42="","",IF(②選手情報入力!G50="","",②選手情報入力!G50))</f>
        <v/>
      </c>
      <c r="L42" t="str">
        <f t="shared" si="1"/>
        <v/>
      </c>
      <c r="M42" t="str">
        <f t="shared" si="2"/>
        <v/>
      </c>
      <c r="O42" t="str">
        <f>IF(E42="","",IF(②選手情報入力!H50="","",IF(I42=1,VLOOKUP(②選手情報入力!H50,種目情報!$A$4:$B$29,2,FALSE),VLOOKUP(②選手情報入力!H50,種目情報!$E$4:$F$24,2,FALSE))))</f>
        <v/>
      </c>
      <c r="P42" t="str">
        <f>IF(E42="","",IF(②選手情報入力!I50="","",②選手情報入力!I50))</f>
        <v/>
      </c>
      <c r="Q42" s="36" t="str">
        <f>IF(E42="","",IF(②選手情報入力!H50="","",0))</f>
        <v/>
      </c>
      <c r="R42" t="str">
        <f>IF(E42="","",IF(②選手情報入力!H50="","",IF(I42=1,VLOOKUP(②選手情報入力!H50,種目情報!$A$4:$C$29,3,FALSE),VLOOKUP(②選手情報入力!H50,種目情報!$E$4:$G$24,3,FALSE))))</f>
        <v/>
      </c>
      <c r="S42" t="str">
        <f>IF(E42="","",IF(②選手情報入力!J50="","",IF(I42=1,VLOOKUP(②選手情報入力!J50,種目情報!$A$4:$B$29,2,FALSE),VLOOKUP(②選手情報入力!J50,種目情報!$E$4:$F$24,2,FALSE))))</f>
        <v/>
      </c>
      <c r="T42" t="str">
        <f>IF(E42="","",IF(②選手情報入力!K50="","",②選手情報入力!K50))</f>
        <v/>
      </c>
      <c r="U42" s="36" t="str">
        <f>IF(E42="","",IF(②選手情報入力!J50="","",0))</f>
        <v/>
      </c>
      <c r="V42" t="str">
        <f>IF(E42="","",IF(②選手情報入力!J50="","",IF(I42=1,VLOOKUP(②選手情報入力!J50,種目情報!$A$4:$C$29,3,FALSE),VLOOKUP(②選手情報入力!J50,種目情報!$E$4:$G$24,3,FALSE))))</f>
        <v/>
      </c>
      <c r="W42" t="str">
        <f>IF(E42="","",IF(②選手情報入力!N50="","",IF(I42=1,種目情報!$J$4,種目情報!$J$7)))</f>
        <v/>
      </c>
      <c r="X42" t="str">
        <f>IF(A42="","",IF(②選手情報入力!N50="","",IF(I42=1,IF(②選手情報入力!$N$5="","",②選手情報入力!$N$5),IF(②選手情報入力!$N$6="","",②選手情報入力!$N$6))))</f>
        <v/>
      </c>
      <c r="Y42" s="36" t="str">
        <f>IF(E42="","",IF(②選手情報入力!N50="","",0))</f>
        <v/>
      </c>
      <c r="Z42" t="str">
        <f>IF(E42="","",IF(②選手情報入力!N50="","",2))</f>
        <v/>
      </c>
      <c r="AA42" t="str">
        <f>IF(E42="","",IF(②選手情報入力!O50="","",IF(I42=1,種目情報!$J$5,種目情報!$J$8)))</f>
        <v/>
      </c>
      <c r="AB42" t="str">
        <f>IF(E42="","",IF(②選手情報入力!O50="","",IF(I42=1,IF(②選手情報入力!$O$5="","",②選手情報入力!$O$5),IF(②選手情報入力!$O$6="","",②選手情報入力!$O$6))))</f>
        <v/>
      </c>
      <c r="AC42" t="str">
        <f>IF(E42="","",IF(②選手情報入力!O50="","",0))</f>
        <v/>
      </c>
      <c r="AD42" t="str">
        <f>IF(E42="","",IF(②選手情報入力!O50="","",2))</f>
        <v/>
      </c>
      <c r="AE42" t="str">
        <f>IF(E42="","",IF(②選手情報入力!P50="","",IF(I42=1,種目情報!$J$6,種目情報!$J$9)))</f>
        <v/>
      </c>
      <c r="AF42" t="str">
        <f>IF(E42="","",IF(②選手情報入力!P50="","",IF(I42=1,IF(②選手情報入力!$P$5="","",②選手情報入力!$P$5),IF(②選手情報入力!$P$6="","",②選手情報入力!$P$6))))</f>
        <v/>
      </c>
      <c r="AG42" t="str">
        <f>IF(E42="","",IF(②選手情報入力!P50="","",0))</f>
        <v/>
      </c>
      <c r="AH42" t="str">
        <f>IF(E42="","",IF(②選手情報入力!P50="","",2))</f>
        <v/>
      </c>
    </row>
    <row r="43" spans="1:34">
      <c r="A43" t="str">
        <f>IF(E43="","",I43*1000000+①学校情報入力!$D$3*1000+②選手情報入力!A51)</f>
        <v/>
      </c>
      <c r="B43" t="str">
        <f>IF(E43="","",①学校情報入力!$D$3)</f>
        <v/>
      </c>
      <c r="E43" t="str">
        <f>IF(②選手情報入力!B51="","",②選手情報入力!B51)</f>
        <v/>
      </c>
      <c r="F43" t="str">
        <f>IF(E43="","",②選手情報入力!C51)</f>
        <v/>
      </c>
      <c r="G43" t="str">
        <f>IF(E43="","",②選手情報入力!D51)</f>
        <v/>
      </c>
      <c r="H43" t="str">
        <f t="shared" si="0"/>
        <v/>
      </c>
      <c r="I43" t="str">
        <f>IF(E43="","",IF(②選手情報入力!F51="男",1,2))</f>
        <v/>
      </c>
      <c r="J43" t="str">
        <f>IF(E43="","",IF(②選手情報入力!G51="","",②選手情報入力!G51))</f>
        <v/>
      </c>
      <c r="L43" t="str">
        <f t="shared" si="1"/>
        <v/>
      </c>
      <c r="M43" t="str">
        <f t="shared" si="2"/>
        <v/>
      </c>
      <c r="O43" t="str">
        <f>IF(E43="","",IF(②選手情報入力!H51="","",IF(I43=1,VLOOKUP(②選手情報入力!H51,種目情報!$A$4:$B$29,2,FALSE),VLOOKUP(②選手情報入力!H51,種目情報!$E$4:$F$24,2,FALSE))))</f>
        <v/>
      </c>
      <c r="P43" t="str">
        <f>IF(E43="","",IF(②選手情報入力!I51="","",②選手情報入力!I51))</f>
        <v/>
      </c>
      <c r="Q43" s="36" t="str">
        <f>IF(E43="","",IF(②選手情報入力!H51="","",0))</f>
        <v/>
      </c>
      <c r="R43" t="str">
        <f>IF(E43="","",IF(②選手情報入力!H51="","",IF(I43=1,VLOOKUP(②選手情報入力!H51,種目情報!$A$4:$C$29,3,FALSE),VLOOKUP(②選手情報入力!H51,種目情報!$E$4:$G$24,3,FALSE))))</f>
        <v/>
      </c>
      <c r="S43" t="str">
        <f>IF(E43="","",IF(②選手情報入力!J51="","",IF(I43=1,VLOOKUP(②選手情報入力!J51,種目情報!$A$4:$B$29,2,FALSE),VLOOKUP(②選手情報入力!J51,種目情報!$E$4:$F$24,2,FALSE))))</f>
        <v/>
      </c>
      <c r="T43" t="str">
        <f>IF(E43="","",IF(②選手情報入力!K51="","",②選手情報入力!K51))</f>
        <v/>
      </c>
      <c r="U43" s="36" t="str">
        <f>IF(E43="","",IF(②選手情報入力!J51="","",0))</f>
        <v/>
      </c>
      <c r="V43" t="str">
        <f>IF(E43="","",IF(②選手情報入力!J51="","",IF(I43=1,VLOOKUP(②選手情報入力!J51,種目情報!$A$4:$C$29,3,FALSE),VLOOKUP(②選手情報入力!J51,種目情報!$E$4:$G$24,3,FALSE))))</f>
        <v/>
      </c>
      <c r="W43" t="str">
        <f>IF(E43="","",IF(②選手情報入力!N51="","",IF(I43=1,種目情報!$J$4,種目情報!$J$7)))</f>
        <v/>
      </c>
      <c r="X43" t="str">
        <f>IF(A43="","",IF(②選手情報入力!N51="","",IF(I43=1,IF(②選手情報入力!$N$5="","",②選手情報入力!$N$5),IF(②選手情報入力!$N$6="","",②選手情報入力!$N$6))))</f>
        <v/>
      </c>
      <c r="Y43" s="36" t="str">
        <f>IF(E43="","",IF(②選手情報入力!N51="","",0))</f>
        <v/>
      </c>
      <c r="Z43" t="str">
        <f>IF(E43="","",IF(②選手情報入力!N51="","",2))</f>
        <v/>
      </c>
      <c r="AA43" t="str">
        <f>IF(E43="","",IF(②選手情報入力!O51="","",IF(I43=1,種目情報!$J$5,種目情報!$J$8)))</f>
        <v/>
      </c>
      <c r="AB43" t="str">
        <f>IF(E43="","",IF(②選手情報入力!O51="","",IF(I43=1,IF(②選手情報入力!$O$5="","",②選手情報入力!$O$5),IF(②選手情報入力!$O$6="","",②選手情報入力!$O$6))))</f>
        <v/>
      </c>
      <c r="AC43" t="str">
        <f>IF(E43="","",IF(②選手情報入力!O51="","",0))</f>
        <v/>
      </c>
      <c r="AD43" t="str">
        <f>IF(E43="","",IF(②選手情報入力!O51="","",2))</f>
        <v/>
      </c>
      <c r="AE43" t="str">
        <f>IF(E43="","",IF(②選手情報入力!P51="","",IF(I43=1,種目情報!$J$6,種目情報!$J$9)))</f>
        <v/>
      </c>
      <c r="AF43" t="str">
        <f>IF(E43="","",IF(②選手情報入力!P51="","",IF(I43=1,IF(②選手情報入力!$P$5="","",②選手情報入力!$P$5),IF(②選手情報入力!$P$6="","",②選手情報入力!$P$6))))</f>
        <v/>
      </c>
      <c r="AG43" t="str">
        <f>IF(E43="","",IF(②選手情報入力!P51="","",0))</f>
        <v/>
      </c>
      <c r="AH43" t="str">
        <f>IF(E43="","",IF(②選手情報入力!P51="","",2))</f>
        <v/>
      </c>
    </row>
    <row r="44" spans="1:34">
      <c r="A44" t="str">
        <f>IF(E44="","",I44*1000000+①学校情報入力!$D$3*1000+②選手情報入力!A52)</f>
        <v/>
      </c>
      <c r="B44" t="str">
        <f>IF(E44="","",①学校情報入力!$D$3)</f>
        <v/>
      </c>
      <c r="E44" t="str">
        <f>IF(②選手情報入力!B52="","",②選手情報入力!B52)</f>
        <v/>
      </c>
      <c r="F44" t="str">
        <f>IF(E44="","",②選手情報入力!C52)</f>
        <v/>
      </c>
      <c r="G44" t="str">
        <f>IF(E44="","",②選手情報入力!D52)</f>
        <v/>
      </c>
      <c r="H44" t="str">
        <f t="shared" si="0"/>
        <v/>
      </c>
      <c r="I44" t="str">
        <f>IF(E44="","",IF(②選手情報入力!F52="男",1,2))</f>
        <v/>
      </c>
      <c r="J44" t="str">
        <f>IF(E44="","",IF(②選手情報入力!G52="","",②選手情報入力!G52))</f>
        <v/>
      </c>
      <c r="L44" t="str">
        <f t="shared" si="1"/>
        <v/>
      </c>
      <c r="M44" t="str">
        <f t="shared" si="2"/>
        <v/>
      </c>
      <c r="O44" t="str">
        <f>IF(E44="","",IF(②選手情報入力!H52="","",IF(I44=1,VLOOKUP(②選手情報入力!H52,種目情報!$A$4:$B$29,2,FALSE),VLOOKUP(②選手情報入力!H52,種目情報!$E$4:$F$24,2,FALSE))))</f>
        <v/>
      </c>
      <c r="P44" t="str">
        <f>IF(E44="","",IF(②選手情報入力!I52="","",②選手情報入力!I52))</f>
        <v/>
      </c>
      <c r="Q44" s="36" t="str">
        <f>IF(E44="","",IF(②選手情報入力!H52="","",0))</f>
        <v/>
      </c>
      <c r="R44" t="str">
        <f>IF(E44="","",IF(②選手情報入力!H52="","",IF(I44=1,VLOOKUP(②選手情報入力!H52,種目情報!$A$4:$C$29,3,FALSE),VLOOKUP(②選手情報入力!H52,種目情報!$E$4:$G$24,3,FALSE))))</f>
        <v/>
      </c>
      <c r="S44" t="str">
        <f>IF(E44="","",IF(②選手情報入力!J52="","",IF(I44=1,VLOOKUP(②選手情報入力!J52,種目情報!$A$4:$B$29,2,FALSE),VLOOKUP(②選手情報入力!J52,種目情報!$E$4:$F$24,2,FALSE))))</f>
        <v/>
      </c>
      <c r="T44" t="str">
        <f>IF(E44="","",IF(②選手情報入力!K52="","",②選手情報入力!K52))</f>
        <v/>
      </c>
      <c r="U44" s="36" t="str">
        <f>IF(E44="","",IF(②選手情報入力!J52="","",0))</f>
        <v/>
      </c>
      <c r="V44" t="str">
        <f>IF(E44="","",IF(②選手情報入力!J52="","",IF(I44=1,VLOOKUP(②選手情報入力!J52,種目情報!$A$4:$C$29,3,FALSE),VLOOKUP(②選手情報入力!J52,種目情報!$E$4:$G$24,3,FALSE))))</f>
        <v/>
      </c>
      <c r="W44" t="str">
        <f>IF(E44="","",IF(②選手情報入力!N52="","",IF(I44=1,種目情報!$J$4,種目情報!$J$7)))</f>
        <v/>
      </c>
      <c r="X44" t="str">
        <f>IF(A44="","",IF(②選手情報入力!N52="","",IF(I44=1,IF(②選手情報入力!$N$5="","",②選手情報入力!$N$5),IF(②選手情報入力!$N$6="","",②選手情報入力!$N$6))))</f>
        <v/>
      </c>
      <c r="Y44" s="36" t="str">
        <f>IF(E44="","",IF(②選手情報入力!N52="","",0))</f>
        <v/>
      </c>
      <c r="Z44" t="str">
        <f>IF(E44="","",IF(②選手情報入力!N52="","",2))</f>
        <v/>
      </c>
      <c r="AA44" t="str">
        <f>IF(E44="","",IF(②選手情報入力!O52="","",IF(I44=1,種目情報!$J$5,種目情報!$J$8)))</f>
        <v/>
      </c>
      <c r="AB44" t="str">
        <f>IF(E44="","",IF(②選手情報入力!O52="","",IF(I44=1,IF(②選手情報入力!$O$5="","",②選手情報入力!$O$5),IF(②選手情報入力!$O$6="","",②選手情報入力!$O$6))))</f>
        <v/>
      </c>
      <c r="AC44" t="str">
        <f>IF(E44="","",IF(②選手情報入力!O52="","",0))</f>
        <v/>
      </c>
      <c r="AD44" t="str">
        <f>IF(E44="","",IF(②選手情報入力!O52="","",2))</f>
        <v/>
      </c>
      <c r="AE44" t="str">
        <f>IF(E44="","",IF(②選手情報入力!P52="","",IF(I44=1,種目情報!$J$6,種目情報!$J$9)))</f>
        <v/>
      </c>
      <c r="AF44" t="str">
        <f>IF(E44="","",IF(②選手情報入力!P52="","",IF(I44=1,IF(②選手情報入力!$P$5="","",②選手情報入力!$P$5),IF(②選手情報入力!$P$6="","",②選手情報入力!$P$6))))</f>
        <v/>
      </c>
      <c r="AG44" t="str">
        <f>IF(E44="","",IF(②選手情報入力!P52="","",0))</f>
        <v/>
      </c>
      <c r="AH44" t="str">
        <f>IF(E44="","",IF(②選手情報入力!P52="","",2))</f>
        <v/>
      </c>
    </row>
    <row r="45" spans="1:34">
      <c r="A45" t="str">
        <f>IF(E45="","",I45*1000000+①学校情報入力!$D$3*1000+②選手情報入力!A53)</f>
        <v/>
      </c>
      <c r="B45" t="str">
        <f>IF(E45="","",①学校情報入力!$D$3)</f>
        <v/>
      </c>
      <c r="E45" t="str">
        <f>IF(②選手情報入力!B53="","",②選手情報入力!B53)</f>
        <v/>
      </c>
      <c r="F45" t="str">
        <f>IF(E45="","",②選手情報入力!C53)</f>
        <v/>
      </c>
      <c r="G45" t="str">
        <f>IF(E45="","",②選手情報入力!D53)</f>
        <v/>
      </c>
      <c r="H45" t="str">
        <f t="shared" si="0"/>
        <v/>
      </c>
      <c r="I45" t="str">
        <f>IF(E45="","",IF(②選手情報入力!F53="男",1,2))</f>
        <v/>
      </c>
      <c r="J45" t="str">
        <f>IF(E45="","",IF(②選手情報入力!G53="","",②選手情報入力!G53))</f>
        <v/>
      </c>
      <c r="L45" t="str">
        <f t="shared" si="1"/>
        <v/>
      </c>
      <c r="M45" t="str">
        <f t="shared" si="2"/>
        <v/>
      </c>
      <c r="O45" t="str">
        <f>IF(E45="","",IF(②選手情報入力!H53="","",IF(I45=1,VLOOKUP(②選手情報入力!H53,種目情報!$A$4:$B$29,2,FALSE),VLOOKUP(②選手情報入力!H53,種目情報!$E$4:$F$24,2,FALSE))))</f>
        <v/>
      </c>
      <c r="P45" t="str">
        <f>IF(E45="","",IF(②選手情報入力!I53="","",②選手情報入力!I53))</f>
        <v/>
      </c>
      <c r="Q45" s="36" t="str">
        <f>IF(E45="","",IF(②選手情報入力!H53="","",0))</f>
        <v/>
      </c>
      <c r="R45" t="str">
        <f>IF(E45="","",IF(②選手情報入力!H53="","",IF(I45=1,VLOOKUP(②選手情報入力!H53,種目情報!$A$4:$C$29,3,FALSE),VLOOKUP(②選手情報入力!H53,種目情報!$E$4:$G$24,3,FALSE))))</f>
        <v/>
      </c>
      <c r="S45" t="str">
        <f>IF(E45="","",IF(②選手情報入力!J53="","",IF(I45=1,VLOOKUP(②選手情報入力!J53,種目情報!$A$4:$B$29,2,FALSE),VLOOKUP(②選手情報入力!J53,種目情報!$E$4:$F$24,2,FALSE))))</f>
        <v/>
      </c>
      <c r="T45" t="str">
        <f>IF(E45="","",IF(②選手情報入力!K53="","",②選手情報入力!K53))</f>
        <v/>
      </c>
      <c r="U45" s="36" t="str">
        <f>IF(E45="","",IF(②選手情報入力!J53="","",0))</f>
        <v/>
      </c>
      <c r="V45" t="str">
        <f>IF(E45="","",IF(②選手情報入力!J53="","",IF(I45=1,VLOOKUP(②選手情報入力!J53,種目情報!$A$4:$C$29,3,FALSE),VLOOKUP(②選手情報入力!J53,種目情報!$E$4:$G$24,3,FALSE))))</f>
        <v/>
      </c>
      <c r="W45" t="str">
        <f>IF(E45="","",IF(②選手情報入力!N53="","",IF(I45=1,種目情報!$J$4,種目情報!$J$7)))</f>
        <v/>
      </c>
      <c r="X45" t="str">
        <f>IF(A45="","",IF(②選手情報入力!N53="","",IF(I45=1,IF(②選手情報入力!$N$5="","",②選手情報入力!$N$5),IF(②選手情報入力!$N$6="","",②選手情報入力!$N$6))))</f>
        <v/>
      </c>
      <c r="Y45" s="36" t="str">
        <f>IF(E45="","",IF(②選手情報入力!N53="","",0))</f>
        <v/>
      </c>
      <c r="Z45" t="str">
        <f>IF(E45="","",IF(②選手情報入力!N53="","",2))</f>
        <v/>
      </c>
      <c r="AA45" t="str">
        <f>IF(E45="","",IF(②選手情報入力!O53="","",IF(I45=1,種目情報!$J$5,種目情報!$J$8)))</f>
        <v/>
      </c>
      <c r="AB45" t="str">
        <f>IF(E45="","",IF(②選手情報入力!O53="","",IF(I45=1,IF(②選手情報入力!$O$5="","",②選手情報入力!$O$5),IF(②選手情報入力!$O$6="","",②選手情報入力!$O$6))))</f>
        <v/>
      </c>
      <c r="AC45" t="str">
        <f>IF(E45="","",IF(②選手情報入力!O53="","",0))</f>
        <v/>
      </c>
      <c r="AD45" t="str">
        <f>IF(E45="","",IF(②選手情報入力!O53="","",2))</f>
        <v/>
      </c>
      <c r="AE45" t="str">
        <f>IF(E45="","",IF(②選手情報入力!P53="","",IF(I45=1,種目情報!$J$6,種目情報!$J$9)))</f>
        <v/>
      </c>
      <c r="AF45" t="str">
        <f>IF(E45="","",IF(②選手情報入力!P53="","",IF(I45=1,IF(②選手情報入力!$P$5="","",②選手情報入力!$P$5),IF(②選手情報入力!$P$6="","",②選手情報入力!$P$6))))</f>
        <v/>
      </c>
      <c r="AG45" t="str">
        <f>IF(E45="","",IF(②選手情報入力!P53="","",0))</f>
        <v/>
      </c>
      <c r="AH45" t="str">
        <f>IF(E45="","",IF(②選手情報入力!P53="","",2))</f>
        <v/>
      </c>
    </row>
    <row r="46" spans="1:34">
      <c r="A46" t="str">
        <f>IF(E46="","",I46*1000000+①学校情報入力!$D$3*1000+②選手情報入力!A54)</f>
        <v/>
      </c>
      <c r="B46" t="str">
        <f>IF(E46="","",①学校情報入力!$D$3)</f>
        <v/>
      </c>
      <c r="E46" t="str">
        <f>IF(②選手情報入力!B54="","",②選手情報入力!B54)</f>
        <v/>
      </c>
      <c r="F46" t="str">
        <f>IF(E46="","",②選手情報入力!C54)</f>
        <v/>
      </c>
      <c r="G46" t="str">
        <f>IF(E46="","",②選手情報入力!D54)</f>
        <v/>
      </c>
      <c r="H46" t="str">
        <f t="shared" si="0"/>
        <v/>
      </c>
      <c r="I46" t="str">
        <f>IF(E46="","",IF(②選手情報入力!F54="男",1,2))</f>
        <v/>
      </c>
      <c r="J46" t="str">
        <f>IF(E46="","",IF(②選手情報入力!G54="","",②選手情報入力!G54))</f>
        <v/>
      </c>
      <c r="L46" t="str">
        <f t="shared" si="1"/>
        <v/>
      </c>
      <c r="M46" t="str">
        <f t="shared" si="2"/>
        <v/>
      </c>
      <c r="O46" t="str">
        <f>IF(E46="","",IF(②選手情報入力!H54="","",IF(I46=1,VLOOKUP(②選手情報入力!H54,種目情報!$A$4:$B$29,2,FALSE),VLOOKUP(②選手情報入力!H54,種目情報!$E$4:$F$24,2,FALSE))))</f>
        <v/>
      </c>
      <c r="P46" t="str">
        <f>IF(E46="","",IF(②選手情報入力!I54="","",②選手情報入力!I54))</f>
        <v/>
      </c>
      <c r="Q46" s="36" t="str">
        <f>IF(E46="","",IF(②選手情報入力!H54="","",0))</f>
        <v/>
      </c>
      <c r="R46" t="str">
        <f>IF(E46="","",IF(②選手情報入力!H54="","",IF(I46=1,VLOOKUP(②選手情報入力!H54,種目情報!$A$4:$C$29,3,FALSE),VLOOKUP(②選手情報入力!H54,種目情報!$E$4:$G$24,3,FALSE))))</f>
        <v/>
      </c>
      <c r="S46" t="str">
        <f>IF(E46="","",IF(②選手情報入力!J54="","",IF(I46=1,VLOOKUP(②選手情報入力!J54,種目情報!$A$4:$B$29,2,FALSE),VLOOKUP(②選手情報入力!J54,種目情報!$E$4:$F$24,2,FALSE))))</f>
        <v/>
      </c>
      <c r="T46" t="str">
        <f>IF(E46="","",IF(②選手情報入力!K54="","",②選手情報入力!K54))</f>
        <v/>
      </c>
      <c r="U46" s="36" t="str">
        <f>IF(E46="","",IF(②選手情報入力!J54="","",0))</f>
        <v/>
      </c>
      <c r="V46" t="str">
        <f>IF(E46="","",IF(②選手情報入力!J54="","",IF(I46=1,VLOOKUP(②選手情報入力!J54,種目情報!$A$4:$C$29,3,FALSE),VLOOKUP(②選手情報入力!J54,種目情報!$E$4:$G$24,3,FALSE))))</f>
        <v/>
      </c>
      <c r="W46" t="str">
        <f>IF(E46="","",IF(②選手情報入力!N54="","",IF(I46=1,種目情報!$J$4,種目情報!$J$7)))</f>
        <v/>
      </c>
      <c r="X46" t="str">
        <f>IF(A46="","",IF(②選手情報入力!N54="","",IF(I46=1,IF(②選手情報入力!$N$5="","",②選手情報入力!$N$5),IF(②選手情報入力!$N$6="","",②選手情報入力!$N$6))))</f>
        <v/>
      </c>
      <c r="Y46" s="36" t="str">
        <f>IF(E46="","",IF(②選手情報入力!N54="","",0))</f>
        <v/>
      </c>
      <c r="Z46" t="str">
        <f>IF(E46="","",IF(②選手情報入力!N54="","",2))</f>
        <v/>
      </c>
      <c r="AA46" t="str">
        <f>IF(E46="","",IF(②選手情報入力!O54="","",IF(I46=1,種目情報!$J$5,種目情報!$J$8)))</f>
        <v/>
      </c>
      <c r="AB46" t="str">
        <f>IF(E46="","",IF(②選手情報入力!O54="","",IF(I46=1,IF(②選手情報入力!$O$5="","",②選手情報入力!$O$5),IF(②選手情報入力!$O$6="","",②選手情報入力!$O$6))))</f>
        <v/>
      </c>
      <c r="AC46" t="str">
        <f>IF(E46="","",IF(②選手情報入力!O54="","",0))</f>
        <v/>
      </c>
      <c r="AD46" t="str">
        <f>IF(E46="","",IF(②選手情報入力!O54="","",2))</f>
        <v/>
      </c>
      <c r="AE46" t="str">
        <f>IF(E46="","",IF(②選手情報入力!P54="","",IF(I46=1,種目情報!$J$6,種目情報!$J$9)))</f>
        <v/>
      </c>
      <c r="AF46" t="str">
        <f>IF(E46="","",IF(②選手情報入力!P54="","",IF(I46=1,IF(②選手情報入力!$P$5="","",②選手情報入力!$P$5),IF(②選手情報入力!$P$6="","",②選手情報入力!$P$6))))</f>
        <v/>
      </c>
      <c r="AG46" t="str">
        <f>IF(E46="","",IF(②選手情報入力!P54="","",0))</f>
        <v/>
      </c>
      <c r="AH46" t="str">
        <f>IF(E46="","",IF(②選手情報入力!P54="","",2))</f>
        <v/>
      </c>
    </row>
    <row r="47" spans="1:34">
      <c r="A47" t="str">
        <f>IF(E47="","",I47*1000000+①学校情報入力!$D$3*1000+②選手情報入力!A55)</f>
        <v/>
      </c>
      <c r="B47" t="str">
        <f>IF(E47="","",①学校情報入力!$D$3)</f>
        <v/>
      </c>
      <c r="E47" t="str">
        <f>IF(②選手情報入力!B55="","",②選手情報入力!B55)</f>
        <v/>
      </c>
      <c r="F47" t="str">
        <f>IF(E47="","",②選手情報入力!C55)</f>
        <v/>
      </c>
      <c r="G47" t="str">
        <f>IF(E47="","",②選手情報入力!D55)</f>
        <v/>
      </c>
      <c r="H47" t="str">
        <f t="shared" si="0"/>
        <v/>
      </c>
      <c r="I47" t="str">
        <f>IF(E47="","",IF(②選手情報入力!F55="男",1,2))</f>
        <v/>
      </c>
      <c r="J47" t="str">
        <f>IF(E47="","",IF(②選手情報入力!G55="","",②選手情報入力!G55))</f>
        <v/>
      </c>
      <c r="L47" t="str">
        <f t="shared" si="1"/>
        <v/>
      </c>
      <c r="M47" t="str">
        <f t="shared" si="2"/>
        <v/>
      </c>
      <c r="O47" t="str">
        <f>IF(E47="","",IF(②選手情報入力!H55="","",IF(I47=1,VLOOKUP(②選手情報入力!H55,種目情報!$A$4:$B$29,2,FALSE),VLOOKUP(②選手情報入力!H55,種目情報!$E$4:$F$24,2,FALSE))))</f>
        <v/>
      </c>
      <c r="P47" t="str">
        <f>IF(E47="","",IF(②選手情報入力!I55="","",②選手情報入力!I55))</f>
        <v/>
      </c>
      <c r="Q47" s="36" t="str">
        <f>IF(E47="","",IF(②選手情報入力!H55="","",0))</f>
        <v/>
      </c>
      <c r="R47" t="str">
        <f>IF(E47="","",IF(②選手情報入力!H55="","",IF(I47=1,VLOOKUP(②選手情報入力!H55,種目情報!$A$4:$C$29,3,FALSE),VLOOKUP(②選手情報入力!H55,種目情報!$E$4:$G$24,3,FALSE))))</f>
        <v/>
      </c>
      <c r="S47" t="str">
        <f>IF(E47="","",IF(②選手情報入力!J55="","",IF(I47=1,VLOOKUP(②選手情報入力!J55,種目情報!$A$4:$B$29,2,FALSE),VLOOKUP(②選手情報入力!J55,種目情報!$E$4:$F$24,2,FALSE))))</f>
        <v/>
      </c>
      <c r="T47" t="str">
        <f>IF(E47="","",IF(②選手情報入力!K55="","",②選手情報入力!K55))</f>
        <v/>
      </c>
      <c r="U47" s="36" t="str">
        <f>IF(E47="","",IF(②選手情報入力!J55="","",0))</f>
        <v/>
      </c>
      <c r="V47" t="str">
        <f>IF(E47="","",IF(②選手情報入力!J55="","",IF(I47=1,VLOOKUP(②選手情報入力!J55,種目情報!$A$4:$C$29,3,FALSE),VLOOKUP(②選手情報入力!J55,種目情報!$E$4:$G$24,3,FALSE))))</f>
        <v/>
      </c>
      <c r="W47" t="str">
        <f>IF(E47="","",IF(②選手情報入力!N55="","",IF(I47=1,種目情報!$J$4,種目情報!$J$7)))</f>
        <v/>
      </c>
      <c r="X47" t="str">
        <f>IF(A47="","",IF(②選手情報入力!N55="","",IF(I47=1,IF(②選手情報入力!$N$5="","",②選手情報入力!$N$5),IF(②選手情報入力!$N$6="","",②選手情報入力!$N$6))))</f>
        <v/>
      </c>
      <c r="Y47" s="36" t="str">
        <f>IF(E47="","",IF(②選手情報入力!N55="","",0))</f>
        <v/>
      </c>
      <c r="Z47" t="str">
        <f>IF(E47="","",IF(②選手情報入力!N55="","",2))</f>
        <v/>
      </c>
      <c r="AA47" t="str">
        <f>IF(E47="","",IF(②選手情報入力!O55="","",IF(I47=1,種目情報!$J$5,種目情報!$J$8)))</f>
        <v/>
      </c>
      <c r="AB47" t="str">
        <f>IF(E47="","",IF(②選手情報入力!O55="","",IF(I47=1,IF(②選手情報入力!$O$5="","",②選手情報入力!$O$5),IF(②選手情報入力!$O$6="","",②選手情報入力!$O$6))))</f>
        <v/>
      </c>
      <c r="AC47" t="str">
        <f>IF(E47="","",IF(②選手情報入力!O55="","",0))</f>
        <v/>
      </c>
      <c r="AD47" t="str">
        <f>IF(E47="","",IF(②選手情報入力!O55="","",2))</f>
        <v/>
      </c>
      <c r="AE47" t="str">
        <f>IF(E47="","",IF(②選手情報入力!P55="","",IF(I47=1,種目情報!$J$6,種目情報!$J$9)))</f>
        <v/>
      </c>
      <c r="AF47" t="str">
        <f>IF(E47="","",IF(②選手情報入力!P55="","",IF(I47=1,IF(②選手情報入力!$P$5="","",②選手情報入力!$P$5),IF(②選手情報入力!$P$6="","",②選手情報入力!$P$6))))</f>
        <v/>
      </c>
      <c r="AG47" t="str">
        <f>IF(E47="","",IF(②選手情報入力!P55="","",0))</f>
        <v/>
      </c>
      <c r="AH47" t="str">
        <f>IF(E47="","",IF(②選手情報入力!P55="","",2))</f>
        <v/>
      </c>
    </row>
    <row r="48" spans="1:34">
      <c r="A48" t="str">
        <f>IF(E48="","",I48*1000000+①学校情報入力!$D$3*1000+②選手情報入力!A56)</f>
        <v/>
      </c>
      <c r="B48" t="str">
        <f>IF(E48="","",①学校情報入力!$D$3)</f>
        <v/>
      </c>
      <c r="E48" t="str">
        <f>IF(②選手情報入力!B56="","",②選手情報入力!B56)</f>
        <v/>
      </c>
      <c r="F48" t="str">
        <f>IF(E48="","",②選手情報入力!C56)</f>
        <v/>
      </c>
      <c r="G48" t="str">
        <f>IF(E48="","",②選手情報入力!D56)</f>
        <v/>
      </c>
      <c r="H48" t="str">
        <f t="shared" si="0"/>
        <v/>
      </c>
      <c r="I48" t="str">
        <f>IF(E48="","",IF(②選手情報入力!F56="男",1,2))</f>
        <v/>
      </c>
      <c r="J48" t="str">
        <f>IF(E48="","",IF(②選手情報入力!G56="","",②選手情報入力!G56))</f>
        <v/>
      </c>
      <c r="L48" t="str">
        <f t="shared" si="1"/>
        <v/>
      </c>
      <c r="M48" t="str">
        <f t="shared" si="2"/>
        <v/>
      </c>
      <c r="O48" t="str">
        <f>IF(E48="","",IF(②選手情報入力!H56="","",IF(I48=1,VLOOKUP(②選手情報入力!H56,種目情報!$A$4:$B$29,2,FALSE),VLOOKUP(②選手情報入力!H56,種目情報!$E$4:$F$24,2,FALSE))))</f>
        <v/>
      </c>
      <c r="P48" t="str">
        <f>IF(E48="","",IF(②選手情報入力!I56="","",②選手情報入力!I56))</f>
        <v/>
      </c>
      <c r="Q48" s="36" t="str">
        <f>IF(E48="","",IF(②選手情報入力!H56="","",0))</f>
        <v/>
      </c>
      <c r="R48" t="str">
        <f>IF(E48="","",IF(②選手情報入力!H56="","",IF(I48=1,VLOOKUP(②選手情報入力!H56,種目情報!$A$4:$C$29,3,FALSE),VLOOKUP(②選手情報入力!H56,種目情報!$E$4:$G$24,3,FALSE))))</f>
        <v/>
      </c>
      <c r="S48" t="str">
        <f>IF(E48="","",IF(②選手情報入力!J56="","",IF(I48=1,VLOOKUP(②選手情報入力!J56,種目情報!$A$4:$B$29,2,FALSE),VLOOKUP(②選手情報入力!J56,種目情報!$E$4:$F$24,2,FALSE))))</f>
        <v/>
      </c>
      <c r="T48" t="str">
        <f>IF(E48="","",IF(②選手情報入力!K56="","",②選手情報入力!K56))</f>
        <v/>
      </c>
      <c r="U48" s="36" t="str">
        <f>IF(E48="","",IF(②選手情報入力!J56="","",0))</f>
        <v/>
      </c>
      <c r="V48" t="str">
        <f>IF(E48="","",IF(②選手情報入力!J56="","",IF(I48=1,VLOOKUP(②選手情報入力!J56,種目情報!$A$4:$C$29,3,FALSE),VLOOKUP(②選手情報入力!J56,種目情報!$E$4:$G$24,3,FALSE))))</f>
        <v/>
      </c>
      <c r="W48" t="str">
        <f>IF(E48="","",IF(②選手情報入力!N56="","",IF(I48=1,種目情報!$J$4,種目情報!$J$7)))</f>
        <v/>
      </c>
      <c r="X48" t="str">
        <f>IF(A48="","",IF(②選手情報入力!N56="","",IF(I48=1,IF(②選手情報入力!$N$5="","",②選手情報入力!$N$5),IF(②選手情報入力!$N$6="","",②選手情報入力!$N$6))))</f>
        <v/>
      </c>
      <c r="Y48" s="36" t="str">
        <f>IF(E48="","",IF(②選手情報入力!N56="","",0))</f>
        <v/>
      </c>
      <c r="Z48" t="str">
        <f>IF(E48="","",IF(②選手情報入力!N56="","",2))</f>
        <v/>
      </c>
      <c r="AA48" t="str">
        <f>IF(E48="","",IF(②選手情報入力!O56="","",IF(I48=1,種目情報!$J$5,種目情報!$J$8)))</f>
        <v/>
      </c>
      <c r="AB48" t="str">
        <f>IF(E48="","",IF(②選手情報入力!O56="","",IF(I48=1,IF(②選手情報入力!$O$5="","",②選手情報入力!$O$5),IF(②選手情報入力!$O$6="","",②選手情報入力!$O$6))))</f>
        <v/>
      </c>
      <c r="AC48" t="str">
        <f>IF(E48="","",IF(②選手情報入力!O56="","",0))</f>
        <v/>
      </c>
      <c r="AD48" t="str">
        <f>IF(E48="","",IF(②選手情報入力!O56="","",2))</f>
        <v/>
      </c>
      <c r="AE48" t="str">
        <f>IF(E48="","",IF(②選手情報入力!P56="","",IF(I48=1,種目情報!$J$6,種目情報!$J$9)))</f>
        <v/>
      </c>
      <c r="AF48" t="str">
        <f>IF(E48="","",IF(②選手情報入力!P56="","",IF(I48=1,IF(②選手情報入力!$P$5="","",②選手情報入力!$P$5),IF(②選手情報入力!$P$6="","",②選手情報入力!$P$6))))</f>
        <v/>
      </c>
      <c r="AG48" t="str">
        <f>IF(E48="","",IF(②選手情報入力!P56="","",0))</f>
        <v/>
      </c>
      <c r="AH48" t="str">
        <f>IF(E48="","",IF(②選手情報入力!P56="","",2))</f>
        <v/>
      </c>
    </row>
    <row r="49" spans="1:34">
      <c r="A49" t="str">
        <f>IF(E49="","",I49*1000000+①学校情報入力!$D$3*1000+②選手情報入力!A57)</f>
        <v/>
      </c>
      <c r="B49" t="str">
        <f>IF(E49="","",①学校情報入力!$D$3)</f>
        <v/>
      </c>
      <c r="E49" t="str">
        <f>IF(②選手情報入力!B57="","",②選手情報入力!B57)</f>
        <v/>
      </c>
      <c r="F49" t="str">
        <f>IF(E49="","",②選手情報入力!C57)</f>
        <v/>
      </c>
      <c r="G49" t="str">
        <f>IF(E49="","",②選手情報入力!D57)</f>
        <v/>
      </c>
      <c r="H49" t="str">
        <f t="shared" si="0"/>
        <v/>
      </c>
      <c r="I49" t="str">
        <f>IF(E49="","",IF(②選手情報入力!F57="男",1,2))</f>
        <v/>
      </c>
      <c r="J49" t="str">
        <f>IF(E49="","",IF(②選手情報入力!G57="","",②選手情報入力!G57))</f>
        <v/>
      </c>
      <c r="L49" t="str">
        <f t="shared" si="1"/>
        <v/>
      </c>
      <c r="M49" t="str">
        <f t="shared" si="2"/>
        <v/>
      </c>
      <c r="O49" t="str">
        <f>IF(E49="","",IF(②選手情報入力!H57="","",IF(I49=1,VLOOKUP(②選手情報入力!H57,種目情報!$A$4:$B$29,2,FALSE),VLOOKUP(②選手情報入力!H57,種目情報!$E$4:$F$24,2,FALSE))))</f>
        <v/>
      </c>
      <c r="P49" t="str">
        <f>IF(E49="","",IF(②選手情報入力!I57="","",②選手情報入力!I57))</f>
        <v/>
      </c>
      <c r="Q49" s="36" t="str">
        <f>IF(E49="","",IF(②選手情報入力!H57="","",0))</f>
        <v/>
      </c>
      <c r="R49" t="str">
        <f>IF(E49="","",IF(②選手情報入力!H57="","",IF(I49=1,VLOOKUP(②選手情報入力!H57,種目情報!$A$4:$C$29,3,FALSE),VLOOKUP(②選手情報入力!H57,種目情報!$E$4:$G$24,3,FALSE))))</f>
        <v/>
      </c>
      <c r="S49" t="str">
        <f>IF(E49="","",IF(②選手情報入力!J57="","",IF(I49=1,VLOOKUP(②選手情報入力!J57,種目情報!$A$4:$B$29,2,FALSE),VLOOKUP(②選手情報入力!J57,種目情報!$E$4:$F$24,2,FALSE))))</f>
        <v/>
      </c>
      <c r="T49" t="str">
        <f>IF(E49="","",IF(②選手情報入力!K57="","",②選手情報入力!K57))</f>
        <v/>
      </c>
      <c r="U49" s="36" t="str">
        <f>IF(E49="","",IF(②選手情報入力!J57="","",0))</f>
        <v/>
      </c>
      <c r="V49" t="str">
        <f>IF(E49="","",IF(②選手情報入力!J57="","",IF(I49=1,VLOOKUP(②選手情報入力!J57,種目情報!$A$4:$C$29,3,FALSE),VLOOKUP(②選手情報入力!J57,種目情報!$E$4:$G$24,3,FALSE))))</f>
        <v/>
      </c>
      <c r="W49" t="str">
        <f>IF(E49="","",IF(②選手情報入力!N57="","",IF(I49=1,種目情報!$J$4,種目情報!$J$7)))</f>
        <v/>
      </c>
      <c r="X49" t="str">
        <f>IF(A49="","",IF(②選手情報入力!N57="","",IF(I49=1,IF(②選手情報入力!$N$5="","",②選手情報入力!$N$5),IF(②選手情報入力!$N$6="","",②選手情報入力!$N$6))))</f>
        <v/>
      </c>
      <c r="Y49" s="36" t="str">
        <f>IF(E49="","",IF(②選手情報入力!N57="","",0))</f>
        <v/>
      </c>
      <c r="Z49" t="str">
        <f>IF(E49="","",IF(②選手情報入力!N57="","",2))</f>
        <v/>
      </c>
      <c r="AA49" t="str">
        <f>IF(E49="","",IF(②選手情報入力!O57="","",IF(I49=1,種目情報!$J$5,種目情報!$J$8)))</f>
        <v/>
      </c>
      <c r="AB49" t="str">
        <f>IF(E49="","",IF(②選手情報入力!O57="","",IF(I49=1,IF(②選手情報入力!$O$5="","",②選手情報入力!$O$5),IF(②選手情報入力!$O$6="","",②選手情報入力!$O$6))))</f>
        <v/>
      </c>
      <c r="AC49" t="str">
        <f>IF(E49="","",IF(②選手情報入力!O57="","",0))</f>
        <v/>
      </c>
      <c r="AD49" t="str">
        <f>IF(E49="","",IF(②選手情報入力!O57="","",2))</f>
        <v/>
      </c>
      <c r="AE49" t="str">
        <f>IF(E49="","",IF(②選手情報入力!P57="","",IF(I49=1,種目情報!$J$6,種目情報!$J$9)))</f>
        <v/>
      </c>
      <c r="AF49" t="str">
        <f>IF(E49="","",IF(②選手情報入力!P57="","",IF(I49=1,IF(②選手情報入力!$P$5="","",②選手情報入力!$P$5),IF(②選手情報入力!$P$6="","",②選手情報入力!$P$6))))</f>
        <v/>
      </c>
      <c r="AG49" t="str">
        <f>IF(E49="","",IF(②選手情報入力!P57="","",0))</f>
        <v/>
      </c>
      <c r="AH49" t="str">
        <f>IF(E49="","",IF(②選手情報入力!P57="","",2))</f>
        <v/>
      </c>
    </row>
    <row r="50" spans="1:34">
      <c r="A50" t="str">
        <f>IF(E50="","",I50*1000000+①学校情報入力!$D$3*1000+②選手情報入力!A58)</f>
        <v/>
      </c>
      <c r="B50" t="str">
        <f>IF(E50="","",①学校情報入力!$D$3)</f>
        <v/>
      </c>
      <c r="E50" t="str">
        <f>IF(②選手情報入力!B58="","",②選手情報入力!B58)</f>
        <v/>
      </c>
      <c r="F50" t="str">
        <f>IF(E50="","",②選手情報入力!C58)</f>
        <v/>
      </c>
      <c r="G50" t="str">
        <f>IF(E50="","",②選手情報入力!D58)</f>
        <v/>
      </c>
      <c r="H50" t="str">
        <f t="shared" si="0"/>
        <v/>
      </c>
      <c r="I50" t="str">
        <f>IF(E50="","",IF(②選手情報入力!F58="男",1,2))</f>
        <v/>
      </c>
      <c r="J50" t="str">
        <f>IF(E50="","",IF(②選手情報入力!G58="","",②選手情報入力!G58))</f>
        <v/>
      </c>
      <c r="L50" t="str">
        <f t="shared" si="1"/>
        <v/>
      </c>
      <c r="M50" t="str">
        <f t="shared" si="2"/>
        <v/>
      </c>
      <c r="O50" t="str">
        <f>IF(E50="","",IF(②選手情報入力!H58="","",IF(I50=1,VLOOKUP(②選手情報入力!H58,種目情報!$A$4:$B$29,2,FALSE),VLOOKUP(②選手情報入力!H58,種目情報!$E$4:$F$24,2,FALSE))))</f>
        <v/>
      </c>
      <c r="P50" t="str">
        <f>IF(E50="","",IF(②選手情報入力!I58="","",②選手情報入力!I58))</f>
        <v/>
      </c>
      <c r="Q50" s="36" t="str">
        <f>IF(E50="","",IF(②選手情報入力!H58="","",0))</f>
        <v/>
      </c>
      <c r="R50" t="str">
        <f>IF(E50="","",IF(②選手情報入力!H58="","",IF(I50=1,VLOOKUP(②選手情報入力!H58,種目情報!$A$4:$C$29,3,FALSE),VLOOKUP(②選手情報入力!H58,種目情報!$E$4:$G$24,3,FALSE))))</f>
        <v/>
      </c>
      <c r="S50" t="str">
        <f>IF(E50="","",IF(②選手情報入力!J58="","",IF(I50=1,VLOOKUP(②選手情報入力!J58,種目情報!$A$4:$B$29,2,FALSE),VLOOKUP(②選手情報入力!J58,種目情報!$E$4:$F$24,2,FALSE))))</f>
        <v/>
      </c>
      <c r="T50" t="str">
        <f>IF(E50="","",IF(②選手情報入力!K58="","",②選手情報入力!K58))</f>
        <v/>
      </c>
      <c r="U50" s="36" t="str">
        <f>IF(E50="","",IF(②選手情報入力!J58="","",0))</f>
        <v/>
      </c>
      <c r="V50" t="str">
        <f>IF(E50="","",IF(②選手情報入力!J58="","",IF(I50=1,VLOOKUP(②選手情報入力!J58,種目情報!$A$4:$C$29,3,FALSE),VLOOKUP(②選手情報入力!J58,種目情報!$E$4:$G$24,3,FALSE))))</f>
        <v/>
      </c>
      <c r="W50" t="str">
        <f>IF(E50="","",IF(②選手情報入力!N58="","",IF(I50=1,種目情報!$J$4,種目情報!$J$7)))</f>
        <v/>
      </c>
      <c r="X50" t="str">
        <f>IF(A50="","",IF(②選手情報入力!N58="","",IF(I50=1,IF(②選手情報入力!$N$5="","",②選手情報入力!$N$5),IF(②選手情報入力!$N$6="","",②選手情報入力!$N$6))))</f>
        <v/>
      </c>
      <c r="Y50" s="36" t="str">
        <f>IF(E50="","",IF(②選手情報入力!N58="","",0))</f>
        <v/>
      </c>
      <c r="Z50" t="str">
        <f>IF(E50="","",IF(②選手情報入力!N58="","",2))</f>
        <v/>
      </c>
      <c r="AA50" t="str">
        <f>IF(E50="","",IF(②選手情報入力!O58="","",IF(I50=1,種目情報!$J$5,種目情報!$J$8)))</f>
        <v/>
      </c>
      <c r="AB50" t="str">
        <f>IF(E50="","",IF(②選手情報入力!O58="","",IF(I50=1,IF(②選手情報入力!$O$5="","",②選手情報入力!$O$5),IF(②選手情報入力!$O$6="","",②選手情報入力!$O$6))))</f>
        <v/>
      </c>
      <c r="AC50" t="str">
        <f>IF(E50="","",IF(②選手情報入力!O58="","",0))</f>
        <v/>
      </c>
      <c r="AD50" t="str">
        <f>IF(E50="","",IF(②選手情報入力!O58="","",2))</f>
        <v/>
      </c>
      <c r="AE50" t="str">
        <f>IF(E50="","",IF(②選手情報入力!P58="","",IF(I50=1,種目情報!$J$6,種目情報!$J$9)))</f>
        <v/>
      </c>
      <c r="AF50" t="str">
        <f>IF(E50="","",IF(②選手情報入力!P58="","",IF(I50=1,IF(②選手情報入力!$P$5="","",②選手情報入力!$P$5),IF(②選手情報入力!$P$6="","",②選手情報入力!$P$6))))</f>
        <v/>
      </c>
      <c r="AG50" t="str">
        <f>IF(E50="","",IF(②選手情報入力!P58="","",0))</f>
        <v/>
      </c>
      <c r="AH50" t="str">
        <f>IF(E50="","",IF(②選手情報入力!P58="","",2))</f>
        <v/>
      </c>
    </row>
    <row r="51" spans="1:34">
      <c r="A51" t="str">
        <f>IF(E51="","",I51*1000000+①学校情報入力!$D$3*1000+②選手情報入力!A59)</f>
        <v/>
      </c>
      <c r="B51" t="str">
        <f>IF(E51="","",①学校情報入力!$D$3)</f>
        <v/>
      </c>
      <c r="E51" t="str">
        <f>IF(②選手情報入力!B59="","",②選手情報入力!B59)</f>
        <v/>
      </c>
      <c r="F51" t="str">
        <f>IF(E51="","",②選手情報入力!C59)</f>
        <v/>
      </c>
      <c r="G51" t="str">
        <f>IF(E51="","",②選手情報入力!D59)</f>
        <v/>
      </c>
      <c r="H51" t="str">
        <f t="shared" si="0"/>
        <v/>
      </c>
      <c r="I51" t="str">
        <f>IF(E51="","",IF(②選手情報入力!F59="男",1,2))</f>
        <v/>
      </c>
      <c r="J51" t="str">
        <f>IF(E51="","",IF(②選手情報入力!G59="","",②選手情報入力!G59))</f>
        <v/>
      </c>
      <c r="L51" t="str">
        <f t="shared" si="1"/>
        <v/>
      </c>
      <c r="M51" t="str">
        <f t="shared" si="2"/>
        <v/>
      </c>
      <c r="O51" t="str">
        <f>IF(E51="","",IF(②選手情報入力!H59="","",IF(I51=1,VLOOKUP(②選手情報入力!H59,種目情報!$A$4:$B$29,2,FALSE),VLOOKUP(②選手情報入力!H59,種目情報!$E$4:$F$24,2,FALSE))))</f>
        <v/>
      </c>
      <c r="P51" t="str">
        <f>IF(E51="","",IF(②選手情報入力!I59="","",②選手情報入力!I59))</f>
        <v/>
      </c>
      <c r="Q51" s="36" t="str">
        <f>IF(E51="","",IF(②選手情報入力!H59="","",0))</f>
        <v/>
      </c>
      <c r="R51" t="str">
        <f>IF(E51="","",IF(②選手情報入力!H59="","",IF(I51=1,VLOOKUP(②選手情報入力!H59,種目情報!$A$4:$C$29,3,FALSE),VLOOKUP(②選手情報入力!H59,種目情報!$E$4:$G$24,3,FALSE))))</f>
        <v/>
      </c>
      <c r="S51" t="str">
        <f>IF(E51="","",IF(②選手情報入力!J59="","",IF(I51=1,VLOOKUP(②選手情報入力!J59,種目情報!$A$4:$B$29,2,FALSE),VLOOKUP(②選手情報入力!J59,種目情報!$E$4:$F$24,2,FALSE))))</f>
        <v/>
      </c>
      <c r="T51" t="str">
        <f>IF(E51="","",IF(②選手情報入力!K59="","",②選手情報入力!K59))</f>
        <v/>
      </c>
      <c r="U51" s="36" t="str">
        <f>IF(E51="","",IF(②選手情報入力!J59="","",0))</f>
        <v/>
      </c>
      <c r="V51" t="str">
        <f>IF(E51="","",IF(②選手情報入力!J59="","",IF(I51=1,VLOOKUP(②選手情報入力!J59,種目情報!$A$4:$C$29,3,FALSE),VLOOKUP(②選手情報入力!J59,種目情報!$E$4:$G$24,3,FALSE))))</f>
        <v/>
      </c>
      <c r="W51" t="str">
        <f>IF(E51="","",IF(②選手情報入力!N59="","",IF(I51=1,種目情報!$J$4,種目情報!$J$7)))</f>
        <v/>
      </c>
      <c r="X51" t="str">
        <f>IF(A51="","",IF(②選手情報入力!N59="","",IF(I51=1,IF(②選手情報入力!$N$5="","",②選手情報入力!$N$5),IF(②選手情報入力!$N$6="","",②選手情報入力!$N$6))))</f>
        <v/>
      </c>
      <c r="Y51" s="36" t="str">
        <f>IF(E51="","",IF(②選手情報入力!N59="","",0))</f>
        <v/>
      </c>
      <c r="Z51" t="str">
        <f>IF(E51="","",IF(②選手情報入力!N59="","",2))</f>
        <v/>
      </c>
      <c r="AA51" t="str">
        <f>IF(E51="","",IF(②選手情報入力!O59="","",IF(I51=1,種目情報!$J$5,種目情報!$J$8)))</f>
        <v/>
      </c>
      <c r="AB51" t="str">
        <f>IF(E51="","",IF(②選手情報入力!O59="","",IF(I51=1,IF(②選手情報入力!$O$5="","",②選手情報入力!$O$5),IF(②選手情報入力!$O$6="","",②選手情報入力!$O$6))))</f>
        <v/>
      </c>
      <c r="AC51" t="str">
        <f>IF(E51="","",IF(②選手情報入力!O59="","",0))</f>
        <v/>
      </c>
      <c r="AD51" t="str">
        <f>IF(E51="","",IF(②選手情報入力!O59="","",2))</f>
        <v/>
      </c>
      <c r="AE51" t="str">
        <f>IF(E51="","",IF(②選手情報入力!P59="","",IF(I51=1,種目情報!$J$6,種目情報!$J$9)))</f>
        <v/>
      </c>
      <c r="AF51" t="str">
        <f>IF(E51="","",IF(②選手情報入力!P59="","",IF(I51=1,IF(②選手情報入力!$P$5="","",②選手情報入力!$P$5),IF(②選手情報入力!$P$6="","",②選手情報入力!$P$6))))</f>
        <v/>
      </c>
      <c r="AG51" t="str">
        <f>IF(E51="","",IF(②選手情報入力!P59="","",0))</f>
        <v/>
      </c>
      <c r="AH51" t="str">
        <f>IF(E51="","",IF(②選手情報入力!P59="","",2))</f>
        <v/>
      </c>
    </row>
    <row r="52" spans="1:34">
      <c r="A52" t="str">
        <f>IF(E52="","",I52*1000000+①学校情報入力!$D$3*1000+②選手情報入力!A60)</f>
        <v/>
      </c>
      <c r="B52" t="str">
        <f>IF(E52="","",①学校情報入力!$D$3)</f>
        <v/>
      </c>
      <c r="E52" t="str">
        <f>IF(②選手情報入力!B60="","",②選手情報入力!B60)</f>
        <v/>
      </c>
      <c r="F52" t="str">
        <f>IF(E52="","",②選手情報入力!C60)</f>
        <v/>
      </c>
      <c r="G52" t="str">
        <f>IF(E52="","",②選手情報入力!D60)</f>
        <v/>
      </c>
      <c r="H52" t="str">
        <f t="shared" si="0"/>
        <v/>
      </c>
      <c r="I52" t="str">
        <f>IF(E52="","",IF(②選手情報入力!F60="男",1,2))</f>
        <v/>
      </c>
      <c r="J52" t="str">
        <f>IF(E52="","",IF(②選手情報入力!G60="","",②選手情報入力!G60))</f>
        <v/>
      </c>
      <c r="L52" t="str">
        <f t="shared" si="1"/>
        <v/>
      </c>
      <c r="M52" t="str">
        <f t="shared" si="2"/>
        <v/>
      </c>
      <c r="O52" t="str">
        <f>IF(E52="","",IF(②選手情報入力!H60="","",IF(I52=1,VLOOKUP(②選手情報入力!H60,種目情報!$A$4:$B$29,2,FALSE),VLOOKUP(②選手情報入力!H60,種目情報!$E$4:$F$24,2,FALSE))))</f>
        <v/>
      </c>
      <c r="P52" t="str">
        <f>IF(E52="","",IF(②選手情報入力!I60="","",②選手情報入力!I60))</f>
        <v/>
      </c>
      <c r="Q52" s="36" t="str">
        <f>IF(E52="","",IF(②選手情報入力!H60="","",0))</f>
        <v/>
      </c>
      <c r="R52" t="str">
        <f>IF(E52="","",IF(②選手情報入力!H60="","",IF(I52=1,VLOOKUP(②選手情報入力!H60,種目情報!$A$4:$C$29,3,FALSE),VLOOKUP(②選手情報入力!H60,種目情報!$E$4:$G$24,3,FALSE))))</f>
        <v/>
      </c>
      <c r="S52" t="str">
        <f>IF(E52="","",IF(②選手情報入力!J60="","",IF(I52=1,VLOOKUP(②選手情報入力!J60,種目情報!$A$4:$B$29,2,FALSE),VLOOKUP(②選手情報入力!J60,種目情報!$E$4:$F$24,2,FALSE))))</f>
        <v/>
      </c>
      <c r="T52" t="str">
        <f>IF(E52="","",IF(②選手情報入力!K60="","",②選手情報入力!K60))</f>
        <v/>
      </c>
      <c r="U52" s="36" t="str">
        <f>IF(E52="","",IF(②選手情報入力!J60="","",0))</f>
        <v/>
      </c>
      <c r="V52" t="str">
        <f>IF(E52="","",IF(②選手情報入力!J60="","",IF(I52=1,VLOOKUP(②選手情報入力!J60,種目情報!$A$4:$C$29,3,FALSE),VLOOKUP(②選手情報入力!J60,種目情報!$E$4:$G$24,3,FALSE))))</f>
        <v/>
      </c>
      <c r="W52" t="str">
        <f>IF(E52="","",IF(②選手情報入力!N60="","",IF(I52=1,種目情報!$J$4,種目情報!$J$7)))</f>
        <v/>
      </c>
      <c r="X52" t="str">
        <f>IF(A52="","",IF(②選手情報入力!N60="","",IF(I52=1,IF(②選手情報入力!$N$5="","",②選手情報入力!$N$5),IF(②選手情報入力!$N$6="","",②選手情報入力!$N$6))))</f>
        <v/>
      </c>
      <c r="Y52" s="36" t="str">
        <f>IF(E52="","",IF(②選手情報入力!N60="","",0))</f>
        <v/>
      </c>
      <c r="Z52" t="str">
        <f>IF(E52="","",IF(②選手情報入力!N60="","",2))</f>
        <v/>
      </c>
      <c r="AA52" t="str">
        <f>IF(E52="","",IF(②選手情報入力!O60="","",IF(I52=1,種目情報!$J$5,種目情報!$J$8)))</f>
        <v/>
      </c>
      <c r="AB52" t="str">
        <f>IF(E52="","",IF(②選手情報入力!O60="","",IF(I52=1,IF(②選手情報入力!$O$5="","",②選手情報入力!$O$5),IF(②選手情報入力!$O$6="","",②選手情報入力!$O$6))))</f>
        <v/>
      </c>
      <c r="AC52" t="str">
        <f>IF(E52="","",IF(②選手情報入力!O60="","",0))</f>
        <v/>
      </c>
      <c r="AD52" t="str">
        <f>IF(E52="","",IF(②選手情報入力!O60="","",2))</f>
        <v/>
      </c>
      <c r="AE52" t="str">
        <f>IF(E52="","",IF(②選手情報入力!P60="","",IF(I52=1,種目情報!$J$6,種目情報!$J$9)))</f>
        <v/>
      </c>
      <c r="AF52" t="str">
        <f>IF(E52="","",IF(②選手情報入力!P60="","",IF(I52=1,IF(②選手情報入力!$P$5="","",②選手情報入力!$P$5),IF(②選手情報入力!$P$6="","",②選手情報入力!$P$6))))</f>
        <v/>
      </c>
      <c r="AG52" t="str">
        <f>IF(E52="","",IF(②選手情報入力!P60="","",0))</f>
        <v/>
      </c>
      <c r="AH52" t="str">
        <f>IF(E52="","",IF(②選手情報入力!P60="","",2))</f>
        <v/>
      </c>
    </row>
    <row r="53" spans="1:34">
      <c r="A53" t="str">
        <f>IF(E53="","",I53*1000000+①学校情報入力!$D$3*1000+②選手情報入力!A61)</f>
        <v/>
      </c>
      <c r="B53" t="str">
        <f>IF(E53="","",①学校情報入力!$D$3)</f>
        <v/>
      </c>
      <c r="E53" t="str">
        <f>IF(②選手情報入力!B61="","",②選手情報入力!B61)</f>
        <v/>
      </c>
      <c r="F53" t="str">
        <f>IF(E53="","",②選手情報入力!C61)</f>
        <v/>
      </c>
      <c r="G53" t="str">
        <f>IF(E53="","",②選手情報入力!D61)</f>
        <v/>
      </c>
      <c r="H53" t="str">
        <f t="shared" si="0"/>
        <v/>
      </c>
      <c r="I53" t="str">
        <f>IF(E53="","",IF(②選手情報入力!F61="男",1,2))</f>
        <v/>
      </c>
      <c r="J53" t="str">
        <f>IF(E53="","",IF(②選手情報入力!G61="","",②選手情報入力!G61))</f>
        <v/>
      </c>
      <c r="L53" t="str">
        <f t="shared" si="1"/>
        <v/>
      </c>
      <c r="M53" t="str">
        <f t="shared" si="2"/>
        <v/>
      </c>
      <c r="O53" t="str">
        <f>IF(E53="","",IF(②選手情報入力!H61="","",IF(I53=1,VLOOKUP(②選手情報入力!H61,種目情報!$A$4:$B$29,2,FALSE),VLOOKUP(②選手情報入力!H61,種目情報!$E$4:$F$24,2,FALSE))))</f>
        <v/>
      </c>
      <c r="P53" t="str">
        <f>IF(E53="","",IF(②選手情報入力!I61="","",②選手情報入力!I61))</f>
        <v/>
      </c>
      <c r="Q53" s="36" t="str">
        <f>IF(E53="","",IF(②選手情報入力!H61="","",0))</f>
        <v/>
      </c>
      <c r="R53" t="str">
        <f>IF(E53="","",IF(②選手情報入力!H61="","",IF(I53=1,VLOOKUP(②選手情報入力!H61,種目情報!$A$4:$C$29,3,FALSE),VLOOKUP(②選手情報入力!H61,種目情報!$E$4:$G$24,3,FALSE))))</f>
        <v/>
      </c>
      <c r="S53" t="str">
        <f>IF(E53="","",IF(②選手情報入力!J61="","",IF(I53=1,VLOOKUP(②選手情報入力!J61,種目情報!$A$4:$B$29,2,FALSE),VLOOKUP(②選手情報入力!J61,種目情報!$E$4:$F$24,2,FALSE))))</f>
        <v/>
      </c>
      <c r="T53" t="str">
        <f>IF(E53="","",IF(②選手情報入力!K61="","",②選手情報入力!K61))</f>
        <v/>
      </c>
      <c r="U53" s="36" t="str">
        <f>IF(E53="","",IF(②選手情報入力!J61="","",0))</f>
        <v/>
      </c>
      <c r="V53" t="str">
        <f>IF(E53="","",IF(②選手情報入力!J61="","",IF(I53=1,VLOOKUP(②選手情報入力!J61,種目情報!$A$4:$C$29,3,FALSE),VLOOKUP(②選手情報入力!J61,種目情報!$E$4:$G$24,3,FALSE))))</f>
        <v/>
      </c>
      <c r="W53" t="str">
        <f>IF(E53="","",IF(②選手情報入力!N61="","",IF(I53=1,種目情報!$J$4,種目情報!$J$7)))</f>
        <v/>
      </c>
      <c r="X53" t="str">
        <f>IF(A53="","",IF(②選手情報入力!N61="","",IF(I53=1,IF(②選手情報入力!$N$5="","",②選手情報入力!$N$5),IF(②選手情報入力!$N$6="","",②選手情報入力!$N$6))))</f>
        <v/>
      </c>
      <c r="Y53" s="36" t="str">
        <f>IF(E53="","",IF(②選手情報入力!N61="","",0))</f>
        <v/>
      </c>
      <c r="Z53" t="str">
        <f>IF(E53="","",IF(②選手情報入力!N61="","",2))</f>
        <v/>
      </c>
      <c r="AA53" t="str">
        <f>IF(E53="","",IF(②選手情報入力!O61="","",IF(I53=1,種目情報!$J$5,種目情報!$J$8)))</f>
        <v/>
      </c>
      <c r="AB53" t="str">
        <f>IF(E53="","",IF(②選手情報入力!O61="","",IF(I53=1,IF(②選手情報入力!$O$5="","",②選手情報入力!$O$5),IF(②選手情報入力!$O$6="","",②選手情報入力!$O$6))))</f>
        <v/>
      </c>
      <c r="AC53" t="str">
        <f>IF(E53="","",IF(②選手情報入力!O61="","",0))</f>
        <v/>
      </c>
      <c r="AD53" t="str">
        <f>IF(E53="","",IF(②選手情報入力!O61="","",2))</f>
        <v/>
      </c>
      <c r="AE53" t="str">
        <f>IF(E53="","",IF(②選手情報入力!P61="","",IF(I53=1,種目情報!$J$6,種目情報!$J$9)))</f>
        <v/>
      </c>
      <c r="AF53" t="str">
        <f>IF(E53="","",IF(②選手情報入力!P61="","",IF(I53=1,IF(②選手情報入力!$P$5="","",②選手情報入力!$P$5),IF(②選手情報入力!$P$6="","",②選手情報入力!$P$6))))</f>
        <v/>
      </c>
      <c r="AG53" t="str">
        <f>IF(E53="","",IF(②選手情報入力!P61="","",0))</f>
        <v/>
      </c>
      <c r="AH53" t="str">
        <f>IF(E53="","",IF(②選手情報入力!P61="","",2))</f>
        <v/>
      </c>
    </row>
    <row r="54" spans="1:34">
      <c r="A54" t="str">
        <f>IF(E54="","",I54*1000000+①学校情報入力!$D$3*1000+②選手情報入力!A62)</f>
        <v/>
      </c>
      <c r="B54" t="str">
        <f>IF(E54="","",①学校情報入力!$D$3)</f>
        <v/>
      </c>
      <c r="E54" t="str">
        <f>IF(②選手情報入力!B62="","",②選手情報入力!B62)</f>
        <v/>
      </c>
      <c r="F54" t="str">
        <f>IF(E54="","",②選手情報入力!C62)</f>
        <v/>
      </c>
      <c r="G54" t="str">
        <f>IF(E54="","",②選手情報入力!D62)</f>
        <v/>
      </c>
      <c r="H54" t="str">
        <f t="shared" si="0"/>
        <v/>
      </c>
      <c r="I54" t="str">
        <f>IF(E54="","",IF(②選手情報入力!F62="男",1,2))</f>
        <v/>
      </c>
      <c r="J54" t="str">
        <f>IF(E54="","",IF(②選手情報入力!G62="","",②選手情報入力!G62))</f>
        <v/>
      </c>
      <c r="L54" t="str">
        <f t="shared" si="1"/>
        <v/>
      </c>
      <c r="M54" t="str">
        <f t="shared" si="2"/>
        <v/>
      </c>
      <c r="O54" t="str">
        <f>IF(E54="","",IF(②選手情報入力!H62="","",IF(I54=1,VLOOKUP(②選手情報入力!H62,種目情報!$A$4:$B$29,2,FALSE),VLOOKUP(②選手情報入力!H62,種目情報!$E$4:$F$24,2,FALSE))))</f>
        <v/>
      </c>
      <c r="P54" t="str">
        <f>IF(E54="","",IF(②選手情報入力!I62="","",②選手情報入力!I62))</f>
        <v/>
      </c>
      <c r="Q54" s="36" t="str">
        <f>IF(E54="","",IF(②選手情報入力!H62="","",0))</f>
        <v/>
      </c>
      <c r="R54" t="str">
        <f>IF(E54="","",IF(②選手情報入力!H62="","",IF(I54=1,VLOOKUP(②選手情報入力!H62,種目情報!$A$4:$C$29,3,FALSE),VLOOKUP(②選手情報入力!H62,種目情報!$E$4:$G$24,3,FALSE))))</f>
        <v/>
      </c>
      <c r="S54" t="str">
        <f>IF(E54="","",IF(②選手情報入力!J62="","",IF(I54=1,VLOOKUP(②選手情報入力!J62,種目情報!$A$4:$B$29,2,FALSE),VLOOKUP(②選手情報入力!J62,種目情報!$E$4:$F$24,2,FALSE))))</f>
        <v/>
      </c>
      <c r="T54" t="str">
        <f>IF(E54="","",IF(②選手情報入力!K62="","",②選手情報入力!K62))</f>
        <v/>
      </c>
      <c r="U54" s="36" t="str">
        <f>IF(E54="","",IF(②選手情報入力!J62="","",0))</f>
        <v/>
      </c>
      <c r="V54" t="str">
        <f>IF(E54="","",IF(②選手情報入力!J62="","",IF(I54=1,VLOOKUP(②選手情報入力!J62,種目情報!$A$4:$C$29,3,FALSE),VLOOKUP(②選手情報入力!J62,種目情報!$E$4:$G$24,3,FALSE))))</f>
        <v/>
      </c>
      <c r="W54" t="str">
        <f>IF(E54="","",IF(②選手情報入力!N62="","",IF(I54=1,種目情報!$J$4,種目情報!$J$7)))</f>
        <v/>
      </c>
      <c r="X54" t="str">
        <f>IF(A54="","",IF(②選手情報入力!N62="","",IF(I54=1,IF(②選手情報入力!$N$5="","",②選手情報入力!$N$5),IF(②選手情報入力!$N$6="","",②選手情報入力!$N$6))))</f>
        <v/>
      </c>
      <c r="Y54" s="36" t="str">
        <f>IF(E54="","",IF(②選手情報入力!N62="","",0))</f>
        <v/>
      </c>
      <c r="Z54" t="str">
        <f>IF(E54="","",IF(②選手情報入力!N62="","",2))</f>
        <v/>
      </c>
      <c r="AA54" t="str">
        <f>IF(E54="","",IF(②選手情報入力!O62="","",IF(I54=1,種目情報!$J$5,種目情報!$J$8)))</f>
        <v/>
      </c>
      <c r="AB54" t="str">
        <f>IF(E54="","",IF(②選手情報入力!O62="","",IF(I54=1,IF(②選手情報入力!$O$5="","",②選手情報入力!$O$5),IF(②選手情報入力!$O$6="","",②選手情報入力!$O$6))))</f>
        <v/>
      </c>
      <c r="AC54" t="str">
        <f>IF(E54="","",IF(②選手情報入力!O62="","",0))</f>
        <v/>
      </c>
      <c r="AD54" t="str">
        <f>IF(E54="","",IF(②選手情報入力!O62="","",2))</f>
        <v/>
      </c>
      <c r="AE54" t="str">
        <f>IF(E54="","",IF(②選手情報入力!P62="","",IF(I54=1,種目情報!$J$6,種目情報!$J$9)))</f>
        <v/>
      </c>
      <c r="AF54" t="str">
        <f>IF(E54="","",IF(②選手情報入力!P62="","",IF(I54=1,IF(②選手情報入力!$P$5="","",②選手情報入力!$P$5),IF(②選手情報入力!$P$6="","",②選手情報入力!$P$6))))</f>
        <v/>
      </c>
      <c r="AG54" t="str">
        <f>IF(E54="","",IF(②選手情報入力!P62="","",0))</f>
        <v/>
      </c>
      <c r="AH54" t="str">
        <f>IF(E54="","",IF(②選手情報入力!P62="","",2))</f>
        <v/>
      </c>
    </row>
    <row r="55" spans="1:34">
      <c r="A55" t="str">
        <f>IF(E55="","",I55*1000000+①学校情報入力!$D$3*1000+②選手情報入力!A63)</f>
        <v/>
      </c>
      <c r="B55" t="str">
        <f>IF(E55="","",①学校情報入力!$D$3)</f>
        <v/>
      </c>
      <c r="E55" t="str">
        <f>IF(②選手情報入力!B63="","",②選手情報入力!B63)</f>
        <v/>
      </c>
      <c r="F55" t="str">
        <f>IF(E55="","",②選手情報入力!C63)</f>
        <v/>
      </c>
      <c r="G55" t="str">
        <f>IF(E55="","",②選手情報入力!D63)</f>
        <v/>
      </c>
      <c r="H55" t="str">
        <f t="shared" si="0"/>
        <v/>
      </c>
      <c r="I55" t="str">
        <f>IF(E55="","",IF(②選手情報入力!F63="男",1,2))</f>
        <v/>
      </c>
      <c r="J55" t="str">
        <f>IF(E55="","",IF(②選手情報入力!G63="","",②選手情報入力!G63))</f>
        <v/>
      </c>
      <c r="L55" t="str">
        <f t="shared" si="1"/>
        <v/>
      </c>
      <c r="M55" t="str">
        <f t="shared" si="2"/>
        <v/>
      </c>
      <c r="O55" t="str">
        <f>IF(E55="","",IF(②選手情報入力!H63="","",IF(I55=1,VLOOKUP(②選手情報入力!H63,種目情報!$A$4:$B$29,2,FALSE),VLOOKUP(②選手情報入力!H63,種目情報!$E$4:$F$24,2,FALSE))))</f>
        <v/>
      </c>
      <c r="P55" t="str">
        <f>IF(E55="","",IF(②選手情報入力!I63="","",②選手情報入力!I63))</f>
        <v/>
      </c>
      <c r="Q55" s="36" t="str">
        <f>IF(E55="","",IF(②選手情報入力!H63="","",0))</f>
        <v/>
      </c>
      <c r="R55" t="str">
        <f>IF(E55="","",IF(②選手情報入力!H63="","",IF(I55=1,VLOOKUP(②選手情報入力!H63,種目情報!$A$4:$C$29,3,FALSE),VLOOKUP(②選手情報入力!H63,種目情報!$E$4:$G$24,3,FALSE))))</f>
        <v/>
      </c>
      <c r="S55" t="str">
        <f>IF(E55="","",IF(②選手情報入力!J63="","",IF(I55=1,VLOOKUP(②選手情報入力!J63,種目情報!$A$4:$B$29,2,FALSE),VLOOKUP(②選手情報入力!J63,種目情報!$E$4:$F$24,2,FALSE))))</f>
        <v/>
      </c>
      <c r="T55" t="str">
        <f>IF(E55="","",IF(②選手情報入力!K63="","",②選手情報入力!K63))</f>
        <v/>
      </c>
      <c r="U55" s="36" t="str">
        <f>IF(E55="","",IF(②選手情報入力!J63="","",0))</f>
        <v/>
      </c>
      <c r="V55" t="str">
        <f>IF(E55="","",IF(②選手情報入力!J63="","",IF(I55=1,VLOOKUP(②選手情報入力!J63,種目情報!$A$4:$C$29,3,FALSE),VLOOKUP(②選手情報入力!J63,種目情報!$E$4:$G$24,3,FALSE))))</f>
        <v/>
      </c>
      <c r="W55" t="str">
        <f>IF(E55="","",IF(②選手情報入力!N63="","",IF(I55=1,種目情報!$J$4,種目情報!$J$7)))</f>
        <v/>
      </c>
      <c r="X55" t="str">
        <f>IF(A55="","",IF(②選手情報入力!N63="","",IF(I55=1,IF(②選手情報入力!$N$5="","",②選手情報入力!$N$5),IF(②選手情報入力!$N$6="","",②選手情報入力!$N$6))))</f>
        <v/>
      </c>
      <c r="Y55" s="36" t="str">
        <f>IF(E55="","",IF(②選手情報入力!N63="","",0))</f>
        <v/>
      </c>
      <c r="Z55" t="str">
        <f>IF(E55="","",IF(②選手情報入力!N63="","",2))</f>
        <v/>
      </c>
      <c r="AA55" t="str">
        <f>IF(E55="","",IF(②選手情報入力!O63="","",IF(I55=1,種目情報!$J$5,種目情報!$J$8)))</f>
        <v/>
      </c>
      <c r="AB55" t="str">
        <f>IF(E55="","",IF(②選手情報入力!O63="","",IF(I55=1,IF(②選手情報入力!$O$5="","",②選手情報入力!$O$5),IF(②選手情報入力!$O$6="","",②選手情報入力!$O$6))))</f>
        <v/>
      </c>
      <c r="AC55" t="str">
        <f>IF(E55="","",IF(②選手情報入力!O63="","",0))</f>
        <v/>
      </c>
      <c r="AD55" t="str">
        <f>IF(E55="","",IF(②選手情報入力!O63="","",2))</f>
        <v/>
      </c>
      <c r="AE55" t="str">
        <f>IF(E55="","",IF(②選手情報入力!P63="","",IF(I55=1,種目情報!$J$6,種目情報!$J$9)))</f>
        <v/>
      </c>
      <c r="AF55" t="str">
        <f>IF(E55="","",IF(②選手情報入力!P63="","",IF(I55=1,IF(②選手情報入力!$P$5="","",②選手情報入力!$P$5),IF(②選手情報入力!$P$6="","",②選手情報入力!$P$6))))</f>
        <v/>
      </c>
      <c r="AG55" t="str">
        <f>IF(E55="","",IF(②選手情報入力!P63="","",0))</f>
        <v/>
      </c>
      <c r="AH55" t="str">
        <f>IF(E55="","",IF(②選手情報入力!P63="","",2))</f>
        <v/>
      </c>
    </row>
    <row r="56" spans="1:34">
      <c r="A56" t="str">
        <f>IF(E56="","",I56*1000000+①学校情報入力!$D$3*1000+②選手情報入力!A64)</f>
        <v/>
      </c>
      <c r="B56" t="str">
        <f>IF(E56="","",①学校情報入力!$D$3)</f>
        <v/>
      </c>
      <c r="E56" t="str">
        <f>IF(②選手情報入力!B64="","",②選手情報入力!B64)</f>
        <v/>
      </c>
      <c r="F56" t="str">
        <f>IF(E56="","",②選手情報入力!C64)</f>
        <v/>
      </c>
      <c r="G56" t="str">
        <f>IF(E56="","",②選手情報入力!D64)</f>
        <v/>
      </c>
      <c r="H56" t="str">
        <f t="shared" si="0"/>
        <v/>
      </c>
      <c r="I56" t="str">
        <f>IF(E56="","",IF(②選手情報入力!F64="男",1,2))</f>
        <v/>
      </c>
      <c r="J56" t="str">
        <f>IF(E56="","",IF(②選手情報入力!G64="","",②選手情報入力!G64))</f>
        <v/>
      </c>
      <c r="L56" t="str">
        <f t="shared" si="1"/>
        <v/>
      </c>
      <c r="M56" t="str">
        <f t="shared" si="2"/>
        <v/>
      </c>
      <c r="O56" t="str">
        <f>IF(E56="","",IF(②選手情報入力!H64="","",IF(I56=1,VLOOKUP(②選手情報入力!H64,種目情報!$A$4:$B$29,2,FALSE),VLOOKUP(②選手情報入力!H64,種目情報!$E$4:$F$24,2,FALSE))))</f>
        <v/>
      </c>
      <c r="P56" t="str">
        <f>IF(E56="","",IF(②選手情報入力!I64="","",②選手情報入力!I64))</f>
        <v/>
      </c>
      <c r="Q56" s="36" t="str">
        <f>IF(E56="","",IF(②選手情報入力!H64="","",0))</f>
        <v/>
      </c>
      <c r="R56" t="str">
        <f>IF(E56="","",IF(②選手情報入力!H64="","",IF(I56=1,VLOOKUP(②選手情報入力!H64,種目情報!$A$4:$C$29,3,FALSE),VLOOKUP(②選手情報入力!H64,種目情報!$E$4:$G$24,3,FALSE))))</f>
        <v/>
      </c>
      <c r="S56" t="str">
        <f>IF(E56="","",IF(②選手情報入力!J64="","",IF(I56=1,VLOOKUP(②選手情報入力!J64,種目情報!$A$4:$B$29,2,FALSE),VLOOKUP(②選手情報入力!J64,種目情報!$E$4:$F$24,2,FALSE))))</f>
        <v/>
      </c>
      <c r="T56" t="str">
        <f>IF(E56="","",IF(②選手情報入力!K64="","",②選手情報入力!K64))</f>
        <v/>
      </c>
      <c r="U56" s="36" t="str">
        <f>IF(E56="","",IF(②選手情報入力!J64="","",0))</f>
        <v/>
      </c>
      <c r="V56" t="str">
        <f>IF(E56="","",IF(②選手情報入力!J64="","",IF(I56=1,VLOOKUP(②選手情報入力!J64,種目情報!$A$4:$C$29,3,FALSE),VLOOKUP(②選手情報入力!J64,種目情報!$E$4:$G$24,3,FALSE))))</f>
        <v/>
      </c>
      <c r="W56" t="str">
        <f>IF(E56="","",IF(②選手情報入力!N64="","",IF(I56=1,種目情報!$J$4,種目情報!$J$7)))</f>
        <v/>
      </c>
      <c r="X56" t="str">
        <f>IF(A56="","",IF(②選手情報入力!N64="","",IF(I56=1,IF(②選手情報入力!$N$5="","",②選手情報入力!$N$5),IF(②選手情報入力!$N$6="","",②選手情報入力!$N$6))))</f>
        <v/>
      </c>
      <c r="Y56" s="36" t="str">
        <f>IF(E56="","",IF(②選手情報入力!N64="","",0))</f>
        <v/>
      </c>
      <c r="Z56" t="str">
        <f>IF(E56="","",IF(②選手情報入力!N64="","",2))</f>
        <v/>
      </c>
      <c r="AA56" t="str">
        <f>IF(E56="","",IF(②選手情報入力!O64="","",IF(I56=1,種目情報!$J$5,種目情報!$J$8)))</f>
        <v/>
      </c>
      <c r="AB56" t="str">
        <f>IF(E56="","",IF(②選手情報入力!O64="","",IF(I56=1,IF(②選手情報入力!$O$5="","",②選手情報入力!$O$5),IF(②選手情報入力!$O$6="","",②選手情報入力!$O$6))))</f>
        <v/>
      </c>
      <c r="AC56" t="str">
        <f>IF(E56="","",IF(②選手情報入力!O64="","",0))</f>
        <v/>
      </c>
      <c r="AD56" t="str">
        <f>IF(E56="","",IF(②選手情報入力!O64="","",2))</f>
        <v/>
      </c>
      <c r="AE56" t="str">
        <f>IF(E56="","",IF(②選手情報入力!P64="","",IF(I56=1,種目情報!$J$6,種目情報!$J$9)))</f>
        <v/>
      </c>
      <c r="AF56" t="str">
        <f>IF(E56="","",IF(②選手情報入力!P64="","",IF(I56=1,IF(②選手情報入力!$P$5="","",②選手情報入力!$P$5),IF(②選手情報入力!$P$6="","",②選手情報入力!$P$6))))</f>
        <v/>
      </c>
      <c r="AG56" t="str">
        <f>IF(E56="","",IF(②選手情報入力!P64="","",0))</f>
        <v/>
      </c>
      <c r="AH56" t="str">
        <f>IF(E56="","",IF(②選手情報入力!P64="","",2))</f>
        <v/>
      </c>
    </row>
    <row r="57" spans="1:34">
      <c r="A57" t="str">
        <f>IF(E57="","",I57*1000000+①学校情報入力!$D$3*1000+②選手情報入力!A65)</f>
        <v/>
      </c>
      <c r="B57" t="str">
        <f>IF(E57="","",①学校情報入力!$D$3)</f>
        <v/>
      </c>
      <c r="E57" t="str">
        <f>IF(②選手情報入力!B65="","",②選手情報入力!B65)</f>
        <v/>
      </c>
      <c r="F57" t="str">
        <f>IF(E57="","",②選手情報入力!C65)</f>
        <v/>
      </c>
      <c r="G57" t="str">
        <f>IF(E57="","",②選手情報入力!D65)</f>
        <v/>
      </c>
      <c r="H57" t="str">
        <f t="shared" si="0"/>
        <v/>
      </c>
      <c r="I57" t="str">
        <f>IF(E57="","",IF(②選手情報入力!F65="男",1,2))</f>
        <v/>
      </c>
      <c r="J57" t="str">
        <f>IF(E57="","",IF(②選手情報入力!G65="","",②選手情報入力!G65))</f>
        <v/>
      </c>
      <c r="L57" t="str">
        <f t="shared" si="1"/>
        <v/>
      </c>
      <c r="M57" t="str">
        <f t="shared" si="2"/>
        <v/>
      </c>
      <c r="O57" t="str">
        <f>IF(E57="","",IF(②選手情報入力!H65="","",IF(I57=1,VLOOKUP(②選手情報入力!H65,種目情報!$A$4:$B$29,2,FALSE),VLOOKUP(②選手情報入力!H65,種目情報!$E$4:$F$24,2,FALSE))))</f>
        <v/>
      </c>
      <c r="P57" t="str">
        <f>IF(E57="","",IF(②選手情報入力!I65="","",②選手情報入力!I65))</f>
        <v/>
      </c>
      <c r="Q57" s="36" t="str">
        <f>IF(E57="","",IF(②選手情報入力!H65="","",0))</f>
        <v/>
      </c>
      <c r="R57" t="str">
        <f>IF(E57="","",IF(②選手情報入力!H65="","",IF(I57=1,VLOOKUP(②選手情報入力!H65,種目情報!$A$4:$C$29,3,FALSE),VLOOKUP(②選手情報入力!H65,種目情報!$E$4:$G$24,3,FALSE))))</f>
        <v/>
      </c>
      <c r="S57" t="str">
        <f>IF(E57="","",IF(②選手情報入力!J65="","",IF(I57=1,VLOOKUP(②選手情報入力!J65,種目情報!$A$4:$B$29,2,FALSE),VLOOKUP(②選手情報入力!J65,種目情報!$E$4:$F$24,2,FALSE))))</f>
        <v/>
      </c>
      <c r="T57" t="str">
        <f>IF(E57="","",IF(②選手情報入力!K65="","",②選手情報入力!K65))</f>
        <v/>
      </c>
      <c r="U57" s="36" t="str">
        <f>IF(E57="","",IF(②選手情報入力!J65="","",0))</f>
        <v/>
      </c>
      <c r="V57" t="str">
        <f>IF(E57="","",IF(②選手情報入力!J65="","",IF(I57=1,VLOOKUP(②選手情報入力!J65,種目情報!$A$4:$C$29,3,FALSE),VLOOKUP(②選手情報入力!J65,種目情報!$E$4:$G$24,3,FALSE))))</f>
        <v/>
      </c>
      <c r="W57" t="str">
        <f>IF(E57="","",IF(②選手情報入力!N65="","",IF(I57=1,種目情報!$J$4,種目情報!$J$7)))</f>
        <v/>
      </c>
      <c r="X57" t="str">
        <f>IF(A57="","",IF(②選手情報入力!N65="","",IF(I57=1,IF(②選手情報入力!$N$5="","",②選手情報入力!$N$5),IF(②選手情報入力!$N$6="","",②選手情報入力!$N$6))))</f>
        <v/>
      </c>
      <c r="Y57" s="36" t="str">
        <f>IF(E57="","",IF(②選手情報入力!N65="","",0))</f>
        <v/>
      </c>
      <c r="Z57" t="str">
        <f>IF(E57="","",IF(②選手情報入力!N65="","",2))</f>
        <v/>
      </c>
      <c r="AA57" t="str">
        <f>IF(E57="","",IF(②選手情報入力!O65="","",IF(I57=1,種目情報!$J$5,種目情報!$J$8)))</f>
        <v/>
      </c>
      <c r="AB57" t="str">
        <f>IF(E57="","",IF(②選手情報入力!O65="","",IF(I57=1,IF(②選手情報入力!$O$5="","",②選手情報入力!$O$5),IF(②選手情報入力!$O$6="","",②選手情報入力!$O$6))))</f>
        <v/>
      </c>
      <c r="AC57" t="str">
        <f>IF(E57="","",IF(②選手情報入力!O65="","",0))</f>
        <v/>
      </c>
      <c r="AD57" t="str">
        <f>IF(E57="","",IF(②選手情報入力!O65="","",2))</f>
        <v/>
      </c>
      <c r="AE57" t="str">
        <f>IF(E57="","",IF(②選手情報入力!P65="","",IF(I57=1,種目情報!$J$6,種目情報!$J$9)))</f>
        <v/>
      </c>
      <c r="AF57" t="str">
        <f>IF(E57="","",IF(②選手情報入力!P65="","",IF(I57=1,IF(②選手情報入力!$P$5="","",②選手情報入力!$P$5),IF(②選手情報入力!$P$6="","",②選手情報入力!$P$6))))</f>
        <v/>
      </c>
      <c r="AG57" t="str">
        <f>IF(E57="","",IF(②選手情報入力!P65="","",0))</f>
        <v/>
      </c>
      <c r="AH57" t="str">
        <f>IF(E57="","",IF(②選手情報入力!P65="","",2))</f>
        <v/>
      </c>
    </row>
    <row r="58" spans="1:34">
      <c r="A58" t="str">
        <f>IF(E58="","",I58*1000000+①学校情報入力!$D$3*1000+②選手情報入力!A66)</f>
        <v/>
      </c>
      <c r="B58" t="str">
        <f>IF(E58="","",①学校情報入力!$D$3)</f>
        <v/>
      </c>
      <c r="E58" t="str">
        <f>IF(②選手情報入力!B66="","",②選手情報入力!B66)</f>
        <v/>
      </c>
      <c r="F58" t="str">
        <f>IF(E58="","",②選手情報入力!C66)</f>
        <v/>
      </c>
      <c r="G58" t="str">
        <f>IF(E58="","",②選手情報入力!D66)</f>
        <v/>
      </c>
      <c r="H58" t="str">
        <f t="shared" si="0"/>
        <v/>
      </c>
      <c r="I58" t="str">
        <f>IF(E58="","",IF(②選手情報入力!F66="男",1,2))</f>
        <v/>
      </c>
      <c r="J58" t="str">
        <f>IF(E58="","",IF(②選手情報入力!G66="","",②選手情報入力!G66))</f>
        <v/>
      </c>
      <c r="L58" t="str">
        <f t="shared" si="1"/>
        <v/>
      </c>
      <c r="M58" t="str">
        <f t="shared" si="2"/>
        <v/>
      </c>
      <c r="O58" t="str">
        <f>IF(E58="","",IF(②選手情報入力!H66="","",IF(I58=1,VLOOKUP(②選手情報入力!H66,種目情報!$A$4:$B$29,2,FALSE),VLOOKUP(②選手情報入力!H66,種目情報!$E$4:$F$24,2,FALSE))))</f>
        <v/>
      </c>
      <c r="P58" t="str">
        <f>IF(E58="","",IF(②選手情報入力!I66="","",②選手情報入力!I66))</f>
        <v/>
      </c>
      <c r="Q58" s="36" t="str">
        <f>IF(E58="","",IF(②選手情報入力!H66="","",0))</f>
        <v/>
      </c>
      <c r="R58" t="str">
        <f>IF(E58="","",IF(②選手情報入力!H66="","",IF(I58=1,VLOOKUP(②選手情報入力!H66,種目情報!$A$4:$C$29,3,FALSE),VLOOKUP(②選手情報入力!H66,種目情報!$E$4:$G$24,3,FALSE))))</f>
        <v/>
      </c>
      <c r="S58" t="str">
        <f>IF(E58="","",IF(②選手情報入力!J66="","",IF(I58=1,VLOOKUP(②選手情報入力!J66,種目情報!$A$4:$B$29,2,FALSE),VLOOKUP(②選手情報入力!J66,種目情報!$E$4:$F$24,2,FALSE))))</f>
        <v/>
      </c>
      <c r="T58" t="str">
        <f>IF(E58="","",IF(②選手情報入力!K66="","",②選手情報入力!K66))</f>
        <v/>
      </c>
      <c r="U58" s="36" t="str">
        <f>IF(E58="","",IF(②選手情報入力!J66="","",0))</f>
        <v/>
      </c>
      <c r="V58" t="str">
        <f>IF(E58="","",IF(②選手情報入力!J66="","",IF(I58=1,VLOOKUP(②選手情報入力!J66,種目情報!$A$4:$C$29,3,FALSE),VLOOKUP(②選手情報入力!J66,種目情報!$E$4:$G$24,3,FALSE))))</f>
        <v/>
      </c>
      <c r="W58" t="str">
        <f>IF(E58="","",IF(②選手情報入力!N66="","",IF(I58=1,種目情報!$J$4,種目情報!$J$7)))</f>
        <v/>
      </c>
      <c r="X58" t="str">
        <f>IF(A58="","",IF(②選手情報入力!N66="","",IF(I58=1,IF(②選手情報入力!$N$5="","",②選手情報入力!$N$5),IF(②選手情報入力!$N$6="","",②選手情報入力!$N$6))))</f>
        <v/>
      </c>
      <c r="Y58" s="36" t="str">
        <f>IF(E58="","",IF(②選手情報入力!N66="","",0))</f>
        <v/>
      </c>
      <c r="Z58" t="str">
        <f>IF(E58="","",IF(②選手情報入力!N66="","",2))</f>
        <v/>
      </c>
      <c r="AA58" t="str">
        <f>IF(E58="","",IF(②選手情報入力!O66="","",IF(I58=1,種目情報!$J$5,種目情報!$J$8)))</f>
        <v/>
      </c>
      <c r="AB58" t="str">
        <f>IF(E58="","",IF(②選手情報入力!O66="","",IF(I58=1,IF(②選手情報入力!$O$5="","",②選手情報入力!$O$5),IF(②選手情報入力!$O$6="","",②選手情報入力!$O$6))))</f>
        <v/>
      </c>
      <c r="AC58" t="str">
        <f>IF(E58="","",IF(②選手情報入力!O66="","",0))</f>
        <v/>
      </c>
      <c r="AD58" t="str">
        <f>IF(E58="","",IF(②選手情報入力!O66="","",2))</f>
        <v/>
      </c>
      <c r="AE58" t="str">
        <f>IF(E58="","",IF(②選手情報入力!P66="","",IF(I58=1,種目情報!$J$6,種目情報!$J$9)))</f>
        <v/>
      </c>
      <c r="AF58" t="str">
        <f>IF(E58="","",IF(②選手情報入力!P66="","",IF(I58=1,IF(②選手情報入力!$P$5="","",②選手情報入力!$P$5),IF(②選手情報入力!$P$6="","",②選手情報入力!$P$6))))</f>
        <v/>
      </c>
      <c r="AG58" t="str">
        <f>IF(E58="","",IF(②選手情報入力!P66="","",0))</f>
        <v/>
      </c>
      <c r="AH58" t="str">
        <f>IF(E58="","",IF(②選手情報入力!P66="","",2))</f>
        <v/>
      </c>
    </row>
    <row r="59" spans="1:34">
      <c r="A59" t="str">
        <f>IF(E59="","",I59*1000000+①学校情報入力!$D$3*1000+②選手情報入力!A67)</f>
        <v/>
      </c>
      <c r="B59" t="str">
        <f>IF(E59="","",①学校情報入力!$D$3)</f>
        <v/>
      </c>
      <c r="E59" t="str">
        <f>IF(②選手情報入力!B67="","",②選手情報入力!B67)</f>
        <v/>
      </c>
      <c r="F59" t="str">
        <f>IF(E59="","",②選手情報入力!C67)</f>
        <v/>
      </c>
      <c r="G59" t="str">
        <f>IF(E59="","",②選手情報入力!D67)</f>
        <v/>
      </c>
      <c r="H59" t="str">
        <f t="shared" si="0"/>
        <v/>
      </c>
      <c r="I59" t="str">
        <f>IF(E59="","",IF(②選手情報入力!F67="男",1,2))</f>
        <v/>
      </c>
      <c r="J59" t="str">
        <f>IF(E59="","",IF(②選手情報入力!G67="","",②選手情報入力!G67))</f>
        <v/>
      </c>
      <c r="L59" t="str">
        <f t="shared" si="1"/>
        <v/>
      </c>
      <c r="M59" t="str">
        <f t="shared" si="2"/>
        <v/>
      </c>
      <c r="O59" t="str">
        <f>IF(E59="","",IF(②選手情報入力!H67="","",IF(I59=1,VLOOKUP(②選手情報入力!H67,種目情報!$A$4:$B$29,2,FALSE),VLOOKUP(②選手情報入力!H67,種目情報!$E$4:$F$24,2,FALSE))))</f>
        <v/>
      </c>
      <c r="P59" t="str">
        <f>IF(E59="","",IF(②選手情報入力!I67="","",②選手情報入力!I67))</f>
        <v/>
      </c>
      <c r="Q59" s="36" t="str">
        <f>IF(E59="","",IF(②選手情報入力!H67="","",0))</f>
        <v/>
      </c>
      <c r="R59" t="str">
        <f>IF(E59="","",IF(②選手情報入力!H67="","",IF(I59=1,VLOOKUP(②選手情報入力!H67,種目情報!$A$4:$C$29,3,FALSE),VLOOKUP(②選手情報入力!H67,種目情報!$E$4:$G$24,3,FALSE))))</f>
        <v/>
      </c>
      <c r="S59" t="str">
        <f>IF(E59="","",IF(②選手情報入力!J67="","",IF(I59=1,VLOOKUP(②選手情報入力!J67,種目情報!$A$4:$B$29,2,FALSE),VLOOKUP(②選手情報入力!J67,種目情報!$E$4:$F$24,2,FALSE))))</f>
        <v/>
      </c>
      <c r="T59" t="str">
        <f>IF(E59="","",IF(②選手情報入力!K67="","",②選手情報入力!K67))</f>
        <v/>
      </c>
      <c r="U59" s="36" t="str">
        <f>IF(E59="","",IF(②選手情報入力!J67="","",0))</f>
        <v/>
      </c>
      <c r="V59" t="str">
        <f>IF(E59="","",IF(②選手情報入力!J67="","",IF(I59=1,VLOOKUP(②選手情報入力!J67,種目情報!$A$4:$C$29,3,FALSE),VLOOKUP(②選手情報入力!J67,種目情報!$E$4:$G$24,3,FALSE))))</f>
        <v/>
      </c>
      <c r="W59" t="str">
        <f>IF(E59="","",IF(②選手情報入力!N67="","",IF(I59=1,種目情報!$J$4,種目情報!$J$7)))</f>
        <v/>
      </c>
      <c r="X59" t="str">
        <f>IF(A59="","",IF(②選手情報入力!N67="","",IF(I59=1,IF(②選手情報入力!$N$5="","",②選手情報入力!$N$5),IF(②選手情報入力!$N$6="","",②選手情報入力!$N$6))))</f>
        <v/>
      </c>
      <c r="Y59" s="36" t="str">
        <f>IF(E59="","",IF(②選手情報入力!N67="","",0))</f>
        <v/>
      </c>
      <c r="Z59" t="str">
        <f>IF(E59="","",IF(②選手情報入力!N67="","",2))</f>
        <v/>
      </c>
      <c r="AA59" t="str">
        <f>IF(E59="","",IF(②選手情報入力!O67="","",IF(I59=1,種目情報!$J$5,種目情報!$J$8)))</f>
        <v/>
      </c>
      <c r="AB59" t="str">
        <f>IF(E59="","",IF(②選手情報入力!O67="","",IF(I59=1,IF(②選手情報入力!$O$5="","",②選手情報入力!$O$5),IF(②選手情報入力!$O$6="","",②選手情報入力!$O$6))))</f>
        <v/>
      </c>
      <c r="AC59" t="str">
        <f>IF(E59="","",IF(②選手情報入力!O67="","",0))</f>
        <v/>
      </c>
      <c r="AD59" t="str">
        <f>IF(E59="","",IF(②選手情報入力!O67="","",2))</f>
        <v/>
      </c>
      <c r="AE59" t="str">
        <f>IF(E59="","",IF(②選手情報入力!P67="","",IF(I59=1,種目情報!$J$6,種目情報!$J$9)))</f>
        <v/>
      </c>
      <c r="AF59" t="str">
        <f>IF(E59="","",IF(②選手情報入力!P67="","",IF(I59=1,IF(②選手情報入力!$P$5="","",②選手情報入力!$P$5),IF(②選手情報入力!$P$6="","",②選手情報入力!$P$6))))</f>
        <v/>
      </c>
      <c r="AG59" t="str">
        <f>IF(E59="","",IF(②選手情報入力!P67="","",0))</f>
        <v/>
      </c>
      <c r="AH59" t="str">
        <f>IF(E59="","",IF(②選手情報入力!P67="","",2))</f>
        <v/>
      </c>
    </row>
    <row r="60" spans="1:34">
      <c r="A60" t="str">
        <f>IF(E60="","",I60*1000000+①学校情報入力!$D$3*1000+②選手情報入力!A68)</f>
        <v/>
      </c>
      <c r="B60" t="str">
        <f>IF(E60="","",①学校情報入力!$D$3)</f>
        <v/>
      </c>
      <c r="E60" t="str">
        <f>IF(②選手情報入力!B68="","",②選手情報入力!B68)</f>
        <v/>
      </c>
      <c r="F60" t="str">
        <f>IF(E60="","",②選手情報入力!C68)</f>
        <v/>
      </c>
      <c r="G60" t="str">
        <f>IF(E60="","",②選手情報入力!D68)</f>
        <v/>
      </c>
      <c r="H60" t="str">
        <f t="shared" si="0"/>
        <v/>
      </c>
      <c r="I60" t="str">
        <f>IF(E60="","",IF(②選手情報入力!F68="男",1,2))</f>
        <v/>
      </c>
      <c r="J60" t="str">
        <f>IF(E60="","",IF(②選手情報入力!G68="","",②選手情報入力!G68))</f>
        <v/>
      </c>
      <c r="L60" t="str">
        <f t="shared" si="1"/>
        <v/>
      </c>
      <c r="M60" t="str">
        <f t="shared" si="2"/>
        <v/>
      </c>
      <c r="O60" t="str">
        <f>IF(E60="","",IF(②選手情報入力!H68="","",IF(I60=1,VLOOKUP(②選手情報入力!H68,種目情報!$A$4:$B$29,2,FALSE),VLOOKUP(②選手情報入力!H68,種目情報!$E$4:$F$24,2,FALSE))))</f>
        <v/>
      </c>
      <c r="P60" t="str">
        <f>IF(E60="","",IF(②選手情報入力!I68="","",②選手情報入力!I68))</f>
        <v/>
      </c>
      <c r="Q60" s="36" t="str">
        <f>IF(E60="","",IF(②選手情報入力!H68="","",0))</f>
        <v/>
      </c>
      <c r="R60" t="str">
        <f>IF(E60="","",IF(②選手情報入力!H68="","",IF(I60=1,VLOOKUP(②選手情報入力!H68,種目情報!$A$4:$C$29,3,FALSE),VLOOKUP(②選手情報入力!H68,種目情報!$E$4:$G$24,3,FALSE))))</f>
        <v/>
      </c>
      <c r="S60" t="str">
        <f>IF(E60="","",IF(②選手情報入力!J68="","",IF(I60=1,VLOOKUP(②選手情報入力!J68,種目情報!$A$4:$B$29,2,FALSE),VLOOKUP(②選手情報入力!J68,種目情報!$E$4:$F$24,2,FALSE))))</f>
        <v/>
      </c>
      <c r="T60" t="str">
        <f>IF(E60="","",IF(②選手情報入力!K68="","",②選手情報入力!K68))</f>
        <v/>
      </c>
      <c r="U60" s="36" t="str">
        <f>IF(E60="","",IF(②選手情報入力!J68="","",0))</f>
        <v/>
      </c>
      <c r="V60" t="str">
        <f>IF(E60="","",IF(②選手情報入力!J68="","",IF(I60=1,VLOOKUP(②選手情報入力!J68,種目情報!$A$4:$C$29,3,FALSE),VLOOKUP(②選手情報入力!J68,種目情報!$E$4:$G$24,3,FALSE))))</f>
        <v/>
      </c>
      <c r="W60" t="str">
        <f>IF(E60="","",IF(②選手情報入力!N68="","",IF(I60=1,種目情報!$J$4,種目情報!$J$7)))</f>
        <v/>
      </c>
      <c r="X60" t="str">
        <f>IF(A60="","",IF(②選手情報入力!N68="","",IF(I60=1,IF(②選手情報入力!$N$5="","",②選手情報入力!$N$5),IF(②選手情報入力!$N$6="","",②選手情報入力!$N$6))))</f>
        <v/>
      </c>
      <c r="Y60" s="36" t="str">
        <f>IF(E60="","",IF(②選手情報入力!N68="","",0))</f>
        <v/>
      </c>
      <c r="Z60" t="str">
        <f>IF(E60="","",IF(②選手情報入力!N68="","",2))</f>
        <v/>
      </c>
      <c r="AA60" t="str">
        <f>IF(E60="","",IF(②選手情報入力!O68="","",IF(I60=1,種目情報!$J$5,種目情報!$J$8)))</f>
        <v/>
      </c>
      <c r="AB60" t="str">
        <f>IF(E60="","",IF(②選手情報入力!O68="","",IF(I60=1,IF(②選手情報入力!$O$5="","",②選手情報入力!$O$5),IF(②選手情報入力!$O$6="","",②選手情報入力!$O$6))))</f>
        <v/>
      </c>
      <c r="AC60" t="str">
        <f>IF(E60="","",IF(②選手情報入力!O68="","",0))</f>
        <v/>
      </c>
      <c r="AD60" t="str">
        <f>IF(E60="","",IF(②選手情報入力!O68="","",2))</f>
        <v/>
      </c>
      <c r="AE60" t="str">
        <f>IF(E60="","",IF(②選手情報入力!P68="","",IF(I60=1,種目情報!$J$6,種目情報!$J$9)))</f>
        <v/>
      </c>
      <c r="AF60" t="str">
        <f>IF(E60="","",IF(②選手情報入力!P68="","",IF(I60=1,IF(②選手情報入力!$P$5="","",②選手情報入力!$P$5),IF(②選手情報入力!$P$6="","",②選手情報入力!$P$6))))</f>
        <v/>
      </c>
      <c r="AG60" t="str">
        <f>IF(E60="","",IF(②選手情報入力!P68="","",0))</f>
        <v/>
      </c>
      <c r="AH60" t="str">
        <f>IF(E60="","",IF(②選手情報入力!P68="","",2))</f>
        <v/>
      </c>
    </row>
    <row r="61" spans="1:34">
      <c r="A61" t="str">
        <f>IF(E61="","",I61*1000000+①学校情報入力!$D$3*1000+②選手情報入力!A69)</f>
        <v/>
      </c>
      <c r="B61" t="str">
        <f>IF(E61="","",①学校情報入力!$D$3)</f>
        <v/>
      </c>
      <c r="E61" t="str">
        <f>IF(②選手情報入力!B69="","",②選手情報入力!B69)</f>
        <v/>
      </c>
      <c r="F61" t="str">
        <f>IF(E61="","",②選手情報入力!C69)</f>
        <v/>
      </c>
      <c r="G61" t="str">
        <f>IF(E61="","",②選手情報入力!D69)</f>
        <v/>
      </c>
      <c r="H61" t="str">
        <f t="shared" si="0"/>
        <v/>
      </c>
      <c r="I61" t="str">
        <f>IF(E61="","",IF(②選手情報入力!F69="男",1,2))</f>
        <v/>
      </c>
      <c r="J61" t="str">
        <f>IF(E61="","",IF(②選手情報入力!G69="","",②選手情報入力!G69))</f>
        <v/>
      </c>
      <c r="L61" t="str">
        <f t="shared" si="1"/>
        <v/>
      </c>
      <c r="M61" t="str">
        <f t="shared" si="2"/>
        <v/>
      </c>
      <c r="O61" t="str">
        <f>IF(E61="","",IF(②選手情報入力!H69="","",IF(I61=1,VLOOKUP(②選手情報入力!H69,種目情報!$A$4:$B$29,2,FALSE),VLOOKUP(②選手情報入力!H69,種目情報!$E$4:$F$24,2,FALSE))))</f>
        <v/>
      </c>
      <c r="P61" t="str">
        <f>IF(E61="","",IF(②選手情報入力!I69="","",②選手情報入力!I69))</f>
        <v/>
      </c>
      <c r="Q61" s="36" t="str">
        <f>IF(E61="","",IF(②選手情報入力!H69="","",0))</f>
        <v/>
      </c>
      <c r="R61" t="str">
        <f>IF(E61="","",IF(②選手情報入力!H69="","",IF(I61=1,VLOOKUP(②選手情報入力!H69,種目情報!$A$4:$C$29,3,FALSE),VLOOKUP(②選手情報入力!H69,種目情報!$E$4:$G$24,3,FALSE))))</f>
        <v/>
      </c>
      <c r="S61" t="str">
        <f>IF(E61="","",IF(②選手情報入力!J69="","",IF(I61=1,VLOOKUP(②選手情報入力!J69,種目情報!$A$4:$B$29,2,FALSE),VLOOKUP(②選手情報入力!J69,種目情報!$E$4:$F$24,2,FALSE))))</f>
        <v/>
      </c>
      <c r="T61" t="str">
        <f>IF(E61="","",IF(②選手情報入力!K69="","",②選手情報入力!K69))</f>
        <v/>
      </c>
      <c r="U61" s="36" t="str">
        <f>IF(E61="","",IF(②選手情報入力!J69="","",0))</f>
        <v/>
      </c>
      <c r="V61" t="str">
        <f>IF(E61="","",IF(②選手情報入力!J69="","",IF(I61=1,VLOOKUP(②選手情報入力!J69,種目情報!$A$4:$C$29,3,FALSE),VLOOKUP(②選手情報入力!J69,種目情報!$E$4:$G$24,3,FALSE))))</f>
        <v/>
      </c>
      <c r="W61" t="str">
        <f>IF(E61="","",IF(②選手情報入力!N69="","",IF(I61=1,種目情報!$J$4,種目情報!$J$7)))</f>
        <v/>
      </c>
      <c r="X61" t="str">
        <f>IF(A61="","",IF(②選手情報入力!N69="","",IF(I61=1,IF(②選手情報入力!$N$5="","",②選手情報入力!$N$5),IF(②選手情報入力!$N$6="","",②選手情報入力!$N$6))))</f>
        <v/>
      </c>
      <c r="Y61" s="36" t="str">
        <f>IF(E61="","",IF(②選手情報入力!N69="","",0))</f>
        <v/>
      </c>
      <c r="Z61" t="str">
        <f>IF(E61="","",IF(②選手情報入力!N69="","",2))</f>
        <v/>
      </c>
      <c r="AA61" t="str">
        <f>IF(E61="","",IF(②選手情報入力!O69="","",IF(I61=1,種目情報!$J$5,種目情報!$J$8)))</f>
        <v/>
      </c>
      <c r="AB61" t="str">
        <f>IF(E61="","",IF(②選手情報入力!O69="","",IF(I61=1,IF(②選手情報入力!$O$5="","",②選手情報入力!$O$5),IF(②選手情報入力!$O$6="","",②選手情報入力!$O$6))))</f>
        <v/>
      </c>
      <c r="AC61" t="str">
        <f>IF(E61="","",IF(②選手情報入力!O69="","",0))</f>
        <v/>
      </c>
      <c r="AD61" t="str">
        <f>IF(E61="","",IF(②選手情報入力!O69="","",2))</f>
        <v/>
      </c>
      <c r="AE61" t="str">
        <f>IF(E61="","",IF(②選手情報入力!P69="","",IF(I61=1,種目情報!$J$6,種目情報!$J$9)))</f>
        <v/>
      </c>
      <c r="AF61" t="str">
        <f>IF(E61="","",IF(②選手情報入力!P69="","",IF(I61=1,IF(②選手情報入力!$P$5="","",②選手情報入力!$P$5),IF(②選手情報入力!$P$6="","",②選手情報入力!$P$6))))</f>
        <v/>
      </c>
      <c r="AG61" t="str">
        <f>IF(E61="","",IF(②選手情報入力!P69="","",0))</f>
        <v/>
      </c>
      <c r="AH61" t="str">
        <f>IF(E61="","",IF(②選手情報入力!P69="","",2))</f>
        <v/>
      </c>
    </row>
    <row r="62" spans="1:34">
      <c r="A62" t="str">
        <f>IF(E62="","",I62*1000000+①学校情報入力!$D$3*1000+②選手情報入力!A70)</f>
        <v/>
      </c>
      <c r="B62" t="str">
        <f>IF(E62="","",①学校情報入力!$D$3)</f>
        <v/>
      </c>
      <c r="E62" t="str">
        <f>IF(②選手情報入力!B70="","",②選手情報入力!B70)</f>
        <v/>
      </c>
      <c r="F62" t="str">
        <f>IF(E62="","",②選手情報入力!C70)</f>
        <v/>
      </c>
      <c r="G62" t="str">
        <f>IF(E62="","",②選手情報入力!D70)</f>
        <v/>
      </c>
      <c r="H62" t="str">
        <f t="shared" si="0"/>
        <v/>
      </c>
      <c r="I62" t="str">
        <f>IF(E62="","",IF(②選手情報入力!F70="男",1,2))</f>
        <v/>
      </c>
      <c r="J62" t="str">
        <f>IF(E62="","",IF(②選手情報入力!G70="","",②選手情報入力!G70))</f>
        <v/>
      </c>
      <c r="L62" t="str">
        <f t="shared" si="1"/>
        <v/>
      </c>
      <c r="M62" t="str">
        <f t="shared" si="2"/>
        <v/>
      </c>
      <c r="O62" t="str">
        <f>IF(E62="","",IF(②選手情報入力!H70="","",IF(I62=1,VLOOKUP(②選手情報入力!H70,種目情報!$A$4:$B$29,2,FALSE),VLOOKUP(②選手情報入力!H70,種目情報!$E$4:$F$24,2,FALSE))))</f>
        <v/>
      </c>
      <c r="P62" t="str">
        <f>IF(E62="","",IF(②選手情報入力!I70="","",②選手情報入力!I70))</f>
        <v/>
      </c>
      <c r="Q62" s="36" t="str">
        <f>IF(E62="","",IF(②選手情報入力!H70="","",0))</f>
        <v/>
      </c>
      <c r="R62" t="str">
        <f>IF(E62="","",IF(②選手情報入力!H70="","",IF(I62=1,VLOOKUP(②選手情報入力!H70,種目情報!$A$4:$C$29,3,FALSE),VLOOKUP(②選手情報入力!H70,種目情報!$E$4:$G$24,3,FALSE))))</f>
        <v/>
      </c>
      <c r="S62" t="str">
        <f>IF(E62="","",IF(②選手情報入力!J70="","",IF(I62=1,VLOOKUP(②選手情報入力!J70,種目情報!$A$4:$B$29,2,FALSE),VLOOKUP(②選手情報入力!J70,種目情報!$E$4:$F$24,2,FALSE))))</f>
        <v/>
      </c>
      <c r="T62" t="str">
        <f>IF(E62="","",IF(②選手情報入力!K70="","",②選手情報入力!K70))</f>
        <v/>
      </c>
      <c r="U62" s="36" t="str">
        <f>IF(E62="","",IF(②選手情報入力!J70="","",0))</f>
        <v/>
      </c>
      <c r="V62" t="str">
        <f>IF(E62="","",IF(②選手情報入力!J70="","",IF(I62=1,VLOOKUP(②選手情報入力!J70,種目情報!$A$4:$C$29,3,FALSE),VLOOKUP(②選手情報入力!J70,種目情報!$E$4:$G$24,3,FALSE))))</f>
        <v/>
      </c>
      <c r="W62" t="str">
        <f>IF(E62="","",IF(②選手情報入力!N70="","",IF(I62=1,種目情報!$J$4,種目情報!$J$7)))</f>
        <v/>
      </c>
      <c r="X62" t="str">
        <f>IF(A62="","",IF(②選手情報入力!N70="","",IF(I62=1,IF(②選手情報入力!$N$5="","",②選手情報入力!$N$5),IF(②選手情報入力!$N$6="","",②選手情報入力!$N$6))))</f>
        <v/>
      </c>
      <c r="Y62" s="36" t="str">
        <f>IF(E62="","",IF(②選手情報入力!N70="","",0))</f>
        <v/>
      </c>
      <c r="Z62" t="str">
        <f>IF(E62="","",IF(②選手情報入力!N70="","",2))</f>
        <v/>
      </c>
      <c r="AA62" t="str">
        <f>IF(E62="","",IF(②選手情報入力!O70="","",IF(I62=1,種目情報!$J$5,種目情報!$J$8)))</f>
        <v/>
      </c>
      <c r="AB62" t="str">
        <f>IF(E62="","",IF(②選手情報入力!O70="","",IF(I62=1,IF(②選手情報入力!$O$5="","",②選手情報入力!$O$5),IF(②選手情報入力!$O$6="","",②選手情報入力!$O$6))))</f>
        <v/>
      </c>
      <c r="AC62" t="str">
        <f>IF(E62="","",IF(②選手情報入力!O70="","",0))</f>
        <v/>
      </c>
      <c r="AD62" t="str">
        <f>IF(E62="","",IF(②選手情報入力!O70="","",2))</f>
        <v/>
      </c>
      <c r="AE62" t="str">
        <f>IF(E62="","",IF(②選手情報入力!P70="","",IF(I62=1,種目情報!$J$6,種目情報!$J$9)))</f>
        <v/>
      </c>
      <c r="AF62" t="str">
        <f>IF(E62="","",IF(②選手情報入力!P70="","",IF(I62=1,IF(②選手情報入力!$P$5="","",②選手情報入力!$P$5),IF(②選手情報入力!$P$6="","",②選手情報入力!$P$6))))</f>
        <v/>
      </c>
      <c r="AG62" t="str">
        <f>IF(E62="","",IF(②選手情報入力!P70="","",0))</f>
        <v/>
      </c>
      <c r="AH62" t="str">
        <f>IF(E62="","",IF(②選手情報入力!P70="","",2))</f>
        <v/>
      </c>
    </row>
    <row r="63" spans="1:34">
      <c r="A63" t="str">
        <f>IF(E63="","",I63*1000000+①学校情報入力!$D$3*1000+②選手情報入力!A71)</f>
        <v/>
      </c>
      <c r="B63" t="str">
        <f>IF(E63="","",①学校情報入力!$D$3)</f>
        <v/>
      </c>
      <c r="E63" t="str">
        <f>IF(②選手情報入力!B71="","",②選手情報入力!B71)</f>
        <v/>
      </c>
      <c r="F63" t="str">
        <f>IF(E63="","",②選手情報入力!C71)</f>
        <v/>
      </c>
      <c r="G63" t="str">
        <f>IF(E63="","",②選手情報入力!D71)</f>
        <v/>
      </c>
      <c r="H63" t="str">
        <f t="shared" si="0"/>
        <v/>
      </c>
      <c r="I63" t="str">
        <f>IF(E63="","",IF(②選手情報入力!F71="男",1,2))</f>
        <v/>
      </c>
      <c r="J63" t="str">
        <f>IF(E63="","",IF(②選手情報入力!G71="","",②選手情報入力!G71))</f>
        <v/>
      </c>
      <c r="L63" t="str">
        <f t="shared" si="1"/>
        <v/>
      </c>
      <c r="M63" t="str">
        <f t="shared" si="2"/>
        <v/>
      </c>
      <c r="O63" t="str">
        <f>IF(E63="","",IF(②選手情報入力!H71="","",IF(I63=1,VLOOKUP(②選手情報入力!H71,種目情報!$A$4:$B$29,2,FALSE),VLOOKUP(②選手情報入力!H71,種目情報!$E$4:$F$24,2,FALSE))))</f>
        <v/>
      </c>
      <c r="P63" t="str">
        <f>IF(E63="","",IF(②選手情報入力!I71="","",②選手情報入力!I71))</f>
        <v/>
      </c>
      <c r="Q63" s="36" t="str">
        <f>IF(E63="","",IF(②選手情報入力!H71="","",0))</f>
        <v/>
      </c>
      <c r="R63" t="str">
        <f>IF(E63="","",IF(②選手情報入力!H71="","",IF(I63=1,VLOOKUP(②選手情報入力!H71,種目情報!$A$4:$C$29,3,FALSE),VLOOKUP(②選手情報入力!H71,種目情報!$E$4:$G$24,3,FALSE))))</f>
        <v/>
      </c>
      <c r="S63" t="str">
        <f>IF(E63="","",IF(②選手情報入力!J71="","",IF(I63=1,VLOOKUP(②選手情報入力!J71,種目情報!$A$4:$B$29,2,FALSE),VLOOKUP(②選手情報入力!J71,種目情報!$E$4:$F$24,2,FALSE))))</f>
        <v/>
      </c>
      <c r="T63" t="str">
        <f>IF(E63="","",IF(②選手情報入力!K71="","",②選手情報入力!K71))</f>
        <v/>
      </c>
      <c r="U63" s="36" t="str">
        <f>IF(E63="","",IF(②選手情報入力!J71="","",0))</f>
        <v/>
      </c>
      <c r="V63" t="str">
        <f>IF(E63="","",IF(②選手情報入力!J71="","",IF(I63=1,VLOOKUP(②選手情報入力!J71,種目情報!$A$4:$C$29,3,FALSE),VLOOKUP(②選手情報入力!J71,種目情報!$E$4:$G$24,3,FALSE))))</f>
        <v/>
      </c>
      <c r="W63" t="str">
        <f>IF(E63="","",IF(②選手情報入力!N71="","",IF(I63=1,種目情報!$J$4,種目情報!$J$7)))</f>
        <v/>
      </c>
      <c r="X63" t="str">
        <f>IF(A63="","",IF(②選手情報入力!N71="","",IF(I63=1,IF(②選手情報入力!$N$5="","",②選手情報入力!$N$5),IF(②選手情報入力!$N$6="","",②選手情報入力!$N$6))))</f>
        <v/>
      </c>
      <c r="Y63" s="36" t="str">
        <f>IF(E63="","",IF(②選手情報入力!N71="","",0))</f>
        <v/>
      </c>
      <c r="Z63" t="str">
        <f>IF(E63="","",IF(②選手情報入力!N71="","",2))</f>
        <v/>
      </c>
      <c r="AA63" t="str">
        <f>IF(E63="","",IF(②選手情報入力!O71="","",IF(I63=1,種目情報!$J$5,種目情報!$J$8)))</f>
        <v/>
      </c>
      <c r="AB63" t="str">
        <f>IF(E63="","",IF(②選手情報入力!O71="","",IF(I63=1,IF(②選手情報入力!$O$5="","",②選手情報入力!$O$5),IF(②選手情報入力!$O$6="","",②選手情報入力!$O$6))))</f>
        <v/>
      </c>
      <c r="AC63" t="str">
        <f>IF(E63="","",IF(②選手情報入力!O71="","",0))</f>
        <v/>
      </c>
      <c r="AD63" t="str">
        <f>IF(E63="","",IF(②選手情報入力!O71="","",2))</f>
        <v/>
      </c>
      <c r="AE63" t="str">
        <f>IF(E63="","",IF(②選手情報入力!P71="","",IF(I63=1,種目情報!$J$6,種目情報!$J$9)))</f>
        <v/>
      </c>
      <c r="AF63" t="str">
        <f>IF(E63="","",IF(②選手情報入力!P71="","",IF(I63=1,IF(②選手情報入力!$P$5="","",②選手情報入力!$P$5),IF(②選手情報入力!$P$6="","",②選手情報入力!$P$6))))</f>
        <v/>
      </c>
      <c r="AG63" t="str">
        <f>IF(E63="","",IF(②選手情報入力!P71="","",0))</f>
        <v/>
      </c>
      <c r="AH63" t="str">
        <f>IF(E63="","",IF(②選手情報入力!P71="","",2))</f>
        <v/>
      </c>
    </row>
    <row r="64" spans="1:34">
      <c r="A64" t="str">
        <f>IF(E64="","",I64*1000000+①学校情報入力!$D$3*1000+②選手情報入力!A72)</f>
        <v/>
      </c>
      <c r="B64" t="str">
        <f>IF(E64="","",①学校情報入力!$D$3)</f>
        <v/>
      </c>
      <c r="E64" t="str">
        <f>IF(②選手情報入力!B72="","",②選手情報入力!B72)</f>
        <v/>
      </c>
      <c r="F64" t="str">
        <f>IF(E64="","",②選手情報入力!C72)</f>
        <v/>
      </c>
      <c r="G64" t="str">
        <f>IF(E64="","",②選手情報入力!D72)</f>
        <v/>
      </c>
      <c r="H64" t="str">
        <f t="shared" si="0"/>
        <v/>
      </c>
      <c r="I64" t="str">
        <f>IF(E64="","",IF(②選手情報入力!F72="男",1,2))</f>
        <v/>
      </c>
      <c r="J64" t="str">
        <f>IF(E64="","",IF(②選手情報入力!G72="","",②選手情報入力!G72))</f>
        <v/>
      </c>
      <c r="L64" t="str">
        <f t="shared" si="1"/>
        <v/>
      </c>
      <c r="M64" t="str">
        <f t="shared" si="2"/>
        <v/>
      </c>
      <c r="O64" t="str">
        <f>IF(E64="","",IF(②選手情報入力!H72="","",IF(I64=1,VLOOKUP(②選手情報入力!H72,種目情報!$A$4:$B$29,2,FALSE),VLOOKUP(②選手情報入力!H72,種目情報!$E$4:$F$24,2,FALSE))))</f>
        <v/>
      </c>
      <c r="P64" t="str">
        <f>IF(E64="","",IF(②選手情報入力!I72="","",②選手情報入力!I72))</f>
        <v/>
      </c>
      <c r="Q64" s="36" t="str">
        <f>IF(E64="","",IF(②選手情報入力!H72="","",0))</f>
        <v/>
      </c>
      <c r="R64" t="str">
        <f>IF(E64="","",IF(②選手情報入力!H72="","",IF(I64=1,VLOOKUP(②選手情報入力!H72,種目情報!$A$4:$C$29,3,FALSE),VLOOKUP(②選手情報入力!H72,種目情報!$E$4:$G$24,3,FALSE))))</f>
        <v/>
      </c>
      <c r="S64" t="str">
        <f>IF(E64="","",IF(②選手情報入力!J72="","",IF(I64=1,VLOOKUP(②選手情報入力!J72,種目情報!$A$4:$B$29,2,FALSE),VLOOKUP(②選手情報入力!J72,種目情報!$E$4:$F$24,2,FALSE))))</f>
        <v/>
      </c>
      <c r="T64" t="str">
        <f>IF(E64="","",IF(②選手情報入力!K72="","",②選手情報入力!K72))</f>
        <v/>
      </c>
      <c r="U64" s="36" t="str">
        <f>IF(E64="","",IF(②選手情報入力!J72="","",0))</f>
        <v/>
      </c>
      <c r="V64" t="str">
        <f>IF(E64="","",IF(②選手情報入力!J72="","",IF(I64=1,VLOOKUP(②選手情報入力!J72,種目情報!$A$4:$C$29,3,FALSE),VLOOKUP(②選手情報入力!J72,種目情報!$E$4:$G$24,3,FALSE))))</f>
        <v/>
      </c>
      <c r="W64" t="str">
        <f>IF(E64="","",IF(②選手情報入力!N72="","",IF(I64=1,種目情報!$J$4,種目情報!$J$7)))</f>
        <v/>
      </c>
      <c r="X64" t="str">
        <f>IF(A64="","",IF(②選手情報入力!N72="","",IF(I64=1,IF(②選手情報入力!$N$5="","",②選手情報入力!$N$5),IF(②選手情報入力!$N$6="","",②選手情報入力!$N$6))))</f>
        <v/>
      </c>
      <c r="Y64" s="36" t="str">
        <f>IF(E64="","",IF(②選手情報入力!N72="","",0))</f>
        <v/>
      </c>
      <c r="Z64" t="str">
        <f>IF(E64="","",IF(②選手情報入力!N72="","",2))</f>
        <v/>
      </c>
      <c r="AA64" t="str">
        <f>IF(E64="","",IF(②選手情報入力!O72="","",IF(I64=1,種目情報!$J$5,種目情報!$J$8)))</f>
        <v/>
      </c>
      <c r="AB64" t="str">
        <f>IF(E64="","",IF(②選手情報入力!O72="","",IF(I64=1,IF(②選手情報入力!$O$5="","",②選手情報入力!$O$5),IF(②選手情報入力!$O$6="","",②選手情報入力!$O$6))))</f>
        <v/>
      </c>
      <c r="AC64" t="str">
        <f>IF(E64="","",IF(②選手情報入力!O72="","",0))</f>
        <v/>
      </c>
      <c r="AD64" t="str">
        <f>IF(E64="","",IF(②選手情報入力!O72="","",2))</f>
        <v/>
      </c>
      <c r="AE64" t="str">
        <f>IF(E64="","",IF(②選手情報入力!P72="","",IF(I64=1,種目情報!$J$6,種目情報!$J$9)))</f>
        <v/>
      </c>
      <c r="AF64" t="str">
        <f>IF(E64="","",IF(②選手情報入力!P72="","",IF(I64=1,IF(②選手情報入力!$P$5="","",②選手情報入力!$P$5),IF(②選手情報入力!$P$6="","",②選手情報入力!$P$6))))</f>
        <v/>
      </c>
      <c r="AG64" t="str">
        <f>IF(E64="","",IF(②選手情報入力!P72="","",0))</f>
        <v/>
      </c>
      <c r="AH64" t="str">
        <f>IF(E64="","",IF(②選手情報入力!P72="","",2))</f>
        <v/>
      </c>
    </row>
    <row r="65" spans="1:34">
      <c r="A65" t="str">
        <f>IF(E65="","",I65*1000000+①学校情報入力!$D$3*1000+②選手情報入力!A73)</f>
        <v/>
      </c>
      <c r="B65" t="str">
        <f>IF(E65="","",①学校情報入力!$D$3)</f>
        <v/>
      </c>
      <c r="E65" t="str">
        <f>IF(②選手情報入力!B73="","",②選手情報入力!B73)</f>
        <v/>
      </c>
      <c r="F65" t="str">
        <f>IF(E65="","",②選手情報入力!C73)</f>
        <v/>
      </c>
      <c r="G65" t="str">
        <f>IF(E65="","",②選手情報入力!D73)</f>
        <v/>
      </c>
      <c r="H65" t="str">
        <f t="shared" si="0"/>
        <v/>
      </c>
      <c r="I65" t="str">
        <f>IF(E65="","",IF(②選手情報入力!F73="男",1,2))</f>
        <v/>
      </c>
      <c r="J65" t="str">
        <f>IF(E65="","",IF(②選手情報入力!G73="","",②選手情報入力!G73))</f>
        <v/>
      </c>
      <c r="L65" t="str">
        <f t="shared" si="1"/>
        <v/>
      </c>
      <c r="M65" t="str">
        <f t="shared" si="2"/>
        <v/>
      </c>
      <c r="O65" t="str">
        <f>IF(E65="","",IF(②選手情報入力!H73="","",IF(I65=1,VLOOKUP(②選手情報入力!H73,種目情報!$A$4:$B$29,2,FALSE),VLOOKUP(②選手情報入力!H73,種目情報!$E$4:$F$24,2,FALSE))))</f>
        <v/>
      </c>
      <c r="P65" t="str">
        <f>IF(E65="","",IF(②選手情報入力!I73="","",②選手情報入力!I73))</f>
        <v/>
      </c>
      <c r="Q65" s="36" t="str">
        <f>IF(E65="","",IF(②選手情報入力!H73="","",0))</f>
        <v/>
      </c>
      <c r="R65" t="str">
        <f>IF(E65="","",IF(②選手情報入力!H73="","",IF(I65=1,VLOOKUP(②選手情報入力!H73,種目情報!$A$4:$C$29,3,FALSE),VLOOKUP(②選手情報入力!H73,種目情報!$E$4:$G$24,3,FALSE))))</f>
        <v/>
      </c>
      <c r="S65" t="str">
        <f>IF(E65="","",IF(②選手情報入力!J73="","",IF(I65=1,VLOOKUP(②選手情報入力!J73,種目情報!$A$4:$B$29,2,FALSE),VLOOKUP(②選手情報入力!J73,種目情報!$E$4:$F$24,2,FALSE))))</f>
        <v/>
      </c>
      <c r="T65" t="str">
        <f>IF(E65="","",IF(②選手情報入力!K73="","",②選手情報入力!K73))</f>
        <v/>
      </c>
      <c r="U65" s="36" t="str">
        <f>IF(E65="","",IF(②選手情報入力!J73="","",0))</f>
        <v/>
      </c>
      <c r="V65" t="str">
        <f>IF(E65="","",IF(②選手情報入力!J73="","",IF(I65=1,VLOOKUP(②選手情報入力!J73,種目情報!$A$4:$C$29,3,FALSE),VLOOKUP(②選手情報入力!J73,種目情報!$E$4:$G$24,3,FALSE))))</f>
        <v/>
      </c>
      <c r="W65" t="str">
        <f>IF(E65="","",IF(②選手情報入力!N73="","",IF(I65=1,種目情報!$J$4,種目情報!$J$7)))</f>
        <v/>
      </c>
      <c r="X65" t="str">
        <f>IF(A65="","",IF(②選手情報入力!N73="","",IF(I65=1,IF(②選手情報入力!$N$5="","",②選手情報入力!$N$5),IF(②選手情報入力!$N$6="","",②選手情報入力!$N$6))))</f>
        <v/>
      </c>
      <c r="Y65" s="36" t="str">
        <f>IF(E65="","",IF(②選手情報入力!N73="","",0))</f>
        <v/>
      </c>
      <c r="Z65" t="str">
        <f>IF(E65="","",IF(②選手情報入力!N73="","",2))</f>
        <v/>
      </c>
      <c r="AA65" t="str">
        <f>IF(E65="","",IF(②選手情報入力!O73="","",IF(I65=1,種目情報!$J$5,種目情報!$J$8)))</f>
        <v/>
      </c>
      <c r="AB65" t="str">
        <f>IF(E65="","",IF(②選手情報入力!O73="","",IF(I65=1,IF(②選手情報入力!$O$5="","",②選手情報入力!$O$5),IF(②選手情報入力!$O$6="","",②選手情報入力!$O$6))))</f>
        <v/>
      </c>
      <c r="AC65" t="str">
        <f>IF(E65="","",IF(②選手情報入力!O73="","",0))</f>
        <v/>
      </c>
      <c r="AD65" t="str">
        <f>IF(E65="","",IF(②選手情報入力!O73="","",2))</f>
        <v/>
      </c>
      <c r="AE65" t="str">
        <f>IF(E65="","",IF(②選手情報入力!P73="","",IF(I65=1,種目情報!$J$6,種目情報!$J$9)))</f>
        <v/>
      </c>
      <c r="AF65" t="str">
        <f>IF(E65="","",IF(②選手情報入力!P73="","",IF(I65=1,IF(②選手情報入力!$P$5="","",②選手情報入力!$P$5),IF(②選手情報入力!$P$6="","",②選手情報入力!$P$6))))</f>
        <v/>
      </c>
      <c r="AG65" t="str">
        <f>IF(E65="","",IF(②選手情報入力!P73="","",0))</f>
        <v/>
      </c>
      <c r="AH65" t="str">
        <f>IF(E65="","",IF(②選手情報入力!P73="","",2))</f>
        <v/>
      </c>
    </row>
    <row r="66" spans="1:34">
      <c r="A66" t="str">
        <f>IF(E66="","",I66*1000000+①学校情報入力!$D$3*1000+②選手情報入力!A74)</f>
        <v/>
      </c>
      <c r="B66" t="str">
        <f>IF(E66="","",①学校情報入力!$D$3)</f>
        <v/>
      </c>
      <c r="E66" t="str">
        <f>IF(②選手情報入力!B74="","",②選手情報入力!B74)</f>
        <v/>
      </c>
      <c r="F66" t="str">
        <f>IF(E66="","",②選手情報入力!C74)</f>
        <v/>
      </c>
      <c r="G66" t="str">
        <f>IF(E66="","",②選手情報入力!D74)</f>
        <v/>
      </c>
      <c r="H66" t="str">
        <f t="shared" si="0"/>
        <v/>
      </c>
      <c r="I66" t="str">
        <f>IF(E66="","",IF(②選手情報入力!F74="男",1,2))</f>
        <v/>
      </c>
      <c r="J66" t="str">
        <f>IF(E66="","",IF(②選手情報入力!G74="","",②選手情報入力!G74))</f>
        <v/>
      </c>
      <c r="L66" t="str">
        <f t="shared" si="1"/>
        <v/>
      </c>
      <c r="M66" t="str">
        <f t="shared" si="2"/>
        <v/>
      </c>
      <c r="O66" t="str">
        <f>IF(E66="","",IF(②選手情報入力!H74="","",IF(I66=1,VLOOKUP(②選手情報入力!H74,種目情報!$A$4:$B$29,2,FALSE),VLOOKUP(②選手情報入力!H74,種目情報!$E$4:$F$24,2,FALSE))))</f>
        <v/>
      </c>
      <c r="P66" t="str">
        <f>IF(E66="","",IF(②選手情報入力!I74="","",②選手情報入力!I74))</f>
        <v/>
      </c>
      <c r="Q66" s="36" t="str">
        <f>IF(E66="","",IF(②選手情報入力!H74="","",0))</f>
        <v/>
      </c>
      <c r="R66" t="str">
        <f>IF(E66="","",IF(②選手情報入力!H74="","",IF(I66=1,VLOOKUP(②選手情報入力!H74,種目情報!$A$4:$C$29,3,FALSE),VLOOKUP(②選手情報入力!H74,種目情報!$E$4:$G$24,3,FALSE))))</f>
        <v/>
      </c>
      <c r="S66" t="str">
        <f>IF(E66="","",IF(②選手情報入力!J74="","",IF(I66=1,VLOOKUP(②選手情報入力!J74,種目情報!$A$4:$B$29,2,FALSE),VLOOKUP(②選手情報入力!J74,種目情報!$E$4:$F$24,2,FALSE))))</f>
        <v/>
      </c>
      <c r="T66" t="str">
        <f>IF(E66="","",IF(②選手情報入力!K74="","",②選手情報入力!K74))</f>
        <v/>
      </c>
      <c r="U66" s="36" t="str">
        <f>IF(E66="","",IF(②選手情報入力!J74="","",0))</f>
        <v/>
      </c>
      <c r="V66" t="str">
        <f>IF(E66="","",IF(②選手情報入力!J74="","",IF(I66=1,VLOOKUP(②選手情報入力!J74,種目情報!$A$4:$C$29,3,FALSE),VLOOKUP(②選手情報入力!J74,種目情報!$E$4:$G$24,3,FALSE))))</f>
        <v/>
      </c>
      <c r="W66" t="str">
        <f>IF(E66="","",IF(②選手情報入力!N74="","",IF(I66=1,種目情報!$J$4,種目情報!$J$7)))</f>
        <v/>
      </c>
      <c r="X66" t="str">
        <f>IF(A66="","",IF(②選手情報入力!N74="","",IF(I66=1,IF(②選手情報入力!$N$5="","",②選手情報入力!$N$5),IF(②選手情報入力!$N$6="","",②選手情報入力!$N$6))))</f>
        <v/>
      </c>
      <c r="Y66" s="36" t="str">
        <f>IF(E66="","",IF(②選手情報入力!N74="","",0))</f>
        <v/>
      </c>
      <c r="Z66" t="str">
        <f>IF(E66="","",IF(②選手情報入力!N74="","",2))</f>
        <v/>
      </c>
      <c r="AA66" t="str">
        <f>IF(E66="","",IF(②選手情報入力!O74="","",IF(I66=1,種目情報!$J$5,種目情報!$J$8)))</f>
        <v/>
      </c>
      <c r="AB66" t="str">
        <f>IF(E66="","",IF(②選手情報入力!O74="","",IF(I66=1,IF(②選手情報入力!$O$5="","",②選手情報入力!$O$5),IF(②選手情報入力!$O$6="","",②選手情報入力!$O$6))))</f>
        <v/>
      </c>
      <c r="AC66" t="str">
        <f>IF(E66="","",IF(②選手情報入力!O74="","",0))</f>
        <v/>
      </c>
      <c r="AD66" t="str">
        <f>IF(E66="","",IF(②選手情報入力!O74="","",2))</f>
        <v/>
      </c>
      <c r="AE66" t="str">
        <f>IF(E66="","",IF(②選手情報入力!P74="","",IF(I66=1,種目情報!$J$6,種目情報!$J$9)))</f>
        <v/>
      </c>
      <c r="AF66" t="str">
        <f>IF(E66="","",IF(②選手情報入力!P74="","",IF(I66=1,IF(②選手情報入力!$P$5="","",②選手情報入力!$P$5),IF(②選手情報入力!$P$6="","",②選手情報入力!$P$6))))</f>
        <v/>
      </c>
      <c r="AG66" t="str">
        <f>IF(E66="","",IF(②選手情報入力!P74="","",0))</f>
        <v/>
      </c>
      <c r="AH66" t="str">
        <f>IF(E66="","",IF(②選手情報入力!P74="","",2))</f>
        <v/>
      </c>
    </row>
    <row r="67" spans="1:34">
      <c r="A67" t="str">
        <f>IF(E67="","",I67*1000000+①学校情報入力!$D$3*1000+②選手情報入力!A75)</f>
        <v/>
      </c>
      <c r="B67" t="str">
        <f>IF(E67="","",①学校情報入力!$D$3)</f>
        <v/>
      </c>
      <c r="E67" t="str">
        <f>IF(②選手情報入力!B75="","",②選手情報入力!B75)</f>
        <v/>
      </c>
      <c r="F67" t="str">
        <f>IF(E67="","",②選手情報入力!C75)</f>
        <v/>
      </c>
      <c r="G67" t="str">
        <f>IF(E67="","",②選手情報入力!D75)</f>
        <v/>
      </c>
      <c r="H67" t="str">
        <f t="shared" ref="H67:H91" si="3">IF(E67="","",F67)</f>
        <v/>
      </c>
      <c r="I67" t="str">
        <f>IF(E67="","",IF(②選手情報入力!F75="男",1,2))</f>
        <v/>
      </c>
      <c r="J67" t="str">
        <f>IF(E67="","",IF(②選手情報入力!G75="","",②選手情報入力!G75))</f>
        <v/>
      </c>
      <c r="L67" t="str">
        <f t="shared" ref="L67:L91" si="4">IF(E67="","",0)</f>
        <v/>
      </c>
      <c r="M67" t="str">
        <f t="shared" ref="M67:M91" si="5">IF(E67="","","愛知")</f>
        <v/>
      </c>
      <c r="O67" t="str">
        <f>IF(E67="","",IF(②選手情報入力!H75="","",IF(I67=1,VLOOKUP(②選手情報入力!H75,種目情報!$A$4:$B$29,2,FALSE),VLOOKUP(②選手情報入力!H75,種目情報!$E$4:$F$24,2,FALSE))))</f>
        <v/>
      </c>
      <c r="P67" t="str">
        <f>IF(E67="","",IF(②選手情報入力!I75="","",②選手情報入力!I75))</f>
        <v/>
      </c>
      <c r="Q67" s="36" t="str">
        <f>IF(E67="","",IF(②選手情報入力!H75="","",0))</f>
        <v/>
      </c>
      <c r="R67" t="str">
        <f>IF(E67="","",IF(②選手情報入力!H75="","",IF(I67=1,VLOOKUP(②選手情報入力!H75,種目情報!$A$4:$C$29,3,FALSE),VLOOKUP(②選手情報入力!H75,種目情報!$E$4:$G$24,3,FALSE))))</f>
        <v/>
      </c>
      <c r="S67" t="str">
        <f>IF(E67="","",IF(②選手情報入力!J75="","",IF(I67=1,VLOOKUP(②選手情報入力!J75,種目情報!$A$4:$B$29,2,FALSE),VLOOKUP(②選手情報入力!J75,種目情報!$E$4:$F$24,2,FALSE))))</f>
        <v/>
      </c>
      <c r="T67" t="str">
        <f>IF(E67="","",IF(②選手情報入力!K75="","",②選手情報入力!K75))</f>
        <v/>
      </c>
      <c r="U67" s="36" t="str">
        <f>IF(E67="","",IF(②選手情報入力!J75="","",0))</f>
        <v/>
      </c>
      <c r="V67" t="str">
        <f>IF(E67="","",IF(②選手情報入力!J75="","",IF(I67=1,VLOOKUP(②選手情報入力!J75,種目情報!$A$4:$C$29,3,FALSE),VLOOKUP(②選手情報入力!J75,種目情報!$E$4:$G$24,3,FALSE))))</f>
        <v/>
      </c>
      <c r="W67" t="str">
        <f>IF(E67="","",IF(②選手情報入力!N75="","",IF(I67=1,種目情報!$J$4,種目情報!$J$7)))</f>
        <v/>
      </c>
      <c r="X67" t="str">
        <f>IF(A67="","",IF(②選手情報入力!N75="","",IF(I67=1,IF(②選手情報入力!$N$5="","",②選手情報入力!$N$5),IF(②選手情報入力!$N$6="","",②選手情報入力!$N$6))))</f>
        <v/>
      </c>
      <c r="Y67" s="36" t="str">
        <f>IF(E67="","",IF(②選手情報入力!N75="","",0))</f>
        <v/>
      </c>
      <c r="Z67" t="str">
        <f>IF(E67="","",IF(②選手情報入力!N75="","",2))</f>
        <v/>
      </c>
      <c r="AA67" t="str">
        <f>IF(E67="","",IF(②選手情報入力!O75="","",IF(I67=1,種目情報!$J$5,種目情報!$J$8)))</f>
        <v/>
      </c>
      <c r="AB67" t="str">
        <f>IF(E67="","",IF(②選手情報入力!O75="","",IF(I67=1,IF(②選手情報入力!$O$5="","",②選手情報入力!$O$5),IF(②選手情報入力!$O$6="","",②選手情報入力!$O$6))))</f>
        <v/>
      </c>
      <c r="AC67" t="str">
        <f>IF(E67="","",IF(②選手情報入力!O75="","",0))</f>
        <v/>
      </c>
      <c r="AD67" t="str">
        <f>IF(E67="","",IF(②選手情報入力!O75="","",2))</f>
        <v/>
      </c>
      <c r="AE67" t="str">
        <f>IF(E67="","",IF(②選手情報入力!P75="","",IF(I67=1,種目情報!$J$6,種目情報!$J$9)))</f>
        <v/>
      </c>
      <c r="AF67" t="str">
        <f>IF(E67="","",IF(②選手情報入力!P75="","",IF(I67=1,IF(②選手情報入力!$P$5="","",②選手情報入力!$P$5),IF(②選手情報入力!$P$6="","",②選手情報入力!$P$6))))</f>
        <v/>
      </c>
      <c r="AG67" t="str">
        <f>IF(E67="","",IF(②選手情報入力!P75="","",0))</f>
        <v/>
      </c>
      <c r="AH67" t="str">
        <f>IF(E67="","",IF(②選手情報入力!P75="","",2))</f>
        <v/>
      </c>
    </row>
    <row r="68" spans="1:34">
      <c r="A68" t="str">
        <f>IF(E68="","",I68*1000000+①学校情報入力!$D$3*1000+②選手情報入力!A76)</f>
        <v/>
      </c>
      <c r="B68" t="str">
        <f>IF(E68="","",①学校情報入力!$D$3)</f>
        <v/>
      </c>
      <c r="E68" t="str">
        <f>IF(②選手情報入力!B76="","",②選手情報入力!B76)</f>
        <v/>
      </c>
      <c r="F68" t="str">
        <f>IF(E68="","",②選手情報入力!C76)</f>
        <v/>
      </c>
      <c r="G68" t="str">
        <f>IF(E68="","",②選手情報入力!D76)</f>
        <v/>
      </c>
      <c r="H68" t="str">
        <f t="shared" si="3"/>
        <v/>
      </c>
      <c r="I68" t="str">
        <f>IF(E68="","",IF(②選手情報入力!F76="男",1,2))</f>
        <v/>
      </c>
      <c r="J68" t="str">
        <f>IF(E68="","",IF(②選手情報入力!G76="","",②選手情報入力!G76))</f>
        <v/>
      </c>
      <c r="L68" t="str">
        <f t="shared" si="4"/>
        <v/>
      </c>
      <c r="M68" t="str">
        <f t="shared" si="5"/>
        <v/>
      </c>
      <c r="O68" t="str">
        <f>IF(E68="","",IF(②選手情報入力!H76="","",IF(I68=1,VLOOKUP(②選手情報入力!H76,種目情報!$A$4:$B$29,2,FALSE),VLOOKUP(②選手情報入力!H76,種目情報!$E$4:$F$24,2,FALSE))))</f>
        <v/>
      </c>
      <c r="P68" t="str">
        <f>IF(E68="","",IF(②選手情報入力!I76="","",②選手情報入力!I76))</f>
        <v/>
      </c>
      <c r="Q68" s="36" t="str">
        <f>IF(E68="","",IF(②選手情報入力!H76="","",0))</f>
        <v/>
      </c>
      <c r="R68" t="str">
        <f>IF(E68="","",IF(②選手情報入力!H76="","",IF(I68=1,VLOOKUP(②選手情報入力!H76,種目情報!$A$4:$C$29,3,FALSE),VLOOKUP(②選手情報入力!H76,種目情報!$E$4:$G$24,3,FALSE))))</f>
        <v/>
      </c>
      <c r="S68" t="str">
        <f>IF(E68="","",IF(②選手情報入力!J76="","",IF(I68=1,VLOOKUP(②選手情報入力!J76,種目情報!$A$4:$B$29,2,FALSE),VLOOKUP(②選手情報入力!J76,種目情報!$E$4:$F$24,2,FALSE))))</f>
        <v/>
      </c>
      <c r="T68" t="str">
        <f>IF(E68="","",IF(②選手情報入力!K76="","",②選手情報入力!K76))</f>
        <v/>
      </c>
      <c r="U68" s="36" t="str">
        <f>IF(E68="","",IF(②選手情報入力!J76="","",0))</f>
        <v/>
      </c>
      <c r="V68" t="str">
        <f>IF(E68="","",IF(②選手情報入力!J76="","",IF(I68=1,VLOOKUP(②選手情報入力!J76,種目情報!$A$4:$C$29,3,FALSE),VLOOKUP(②選手情報入力!J76,種目情報!$E$4:$G$24,3,FALSE))))</f>
        <v/>
      </c>
      <c r="W68" t="str">
        <f>IF(E68="","",IF(②選手情報入力!N76="","",IF(I68=1,種目情報!$J$4,種目情報!$J$7)))</f>
        <v/>
      </c>
      <c r="X68" t="str">
        <f>IF(A68="","",IF(②選手情報入力!N76="","",IF(I68=1,IF(②選手情報入力!$N$5="","",②選手情報入力!$N$5),IF(②選手情報入力!$N$6="","",②選手情報入力!$N$6))))</f>
        <v/>
      </c>
      <c r="Y68" s="36" t="str">
        <f>IF(E68="","",IF(②選手情報入力!N76="","",0))</f>
        <v/>
      </c>
      <c r="Z68" t="str">
        <f>IF(E68="","",IF(②選手情報入力!N76="","",2))</f>
        <v/>
      </c>
      <c r="AA68" t="str">
        <f>IF(E68="","",IF(②選手情報入力!O76="","",IF(I68=1,種目情報!$J$5,種目情報!$J$8)))</f>
        <v/>
      </c>
      <c r="AB68" t="str">
        <f>IF(E68="","",IF(②選手情報入力!O76="","",IF(I68=1,IF(②選手情報入力!$O$5="","",②選手情報入力!$O$5),IF(②選手情報入力!$O$6="","",②選手情報入力!$O$6))))</f>
        <v/>
      </c>
      <c r="AC68" t="str">
        <f>IF(E68="","",IF(②選手情報入力!O76="","",0))</f>
        <v/>
      </c>
      <c r="AD68" t="str">
        <f>IF(E68="","",IF(②選手情報入力!O76="","",2))</f>
        <v/>
      </c>
      <c r="AE68" t="str">
        <f>IF(E68="","",IF(②選手情報入力!P76="","",IF(I68=1,種目情報!$J$6,種目情報!$J$9)))</f>
        <v/>
      </c>
      <c r="AF68" t="str">
        <f>IF(E68="","",IF(②選手情報入力!P76="","",IF(I68=1,IF(②選手情報入力!$P$5="","",②選手情報入力!$P$5),IF(②選手情報入力!$P$6="","",②選手情報入力!$P$6))))</f>
        <v/>
      </c>
      <c r="AG68" t="str">
        <f>IF(E68="","",IF(②選手情報入力!P76="","",0))</f>
        <v/>
      </c>
      <c r="AH68" t="str">
        <f>IF(E68="","",IF(②選手情報入力!P76="","",2))</f>
        <v/>
      </c>
    </row>
    <row r="69" spans="1:34">
      <c r="A69" t="str">
        <f>IF(E69="","",I69*1000000+①学校情報入力!$D$3*1000+②選手情報入力!A77)</f>
        <v/>
      </c>
      <c r="B69" t="str">
        <f>IF(E69="","",①学校情報入力!$D$3)</f>
        <v/>
      </c>
      <c r="E69" t="str">
        <f>IF(②選手情報入力!B77="","",②選手情報入力!B77)</f>
        <v/>
      </c>
      <c r="F69" t="str">
        <f>IF(E69="","",②選手情報入力!C77)</f>
        <v/>
      </c>
      <c r="G69" t="str">
        <f>IF(E69="","",②選手情報入力!D77)</f>
        <v/>
      </c>
      <c r="H69" t="str">
        <f t="shared" si="3"/>
        <v/>
      </c>
      <c r="I69" t="str">
        <f>IF(E69="","",IF(②選手情報入力!F77="男",1,2))</f>
        <v/>
      </c>
      <c r="J69" t="str">
        <f>IF(E69="","",IF(②選手情報入力!G77="","",②選手情報入力!G77))</f>
        <v/>
      </c>
      <c r="L69" t="str">
        <f t="shared" si="4"/>
        <v/>
      </c>
      <c r="M69" t="str">
        <f t="shared" si="5"/>
        <v/>
      </c>
      <c r="O69" t="str">
        <f>IF(E69="","",IF(②選手情報入力!H77="","",IF(I69=1,VLOOKUP(②選手情報入力!H77,種目情報!$A$4:$B$29,2,FALSE),VLOOKUP(②選手情報入力!H77,種目情報!$E$4:$F$24,2,FALSE))))</f>
        <v/>
      </c>
      <c r="P69" t="str">
        <f>IF(E69="","",IF(②選手情報入力!I77="","",②選手情報入力!I77))</f>
        <v/>
      </c>
      <c r="Q69" s="36" t="str">
        <f>IF(E69="","",IF(②選手情報入力!H77="","",0))</f>
        <v/>
      </c>
      <c r="R69" t="str">
        <f>IF(E69="","",IF(②選手情報入力!H77="","",IF(I69=1,VLOOKUP(②選手情報入力!H77,種目情報!$A$4:$C$29,3,FALSE),VLOOKUP(②選手情報入力!H77,種目情報!$E$4:$G$24,3,FALSE))))</f>
        <v/>
      </c>
      <c r="S69" t="str">
        <f>IF(E69="","",IF(②選手情報入力!J77="","",IF(I69=1,VLOOKUP(②選手情報入力!J77,種目情報!$A$4:$B$29,2,FALSE),VLOOKUP(②選手情報入力!J77,種目情報!$E$4:$F$24,2,FALSE))))</f>
        <v/>
      </c>
      <c r="T69" t="str">
        <f>IF(E69="","",IF(②選手情報入力!K77="","",②選手情報入力!K77))</f>
        <v/>
      </c>
      <c r="U69" s="36" t="str">
        <f>IF(E69="","",IF(②選手情報入力!J77="","",0))</f>
        <v/>
      </c>
      <c r="V69" t="str">
        <f>IF(E69="","",IF(②選手情報入力!J77="","",IF(I69=1,VLOOKUP(②選手情報入力!J77,種目情報!$A$4:$C$29,3,FALSE),VLOOKUP(②選手情報入力!J77,種目情報!$E$4:$G$24,3,FALSE))))</f>
        <v/>
      </c>
      <c r="W69" t="str">
        <f>IF(E69="","",IF(②選手情報入力!N77="","",IF(I69=1,種目情報!$J$4,種目情報!$J$7)))</f>
        <v/>
      </c>
      <c r="X69" t="str">
        <f>IF(A69="","",IF(②選手情報入力!N77="","",IF(I69=1,IF(②選手情報入力!$N$5="","",②選手情報入力!$N$5),IF(②選手情報入力!$N$6="","",②選手情報入力!$N$6))))</f>
        <v/>
      </c>
      <c r="Y69" s="36" t="str">
        <f>IF(E69="","",IF(②選手情報入力!N77="","",0))</f>
        <v/>
      </c>
      <c r="Z69" t="str">
        <f>IF(E69="","",IF(②選手情報入力!N77="","",2))</f>
        <v/>
      </c>
      <c r="AA69" t="str">
        <f>IF(E69="","",IF(②選手情報入力!O77="","",IF(I69=1,種目情報!$J$5,種目情報!$J$8)))</f>
        <v/>
      </c>
      <c r="AB69" t="str">
        <f>IF(E69="","",IF(②選手情報入力!O77="","",IF(I69=1,IF(②選手情報入力!$O$5="","",②選手情報入力!$O$5),IF(②選手情報入力!$O$6="","",②選手情報入力!$O$6))))</f>
        <v/>
      </c>
      <c r="AC69" t="str">
        <f>IF(E69="","",IF(②選手情報入力!O77="","",0))</f>
        <v/>
      </c>
      <c r="AD69" t="str">
        <f>IF(E69="","",IF(②選手情報入力!O77="","",2))</f>
        <v/>
      </c>
      <c r="AE69" t="str">
        <f>IF(E69="","",IF(②選手情報入力!P77="","",IF(I69=1,種目情報!$J$6,種目情報!$J$9)))</f>
        <v/>
      </c>
      <c r="AF69" t="str">
        <f>IF(E69="","",IF(②選手情報入力!P77="","",IF(I69=1,IF(②選手情報入力!$P$5="","",②選手情報入力!$P$5),IF(②選手情報入力!$P$6="","",②選手情報入力!$P$6))))</f>
        <v/>
      </c>
      <c r="AG69" t="str">
        <f>IF(E69="","",IF(②選手情報入力!P77="","",0))</f>
        <v/>
      </c>
      <c r="AH69" t="str">
        <f>IF(E69="","",IF(②選手情報入力!P77="","",2))</f>
        <v/>
      </c>
    </row>
    <row r="70" spans="1:34">
      <c r="A70" t="str">
        <f>IF(E70="","",I70*1000000+①学校情報入力!$D$3*1000+②選手情報入力!A78)</f>
        <v/>
      </c>
      <c r="B70" t="str">
        <f>IF(E70="","",①学校情報入力!$D$3)</f>
        <v/>
      </c>
      <c r="E70" t="str">
        <f>IF(②選手情報入力!B78="","",②選手情報入力!B78)</f>
        <v/>
      </c>
      <c r="F70" t="str">
        <f>IF(E70="","",②選手情報入力!C78)</f>
        <v/>
      </c>
      <c r="G70" t="str">
        <f>IF(E70="","",②選手情報入力!D78)</f>
        <v/>
      </c>
      <c r="H70" t="str">
        <f t="shared" si="3"/>
        <v/>
      </c>
      <c r="I70" t="str">
        <f>IF(E70="","",IF(②選手情報入力!F78="男",1,2))</f>
        <v/>
      </c>
      <c r="J70" t="str">
        <f>IF(E70="","",IF(②選手情報入力!G78="","",②選手情報入力!G78))</f>
        <v/>
      </c>
      <c r="L70" t="str">
        <f t="shared" si="4"/>
        <v/>
      </c>
      <c r="M70" t="str">
        <f t="shared" si="5"/>
        <v/>
      </c>
      <c r="O70" t="str">
        <f>IF(E70="","",IF(②選手情報入力!H78="","",IF(I70=1,VLOOKUP(②選手情報入力!H78,種目情報!$A$4:$B$29,2,FALSE),VLOOKUP(②選手情報入力!H78,種目情報!$E$4:$F$24,2,FALSE))))</f>
        <v/>
      </c>
      <c r="P70" t="str">
        <f>IF(E70="","",IF(②選手情報入力!I78="","",②選手情報入力!I78))</f>
        <v/>
      </c>
      <c r="Q70" s="36" t="str">
        <f>IF(E70="","",IF(②選手情報入力!H78="","",0))</f>
        <v/>
      </c>
      <c r="R70" t="str">
        <f>IF(E70="","",IF(②選手情報入力!H78="","",IF(I70=1,VLOOKUP(②選手情報入力!H78,種目情報!$A$4:$C$29,3,FALSE),VLOOKUP(②選手情報入力!H78,種目情報!$E$4:$G$24,3,FALSE))))</f>
        <v/>
      </c>
      <c r="S70" t="str">
        <f>IF(E70="","",IF(②選手情報入力!J78="","",IF(I70=1,VLOOKUP(②選手情報入力!J78,種目情報!$A$4:$B$29,2,FALSE),VLOOKUP(②選手情報入力!J78,種目情報!$E$4:$F$24,2,FALSE))))</f>
        <v/>
      </c>
      <c r="T70" t="str">
        <f>IF(E70="","",IF(②選手情報入力!K78="","",②選手情報入力!K78))</f>
        <v/>
      </c>
      <c r="U70" s="36" t="str">
        <f>IF(E70="","",IF(②選手情報入力!J78="","",0))</f>
        <v/>
      </c>
      <c r="V70" t="str">
        <f>IF(E70="","",IF(②選手情報入力!J78="","",IF(I70=1,VLOOKUP(②選手情報入力!J78,種目情報!$A$4:$C$29,3,FALSE),VLOOKUP(②選手情報入力!J78,種目情報!$E$4:$G$24,3,FALSE))))</f>
        <v/>
      </c>
      <c r="W70" t="str">
        <f>IF(E70="","",IF(②選手情報入力!N78="","",IF(I70=1,種目情報!$J$4,種目情報!$J$7)))</f>
        <v/>
      </c>
      <c r="X70" t="str">
        <f>IF(A70="","",IF(②選手情報入力!N78="","",IF(I70=1,IF(②選手情報入力!$N$5="","",②選手情報入力!$N$5),IF(②選手情報入力!$N$6="","",②選手情報入力!$N$6))))</f>
        <v/>
      </c>
      <c r="Y70" s="36" t="str">
        <f>IF(E70="","",IF(②選手情報入力!N78="","",0))</f>
        <v/>
      </c>
      <c r="Z70" t="str">
        <f>IF(E70="","",IF(②選手情報入力!N78="","",2))</f>
        <v/>
      </c>
      <c r="AA70" t="str">
        <f>IF(E70="","",IF(②選手情報入力!O78="","",IF(I70=1,種目情報!$J$5,種目情報!$J$8)))</f>
        <v/>
      </c>
      <c r="AB70" t="str">
        <f>IF(E70="","",IF(②選手情報入力!O78="","",IF(I70=1,IF(②選手情報入力!$O$5="","",②選手情報入力!$O$5),IF(②選手情報入力!$O$6="","",②選手情報入力!$O$6))))</f>
        <v/>
      </c>
      <c r="AC70" t="str">
        <f>IF(E70="","",IF(②選手情報入力!O78="","",0))</f>
        <v/>
      </c>
      <c r="AD70" t="str">
        <f>IF(E70="","",IF(②選手情報入力!O78="","",2))</f>
        <v/>
      </c>
      <c r="AE70" t="str">
        <f>IF(E70="","",IF(②選手情報入力!P78="","",IF(I70=1,種目情報!$J$6,種目情報!$J$9)))</f>
        <v/>
      </c>
      <c r="AF70" t="str">
        <f>IF(E70="","",IF(②選手情報入力!P78="","",IF(I70=1,IF(②選手情報入力!$P$5="","",②選手情報入力!$P$5),IF(②選手情報入力!$P$6="","",②選手情報入力!$P$6))))</f>
        <v/>
      </c>
      <c r="AG70" t="str">
        <f>IF(E70="","",IF(②選手情報入力!P78="","",0))</f>
        <v/>
      </c>
      <c r="AH70" t="str">
        <f>IF(E70="","",IF(②選手情報入力!P78="","",2))</f>
        <v/>
      </c>
    </row>
    <row r="71" spans="1:34">
      <c r="A71" t="str">
        <f>IF(E71="","",I71*1000000+①学校情報入力!$D$3*1000+②選手情報入力!A79)</f>
        <v/>
      </c>
      <c r="B71" t="str">
        <f>IF(E71="","",①学校情報入力!$D$3)</f>
        <v/>
      </c>
      <c r="E71" t="str">
        <f>IF(②選手情報入力!B79="","",②選手情報入力!B79)</f>
        <v/>
      </c>
      <c r="F71" t="str">
        <f>IF(E71="","",②選手情報入力!C79)</f>
        <v/>
      </c>
      <c r="G71" t="str">
        <f>IF(E71="","",②選手情報入力!D79)</f>
        <v/>
      </c>
      <c r="H71" t="str">
        <f t="shared" si="3"/>
        <v/>
      </c>
      <c r="I71" t="str">
        <f>IF(E71="","",IF(②選手情報入力!F79="男",1,2))</f>
        <v/>
      </c>
      <c r="J71" t="str">
        <f>IF(E71="","",IF(②選手情報入力!G79="","",②選手情報入力!G79))</f>
        <v/>
      </c>
      <c r="L71" t="str">
        <f t="shared" si="4"/>
        <v/>
      </c>
      <c r="M71" t="str">
        <f t="shared" si="5"/>
        <v/>
      </c>
      <c r="O71" t="str">
        <f>IF(E71="","",IF(②選手情報入力!H79="","",IF(I71=1,VLOOKUP(②選手情報入力!H79,種目情報!$A$4:$B$29,2,FALSE),VLOOKUP(②選手情報入力!H79,種目情報!$E$4:$F$24,2,FALSE))))</f>
        <v/>
      </c>
      <c r="P71" t="str">
        <f>IF(E71="","",IF(②選手情報入力!I79="","",②選手情報入力!I79))</f>
        <v/>
      </c>
      <c r="Q71" s="36" t="str">
        <f>IF(E71="","",IF(②選手情報入力!H79="","",0))</f>
        <v/>
      </c>
      <c r="R71" t="str">
        <f>IF(E71="","",IF(②選手情報入力!H79="","",IF(I71=1,VLOOKUP(②選手情報入力!H79,種目情報!$A$4:$C$29,3,FALSE),VLOOKUP(②選手情報入力!H79,種目情報!$E$4:$G$24,3,FALSE))))</f>
        <v/>
      </c>
      <c r="S71" t="str">
        <f>IF(E71="","",IF(②選手情報入力!J79="","",IF(I71=1,VLOOKUP(②選手情報入力!J79,種目情報!$A$4:$B$29,2,FALSE),VLOOKUP(②選手情報入力!J79,種目情報!$E$4:$F$24,2,FALSE))))</f>
        <v/>
      </c>
      <c r="T71" t="str">
        <f>IF(E71="","",IF(②選手情報入力!K79="","",②選手情報入力!K79))</f>
        <v/>
      </c>
      <c r="U71" s="36" t="str">
        <f>IF(E71="","",IF(②選手情報入力!J79="","",0))</f>
        <v/>
      </c>
      <c r="V71" t="str">
        <f>IF(E71="","",IF(②選手情報入力!J79="","",IF(I71=1,VLOOKUP(②選手情報入力!J79,種目情報!$A$4:$C$29,3,FALSE),VLOOKUP(②選手情報入力!J79,種目情報!$E$4:$G$24,3,FALSE))))</f>
        <v/>
      </c>
      <c r="W71" t="str">
        <f>IF(E71="","",IF(②選手情報入力!N79="","",IF(I71=1,種目情報!$J$4,種目情報!$J$7)))</f>
        <v/>
      </c>
      <c r="X71" t="str">
        <f>IF(A71="","",IF(②選手情報入力!N79="","",IF(I71=1,IF(②選手情報入力!$N$5="","",②選手情報入力!$N$5),IF(②選手情報入力!$N$6="","",②選手情報入力!$N$6))))</f>
        <v/>
      </c>
      <c r="Y71" s="36" t="str">
        <f>IF(E71="","",IF(②選手情報入力!N79="","",0))</f>
        <v/>
      </c>
      <c r="Z71" t="str">
        <f>IF(E71="","",IF(②選手情報入力!N79="","",2))</f>
        <v/>
      </c>
      <c r="AA71" t="str">
        <f>IF(E71="","",IF(②選手情報入力!O79="","",IF(I71=1,種目情報!$J$5,種目情報!$J$8)))</f>
        <v/>
      </c>
      <c r="AB71" t="str">
        <f>IF(E71="","",IF(②選手情報入力!O79="","",IF(I71=1,IF(②選手情報入力!$O$5="","",②選手情報入力!$O$5),IF(②選手情報入力!$O$6="","",②選手情報入力!$O$6))))</f>
        <v/>
      </c>
      <c r="AC71" t="str">
        <f>IF(E71="","",IF(②選手情報入力!O79="","",0))</f>
        <v/>
      </c>
      <c r="AD71" t="str">
        <f>IF(E71="","",IF(②選手情報入力!O79="","",2))</f>
        <v/>
      </c>
      <c r="AE71" t="str">
        <f>IF(E71="","",IF(②選手情報入力!P79="","",IF(I71=1,種目情報!$J$6,種目情報!$J$9)))</f>
        <v/>
      </c>
      <c r="AF71" t="str">
        <f>IF(E71="","",IF(②選手情報入力!P79="","",IF(I71=1,IF(②選手情報入力!$P$5="","",②選手情報入力!$P$5),IF(②選手情報入力!$P$6="","",②選手情報入力!$P$6))))</f>
        <v/>
      </c>
      <c r="AG71" t="str">
        <f>IF(E71="","",IF(②選手情報入力!P79="","",0))</f>
        <v/>
      </c>
      <c r="AH71" t="str">
        <f>IF(E71="","",IF(②選手情報入力!P79="","",2))</f>
        <v/>
      </c>
    </row>
    <row r="72" spans="1:34">
      <c r="A72" t="str">
        <f>IF(E72="","",I72*1000000+①学校情報入力!$D$3*1000+②選手情報入力!A80)</f>
        <v/>
      </c>
      <c r="B72" t="str">
        <f>IF(E72="","",①学校情報入力!$D$3)</f>
        <v/>
      </c>
      <c r="E72" t="str">
        <f>IF(②選手情報入力!B80="","",②選手情報入力!B80)</f>
        <v/>
      </c>
      <c r="F72" t="str">
        <f>IF(E72="","",②選手情報入力!C80)</f>
        <v/>
      </c>
      <c r="G72" t="str">
        <f>IF(E72="","",②選手情報入力!D80)</f>
        <v/>
      </c>
      <c r="H72" t="str">
        <f t="shared" si="3"/>
        <v/>
      </c>
      <c r="I72" t="str">
        <f>IF(E72="","",IF(②選手情報入力!F80="男",1,2))</f>
        <v/>
      </c>
      <c r="J72" t="str">
        <f>IF(E72="","",IF(②選手情報入力!G80="","",②選手情報入力!G80))</f>
        <v/>
      </c>
      <c r="L72" t="str">
        <f t="shared" si="4"/>
        <v/>
      </c>
      <c r="M72" t="str">
        <f t="shared" si="5"/>
        <v/>
      </c>
      <c r="O72" t="str">
        <f>IF(E72="","",IF(②選手情報入力!H80="","",IF(I72=1,VLOOKUP(②選手情報入力!H80,種目情報!$A$4:$B$29,2,FALSE),VLOOKUP(②選手情報入力!H80,種目情報!$E$4:$F$24,2,FALSE))))</f>
        <v/>
      </c>
      <c r="P72" t="str">
        <f>IF(E72="","",IF(②選手情報入力!I80="","",②選手情報入力!I80))</f>
        <v/>
      </c>
      <c r="Q72" s="36" t="str">
        <f>IF(E72="","",IF(②選手情報入力!H80="","",0))</f>
        <v/>
      </c>
      <c r="R72" t="str">
        <f>IF(E72="","",IF(②選手情報入力!H80="","",IF(I72=1,VLOOKUP(②選手情報入力!H80,種目情報!$A$4:$C$29,3,FALSE),VLOOKUP(②選手情報入力!H80,種目情報!$E$4:$G$24,3,FALSE))))</f>
        <v/>
      </c>
      <c r="S72" t="str">
        <f>IF(E72="","",IF(②選手情報入力!J80="","",IF(I72=1,VLOOKUP(②選手情報入力!J80,種目情報!$A$4:$B$29,2,FALSE),VLOOKUP(②選手情報入力!J80,種目情報!$E$4:$F$24,2,FALSE))))</f>
        <v/>
      </c>
      <c r="T72" t="str">
        <f>IF(E72="","",IF(②選手情報入力!K80="","",②選手情報入力!K80))</f>
        <v/>
      </c>
      <c r="U72" s="36" t="str">
        <f>IF(E72="","",IF(②選手情報入力!J80="","",0))</f>
        <v/>
      </c>
      <c r="V72" t="str">
        <f>IF(E72="","",IF(②選手情報入力!J80="","",IF(I72=1,VLOOKUP(②選手情報入力!J80,種目情報!$A$4:$C$29,3,FALSE),VLOOKUP(②選手情報入力!J80,種目情報!$E$4:$G$24,3,FALSE))))</f>
        <v/>
      </c>
      <c r="W72" t="str">
        <f>IF(E72="","",IF(②選手情報入力!N80="","",IF(I72=1,種目情報!$J$4,種目情報!$J$7)))</f>
        <v/>
      </c>
      <c r="X72" t="str">
        <f>IF(A72="","",IF(②選手情報入力!N80="","",IF(I72=1,IF(②選手情報入力!$N$5="","",②選手情報入力!$N$5),IF(②選手情報入力!$N$6="","",②選手情報入力!$N$6))))</f>
        <v/>
      </c>
      <c r="Y72" s="36" t="str">
        <f>IF(E72="","",IF(②選手情報入力!N80="","",0))</f>
        <v/>
      </c>
      <c r="Z72" t="str">
        <f>IF(E72="","",IF(②選手情報入力!N80="","",2))</f>
        <v/>
      </c>
      <c r="AA72" t="str">
        <f>IF(E72="","",IF(②選手情報入力!O80="","",IF(I72=1,種目情報!$J$5,種目情報!$J$8)))</f>
        <v/>
      </c>
      <c r="AB72" t="str">
        <f>IF(E72="","",IF(②選手情報入力!O80="","",IF(I72=1,IF(②選手情報入力!$O$5="","",②選手情報入力!$O$5),IF(②選手情報入力!$O$6="","",②選手情報入力!$O$6))))</f>
        <v/>
      </c>
      <c r="AC72" t="str">
        <f>IF(E72="","",IF(②選手情報入力!O80="","",0))</f>
        <v/>
      </c>
      <c r="AD72" t="str">
        <f>IF(E72="","",IF(②選手情報入力!O80="","",2))</f>
        <v/>
      </c>
      <c r="AE72" t="str">
        <f>IF(E72="","",IF(②選手情報入力!P80="","",IF(I72=1,種目情報!$J$6,種目情報!$J$9)))</f>
        <v/>
      </c>
      <c r="AF72" t="str">
        <f>IF(E72="","",IF(②選手情報入力!P80="","",IF(I72=1,IF(②選手情報入力!$P$5="","",②選手情報入力!$P$5),IF(②選手情報入力!$P$6="","",②選手情報入力!$P$6))))</f>
        <v/>
      </c>
      <c r="AG72" t="str">
        <f>IF(E72="","",IF(②選手情報入力!P80="","",0))</f>
        <v/>
      </c>
      <c r="AH72" t="str">
        <f>IF(E72="","",IF(②選手情報入力!P80="","",2))</f>
        <v/>
      </c>
    </row>
    <row r="73" spans="1:34">
      <c r="A73" t="str">
        <f>IF(E73="","",I73*1000000+①学校情報入力!$D$3*1000+②選手情報入力!A81)</f>
        <v/>
      </c>
      <c r="B73" t="str">
        <f>IF(E73="","",①学校情報入力!$D$3)</f>
        <v/>
      </c>
      <c r="E73" t="str">
        <f>IF(②選手情報入力!B81="","",②選手情報入力!B81)</f>
        <v/>
      </c>
      <c r="F73" t="str">
        <f>IF(E73="","",②選手情報入力!C81)</f>
        <v/>
      </c>
      <c r="G73" t="str">
        <f>IF(E73="","",②選手情報入力!D81)</f>
        <v/>
      </c>
      <c r="H73" t="str">
        <f t="shared" si="3"/>
        <v/>
      </c>
      <c r="I73" t="str">
        <f>IF(E73="","",IF(②選手情報入力!F81="男",1,2))</f>
        <v/>
      </c>
      <c r="J73" t="str">
        <f>IF(E73="","",IF(②選手情報入力!G81="","",②選手情報入力!G81))</f>
        <v/>
      </c>
      <c r="L73" t="str">
        <f t="shared" si="4"/>
        <v/>
      </c>
      <c r="M73" t="str">
        <f t="shared" si="5"/>
        <v/>
      </c>
      <c r="O73" t="str">
        <f>IF(E73="","",IF(②選手情報入力!H81="","",IF(I73=1,VLOOKUP(②選手情報入力!H81,種目情報!$A$4:$B$29,2,FALSE),VLOOKUP(②選手情報入力!H81,種目情報!$E$4:$F$24,2,FALSE))))</f>
        <v/>
      </c>
      <c r="P73" t="str">
        <f>IF(E73="","",IF(②選手情報入力!I81="","",②選手情報入力!I81))</f>
        <v/>
      </c>
      <c r="Q73" s="36" t="str">
        <f>IF(E73="","",IF(②選手情報入力!H81="","",0))</f>
        <v/>
      </c>
      <c r="R73" t="str">
        <f>IF(E73="","",IF(②選手情報入力!H81="","",IF(I73=1,VLOOKUP(②選手情報入力!H81,種目情報!$A$4:$C$29,3,FALSE),VLOOKUP(②選手情報入力!H81,種目情報!$E$4:$G$24,3,FALSE))))</f>
        <v/>
      </c>
      <c r="S73" t="str">
        <f>IF(E73="","",IF(②選手情報入力!J81="","",IF(I73=1,VLOOKUP(②選手情報入力!J81,種目情報!$A$4:$B$29,2,FALSE),VLOOKUP(②選手情報入力!J81,種目情報!$E$4:$F$24,2,FALSE))))</f>
        <v/>
      </c>
      <c r="T73" t="str">
        <f>IF(E73="","",IF(②選手情報入力!K81="","",②選手情報入力!K81))</f>
        <v/>
      </c>
      <c r="U73" s="36" t="str">
        <f>IF(E73="","",IF(②選手情報入力!J81="","",0))</f>
        <v/>
      </c>
      <c r="V73" t="str">
        <f>IF(E73="","",IF(②選手情報入力!J81="","",IF(I73=1,VLOOKUP(②選手情報入力!J81,種目情報!$A$4:$C$29,3,FALSE),VLOOKUP(②選手情報入力!J81,種目情報!$E$4:$G$24,3,FALSE))))</f>
        <v/>
      </c>
      <c r="W73" t="str">
        <f>IF(E73="","",IF(②選手情報入力!N81="","",IF(I73=1,種目情報!$J$4,種目情報!$J$7)))</f>
        <v/>
      </c>
      <c r="X73" t="str">
        <f>IF(A73="","",IF(②選手情報入力!N81="","",IF(I73=1,IF(②選手情報入力!$N$5="","",②選手情報入力!$N$5),IF(②選手情報入力!$N$6="","",②選手情報入力!$N$6))))</f>
        <v/>
      </c>
      <c r="Y73" s="36" t="str">
        <f>IF(E73="","",IF(②選手情報入力!N81="","",0))</f>
        <v/>
      </c>
      <c r="Z73" t="str">
        <f>IF(E73="","",IF(②選手情報入力!N81="","",2))</f>
        <v/>
      </c>
      <c r="AA73" t="str">
        <f>IF(E73="","",IF(②選手情報入力!O81="","",IF(I73=1,種目情報!$J$5,種目情報!$J$8)))</f>
        <v/>
      </c>
      <c r="AB73" t="str">
        <f>IF(E73="","",IF(②選手情報入力!O81="","",IF(I73=1,IF(②選手情報入力!$O$5="","",②選手情報入力!$O$5),IF(②選手情報入力!$O$6="","",②選手情報入力!$O$6))))</f>
        <v/>
      </c>
      <c r="AC73" t="str">
        <f>IF(E73="","",IF(②選手情報入力!O81="","",0))</f>
        <v/>
      </c>
      <c r="AD73" t="str">
        <f>IF(E73="","",IF(②選手情報入力!O81="","",2))</f>
        <v/>
      </c>
      <c r="AE73" t="str">
        <f>IF(E73="","",IF(②選手情報入力!P81="","",IF(I73=1,種目情報!$J$6,種目情報!$J$9)))</f>
        <v/>
      </c>
      <c r="AF73" t="str">
        <f>IF(E73="","",IF(②選手情報入力!P81="","",IF(I73=1,IF(②選手情報入力!$P$5="","",②選手情報入力!$P$5),IF(②選手情報入力!$P$6="","",②選手情報入力!$P$6))))</f>
        <v/>
      </c>
      <c r="AG73" t="str">
        <f>IF(E73="","",IF(②選手情報入力!P81="","",0))</f>
        <v/>
      </c>
      <c r="AH73" t="str">
        <f>IF(E73="","",IF(②選手情報入力!P81="","",2))</f>
        <v/>
      </c>
    </row>
    <row r="74" spans="1:34">
      <c r="A74" t="str">
        <f>IF(E74="","",I74*1000000+①学校情報入力!$D$3*1000+②選手情報入力!A82)</f>
        <v/>
      </c>
      <c r="B74" t="str">
        <f>IF(E74="","",①学校情報入力!$D$3)</f>
        <v/>
      </c>
      <c r="E74" t="str">
        <f>IF(②選手情報入力!B82="","",②選手情報入力!B82)</f>
        <v/>
      </c>
      <c r="F74" t="str">
        <f>IF(E74="","",②選手情報入力!C82)</f>
        <v/>
      </c>
      <c r="G74" t="str">
        <f>IF(E74="","",②選手情報入力!D82)</f>
        <v/>
      </c>
      <c r="H74" t="str">
        <f t="shared" si="3"/>
        <v/>
      </c>
      <c r="I74" t="str">
        <f>IF(E74="","",IF(②選手情報入力!F82="男",1,2))</f>
        <v/>
      </c>
      <c r="J74" t="str">
        <f>IF(E74="","",IF(②選手情報入力!G82="","",②選手情報入力!G82))</f>
        <v/>
      </c>
      <c r="L74" t="str">
        <f t="shared" si="4"/>
        <v/>
      </c>
      <c r="M74" t="str">
        <f t="shared" si="5"/>
        <v/>
      </c>
      <c r="O74" t="str">
        <f>IF(E74="","",IF(②選手情報入力!H82="","",IF(I74=1,VLOOKUP(②選手情報入力!H82,種目情報!$A$4:$B$29,2,FALSE),VLOOKUP(②選手情報入力!H82,種目情報!$E$4:$F$24,2,FALSE))))</f>
        <v/>
      </c>
      <c r="P74" t="str">
        <f>IF(E74="","",IF(②選手情報入力!I82="","",②選手情報入力!I82))</f>
        <v/>
      </c>
      <c r="Q74" s="36" t="str">
        <f>IF(E74="","",IF(②選手情報入力!H82="","",0))</f>
        <v/>
      </c>
      <c r="R74" t="str">
        <f>IF(E74="","",IF(②選手情報入力!H82="","",IF(I74=1,VLOOKUP(②選手情報入力!H82,種目情報!$A$4:$C$29,3,FALSE),VLOOKUP(②選手情報入力!H82,種目情報!$E$4:$G$24,3,FALSE))))</f>
        <v/>
      </c>
      <c r="S74" t="str">
        <f>IF(E74="","",IF(②選手情報入力!J82="","",IF(I74=1,VLOOKUP(②選手情報入力!J82,種目情報!$A$4:$B$29,2,FALSE),VLOOKUP(②選手情報入力!J82,種目情報!$E$4:$F$24,2,FALSE))))</f>
        <v/>
      </c>
      <c r="T74" t="str">
        <f>IF(E74="","",IF(②選手情報入力!K82="","",②選手情報入力!K82))</f>
        <v/>
      </c>
      <c r="U74" s="36" t="str">
        <f>IF(E74="","",IF(②選手情報入力!J82="","",0))</f>
        <v/>
      </c>
      <c r="V74" t="str">
        <f>IF(E74="","",IF(②選手情報入力!J82="","",IF(I74=1,VLOOKUP(②選手情報入力!J82,種目情報!$A$4:$C$29,3,FALSE),VLOOKUP(②選手情報入力!J82,種目情報!$E$4:$G$24,3,FALSE))))</f>
        <v/>
      </c>
      <c r="W74" t="str">
        <f>IF(E74="","",IF(②選手情報入力!N82="","",IF(I74=1,種目情報!$J$4,種目情報!$J$7)))</f>
        <v/>
      </c>
      <c r="X74" t="str">
        <f>IF(A74="","",IF(②選手情報入力!N82="","",IF(I74=1,IF(②選手情報入力!$N$5="","",②選手情報入力!$N$5),IF(②選手情報入力!$N$6="","",②選手情報入力!$N$6))))</f>
        <v/>
      </c>
      <c r="Y74" s="36" t="str">
        <f>IF(E74="","",IF(②選手情報入力!N82="","",0))</f>
        <v/>
      </c>
      <c r="Z74" t="str">
        <f>IF(E74="","",IF(②選手情報入力!N82="","",2))</f>
        <v/>
      </c>
      <c r="AA74" t="str">
        <f>IF(E74="","",IF(②選手情報入力!O82="","",IF(I74=1,種目情報!$J$5,種目情報!$J$8)))</f>
        <v/>
      </c>
      <c r="AB74" t="str">
        <f>IF(E74="","",IF(②選手情報入力!O82="","",IF(I74=1,IF(②選手情報入力!$O$5="","",②選手情報入力!$O$5),IF(②選手情報入力!$O$6="","",②選手情報入力!$O$6))))</f>
        <v/>
      </c>
      <c r="AC74" t="str">
        <f>IF(E74="","",IF(②選手情報入力!O82="","",0))</f>
        <v/>
      </c>
      <c r="AD74" t="str">
        <f>IF(E74="","",IF(②選手情報入力!O82="","",2))</f>
        <v/>
      </c>
      <c r="AE74" t="str">
        <f>IF(E74="","",IF(②選手情報入力!P82="","",IF(I74=1,種目情報!$J$6,種目情報!$J$9)))</f>
        <v/>
      </c>
      <c r="AF74" t="str">
        <f>IF(E74="","",IF(②選手情報入力!P82="","",IF(I74=1,IF(②選手情報入力!$P$5="","",②選手情報入力!$P$5),IF(②選手情報入力!$P$6="","",②選手情報入力!$P$6))))</f>
        <v/>
      </c>
      <c r="AG74" t="str">
        <f>IF(E74="","",IF(②選手情報入力!P82="","",0))</f>
        <v/>
      </c>
      <c r="AH74" t="str">
        <f>IF(E74="","",IF(②選手情報入力!P82="","",2))</f>
        <v/>
      </c>
    </row>
    <row r="75" spans="1:34">
      <c r="A75" t="str">
        <f>IF(E75="","",I75*1000000+①学校情報入力!$D$3*1000+②選手情報入力!A83)</f>
        <v/>
      </c>
      <c r="B75" t="str">
        <f>IF(E75="","",①学校情報入力!$D$3)</f>
        <v/>
      </c>
      <c r="E75" t="str">
        <f>IF(②選手情報入力!B83="","",②選手情報入力!B83)</f>
        <v/>
      </c>
      <c r="F75" t="str">
        <f>IF(E75="","",②選手情報入力!C83)</f>
        <v/>
      </c>
      <c r="G75" t="str">
        <f>IF(E75="","",②選手情報入力!D83)</f>
        <v/>
      </c>
      <c r="H75" t="str">
        <f t="shared" si="3"/>
        <v/>
      </c>
      <c r="I75" t="str">
        <f>IF(E75="","",IF(②選手情報入力!F83="男",1,2))</f>
        <v/>
      </c>
      <c r="J75" t="str">
        <f>IF(E75="","",IF(②選手情報入力!G83="","",②選手情報入力!G83))</f>
        <v/>
      </c>
      <c r="L75" t="str">
        <f t="shared" si="4"/>
        <v/>
      </c>
      <c r="M75" t="str">
        <f t="shared" si="5"/>
        <v/>
      </c>
      <c r="O75" t="str">
        <f>IF(E75="","",IF(②選手情報入力!H83="","",IF(I75=1,VLOOKUP(②選手情報入力!H83,種目情報!$A$4:$B$29,2,FALSE),VLOOKUP(②選手情報入力!H83,種目情報!$E$4:$F$24,2,FALSE))))</f>
        <v/>
      </c>
      <c r="P75" t="str">
        <f>IF(E75="","",IF(②選手情報入力!I83="","",②選手情報入力!I83))</f>
        <v/>
      </c>
      <c r="Q75" s="36" t="str">
        <f>IF(E75="","",IF(②選手情報入力!H83="","",0))</f>
        <v/>
      </c>
      <c r="R75" t="str">
        <f>IF(E75="","",IF(②選手情報入力!H83="","",IF(I75=1,VLOOKUP(②選手情報入力!H83,種目情報!$A$4:$C$29,3,FALSE),VLOOKUP(②選手情報入力!H83,種目情報!$E$4:$G$24,3,FALSE))))</f>
        <v/>
      </c>
      <c r="S75" t="str">
        <f>IF(E75="","",IF(②選手情報入力!J83="","",IF(I75=1,VLOOKUP(②選手情報入力!J83,種目情報!$A$4:$B$29,2,FALSE),VLOOKUP(②選手情報入力!J83,種目情報!$E$4:$F$24,2,FALSE))))</f>
        <v/>
      </c>
      <c r="T75" t="str">
        <f>IF(E75="","",IF(②選手情報入力!K83="","",②選手情報入力!K83))</f>
        <v/>
      </c>
      <c r="U75" s="36" t="str">
        <f>IF(E75="","",IF(②選手情報入力!J83="","",0))</f>
        <v/>
      </c>
      <c r="V75" t="str">
        <f>IF(E75="","",IF(②選手情報入力!J83="","",IF(I75=1,VLOOKUP(②選手情報入力!J83,種目情報!$A$4:$C$29,3,FALSE),VLOOKUP(②選手情報入力!J83,種目情報!$E$4:$G$24,3,FALSE))))</f>
        <v/>
      </c>
      <c r="W75" t="str">
        <f>IF(E75="","",IF(②選手情報入力!N83="","",IF(I75=1,種目情報!$J$4,種目情報!$J$7)))</f>
        <v/>
      </c>
      <c r="X75" t="str">
        <f>IF(A75="","",IF(②選手情報入力!N83="","",IF(I75=1,IF(②選手情報入力!$N$5="","",②選手情報入力!$N$5),IF(②選手情報入力!$N$6="","",②選手情報入力!$N$6))))</f>
        <v/>
      </c>
      <c r="Y75" s="36" t="str">
        <f>IF(E75="","",IF(②選手情報入力!N83="","",0))</f>
        <v/>
      </c>
      <c r="Z75" t="str">
        <f>IF(E75="","",IF(②選手情報入力!N83="","",2))</f>
        <v/>
      </c>
      <c r="AA75" t="str">
        <f>IF(E75="","",IF(②選手情報入力!O83="","",IF(I75=1,種目情報!$J$5,種目情報!$J$8)))</f>
        <v/>
      </c>
      <c r="AB75" t="str">
        <f>IF(E75="","",IF(②選手情報入力!O83="","",IF(I75=1,IF(②選手情報入力!$O$5="","",②選手情報入力!$O$5),IF(②選手情報入力!$O$6="","",②選手情報入力!$O$6))))</f>
        <v/>
      </c>
      <c r="AC75" t="str">
        <f>IF(E75="","",IF(②選手情報入力!O83="","",0))</f>
        <v/>
      </c>
      <c r="AD75" t="str">
        <f>IF(E75="","",IF(②選手情報入力!O83="","",2))</f>
        <v/>
      </c>
      <c r="AE75" t="str">
        <f>IF(E75="","",IF(②選手情報入力!P83="","",IF(I75=1,種目情報!$J$6,種目情報!$J$9)))</f>
        <v/>
      </c>
      <c r="AF75" t="str">
        <f>IF(E75="","",IF(②選手情報入力!P83="","",IF(I75=1,IF(②選手情報入力!$P$5="","",②選手情報入力!$P$5),IF(②選手情報入力!$P$6="","",②選手情報入力!$P$6))))</f>
        <v/>
      </c>
      <c r="AG75" t="str">
        <f>IF(E75="","",IF(②選手情報入力!P83="","",0))</f>
        <v/>
      </c>
      <c r="AH75" t="str">
        <f>IF(E75="","",IF(②選手情報入力!P83="","",2))</f>
        <v/>
      </c>
    </row>
    <row r="76" spans="1:34">
      <c r="A76" t="str">
        <f>IF(E76="","",I76*1000000+①学校情報入力!$D$3*1000+②選手情報入力!A84)</f>
        <v/>
      </c>
      <c r="B76" t="str">
        <f>IF(E76="","",①学校情報入力!$D$3)</f>
        <v/>
      </c>
      <c r="E76" t="str">
        <f>IF(②選手情報入力!B84="","",②選手情報入力!B84)</f>
        <v/>
      </c>
      <c r="F76" t="str">
        <f>IF(E76="","",②選手情報入力!C84)</f>
        <v/>
      </c>
      <c r="G76" t="str">
        <f>IF(E76="","",②選手情報入力!D84)</f>
        <v/>
      </c>
      <c r="H76" t="str">
        <f t="shared" si="3"/>
        <v/>
      </c>
      <c r="I76" t="str">
        <f>IF(E76="","",IF(②選手情報入力!F84="男",1,2))</f>
        <v/>
      </c>
      <c r="J76" t="str">
        <f>IF(E76="","",IF(②選手情報入力!G84="","",②選手情報入力!G84))</f>
        <v/>
      </c>
      <c r="L76" t="str">
        <f t="shared" si="4"/>
        <v/>
      </c>
      <c r="M76" t="str">
        <f t="shared" si="5"/>
        <v/>
      </c>
      <c r="O76" t="str">
        <f>IF(E76="","",IF(②選手情報入力!H84="","",IF(I76=1,VLOOKUP(②選手情報入力!H84,種目情報!$A$4:$B$29,2,FALSE),VLOOKUP(②選手情報入力!H84,種目情報!$E$4:$F$24,2,FALSE))))</f>
        <v/>
      </c>
      <c r="P76" t="str">
        <f>IF(E76="","",IF(②選手情報入力!I84="","",②選手情報入力!I84))</f>
        <v/>
      </c>
      <c r="Q76" s="36" t="str">
        <f>IF(E76="","",IF(②選手情報入力!H84="","",0))</f>
        <v/>
      </c>
      <c r="R76" t="str">
        <f>IF(E76="","",IF(②選手情報入力!H84="","",IF(I76=1,VLOOKUP(②選手情報入力!H84,種目情報!$A$4:$C$29,3,FALSE),VLOOKUP(②選手情報入力!H84,種目情報!$E$4:$G$24,3,FALSE))))</f>
        <v/>
      </c>
      <c r="S76" t="str">
        <f>IF(E76="","",IF(②選手情報入力!J84="","",IF(I76=1,VLOOKUP(②選手情報入力!J84,種目情報!$A$4:$B$29,2,FALSE),VLOOKUP(②選手情報入力!J84,種目情報!$E$4:$F$24,2,FALSE))))</f>
        <v/>
      </c>
      <c r="T76" t="str">
        <f>IF(E76="","",IF(②選手情報入力!K84="","",②選手情報入力!K84))</f>
        <v/>
      </c>
      <c r="U76" s="36" t="str">
        <f>IF(E76="","",IF(②選手情報入力!J84="","",0))</f>
        <v/>
      </c>
      <c r="V76" t="str">
        <f>IF(E76="","",IF(②選手情報入力!J84="","",IF(I76=1,VLOOKUP(②選手情報入力!J84,種目情報!$A$4:$C$29,3,FALSE),VLOOKUP(②選手情報入力!J84,種目情報!$E$4:$G$24,3,FALSE))))</f>
        <v/>
      </c>
      <c r="W76" t="str">
        <f>IF(E76="","",IF(②選手情報入力!N84="","",IF(I76=1,種目情報!$J$4,種目情報!$J$7)))</f>
        <v/>
      </c>
      <c r="X76" t="str">
        <f>IF(A76="","",IF(②選手情報入力!N84="","",IF(I76=1,IF(②選手情報入力!$N$5="","",②選手情報入力!$N$5),IF(②選手情報入力!$N$6="","",②選手情報入力!$N$6))))</f>
        <v/>
      </c>
      <c r="Y76" s="36" t="str">
        <f>IF(E76="","",IF(②選手情報入力!N84="","",0))</f>
        <v/>
      </c>
      <c r="Z76" t="str">
        <f>IF(E76="","",IF(②選手情報入力!N84="","",2))</f>
        <v/>
      </c>
      <c r="AA76" t="str">
        <f>IF(E76="","",IF(②選手情報入力!O84="","",IF(I76=1,種目情報!$J$5,種目情報!$J$8)))</f>
        <v/>
      </c>
      <c r="AB76" t="str">
        <f>IF(E76="","",IF(②選手情報入力!O84="","",IF(I76=1,IF(②選手情報入力!$O$5="","",②選手情報入力!$O$5),IF(②選手情報入力!$O$6="","",②選手情報入力!$O$6))))</f>
        <v/>
      </c>
      <c r="AC76" t="str">
        <f>IF(E76="","",IF(②選手情報入力!O84="","",0))</f>
        <v/>
      </c>
      <c r="AD76" t="str">
        <f>IF(E76="","",IF(②選手情報入力!O84="","",2))</f>
        <v/>
      </c>
      <c r="AE76" t="str">
        <f>IF(E76="","",IF(②選手情報入力!P84="","",IF(I76=1,種目情報!$J$6,種目情報!$J$9)))</f>
        <v/>
      </c>
      <c r="AF76" t="str">
        <f>IF(E76="","",IF(②選手情報入力!P84="","",IF(I76=1,IF(②選手情報入力!$P$5="","",②選手情報入力!$P$5),IF(②選手情報入力!$P$6="","",②選手情報入力!$P$6))))</f>
        <v/>
      </c>
      <c r="AG76" t="str">
        <f>IF(E76="","",IF(②選手情報入力!P84="","",0))</f>
        <v/>
      </c>
      <c r="AH76" t="str">
        <f>IF(E76="","",IF(②選手情報入力!P84="","",2))</f>
        <v/>
      </c>
    </row>
    <row r="77" spans="1:34">
      <c r="A77" t="str">
        <f>IF(E77="","",I77*1000000+①学校情報入力!$D$3*1000+②選手情報入力!A85)</f>
        <v/>
      </c>
      <c r="B77" t="str">
        <f>IF(E77="","",①学校情報入力!$D$3)</f>
        <v/>
      </c>
      <c r="E77" t="str">
        <f>IF(②選手情報入力!B85="","",②選手情報入力!B85)</f>
        <v/>
      </c>
      <c r="F77" t="str">
        <f>IF(E77="","",②選手情報入力!C85)</f>
        <v/>
      </c>
      <c r="G77" t="str">
        <f>IF(E77="","",②選手情報入力!D85)</f>
        <v/>
      </c>
      <c r="H77" t="str">
        <f t="shared" si="3"/>
        <v/>
      </c>
      <c r="I77" t="str">
        <f>IF(E77="","",IF(②選手情報入力!F85="男",1,2))</f>
        <v/>
      </c>
      <c r="J77" t="str">
        <f>IF(E77="","",IF(②選手情報入力!G85="","",②選手情報入力!G85))</f>
        <v/>
      </c>
      <c r="L77" t="str">
        <f t="shared" si="4"/>
        <v/>
      </c>
      <c r="M77" t="str">
        <f t="shared" si="5"/>
        <v/>
      </c>
      <c r="O77" t="str">
        <f>IF(E77="","",IF(②選手情報入力!H85="","",IF(I77=1,VLOOKUP(②選手情報入力!H85,種目情報!$A$4:$B$29,2,FALSE),VLOOKUP(②選手情報入力!H85,種目情報!$E$4:$F$24,2,FALSE))))</f>
        <v/>
      </c>
      <c r="P77" t="str">
        <f>IF(E77="","",IF(②選手情報入力!I85="","",②選手情報入力!I85))</f>
        <v/>
      </c>
      <c r="Q77" s="36" t="str">
        <f>IF(E77="","",IF(②選手情報入力!H85="","",0))</f>
        <v/>
      </c>
      <c r="R77" t="str">
        <f>IF(E77="","",IF(②選手情報入力!H85="","",IF(I77=1,VLOOKUP(②選手情報入力!H85,種目情報!$A$4:$C$29,3,FALSE),VLOOKUP(②選手情報入力!H85,種目情報!$E$4:$G$24,3,FALSE))))</f>
        <v/>
      </c>
      <c r="S77" t="str">
        <f>IF(E77="","",IF(②選手情報入力!J85="","",IF(I77=1,VLOOKUP(②選手情報入力!J85,種目情報!$A$4:$B$29,2,FALSE),VLOOKUP(②選手情報入力!J85,種目情報!$E$4:$F$24,2,FALSE))))</f>
        <v/>
      </c>
      <c r="T77" t="str">
        <f>IF(E77="","",IF(②選手情報入力!K85="","",②選手情報入力!K85))</f>
        <v/>
      </c>
      <c r="U77" s="36" t="str">
        <f>IF(E77="","",IF(②選手情報入力!J85="","",0))</f>
        <v/>
      </c>
      <c r="V77" t="str">
        <f>IF(E77="","",IF(②選手情報入力!J85="","",IF(I77=1,VLOOKUP(②選手情報入力!J85,種目情報!$A$4:$C$29,3,FALSE),VLOOKUP(②選手情報入力!J85,種目情報!$E$4:$G$24,3,FALSE))))</f>
        <v/>
      </c>
      <c r="W77" t="str">
        <f>IF(E77="","",IF(②選手情報入力!N85="","",IF(I77=1,種目情報!$J$4,種目情報!$J$7)))</f>
        <v/>
      </c>
      <c r="X77" t="str">
        <f>IF(A77="","",IF(②選手情報入力!N85="","",IF(I77=1,IF(②選手情報入力!$N$5="","",②選手情報入力!$N$5),IF(②選手情報入力!$N$6="","",②選手情報入力!$N$6))))</f>
        <v/>
      </c>
      <c r="Y77" s="36" t="str">
        <f>IF(E77="","",IF(②選手情報入力!N85="","",0))</f>
        <v/>
      </c>
      <c r="Z77" t="str">
        <f>IF(E77="","",IF(②選手情報入力!N85="","",2))</f>
        <v/>
      </c>
      <c r="AA77" t="str">
        <f>IF(E77="","",IF(②選手情報入力!O85="","",IF(I77=1,種目情報!$J$5,種目情報!$J$8)))</f>
        <v/>
      </c>
      <c r="AB77" t="str">
        <f>IF(E77="","",IF(②選手情報入力!O85="","",IF(I77=1,IF(②選手情報入力!$O$5="","",②選手情報入力!$O$5),IF(②選手情報入力!$O$6="","",②選手情報入力!$O$6))))</f>
        <v/>
      </c>
      <c r="AC77" t="str">
        <f>IF(E77="","",IF(②選手情報入力!O85="","",0))</f>
        <v/>
      </c>
      <c r="AD77" t="str">
        <f>IF(E77="","",IF(②選手情報入力!O85="","",2))</f>
        <v/>
      </c>
      <c r="AE77" t="str">
        <f>IF(E77="","",IF(②選手情報入力!P85="","",IF(I77=1,種目情報!$J$6,種目情報!$J$9)))</f>
        <v/>
      </c>
      <c r="AF77" t="str">
        <f>IF(E77="","",IF(②選手情報入力!P85="","",IF(I77=1,IF(②選手情報入力!$P$5="","",②選手情報入力!$P$5),IF(②選手情報入力!$P$6="","",②選手情報入力!$P$6))))</f>
        <v/>
      </c>
      <c r="AG77" t="str">
        <f>IF(E77="","",IF(②選手情報入力!P85="","",0))</f>
        <v/>
      </c>
      <c r="AH77" t="str">
        <f>IF(E77="","",IF(②選手情報入力!P85="","",2))</f>
        <v/>
      </c>
    </row>
    <row r="78" spans="1:34">
      <c r="A78" t="str">
        <f>IF(E78="","",I78*1000000+①学校情報入力!$D$3*1000+②選手情報入力!A86)</f>
        <v/>
      </c>
      <c r="B78" t="str">
        <f>IF(E78="","",①学校情報入力!$D$3)</f>
        <v/>
      </c>
      <c r="E78" t="str">
        <f>IF(②選手情報入力!B86="","",②選手情報入力!B86)</f>
        <v/>
      </c>
      <c r="F78" t="str">
        <f>IF(E78="","",②選手情報入力!C86)</f>
        <v/>
      </c>
      <c r="G78" t="str">
        <f>IF(E78="","",②選手情報入力!D86)</f>
        <v/>
      </c>
      <c r="H78" t="str">
        <f t="shared" si="3"/>
        <v/>
      </c>
      <c r="I78" t="str">
        <f>IF(E78="","",IF(②選手情報入力!F86="男",1,2))</f>
        <v/>
      </c>
      <c r="J78" t="str">
        <f>IF(E78="","",IF(②選手情報入力!G86="","",②選手情報入力!G86))</f>
        <v/>
      </c>
      <c r="L78" t="str">
        <f t="shared" si="4"/>
        <v/>
      </c>
      <c r="M78" t="str">
        <f t="shared" si="5"/>
        <v/>
      </c>
      <c r="O78" t="str">
        <f>IF(E78="","",IF(②選手情報入力!H86="","",IF(I78=1,VLOOKUP(②選手情報入力!H86,種目情報!$A$4:$B$29,2,FALSE),VLOOKUP(②選手情報入力!H86,種目情報!$E$4:$F$24,2,FALSE))))</f>
        <v/>
      </c>
      <c r="P78" t="str">
        <f>IF(E78="","",IF(②選手情報入力!I86="","",②選手情報入力!I86))</f>
        <v/>
      </c>
      <c r="Q78" s="36" t="str">
        <f>IF(E78="","",IF(②選手情報入力!H86="","",0))</f>
        <v/>
      </c>
      <c r="R78" t="str">
        <f>IF(E78="","",IF(②選手情報入力!H86="","",IF(I78=1,VLOOKUP(②選手情報入力!H86,種目情報!$A$4:$C$29,3,FALSE),VLOOKUP(②選手情報入力!H86,種目情報!$E$4:$G$24,3,FALSE))))</f>
        <v/>
      </c>
      <c r="S78" t="str">
        <f>IF(E78="","",IF(②選手情報入力!J86="","",IF(I78=1,VLOOKUP(②選手情報入力!J86,種目情報!$A$4:$B$29,2,FALSE),VLOOKUP(②選手情報入力!J86,種目情報!$E$4:$F$24,2,FALSE))))</f>
        <v/>
      </c>
      <c r="T78" t="str">
        <f>IF(E78="","",IF(②選手情報入力!K86="","",②選手情報入力!K86))</f>
        <v/>
      </c>
      <c r="U78" s="36" t="str">
        <f>IF(E78="","",IF(②選手情報入力!J86="","",0))</f>
        <v/>
      </c>
      <c r="V78" t="str">
        <f>IF(E78="","",IF(②選手情報入力!J86="","",IF(I78=1,VLOOKUP(②選手情報入力!J86,種目情報!$A$4:$C$29,3,FALSE),VLOOKUP(②選手情報入力!J86,種目情報!$E$4:$G$24,3,FALSE))))</f>
        <v/>
      </c>
      <c r="W78" t="str">
        <f>IF(E78="","",IF(②選手情報入力!N86="","",IF(I78=1,種目情報!$J$4,種目情報!$J$7)))</f>
        <v/>
      </c>
      <c r="X78" t="str">
        <f>IF(A78="","",IF(②選手情報入力!N86="","",IF(I78=1,IF(②選手情報入力!$N$5="","",②選手情報入力!$N$5),IF(②選手情報入力!$N$6="","",②選手情報入力!$N$6))))</f>
        <v/>
      </c>
      <c r="Y78" s="36" t="str">
        <f>IF(E78="","",IF(②選手情報入力!N86="","",0))</f>
        <v/>
      </c>
      <c r="Z78" t="str">
        <f>IF(E78="","",IF(②選手情報入力!N86="","",2))</f>
        <v/>
      </c>
      <c r="AA78" t="str">
        <f>IF(E78="","",IF(②選手情報入力!O86="","",IF(I78=1,種目情報!$J$5,種目情報!$J$8)))</f>
        <v/>
      </c>
      <c r="AB78" t="str">
        <f>IF(E78="","",IF(②選手情報入力!O86="","",IF(I78=1,IF(②選手情報入力!$O$5="","",②選手情報入力!$O$5),IF(②選手情報入力!$O$6="","",②選手情報入力!$O$6))))</f>
        <v/>
      </c>
      <c r="AC78" t="str">
        <f>IF(E78="","",IF(②選手情報入力!O86="","",0))</f>
        <v/>
      </c>
      <c r="AD78" t="str">
        <f>IF(E78="","",IF(②選手情報入力!O86="","",2))</f>
        <v/>
      </c>
      <c r="AE78" t="str">
        <f>IF(E78="","",IF(②選手情報入力!P86="","",IF(I78=1,種目情報!$J$6,種目情報!$J$9)))</f>
        <v/>
      </c>
      <c r="AF78" t="str">
        <f>IF(E78="","",IF(②選手情報入力!P86="","",IF(I78=1,IF(②選手情報入力!$P$5="","",②選手情報入力!$P$5),IF(②選手情報入力!$P$6="","",②選手情報入力!$P$6))))</f>
        <v/>
      </c>
      <c r="AG78" t="str">
        <f>IF(E78="","",IF(②選手情報入力!P86="","",0))</f>
        <v/>
      </c>
      <c r="AH78" t="str">
        <f>IF(E78="","",IF(②選手情報入力!P86="","",2))</f>
        <v/>
      </c>
    </row>
    <row r="79" spans="1:34">
      <c r="A79" t="str">
        <f>IF(E79="","",I79*1000000+①学校情報入力!$D$3*1000+②選手情報入力!A87)</f>
        <v/>
      </c>
      <c r="B79" t="str">
        <f>IF(E79="","",①学校情報入力!$D$3)</f>
        <v/>
      </c>
      <c r="E79" t="str">
        <f>IF(②選手情報入力!B87="","",②選手情報入力!B87)</f>
        <v/>
      </c>
      <c r="F79" t="str">
        <f>IF(E79="","",②選手情報入力!C87)</f>
        <v/>
      </c>
      <c r="G79" t="str">
        <f>IF(E79="","",②選手情報入力!D87)</f>
        <v/>
      </c>
      <c r="H79" t="str">
        <f t="shared" si="3"/>
        <v/>
      </c>
      <c r="I79" t="str">
        <f>IF(E79="","",IF(②選手情報入力!F87="男",1,2))</f>
        <v/>
      </c>
      <c r="J79" t="str">
        <f>IF(E79="","",IF(②選手情報入力!G87="","",②選手情報入力!G87))</f>
        <v/>
      </c>
      <c r="L79" t="str">
        <f t="shared" si="4"/>
        <v/>
      </c>
      <c r="M79" t="str">
        <f t="shared" si="5"/>
        <v/>
      </c>
      <c r="O79" t="str">
        <f>IF(E79="","",IF(②選手情報入力!H87="","",IF(I79=1,VLOOKUP(②選手情報入力!H87,種目情報!$A$4:$B$29,2,FALSE),VLOOKUP(②選手情報入力!H87,種目情報!$E$4:$F$24,2,FALSE))))</f>
        <v/>
      </c>
      <c r="P79" t="str">
        <f>IF(E79="","",IF(②選手情報入力!I87="","",②選手情報入力!I87))</f>
        <v/>
      </c>
      <c r="Q79" s="36" t="str">
        <f>IF(E79="","",IF(②選手情報入力!H87="","",0))</f>
        <v/>
      </c>
      <c r="R79" t="str">
        <f>IF(E79="","",IF(②選手情報入力!H87="","",IF(I79=1,VLOOKUP(②選手情報入力!H87,種目情報!$A$4:$C$29,3,FALSE),VLOOKUP(②選手情報入力!H87,種目情報!$E$4:$G$24,3,FALSE))))</f>
        <v/>
      </c>
      <c r="S79" t="str">
        <f>IF(E79="","",IF(②選手情報入力!J87="","",IF(I79=1,VLOOKUP(②選手情報入力!J87,種目情報!$A$4:$B$29,2,FALSE),VLOOKUP(②選手情報入力!J87,種目情報!$E$4:$F$24,2,FALSE))))</f>
        <v/>
      </c>
      <c r="T79" t="str">
        <f>IF(E79="","",IF(②選手情報入力!K87="","",②選手情報入力!K87))</f>
        <v/>
      </c>
      <c r="U79" s="36" t="str">
        <f>IF(E79="","",IF(②選手情報入力!J87="","",0))</f>
        <v/>
      </c>
      <c r="V79" t="str">
        <f>IF(E79="","",IF(②選手情報入力!J87="","",IF(I79=1,VLOOKUP(②選手情報入力!J87,種目情報!$A$4:$C$29,3,FALSE),VLOOKUP(②選手情報入力!J87,種目情報!$E$4:$G$24,3,FALSE))))</f>
        <v/>
      </c>
      <c r="W79" t="str">
        <f>IF(E79="","",IF(②選手情報入力!N87="","",IF(I79=1,種目情報!$J$4,種目情報!$J$7)))</f>
        <v/>
      </c>
      <c r="X79" t="str">
        <f>IF(A79="","",IF(②選手情報入力!N87="","",IF(I79=1,IF(②選手情報入力!$N$5="","",②選手情報入力!$N$5),IF(②選手情報入力!$N$6="","",②選手情報入力!$N$6))))</f>
        <v/>
      </c>
      <c r="Y79" s="36" t="str">
        <f>IF(E79="","",IF(②選手情報入力!N87="","",0))</f>
        <v/>
      </c>
      <c r="Z79" t="str">
        <f>IF(E79="","",IF(②選手情報入力!N87="","",2))</f>
        <v/>
      </c>
      <c r="AA79" t="str">
        <f>IF(E79="","",IF(②選手情報入力!O87="","",IF(I79=1,種目情報!$J$5,種目情報!$J$8)))</f>
        <v/>
      </c>
      <c r="AB79" t="str">
        <f>IF(E79="","",IF(②選手情報入力!O87="","",IF(I79=1,IF(②選手情報入力!$O$5="","",②選手情報入力!$O$5),IF(②選手情報入力!$O$6="","",②選手情報入力!$O$6))))</f>
        <v/>
      </c>
      <c r="AC79" t="str">
        <f>IF(E79="","",IF(②選手情報入力!O87="","",0))</f>
        <v/>
      </c>
      <c r="AD79" t="str">
        <f>IF(E79="","",IF(②選手情報入力!O87="","",2))</f>
        <v/>
      </c>
      <c r="AE79" t="str">
        <f>IF(E79="","",IF(②選手情報入力!P87="","",IF(I79=1,種目情報!$J$6,種目情報!$J$9)))</f>
        <v/>
      </c>
      <c r="AF79" t="str">
        <f>IF(E79="","",IF(②選手情報入力!P87="","",IF(I79=1,IF(②選手情報入力!$P$5="","",②選手情報入力!$P$5),IF(②選手情報入力!$P$6="","",②選手情報入力!$P$6))))</f>
        <v/>
      </c>
      <c r="AG79" t="str">
        <f>IF(E79="","",IF(②選手情報入力!P87="","",0))</f>
        <v/>
      </c>
      <c r="AH79" t="str">
        <f>IF(E79="","",IF(②選手情報入力!P87="","",2))</f>
        <v/>
      </c>
    </row>
    <row r="80" spans="1:34">
      <c r="A80" t="str">
        <f>IF(E80="","",I80*1000000+①学校情報入力!$D$3*1000+②選手情報入力!A88)</f>
        <v/>
      </c>
      <c r="B80" t="str">
        <f>IF(E80="","",①学校情報入力!$D$3)</f>
        <v/>
      </c>
      <c r="E80" t="str">
        <f>IF(②選手情報入力!B88="","",②選手情報入力!B88)</f>
        <v/>
      </c>
      <c r="F80" t="str">
        <f>IF(E80="","",②選手情報入力!C88)</f>
        <v/>
      </c>
      <c r="G80" t="str">
        <f>IF(E80="","",②選手情報入力!D88)</f>
        <v/>
      </c>
      <c r="H80" t="str">
        <f t="shared" si="3"/>
        <v/>
      </c>
      <c r="I80" t="str">
        <f>IF(E80="","",IF(②選手情報入力!F88="男",1,2))</f>
        <v/>
      </c>
      <c r="J80" t="str">
        <f>IF(E80="","",IF(②選手情報入力!G88="","",②選手情報入力!G88))</f>
        <v/>
      </c>
      <c r="L80" t="str">
        <f t="shared" si="4"/>
        <v/>
      </c>
      <c r="M80" t="str">
        <f t="shared" si="5"/>
        <v/>
      </c>
      <c r="O80" t="str">
        <f>IF(E80="","",IF(②選手情報入力!H88="","",IF(I80=1,VLOOKUP(②選手情報入力!H88,種目情報!$A$4:$B$29,2,FALSE),VLOOKUP(②選手情報入力!H88,種目情報!$E$4:$F$24,2,FALSE))))</f>
        <v/>
      </c>
      <c r="P80" t="str">
        <f>IF(E80="","",IF(②選手情報入力!I88="","",②選手情報入力!I88))</f>
        <v/>
      </c>
      <c r="Q80" s="36" t="str">
        <f>IF(E80="","",IF(②選手情報入力!H88="","",0))</f>
        <v/>
      </c>
      <c r="R80" t="str">
        <f>IF(E80="","",IF(②選手情報入力!H88="","",IF(I80=1,VLOOKUP(②選手情報入力!H88,種目情報!$A$4:$C$29,3,FALSE),VLOOKUP(②選手情報入力!H88,種目情報!$E$4:$G$24,3,FALSE))))</f>
        <v/>
      </c>
      <c r="S80" t="str">
        <f>IF(E80="","",IF(②選手情報入力!J88="","",IF(I80=1,VLOOKUP(②選手情報入力!J88,種目情報!$A$4:$B$29,2,FALSE),VLOOKUP(②選手情報入力!J88,種目情報!$E$4:$F$24,2,FALSE))))</f>
        <v/>
      </c>
      <c r="T80" t="str">
        <f>IF(E80="","",IF(②選手情報入力!K88="","",②選手情報入力!K88))</f>
        <v/>
      </c>
      <c r="U80" s="36" t="str">
        <f>IF(E80="","",IF(②選手情報入力!J88="","",0))</f>
        <v/>
      </c>
      <c r="V80" t="str">
        <f>IF(E80="","",IF(②選手情報入力!J88="","",IF(I80=1,VLOOKUP(②選手情報入力!J88,種目情報!$A$4:$C$29,3,FALSE),VLOOKUP(②選手情報入力!J88,種目情報!$E$4:$G$24,3,FALSE))))</f>
        <v/>
      </c>
      <c r="W80" t="str">
        <f>IF(E80="","",IF(②選手情報入力!N88="","",IF(I80=1,種目情報!$J$4,種目情報!$J$7)))</f>
        <v/>
      </c>
      <c r="X80" t="str">
        <f>IF(A80="","",IF(②選手情報入力!N88="","",IF(I80=1,IF(②選手情報入力!$N$5="","",②選手情報入力!$N$5),IF(②選手情報入力!$N$6="","",②選手情報入力!$N$6))))</f>
        <v/>
      </c>
      <c r="Y80" s="36" t="str">
        <f>IF(E80="","",IF(②選手情報入力!N88="","",0))</f>
        <v/>
      </c>
      <c r="Z80" t="str">
        <f>IF(E80="","",IF(②選手情報入力!N88="","",2))</f>
        <v/>
      </c>
      <c r="AA80" t="str">
        <f>IF(E80="","",IF(②選手情報入力!O88="","",IF(I80=1,種目情報!$J$5,種目情報!$J$8)))</f>
        <v/>
      </c>
      <c r="AB80" t="str">
        <f>IF(E80="","",IF(②選手情報入力!O88="","",IF(I80=1,IF(②選手情報入力!$O$5="","",②選手情報入力!$O$5),IF(②選手情報入力!$O$6="","",②選手情報入力!$O$6))))</f>
        <v/>
      </c>
      <c r="AC80" t="str">
        <f>IF(E80="","",IF(②選手情報入力!O88="","",0))</f>
        <v/>
      </c>
      <c r="AD80" t="str">
        <f>IF(E80="","",IF(②選手情報入力!O88="","",2))</f>
        <v/>
      </c>
      <c r="AE80" t="str">
        <f>IF(E80="","",IF(②選手情報入力!P88="","",IF(I80=1,種目情報!$J$6,種目情報!$J$9)))</f>
        <v/>
      </c>
      <c r="AF80" t="str">
        <f>IF(E80="","",IF(②選手情報入力!P88="","",IF(I80=1,IF(②選手情報入力!$P$5="","",②選手情報入力!$P$5),IF(②選手情報入力!$P$6="","",②選手情報入力!$P$6))))</f>
        <v/>
      </c>
      <c r="AG80" t="str">
        <f>IF(E80="","",IF(②選手情報入力!P88="","",0))</f>
        <v/>
      </c>
      <c r="AH80" t="str">
        <f>IF(E80="","",IF(②選手情報入力!P88="","",2))</f>
        <v/>
      </c>
    </row>
    <row r="81" spans="1:35">
      <c r="A81" t="str">
        <f>IF(E81="","",I81*1000000+①学校情報入力!$D$3*1000+②選手情報入力!A89)</f>
        <v/>
      </c>
      <c r="B81" t="str">
        <f>IF(E81="","",①学校情報入力!$D$3)</f>
        <v/>
      </c>
      <c r="E81" t="str">
        <f>IF(②選手情報入力!B89="","",②選手情報入力!B89)</f>
        <v/>
      </c>
      <c r="F81" t="str">
        <f>IF(E81="","",②選手情報入力!C89)</f>
        <v/>
      </c>
      <c r="G81" t="str">
        <f>IF(E81="","",②選手情報入力!D89)</f>
        <v/>
      </c>
      <c r="H81" t="str">
        <f t="shared" si="3"/>
        <v/>
      </c>
      <c r="I81" t="str">
        <f>IF(E81="","",IF(②選手情報入力!F89="男",1,2))</f>
        <v/>
      </c>
      <c r="J81" t="str">
        <f>IF(E81="","",IF(②選手情報入力!G89="","",②選手情報入力!G89))</f>
        <v/>
      </c>
      <c r="L81" t="str">
        <f t="shared" si="4"/>
        <v/>
      </c>
      <c r="M81" t="str">
        <f t="shared" si="5"/>
        <v/>
      </c>
      <c r="O81" t="str">
        <f>IF(E81="","",IF(②選手情報入力!H89="","",IF(I81=1,VLOOKUP(②選手情報入力!H89,種目情報!$A$4:$B$29,2,FALSE),VLOOKUP(②選手情報入力!H89,種目情報!$E$4:$F$24,2,FALSE))))</f>
        <v/>
      </c>
      <c r="P81" t="str">
        <f>IF(E81="","",IF(②選手情報入力!I89="","",②選手情報入力!I89))</f>
        <v/>
      </c>
      <c r="Q81" s="36" t="str">
        <f>IF(E81="","",IF(②選手情報入力!H89="","",0))</f>
        <v/>
      </c>
      <c r="R81" t="str">
        <f>IF(E81="","",IF(②選手情報入力!H89="","",IF(I81=1,VLOOKUP(②選手情報入力!H89,種目情報!$A$4:$C$29,3,FALSE),VLOOKUP(②選手情報入力!H89,種目情報!$E$4:$G$24,3,FALSE))))</f>
        <v/>
      </c>
      <c r="S81" t="str">
        <f>IF(E81="","",IF(②選手情報入力!J89="","",IF(I81=1,VLOOKUP(②選手情報入力!J89,種目情報!$A$4:$B$29,2,FALSE),VLOOKUP(②選手情報入力!J89,種目情報!$E$4:$F$24,2,FALSE))))</f>
        <v/>
      </c>
      <c r="T81" t="str">
        <f>IF(E81="","",IF(②選手情報入力!K89="","",②選手情報入力!K89))</f>
        <v/>
      </c>
      <c r="U81" s="36" t="str">
        <f>IF(E81="","",IF(②選手情報入力!J89="","",0))</f>
        <v/>
      </c>
      <c r="V81" t="str">
        <f>IF(E81="","",IF(②選手情報入力!J89="","",IF(I81=1,VLOOKUP(②選手情報入力!J89,種目情報!$A$4:$C$29,3,FALSE),VLOOKUP(②選手情報入力!J89,種目情報!$E$4:$G$24,3,FALSE))))</f>
        <v/>
      </c>
      <c r="W81" t="str">
        <f>IF(E81="","",IF(②選手情報入力!N89="","",IF(I81=1,種目情報!$J$4,種目情報!$J$7)))</f>
        <v/>
      </c>
      <c r="X81" t="str">
        <f>IF(A81="","",IF(②選手情報入力!N89="","",IF(I81=1,IF(②選手情報入力!$N$5="","",②選手情報入力!$N$5),IF(②選手情報入力!$N$6="","",②選手情報入力!$N$6))))</f>
        <v/>
      </c>
      <c r="Y81" s="36" t="str">
        <f>IF(E81="","",IF(②選手情報入力!N89="","",0))</f>
        <v/>
      </c>
      <c r="Z81" t="str">
        <f>IF(E81="","",IF(②選手情報入力!N89="","",2))</f>
        <v/>
      </c>
      <c r="AA81" t="str">
        <f>IF(E81="","",IF(②選手情報入力!O89="","",IF(I81=1,種目情報!$J$5,種目情報!$J$8)))</f>
        <v/>
      </c>
      <c r="AB81" t="str">
        <f>IF(E81="","",IF(②選手情報入力!O89="","",IF(I81=1,IF(②選手情報入力!$O$5="","",②選手情報入力!$O$5),IF(②選手情報入力!$O$6="","",②選手情報入力!$O$6))))</f>
        <v/>
      </c>
      <c r="AC81" t="str">
        <f>IF(E81="","",IF(②選手情報入力!O89="","",0))</f>
        <v/>
      </c>
      <c r="AD81" t="str">
        <f>IF(E81="","",IF(②選手情報入力!O89="","",2))</f>
        <v/>
      </c>
      <c r="AE81" t="str">
        <f>IF(E81="","",IF(②選手情報入力!P89="","",IF(I81=1,種目情報!$J$6,種目情報!$J$9)))</f>
        <v/>
      </c>
      <c r="AF81" t="str">
        <f>IF(E81="","",IF(②選手情報入力!P89="","",IF(I81=1,IF(②選手情報入力!$P$5="","",②選手情報入力!$P$5),IF(②選手情報入力!$P$6="","",②選手情報入力!$P$6))))</f>
        <v/>
      </c>
      <c r="AG81" t="str">
        <f>IF(E81="","",IF(②選手情報入力!P89="","",0))</f>
        <v/>
      </c>
      <c r="AH81" t="str">
        <f>IF(E81="","",IF(②選手情報入力!P89="","",2))</f>
        <v/>
      </c>
    </row>
    <row r="82" spans="1:35">
      <c r="A82" t="str">
        <f>IF(E82="","",I82*1000000+①学校情報入力!$D$3*1000+②選手情報入力!A90)</f>
        <v/>
      </c>
      <c r="B82" t="str">
        <f>IF(E82="","",①学校情報入力!$D$3)</f>
        <v/>
      </c>
      <c r="E82" t="str">
        <f>IF(②選手情報入力!B90="","",②選手情報入力!B90)</f>
        <v/>
      </c>
      <c r="F82" t="str">
        <f>IF(E82="","",②選手情報入力!C90)</f>
        <v/>
      </c>
      <c r="G82" t="str">
        <f>IF(E82="","",②選手情報入力!D90)</f>
        <v/>
      </c>
      <c r="H82" t="str">
        <f t="shared" si="3"/>
        <v/>
      </c>
      <c r="I82" t="str">
        <f>IF(E82="","",IF(②選手情報入力!F90="男",1,2))</f>
        <v/>
      </c>
      <c r="J82" t="str">
        <f>IF(E82="","",IF(②選手情報入力!G90="","",②選手情報入力!G90))</f>
        <v/>
      </c>
      <c r="L82" t="str">
        <f t="shared" si="4"/>
        <v/>
      </c>
      <c r="M82" t="str">
        <f t="shared" si="5"/>
        <v/>
      </c>
      <c r="O82" t="str">
        <f>IF(E82="","",IF(②選手情報入力!H90="","",IF(I82=1,VLOOKUP(②選手情報入力!H90,種目情報!$A$4:$B$29,2,FALSE),VLOOKUP(②選手情報入力!H90,種目情報!$E$4:$F$24,2,FALSE))))</f>
        <v/>
      </c>
      <c r="P82" t="str">
        <f>IF(E82="","",IF(②選手情報入力!I90="","",②選手情報入力!I90))</f>
        <v/>
      </c>
      <c r="Q82" s="36" t="str">
        <f>IF(E82="","",IF(②選手情報入力!H90="","",0))</f>
        <v/>
      </c>
      <c r="R82" t="str">
        <f>IF(E82="","",IF(②選手情報入力!H90="","",IF(I82=1,VLOOKUP(②選手情報入力!H90,種目情報!$A$4:$C$29,3,FALSE),VLOOKUP(②選手情報入力!H90,種目情報!$E$4:$G$24,3,FALSE))))</f>
        <v/>
      </c>
      <c r="S82" t="str">
        <f>IF(E82="","",IF(②選手情報入力!J90="","",IF(I82=1,VLOOKUP(②選手情報入力!J90,種目情報!$A$4:$B$29,2,FALSE),VLOOKUP(②選手情報入力!J90,種目情報!$E$4:$F$24,2,FALSE))))</f>
        <v/>
      </c>
      <c r="T82" t="str">
        <f>IF(E82="","",IF(②選手情報入力!K90="","",②選手情報入力!K90))</f>
        <v/>
      </c>
      <c r="U82" s="36" t="str">
        <f>IF(E82="","",IF(②選手情報入力!J90="","",0))</f>
        <v/>
      </c>
      <c r="V82" t="str">
        <f>IF(E82="","",IF(②選手情報入力!J90="","",IF(I82=1,VLOOKUP(②選手情報入力!J90,種目情報!$A$4:$C$29,3,FALSE),VLOOKUP(②選手情報入力!J90,種目情報!$E$4:$G$24,3,FALSE))))</f>
        <v/>
      </c>
      <c r="W82" t="str">
        <f>IF(E82="","",IF(②選手情報入力!N90="","",IF(I82=1,種目情報!$J$4,種目情報!$J$7)))</f>
        <v/>
      </c>
      <c r="X82" t="str">
        <f>IF(A82="","",IF(②選手情報入力!N90="","",IF(I82=1,IF(②選手情報入力!$N$5="","",②選手情報入力!$N$5),IF(②選手情報入力!$N$6="","",②選手情報入力!$N$6))))</f>
        <v/>
      </c>
      <c r="Y82" s="36" t="str">
        <f>IF(E82="","",IF(②選手情報入力!N90="","",0))</f>
        <v/>
      </c>
      <c r="Z82" t="str">
        <f>IF(E82="","",IF(②選手情報入力!N90="","",2))</f>
        <v/>
      </c>
      <c r="AA82" t="str">
        <f>IF(E82="","",IF(②選手情報入力!O90="","",IF(I82=1,種目情報!$J$5,種目情報!$J$8)))</f>
        <v/>
      </c>
      <c r="AB82" t="str">
        <f>IF(E82="","",IF(②選手情報入力!O90="","",IF(I82=1,IF(②選手情報入力!$O$5="","",②選手情報入力!$O$5),IF(②選手情報入力!$O$6="","",②選手情報入力!$O$6))))</f>
        <v/>
      </c>
      <c r="AC82" t="str">
        <f>IF(E82="","",IF(②選手情報入力!O90="","",0))</f>
        <v/>
      </c>
      <c r="AD82" t="str">
        <f>IF(E82="","",IF(②選手情報入力!O90="","",2))</f>
        <v/>
      </c>
      <c r="AE82" t="str">
        <f>IF(E82="","",IF(②選手情報入力!P90="","",IF(I82=1,種目情報!$J$6,種目情報!$J$9)))</f>
        <v/>
      </c>
      <c r="AF82" t="str">
        <f>IF(E82="","",IF(②選手情報入力!P90="","",IF(I82=1,IF(②選手情報入力!$P$5="","",②選手情報入力!$P$5),IF(②選手情報入力!$P$6="","",②選手情報入力!$P$6))))</f>
        <v/>
      </c>
      <c r="AG82" t="str">
        <f>IF(E82="","",IF(②選手情報入力!P90="","",0))</f>
        <v/>
      </c>
      <c r="AH82" t="str">
        <f>IF(E82="","",IF(②選手情報入力!P90="","",2))</f>
        <v/>
      </c>
    </row>
    <row r="83" spans="1:35">
      <c r="A83" t="str">
        <f>IF(E83="","",I83*1000000+①学校情報入力!$D$3*1000+②選手情報入力!A91)</f>
        <v/>
      </c>
      <c r="B83" t="str">
        <f>IF(E83="","",①学校情報入力!$D$3)</f>
        <v/>
      </c>
      <c r="E83" t="str">
        <f>IF(②選手情報入力!B91="","",②選手情報入力!B91)</f>
        <v/>
      </c>
      <c r="F83" t="str">
        <f>IF(E83="","",②選手情報入力!C91)</f>
        <v/>
      </c>
      <c r="G83" t="str">
        <f>IF(E83="","",②選手情報入力!D91)</f>
        <v/>
      </c>
      <c r="H83" t="str">
        <f t="shared" si="3"/>
        <v/>
      </c>
      <c r="I83" t="str">
        <f>IF(E83="","",IF(②選手情報入力!F91="男",1,2))</f>
        <v/>
      </c>
      <c r="J83" t="str">
        <f>IF(E83="","",IF(②選手情報入力!G91="","",②選手情報入力!G91))</f>
        <v/>
      </c>
      <c r="L83" t="str">
        <f t="shared" si="4"/>
        <v/>
      </c>
      <c r="M83" t="str">
        <f t="shared" si="5"/>
        <v/>
      </c>
      <c r="O83" t="str">
        <f>IF(E83="","",IF(②選手情報入力!H91="","",IF(I83=1,VLOOKUP(②選手情報入力!H91,種目情報!$A$4:$B$29,2,FALSE),VLOOKUP(②選手情報入力!H91,種目情報!$E$4:$F$24,2,FALSE))))</f>
        <v/>
      </c>
      <c r="P83" t="str">
        <f>IF(E83="","",IF(②選手情報入力!I91="","",②選手情報入力!I91))</f>
        <v/>
      </c>
      <c r="Q83" s="36" t="str">
        <f>IF(E83="","",IF(②選手情報入力!H91="","",0))</f>
        <v/>
      </c>
      <c r="R83" t="str">
        <f>IF(E83="","",IF(②選手情報入力!H91="","",IF(I83=1,VLOOKUP(②選手情報入力!H91,種目情報!$A$4:$C$29,3,FALSE),VLOOKUP(②選手情報入力!H91,種目情報!$E$4:$G$24,3,FALSE))))</f>
        <v/>
      </c>
      <c r="S83" t="str">
        <f>IF(E83="","",IF(②選手情報入力!J91="","",IF(I83=1,VLOOKUP(②選手情報入力!J91,種目情報!$A$4:$B$29,2,FALSE),VLOOKUP(②選手情報入力!J91,種目情報!$E$4:$F$24,2,FALSE))))</f>
        <v/>
      </c>
      <c r="T83" t="str">
        <f>IF(E83="","",IF(②選手情報入力!K91="","",②選手情報入力!K91))</f>
        <v/>
      </c>
      <c r="U83" s="36" t="str">
        <f>IF(E83="","",IF(②選手情報入力!J91="","",0))</f>
        <v/>
      </c>
      <c r="V83" t="str">
        <f>IF(E83="","",IF(②選手情報入力!J91="","",IF(I83=1,VLOOKUP(②選手情報入力!J91,種目情報!$A$4:$C$29,3,FALSE),VLOOKUP(②選手情報入力!J91,種目情報!$E$4:$G$24,3,FALSE))))</f>
        <v/>
      </c>
      <c r="W83" t="str">
        <f>IF(E83="","",IF(②選手情報入力!N91="","",IF(I83=1,種目情報!$J$4,種目情報!$J$7)))</f>
        <v/>
      </c>
      <c r="X83" t="str">
        <f>IF(A83="","",IF(②選手情報入力!N91="","",IF(I83=1,IF(②選手情報入力!$N$5="","",②選手情報入力!$N$5),IF(②選手情報入力!$N$6="","",②選手情報入力!$N$6))))</f>
        <v/>
      </c>
      <c r="Y83" s="36" t="str">
        <f>IF(E83="","",IF(②選手情報入力!N91="","",0))</f>
        <v/>
      </c>
      <c r="Z83" t="str">
        <f>IF(E83="","",IF(②選手情報入力!N91="","",2))</f>
        <v/>
      </c>
      <c r="AA83" t="str">
        <f>IF(E83="","",IF(②選手情報入力!O91="","",IF(I83=1,種目情報!$J$5,種目情報!$J$8)))</f>
        <v/>
      </c>
      <c r="AB83" t="str">
        <f>IF(E83="","",IF(②選手情報入力!O91="","",IF(I83=1,IF(②選手情報入力!$O$5="","",②選手情報入力!$O$5),IF(②選手情報入力!$O$6="","",②選手情報入力!$O$6))))</f>
        <v/>
      </c>
      <c r="AC83" t="str">
        <f>IF(E83="","",IF(②選手情報入力!O91="","",0))</f>
        <v/>
      </c>
      <c r="AD83" t="str">
        <f>IF(E83="","",IF(②選手情報入力!O91="","",2))</f>
        <v/>
      </c>
      <c r="AE83" t="str">
        <f>IF(E83="","",IF(②選手情報入力!P91="","",IF(I83=1,種目情報!$J$6,種目情報!$J$9)))</f>
        <v/>
      </c>
      <c r="AF83" t="str">
        <f>IF(E83="","",IF(②選手情報入力!P91="","",IF(I83=1,IF(②選手情報入力!$P$5="","",②選手情報入力!$P$5),IF(②選手情報入力!$P$6="","",②選手情報入力!$P$6))))</f>
        <v/>
      </c>
      <c r="AG83" t="str">
        <f>IF(E83="","",IF(②選手情報入力!P91="","",0))</f>
        <v/>
      </c>
      <c r="AH83" t="str">
        <f>IF(E83="","",IF(②選手情報入力!P91="","",2))</f>
        <v/>
      </c>
    </row>
    <row r="84" spans="1:35">
      <c r="A84" t="str">
        <f>IF(E84="","",I84*1000000+①学校情報入力!$D$3*1000+②選手情報入力!A92)</f>
        <v/>
      </c>
      <c r="B84" t="str">
        <f>IF(E84="","",①学校情報入力!$D$3)</f>
        <v/>
      </c>
      <c r="E84" t="str">
        <f>IF(②選手情報入力!B92="","",②選手情報入力!B92)</f>
        <v/>
      </c>
      <c r="F84" t="str">
        <f>IF(E84="","",②選手情報入力!C92)</f>
        <v/>
      </c>
      <c r="G84" t="str">
        <f>IF(E84="","",②選手情報入力!D92)</f>
        <v/>
      </c>
      <c r="H84" t="str">
        <f t="shared" si="3"/>
        <v/>
      </c>
      <c r="I84" t="str">
        <f>IF(E84="","",IF(②選手情報入力!F92="男",1,2))</f>
        <v/>
      </c>
      <c r="J84" t="str">
        <f>IF(E84="","",IF(②選手情報入力!G92="","",②選手情報入力!G92))</f>
        <v/>
      </c>
      <c r="L84" t="str">
        <f t="shared" si="4"/>
        <v/>
      </c>
      <c r="M84" t="str">
        <f t="shared" si="5"/>
        <v/>
      </c>
      <c r="O84" t="str">
        <f>IF(E84="","",IF(②選手情報入力!H92="","",IF(I84=1,VLOOKUP(②選手情報入力!H92,種目情報!$A$4:$B$29,2,FALSE),VLOOKUP(②選手情報入力!H92,種目情報!$E$4:$F$24,2,FALSE))))</f>
        <v/>
      </c>
      <c r="P84" t="str">
        <f>IF(E84="","",IF(②選手情報入力!I92="","",②選手情報入力!I92))</f>
        <v/>
      </c>
      <c r="Q84" s="36" t="str">
        <f>IF(E84="","",IF(②選手情報入力!H92="","",0))</f>
        <v/>
      </c>
      <c r="R84" t="str">
        <f>IF(E84="","",IF(②選手情報入力!H92="","",IF(I84=1,VLOOKUP(②選手情報入力!H92,種目情報!$A$4:$C$29,3,FALSE),VLOOKUP(②選手情報入力!H92,種目情報!$E$4:$G$24,3,FALSE))))</f>
        <v/>
      </c>
      <c r="S84" t="str">
        <f>IF(E84="","",IF(②選手情報入力!J92="","",IF(I84=1,VLOOKUP(②選手情報入力!J92,種目情報!$A$4:$B$29,2,FALSE),VLOOKUP(②選手情報入力!J92,種目情報!$E$4:$F$24,2,FALSE))))</f>
        <v/>
      </c>
      <c r="T84" t="str">
        <f>IF(E84="","",IF(②選手情報入力!K92="","",②選手情報入力!K92))</f>
        <v/>
      </c>
      <c r="U84" s="36" t="str">
        <f>IF(E84="","",IF(②選手情報入力!J92="","",0))</f>
        <v/>
      </c>
      <c r="V84" t="str">
        <f>IF(E84="","",IF(②選手情報入力!J92="","",IF(I84=1,VLOOKUP(②選手情報入力!J92,種目情報!$A$4:$C$29,3,FALSE),VLOOKUP(②選手情報入力!J92,種目情報!$E$4:$G$24,3,FALSE))))</f>
        <v/>
      </c>
      <c r="W84" t="str">
        <f>IF(E84="","",IF(②選手情報入力!N92="","",IF(I84=1,種目情報!$J$4,種目情報!$J$7)))</f>
        <v/>
      </c>
      <c r="X84" t="str">
        <f>IF(A84="","",IF(②選手情報入力!N92="","",IF(I84=1,IF(②選手情報入力!$N$5="","",②選手情報入力!$N$5),IF(②選手情報入力!$N$6="","",②選手情報入力!$N$6))))</f>
        <v/>
      </c>
      <c r="Y84" s="36" t="str">
        <f>IF(E84="","",IF(②選手情報入力!N92="","",0))</f>
        <v/>
      </c>
      <c r="Z84" t="str">
        <f>IF(E84="","",IF(②選手情報入力!N92="","",2))</f>
        <v/>
      </c>
      <c r="AA84" t="str">
        <f>IF(E84="","",IF(②選手情報入力!O92="","",IF(I84=1,種目情報!$J$5,種目情報!$J$8)))</f>
        <v/>
      </c>
      <c r="AB84" t="str">
        <f>IF(E84="","",IF(②選手情報入力!O92="","",IF(I84=1,IF(②選手情報入力!$O$5="","",②選手情報入力!$O$5),IF(②選手情報入力!$O$6="","",②選手情報入力!$O$6))))</f>
        <v/>
      </c>
      <c r="AC84" t="str">
        <f>IF(E84="","",IF(②選手情報入力!O92="","",0))</f>
        <v/>
      </c>
      <c r="AD84" t="str">
        <f>IF(E84="","",IF(②選手情報入力!O92="","",2))</f>
        <v/>
      </c>
      <c r="AE84" t="str">
        <f>IF(E84="","",IF(②選手情報入力!P92="","",IF(I84=1,種目情報!$J$6,種目情報!$J$9)))</f>
        <v/>
      </c>
      <c r="AF84" t="str">
        <f>IF(E84="","",IF(②選手情報入力!P92="","",IF(I84=1,IF(②選手情報入力!$P$5="","",②選手情報入力!$P$5),IF(②選手情報入力!$P$6="","",②選手情報入力!$P$6))))</f>
        <v/>
      </c>
      <c r="AG84" t="str">
        <f>IF(E84="","",IF(②選手情報入力!P92="","",0))</f>
        <v/>
      </c>
      <c r="AH84" t="str">
        <f>IF(E84="","",IF(②選手情報入力!P92="","",2))</f>
        <v/>
      </c>
    </row>
    <row r="85" spans="1:35">
      <c r="A85" t="str">
        <f>IF(E85="","",I85*1000000+①学校情報入力!$D$3*1000+②選手情報入力!A93)</f>
        <v/>
      </c>
      <c r="B85" t="str">
        <f>IF(E85="","",①学校情報入力!$D$3)</f>
        <v/>
      </c>
      <c r="E85" t="str">
        <f>IF(②選手情報入力!B93="","",②選手情報入力!B93)</f>
        <v/>
      </c>
      <c r="F85" t="str">
        <f>IF(E85="","",②選手情報入力!C93)</f>
        <v/>
      </c>
      <c r="G85" t="str">
        <f>IF(E85="","",②選手情報入力!D93)</f>
        <v/>
      </c>
      <c r="H85" t="str">
        <f t="shared" si="3"/>
        <v/>
      </c>
      <c r="I85" t="str">
        <f>IF(E85="","",IF(②選手情報入力!F93="男",1,2))</f>
        <v/>
      </c>
      <c r="J85" t="str">
        <f>IF(E85="","",IF(②選手情報入力!G93="","",②選手情報入力!G93))</f>
        <v/>
      </c>
      <c r="L85" t="str">
        <f t="shared" si="4"/>
        <v/>
      </c>
      <c r="M85" t="str">
        <f t="shared" si="5"/>
        <v/>
      </c>
      <c r="O85" t="str">
        <f>IF(E85="","",IF(②選手情報入力!H93="","",IF(I85=1,VLOOKUP(②選手情報入力!H93,種目情報!$A$4:$B$29,2,FALSE),VLOOKUP(②選手情報入力!H93,種目情報!$E$4:$F$24,2,FALSE))))</f>
        <v/>
      </c>
      <c r="P85" t="str">
        <f>IF(E85="","",IF(②選手情報入力!I93="","",②選手情報入力!I93))</f>
        <v/>
      </c>
      <c r="Q85" s="36" t="str">
        <f>IF(E85="","",IF(②選手情報入力!H93="","",0))</f>
        <v/>
      </c>
      <c r="R85" t="str">
        <f>IF(E85="","",IF(②選手情報入力!H93="","",IF(I85=1,VLOOKUP(②選手情報入力!H93,種目情報!$A$4:$C$29,3,FALSE),VLOOKUP(②選手情報入力!H93,種目情報!$E$4:$G$24,3,FALSE))))</f>
        <v/>
      </c>
      <c r="S85" t="str">
        <f>IF(E85="","",IF(②選手情報入力!J93="","",IF(I85=1,VLOOKUP(②選手情報入力!J93,種目情報!$A$4:$B$29,2,FALSE),VLOOKUP(②選手情報入力!J93,種目情報!$E$4:$F$24,2,FALSE))))</f>
        <v/>
      </c>
      <c r="T85" t="str">
        <f>IF(E85="","",IF(②選手情報入力!K93="","",②選手情報入力!K93))</f>
        <v/>
      </c>
      <c r="U85" s="36" t="str">
        <f>IF(E85="","",IF(②選手情報入力!J93="","",0))</f>
        <v/>
      </c>
      <c r="V85" t="str">
        <f>IF(E85="","",IF(②選手情報入力!J93="","",IF(I85=1,VLOOKUP(②選手情報入力!J93,種目情報!$A$4:$C$29,3,FALSE),VLOOKUP(②選手情報入力!J93,種目情報!$E$4:$G$24,3,FALSE))))</f>
        <v/>
      </c>
      <c r="W85" t="str">
        <f>IF(E85="","",IF(②選手情報入力!N93="","",IF(I85=1,種目情報!$J$4,種目情報!$J$7)))</f>
        <v/>
      </c>
      <c r="X85" t="str">
        <f>IF(A85="","",IF(②選手情報入力!N93="","",IF(I85=1,IF(②選手情報入力!$N$5="","",②選手情報入力!$N$5),IF(②選手情報入力!$N$6="","",②選手情報入力!$N$6))))</f>
        <v/>
      </c>
      <c r="Y85" s="36" t="str">
        <f>IF(E85="","",IF(②選手情報入力!N93="","",0))</f>
        <v/>
      </c>
      <c r="Z85" t="str">
        <f>IF(E85="","",IF(②選手情報入力!N93="","",2))</f>
        <v/>
      </c>
      <c r="AA85" t="str">
        <f>IF(E85="","",IF(②選手情報入力!O93="","",IF(I85=1,種目情報!$J$5,種目情報!$J$8)))</f>
        <v/>
      </c>
      <c r="AB85" t="str">
        <f>IF(E85="","",IF(②選手情報入力!O93="","",IF(I85=1,IF(②選手情報入力!$O$5="","",②選手情報入力!$O$5),IF(②選手情報入力!$O$6="","",②選手情報入力!$O$6))))</f>
        <v/>
      </c>
      <c r="AC85" t="str">
        <f>IF(E85="","",IF(②選手情報入力!O93="","",0))</f>
        <v/>
      </c>
      <c r="AD85" t="str">
        <f>IF(E85="","",IF(②選手情報入力!O93="","",2))</f>
        <v/>
      </c>
      <c r="AE85" t="str">
        <f>IF(E85="","",IF(②選手情報入力!P93="","",IF(I85=1,種目情報!$J$6,種目情報!$J$9)))</f>
        <v/>
      </c>
      <c r="AF85" t="str">
        <f>IF(E85="","",IF(②選手情報入力!P93="","",IF(I85=1,IF(②選手情報入力!$P$5="","",②選手情報入力!$P$5),IF(②選手情報入力!$P$6="","",②選手情報入力!$P$6))))</f>
        <v/>
      </c>
      <c r="AG85" t="str">
        <f>IF(E85="","",IF(②選手情報入力!P93="","",0))</f>
        <v/>
      </c>
      <c r="AH85" t="str">
        <f>IF(E85="","",IF(②選手情報入力!P93="","",2))</f>
        <v/>
      </c>
    </row>
    <row r="86" spans="1:35">
      <c r="A86" t="str">
        <f>IF(E86="","",I86*1000000+①学校情報入力!$D$3*1000+②選手情報入力!A94)</f>
        <v/>
      </c>
      <c r="B86" t="str">
        <f>IF(E86="","",①学校情報入力!$D$3)</f>
        <v/>
      </c>
      <c r="E86" t="str">
        <f>IF(②選手情報入力!B94="","",②選手情報入力!B94)</f>
        <v/>
      </c>
      <c r="F86" t="str">
        <f>IF(E86="","",②選手情報入力!C94)</f>
        <v/>
      </c>
      <c r="G86" t="str">
        <f>IF(E86="","",②選手情報入力!D94)</f>
        <v/>
      </c>
      <c r="H86" t="str">
        <f t="shared" si="3"/>
        <v/>
      </c>
      <c r="I86" t="str">
        <f>IF(E86="","",IF(②選手情報入力!F94="男",1,2))</f>
        <v/>
      </c>
      <c r="J86" t="str">
        <f>IF(E86="","",IF(②選手情報入力!G94="","",②選手情報入力!G94))</f>
        <v/>
      </c>
      <c r="L86" t="str">
        <f t="shared" si="4"/>
        <v/>
      </c>
      <c r="M86" t="str">
        <f t="shared" si="5"/>
        <v/>
      </c>
      <c r="O86" t="str">
        <f>IF(E86="","",IF(②選手情報入力!H94="","",IF(I86=1,VLOOKUP(②選手情報入力!H94,種目情報!$A$4:$B$29,2,FALSE),VLOOKUP(②選手情報入力!H94,種目情報!$E$4:$F$24,2,FALSE))))</f>
        <v/>
      </c>
      <c r="P86" t="str">
        <f>IF(E86="","",IF(②選手情報入力!I94="","",②選手情報入力!I94))</f>
        <v/>
      </c>
      <c r="Q86" s="36" t="str">
        <f>IF(E86="","",IF(②選手情報入力!H94="","",0))</f>
        <v/>
      </c>
      <c r="R86" t="str">
        <f>IF(E86="","",IF(②選手情報入力!H94="","",IF(I86=1,VLOOKUP(②選手情報入力!H94,種目情報!$A$4:$C$29,3,FALSE),VLOOKUP(②選手情報入力!H94,種目情報!$E$4:$G$24,3,FALSE))))</f>
        <v/>
      </c>
      <c r="S86" t="str">
        <f>IF(E86="","",IF(②選手情報入力!J94="","",IF(I86=1,VLOOKUP(②選手情報入力!J94,種目情報!$A$4:$B$29,2,FALSE),VLOOKUP(②選手情報入力!J94,種目情報!$E$4:$F$24,2,FALSE))))</f>
        <v/>
      </c>
      <c r="T86" t="str">
        <f>IF(E86="","",IF(②選手情報入力!K94="","",②選手情報入力!K94))</f>
        <v/>
      </c>
      <c r="U86" s="36" t="str">
        <f>IF(E86="","",IF(②選手情報入力!J94="","",0))</f>
        <v/>
      </c>
      <c r="V86" t="str">
        <f>IF(E86="","",IF(②選手情報入力!J94="","",IF(I86=1,VLOOKUP(②選手情報入力!J94,種目情報!$A$4:$C$29,3,FALSE),VLOOKUP(②選手情報入力!J94,種目情報!$E$4:$G$24,3,FALSE))))</f>
        <v/>
      </c>
      <c r="W86" t="str">
        <f>IF(E86="","",IF(②選手情報入力!N94="","",IF(I86=1,種目情報!$J$4,種目情報!$J$7)))</f>
        <v/>
      </c>
      <c r="X86" t="str">
        <f>IF(A86="","",IF(②選手情報入力!N94="","",IF(I86=1,IF(②選手情報入力!$N$5="","",②選手情報入力!$N$5),IF(②選手情報入力!$N$6="","",②選手情報入力!$N$6))))</f>
        <v/>
      </c>
      <c r="Y86" s="36" t="str">
        <f>IF(E86="","",IF(②選手情報入力!N94="","",0))</f>
        <v/>
      </c>
      <c r="Z86" t="str">
        <f>IF(E86="","",IF(②選手情報入力!N94="","",2))</f>
        <v/>
      </c>
      <c r="AA86" t="str">
        <f>IF(E86="","",IF(②選手情報入力!O94="","",IF(I86=1,種目情報!$J$5,種目情報!$J$8)))</f>
        <v/>
      </c>
      <c r="AB86" t="str">
        <f>IF(E86="","",IF(②選手情報入力!O94="","",IF(I86=1,IF(②選手情報入力!$O$5="","",②選手情報入力!$O$5),IF(②選手情報入力!$O$6="","",②選手情報入力!$O$6))))</f>
        <v/>
      </c>
      <c r="AC86" t="str">
        <f>IF(E86="","",IF(②選手情報入力!O94="","",0))</f>
        <v/>
      </c>
      <c r="AD86" t="str">
        <f>IF(E86="","",IF(②選手情報入力!O94="","",2))</f>
        <v/>
      </c>
      <c r="AE86" t="str">
        <f>IF(E86="","",IF(②選手情報入力!P94="","",IF(I86=1,種目情報!$J$6,種目情報!$J$9)))</f>
        <v/>
      </c>
      <c r="AF86" t="str">
        <f>IF(E86="","",IF(②選手情報入力!P94="","",IF(I86=1,IF(②選手情報入力!$P$5="","",②選手情報入力!$P$5),IF(②選手情報入力!$P$6="","",②選手情報入力!$P$6))))</f>
        <v/>
      </c>
      <c r="AG86" t="str">
        <f>IF(E86="","",IF(②選手情報入力!P94="","",0))</f>
        <v/>
      </c>
      <c r="AH86" t="str">
        <f>IF(E86="","",IF(②選手情報入力!P94="","",2))</f>
        <v/>
      </c>
    </row>
    <row r="87" spans="1:35">
      <c r="A87" t="str">
        <f>IF(E87="","",I87*1000000+①学校情報入力!$D$3*1000+②選手情報入力!A95)</f>
        <v/>
      </c>
      <c r="B87" t="str">
        <f>IF(E87="","",①学校情報入力!$D$3)</f>
        <v/>
      </c>
      <c r="E87" t="str">
        <f>IF(②選手情報入力!B95="","",②選手情報入力!B95)</f>
        <v/>
      </c>
      <c r="F87" t="str">
        <f>IF(E87="","",②選手情報入力!C95)</f>
        <v/>
      </c>
      <c r="G87" t="str">
        <f>IF(E87="","",②選手情報入力!D95)</f>
        <v/>
      </c>
      <c r="H87" t="str">
        <f t="shared" si="3"/>
        <v/>
      </c>
      <c r="I87" t="str">
        <f>IF(E87="","",IF(②選手情報入力!F95="男",1,2))</f>
        <v/>
      </c>
      <c r="J87" t="str">
        <f>IF(E87="","",IF(②選手情報入力!G95="","",②選手情報入力!G95))</f>
        <v/>
      </c>
      <c r="L87" t="str">
        <f t="shared" si="4"/>
        <v/>
      </c>
      <c r="M87" t="str">
        <f t="shared" si="5"/>
        <v/>
      </c>
      <c r="O87" t="str">
        <f>IF(E87="","",IF(②選手情報入力!H95="","",IF(I87=1,VLOOKUP(②選手情報入力!H95,種目情報!$A$4:$B$29,2,FALSE),VLOOKUP(②選手情報入力!H95,種目情報!$E$4:$F$24,2,FALSE))))</f>
        <v/>
      </c>
      <c r="P87" t="str">
        <f>IF(E87="","",IF(②選手情報入力!I95="","",②選手情報入力!I95))</f>
        <v/>
      </c>
      <c r="Q87" s="36" t="str">
        <f>IF(E87="","",IF(②選手情報入力!H95="","",0))</f>
        <v/>
      </c>
      <c r="R87" t="str">
        <f>IF(E87="","",IF(②選手情報入力!H95="","",IF(I87=1,VLOOKUP(②選手情報入力!H95,種目情報!$A$4:$C$29,3,FALSE),VLOOKUP(②選手情報入力!H95,種目情報!$E$4:$G$24,3,FALSE))))</f>
        <v/>
      </c>
      <c r="S87" t="str">
        <f>IF(E87="","",IF(②選手情報入力!J95="","",IF(I87=1,VLOOKUP(②選手情報入力!J95,種目情報!$A$4:$B$29,2,FALSE),VLOOKUP(②選手情報入力!J95,種目情報!$E$4:$F$24,2,FALSE))))</f>
        <v/>
      </c>
      <c r="T87" t="str">
        <f>IF(E87="","",IF(②選手情報入力!K95="","",②選手情報入力!K95))</f>
        <v/>
      </c>
      <c r="U87" s="36" t="str">
        <f>IF(E87="","",IF(②選手情報入力!J95="","",0))</f>
        <v/>
      </c>
      <c r="V87" t="str">
        <f>IF(E87="","",IF(②選手情報入力!J95="","",IF(I87=1,VLOOKUP(②選手情報入力!J95,種目情報!$A$4:$C$29,3,FALSE),VLOOKUP(②選手情報入力!J95,種目情報!$E$4:$G$24,3,FALSE))))</f>
        <v/>
      </c>
      <c r="W87" t="str">
        <f>IF(E87="","",IF(②選手情報入力!N95="","",IF(I87=1,種目情報!$J$4,種目情報!$J$7)))</f>
        <v/>
      </c>
      <c r="X87" t="str">
        <f>IF(A87="","",IF(②選手情報入力!N95="","",IF(I87=1,IF(②選手情報入力!$N$5="","",②選手情報入力!$N$5),IF(②選手情報入力!$N$6="","",②選手情報入力!$N$6))))</f>
        <v/>
      </c>
      <c r="Y87" s="36" t="str">
        <f>IF(E87="","",IF(②選手情報入力!N95="","",0))</f>
        <v/>
      </c>
      <c r="Z87" t="str">
        <f>IF(E87="","",IF(②選手情報入力!N95="","",2))</f>
        <v/>
      </c>
      <c r="AA87" t="str">
        <f>IF(E87="","",IF(②選手情報入力!O95="","",IF(I87=1,種目情報!$J$5,種目情報!$J$8)))</f>
        <v/>
      </c>
      <c r="AB87" t="str">
        <f>IF(E87="","",IF(②選手情報入力!O95="","",IF(I87=1,IF(②選手情報入力!$O$5="","",②選手情報入力!$O$5),IF(②選手情報入力!$O$6="","",②選手情報入力!$O$6))))</f>
        <v/>
      </c>
      <c r="AC87" t="str">
        <f>IF(E87="","",IF(②選手情報入力!O95="","",0))</f>
        <v/>
      </c>
      <c r="AD87" t="str">
        <f>IF(E87="","",IF(②選手情報入力!O95="","",2))</f>
        <v/>
      </c>
      <c r="AE87" t="str">
        <f>IF(E87="","",IF(②選手情報入力!P95="","",IF(I87=1,種目情報!$J$6,種目情報!$J$9)))</f>
        <v/>
      </c>
      <c r="AF87" t="str">
        <f>IF(E87="","",IF(②選手情報入力!P95="","",IF(I87=1,IF(②選手情報入力!$P$5="","",②選手情報入力!$P$5),IF(②選手情報入力!$P$6="","",②選手情報入力!$P$6))))</f>
        <v/>
      </c>
      <c r="AG87" t="str">
        <f>IF(E87="","",IF(②選手情報入力!P95="","",0))</f>
        <v/>
      </c>
      <c r="AH87" t="str">
        <f>IF(E87="","",IF(②選手情報入力!P95="","",2))</f>
        <v/>
      </c>
    </row>
    <row r="88" spans="1:35">
      <c r="A88" t="str">
        <f>IF(E88="","",I88*1000000+①学校情報入力!$D$3*1000+②選手情報入力!A96)</f>
        <v/>
      </c>
      <c r="B88" t="str">
        <f>IF(E88="","",①学校情報入力!$D$3)</f>
        <v/>
      </c>
      <c r="E88" t="str">
        <f>IF(②選手情報入力!B96="","",②選手情報入力!B96)</f>
        <v/>
      </c>
      <c r="F88" t="str">
        <f>IF(E88="","",②選手情報入力!C96)</f>
        <v/>
      </c>
      <c r="G88" t="str">
        <f>IF(E88="","",②選手情報入力!D96)</f>
        <v/>
      </c>
      <c r="H88" t="str">
        <f t="shared" si="3"/>
        <v/>
      </c>
      <c r="I88" t="str">
        <f>IF(E88="","",IF(②選手情報入力!F96="男",1,2))</f>
        <v/>
      </c>
      <c r="J88" t="str">
        <f>IF(E88="","",IF(②選手情報入力!G96="","",②選手情報入力!G96))</f>
        <v/>
      </c>
      <c r="L88" t="str">
        <f t="shared" si="4"/>
        <v/>
      </c>
      <c r="M88" t="str">
        <f t="shared" si="5"/>
        <v/>
      </c>
      <c r="O88" t="str">
        <f>IF(E88="","",IF(②選手情報入力!H96="","",IF(I88=1,VLOOKUP(②選手情報入力!H96,種目情報!$A$4:$B$29,2,FALSE),VLOOKUP(②選手情報入力!H96,種目情報!$E$4:$F$24,2,FALSE))))</f>
        <v/>
      </c>
      <c r="P88" t="str">
        <f>IF(E88="","",IF(②選手情報入力!I96="","",②選手情報入力!I96))</f>
        <v/>
      </c>
      <c r="Q88" s="36" t="str">
        <f>IF(E88="","",IF(②選手情報入力!H96="","",0))</f>
        <v/>
      </c>
      <c r="R88" t="str">
        <f>IF(E88="","",IF(②選手情報入力!H96="","",IF(I88=1,VLOOKUP(②選手情報入力!H96,種目情報!$A$4:$C$29,3,FALSE),VLOOKUP(②選手情報入力!H96,種目情報!$E$4:$G$24,3,FALSE))))</f>
        <v/>
      </c>
      <c r="S88" t="str">
        <f>IF(E88="","",IF(②選手情報入力!J96="","",IF(I88=1,VLOOKUP(②選手情報入力!J96,種目情報!$A$4:$B$29,2,FALSE),VLOOKUP(②選手情報入力!J96,種目情報!$E$4:$F$24,2,FALSE))))</f>
        <v/>
      </c>
      <c r="T88" t="str">
        <f>IF(E88="","",IF(②選手情報入力!K96="","",②選手情報入力!K96))</f>
        <v/>
      </c>
      <c r="U88" s="36" t="str">
        <f>IF(E88="","",IF(②選手情報入力!J96="","",0))</f>
        <v/>
      </c>
      <c r="V88" t="str">
        <f>IF(E88="","",IF(②選手情報入力!J96="","",IF(I88=1,VLOOKUP(②選手情報入力!J96,種目情報!$A$4:$C$29,3,FALSE),VLOOKUP(②選手情報入力!J96,種目情報!$E$4:$G$24,3,FALSE))))</f>
        <v/>
      </c>
      <c r="W88" t="str">
        <f>IF(E88="","",IF(②選手情報入力!N96="","",IF(I88=1,種目情報!$J$4,種目情報!$J$7)))</f>
        <v/>
      </c>
      <c r="X88" t="str">
        <f>IF(A88="","",IF(②選手情報入力!N96="","",IF(I88=1,IF(②選手情報入力!$N$5="","",②選手情報入力!$N$5),IF(②選手情報入力!$N$6="","",②選手情報入力!$N$6))))</f>
        <v/>
      </c>
      <c r="Y88" s="36" t="str">
        <f>IF(E88="","",IF(②選手情報入力!N96="","",0))</f>
        <v/>
      </c>
      <c r="Z88" t="str">
        <f>IF(E88="","",IF(②選手情報入力!N96="","",2))</f>
        <v/>
      </c>
      <c r="AA88" t="str">
        <f>IF(E88="","",IF(②選手情報入力!O96="","",IF(I88=1,種目情報!$J$5,種目情報!$J$8)))</f>
        <v/>
      </c>
      <c r="AB88" t="str">
        <f>IF(E88="","",IF(②選手情報入力!O96="","",IF(I88=1,IF(②選手情報入力!$O$5="","",②選手情報入力!$O$5),IF(②選手情報入力!$O$6="","",②選手情報入力!$O$6))))</f>
        <v/>
      </c>
      <c r="AC88" t="str">
        <f>IF(E88="","",IF(②選手情報入力!O96="","",0))</f>
        <v/>
      </c>
      <c r="AD88" t="str">
        <f>IF(E88="","",IF(②選手情報入力!O96="","",2))</f>
        <v/>
      </c>
      <c r="AE88" t="str">
        <f>IF(E88="","",IF(②選手情報入力!P96="","",IF(I88=1,種目情報!$J$6,種目情報!$J$9)))</f>
        <v/>
      </c>
      <c r="AF88" t="str">
        <f>IF(E88="","",IF(②選手情報入力!P96="","",IF(I88=1,IF(②選手情報入力!$P$5="","",②選手情報入力!$P$5),IF(②選手情報入力!$P$6="","",②選手情報入力!$P$6))))</f>
        <v/>
      </c>
      <c r="AG88" t="str">
        <f>IF(E88="","",IF(②選手情報入力!P96="","",0))</f>
        <v/>
      </c>
      <c r="AH88" t="str">
        <f>IF(E88="","",IF(②選手情報入力!P96="","",2))</f>
        <v/>
      </c>
    </row>
    <row r="89" spans="1:35">
      <c r="A89" t="str">
        <f>IF(E89="","",I89*1000000+①学校情報入力!$D$3*1000+②選手情報入力!A97)</f>
        <v/>
      </c>
      <c r="B89" t="str">
        <f>IF(E89="","",①学校情報入力!$D$3)</f>
        <v/>
      </c>
      <c r="E89" t="str">
        <f>IF(②選手情報入力!B97="","",②選手情報入力!B97)</f>
        <v/>
      </c>
      <c r="F89" t="str">
        <f>IF(E89="","",②選手情報入力!C97)</f>
        <v/>
      </c>
      <c r="G89" t="str">
        <f>IF(E89="","",②選手情報入力!D97)</f>
        <v/>
      </c>
      <c r="H89" t="str">
        <f t="shared" si="3"/>
        <v/>
      </c>
      <c r="I89" t="str">
        <f>IF(E89="","",IF(②選手情報入力!F97="男",1,2))</f>
        <v/>
      </c>
      <c r="J89" t="str">
        <f>IF(E89="","",IF(②選手情報入力!G97="","",②選手情報入力!G97))</f>
        <v/>
      </c>
      <c r="L89" t="str">
        <f t="shared" si="4"/>
        <v/>
      </c>
      <c r="M89" t="str">
        <f t="shared" si="5"/>
        <v/>
      </c>
      <c r="O89" t="str">
        <f>IF(E89="","",IF(②選手情報入力!H97="","",IF(I89=1,VLOOKUP(②選手情報入力!H97,種目情報!$A$4:$B$29,2,FALSE),VLOOKUP(②選手情報入力!H97,種目情報!$E$4:$F$24,2,FALSE))))</f>
        <v/>
      </c>
      <c r="P89" t="str">
        <f>IF(E89="","",IF(②選手情報入力!I97="","",②選手情報入力!I97))</f>
        <v/>
      </c>
      <c r="Q89" s="36" t="str">
        <f>IF(E89="","",IF(②選手情報入力!H97="","",0))</f>
        <v/>
      </c>
      <c r="R89" t="str">
        <f>IF(E89="","",IF(②選手情報入力!H97="","",IF(I89=1,VLOOKUP(②選手情報入力!H97,種目情報!$A$4:$C$29,3,FALSE),VLOOKUP(②選手情報入力!H97,種目情報!$E$4:$G$24,3,FALSE))))</f>
        <v/>
      </c>
      <c r="S89" t="str">
        <f>IF(E89="","",IF(②選手情報入力!J97="","",IF(I89=1,VLOOKUP(②選手情報入力!J97,種目情報!$A$4:$B$29,2,FALSE),VLOOKUP(②選手情報入力!J97,種目情報!$E$4:$F$24,2,FALSE))))</f>
        <v/>
      </c>
      <c r="T89" t="str">
        <f>IF(E89="","",IF(②選手情報入力!K97="","",②選手情報入力!K97))</f>
        <v/>
      </c>
      <c r="U89" s="36" t="str">
        <f>IF(E89="","",IF(②選手情報入力!J97="","",0))</f>
        <v/>
      </c>
      <c r="V89" t="str">
        <f>IF(E89="","",IF(②選手情報入力!J97="","",IF(I89=1,VLOOKUP(②選手情報入力!J97,種目情報!$A$4:$C$29,3,FALSE),VLOOKUP(②選手情報入力!J97,種目情報!$E$4:$G$24,3,FALSE))))</f>
        <v/>
      </c>
      <c r="W89" t="str">
        <f>IF(E89="","",IF(②選手情報入力!N97="","",IF(I89=1,種目情報!$J$4,種目情報!$J$7)))</f>
        <v/>
      </c>
      <c r="X89" t="str">
        <f>IF(A89="","",IF(②選手情報入力!N97="","",IF(I89=1,IF(②選手情報入力!$N$5="","",②選手情報入力!$N$5),IF(②選手情報入力!$N$6="","",②選手情報入力!$N$6))))</f>
        <v/>
      </c>
      <c r="Y89" s="36" t="str">
        <f>IF(E89="","",IF(②選手情報入力!N97="","",0))</f>
        <v/>
      </c>
      <c r="Z89" t="str">
        <f>IF(E89="","",IF(②選手情報入力!N97="","",2))</f>
        <v/>
      </c>
      <c r="AA89" t="str">
        <f>IF(E89="","",IF(②選手情報入力!O97="","",IF(I89=1,種目情報!$J$5,種目情報!$J$8)))</f>
        <v/>
      </c>
      <c r="AB89" t="str">
        <f>IF(E89="","",IF(②選手情報入力!O97="","",IF(I89=1,IF(②選手情報入力!$O$5="","",②選手情報入力!$O$5),IF(②選手情報入力!$O$6="","",②選手情報入力!$O$6))))</f>
        <v/>
      </c>
      <c r="AC89" t="str">
        <f>IF(E89="","",IF(②選手情報入力!O97="","",0))</f>
        <v/>
      </c>
      <c r="AD89" t="str">
        <f>IF(E89="","",IF(②選手情報入力!O97="","",2))</f>
        <v/>
      </c>
      <c r="AE89" t="str">
        <f>IF(E89="","",IF(②選手情報入力!P97="","",IF(I89=1,種目情報!$J$6,種目情報!$J$9)))</f>
        <v/>
      </c>
      <c r="AF89" t="str">
        <f>IF(E89="","",IF(②選手情報入力!P97="","",IF(I89=1,IF(②選手情報入力!$P$5="","",②選手情報入力!$P$5),IF(②選手情報入力!$P$6="","",②選手情報入力!$P$6))))</f>
        <v/>
      </c>
      <c r="AG89" t="str">
        <f>IF(E89="","",IF(②選手情報入力!P97="","",0))</f>
        <v/>
      </c>
      <c r="AH89" t="str">
        <f>IF(E89="","",IF(②選手情報入力!P97="","",2))</f>
        <v/>
      </c>
    </row>
    <row r="90" spans="1:35">
      <c r="A90" t="str">
        <f>IF(E90="","",I90*1000000+①学校情報入力!$D$3*1000+②選手情報入力!A98)</f>
        <v/>
      </c>
      <c r="B90" t="str">
        <f>IF(E90="","",①学校情報入力!$D$3)</f>
        <v/>
      </c>
      <c r="E90" t="str">
        <f>IF(②選手情報入力!B98="","",②選手情報入力!B98)</f>
        <v/>
      </c>
      <c r="F90" t="str">
        <f>IF(E90="","",②選手情報入力!C98)</f>
        <v/>
      </c>
      <c r="G90" t="str">
        <f>IF(E90="","",②選手情報入力!D98)</f>
        <v/>
      </c>
      <c r="H90" t="str">
        <f t="shared" si="3"/>
        <v/>
      </c>
      <c r="I90" t="str">
        <f>IF(E90="","",IF(②選手情報入力!F98="男",1,2))</f>
        <v/>
      </c>
      <c r="J90" t="str">
        <f>IF(E90="","",IF(②選手情報入力!G98="","",②選手情報入力!G98))</f>
        <v/>
      </c>
      <c r="L90" t="str">
        <f t="shared" si="4"/>
        <v/>
      </c>
      <c r="M90" t="str">
        <f t="shared" si="5"/>
        <v/>
      </c>
      <c r="O90" t="str">
        <f>IF(E90="","",IF(②選手情報入力!H98="","",IF(I90=1,VLOOKUP(②選手情報入力!H98,種目情報!$A$4:$B$29,2,FALSE),VLOOKUP(②選手情報入力!H98,種目情報!$E$4:$F$24,2,FALSE))))</f>
        <v/>
      </c>
      <c r="P90" t="str">
        <f>IF(E90="","",IF(②選手情報入力!I98="","",②選手情報入力!I98))</f>
        <v/>
      </c>
      <c r="Q90" s="36" t="str">
        <f>IF(E90="","",IF(②選手情報入力!H98="","",0))</f>
        <v/>
      </c>
      <c r="R90" t="str">
        <f>IF(E90="","",IF(②選手情報入力!H98="","",IF(I90=1,VLOOKUP(②選手情報入力!H98,種目情報!$A$4:$C$29,3,FALSE),VLOOKUP(②選手情報入力!H98,種目情報!$E$4:$G$24,3,FALSE))))</f>
        <v/>
      </c>
      <c r="S90" t="str">
        <f>IF(E90="","",IF(②選手情報入力!J98="","",IF(I90=1,VLOOKUP(②選手情報入力!J98,種目情報!$A$4:$B$29,2,FALSE),VLOOKUP(②選手情報入力!J98,種目情報!$E$4:$F$24,2,FALSE))))</f>
        <v/>
      </c>
      <c r="T90" t="str">
        <f>IF(E90="","",IF(②選手情報入力!K98="","",②選手情報入力!K98))</f>
        <v/>
      </c>
      <c r="U90" s="36" t="str">
        <f>IF(E90="","",IF(②選手情報入力!J98="","",0))</f>
        <v/>
      </c>
      <c r="V90" t="str">
        <f>IF(E90="","",IF(②選手情報入力!J98="","",IF(I90=1,VLOOKUP(②選手情報入力!J98,種目情報!$A$4:$C$29,3,FALSE),VLOOKUP(②選手情報入力!J98,種目情報!$E$4:$G$24,3,FALSE))))</f>
        <v/>
      </c>
      <c r="W90" t="str">
        <f>IF(E90="","",IF(②選手情報入力!N98="","",IF(I90=1,種目情報!$J$4,種目情報!$J$7)))</f>
        <v/>
      </c>
      <c r="X90" t="str">
        <f>IF(A90="","",IF(②選手情報入力!N98="","",IF(I90=1,IF(②選手情報入力!$N$5="","",②選手情報入力!$N$5),IF(②選手情報入力!$N$6="","",②選手情報入力!$N$6))))</f>
        <v/>
      </c>
      <c r="Y90" s="36" t="str">
        <f>IF(E90="","",IF(②選手情報入力!N98="","",0))</f>
        <v/>
      </c>
      <c r="Z90" t="str">
        <f>IF(E90="","",IF(②選手情報入力!N98="","",2))</f>
        <v/>
      </c>
      <c r="AA90" t="str">
        <f>IF(E90="","",IF(②選手情報入力!O98="","",IF(I90=1,種目情報!$J$5,種目情報!$J$8)))</f>
        <v/>
      </c>
      <c r="AB90" t="str">
        <f>IF(E90="","",IF(②選手情報入力!O98="","",IF(I90=1,IF(②選手情報入力!$O$5="","",②選手情報入力!$O$5),IF(②選手情報入力!$O$6="","",②選手情報入力!$O$6))))</f>
        <v/>
      </c>
      <c r="AC90" t="str">
        <f>IF(E90="","",IF(②選手情報入力!O98="","",0))</f>
        <v/>
      </c>
      <c r="AD90" t="str">
        <f>IF(E90="","",IF(②選手情報入力!O98="","",2))</f>
        <v/>
      </c>
      <c r="AE90" t="str">
        <f>IF(E90="","",IF(②選手情報入力!P98="","",IF(I90=1,種目情報!$J$6,種目情報!$J$9)))</f>
        <v/>
      </c>
      <c r="AF90" t="str">
        <f>IF(E90="","",IF(②選手情報入力!P98="","",IF(I90=1,IF(②選手情報入力!$P$5="","",②選手情報入力!$P$5),IF(②選手情報入力!$P$6="","",②選手情報入力!$P$6))))</f>
        <v/>
      </c>
      <c r="AG90" t="str">
        <f>IF(E90="","",IF(②選手情報入力!P98="","",0))</f>
        <v/>
      </c>
      <c r="AH90" t="str">
        <f>IF(E90="","",IF(②選手情報入力!P98="","",2))</f>
        <v/>
      </c>
    </row>
    <row r="91" spans="1:35">
      <c r="A91" t="str">
        <f>IF(E91="","",I91*1000000+①学校情報入力!$D$3*1000+②選手情報入力!A99)</f>
        <v/>
      </c>
      <c r="B91" t="str">
        <f>IF(E91="","",①学校情報入力!$D$3)</f>
        <v/>
      </c>
      <c r="E91" t="str">
        <f>IF(②選手情報入力!B99="","",②選手情報入力!B99)</f>
        <v/>
      </c>
      <c r="F91" t="str">
        <f>IF(E91="","",②選手情報入力!C99)</f>
        <v/>
      </c>
      <c r="G91" t="str">
        <f>IF(E91="","",②選手情報入力!D99)</f>
        <v/>
      </c>
      <c r="H91" t="str">
        <f t="shared" si="3"/>
        <v/>
      </c>
      <c r="I91" t="str">
        <f>IF(E91="","",IF(②選手情報入力!F99="男",1,2))</f>
        <v/>
      </c>
      <c r="J91" t="str">
        <f>IF(E91="","",IF(②選手情報入力!G99="","",②選手情報入力!G99))</f>
        <v/>
      </c>
      <c r="L91" t="str">
        <f t="shared" si="4"/>
        <v/>
      </c>
      <c r="M91" t="str">
        <f t="shared" si="5"/>
        <v/>
      </c>
      <c r="O91" t="str">
        <f>IF(E91="","",IF(②選手情報入力!H99="","",IF(I91=1,VLOOKUP(②選手情報入力!H99,種目情報!$A$4:$B$29,2,FALSE),VLOOKUP(②選手情報入力!H99,種目情報!$E$4:$F$24,2,FALSE))))</f>
        <v/>
      </c>
      <c r="P91" t="str">
        <f>IF(E91="","",IF(②選手情報入力!I99="","",②選手情報入力!I99))</f>
        <v/>
      </c>
      <c r="Q91" s="36" t="str">
        <f>IF(E91="","",IF(②選手情報入力!H99="","",0))</f>
        <v/>
      </c>
      <c r="R91" t="str">
        <f>IF(E91="","",IF(②選手情報入力!H99="","",IF(I91=1,VLOOKUP(②選手情報入力!H99,種目情報!$A$4:$C$29,3,FALSE),VLOOKUP(②選手情報入力!H99,種目情報!$E$4:$G$24,3,FALSE))))</f>
        <v/>
      </c>
      <c r="S91" t="str">
        <f>IF(E91="","",IF(②選手情報入力!J99="","",IF(I91=1,VLOOKUP(②選手情報入力!J99,種目情報!$A$4:$B$29,2,FALSE),VLOOKUP(②選手情報入力!J99,種目情報!$E$4:$F$24,2,FALSE))))</f>
        <v/>
      </c>
      <c r="T91" t="str">
        <f>IF(E91="","",IF(②選手情報入力!K99="","",②選手情報入力!K99))</f>
        <v/>
      </c>
      <c r="U91" s="36" t="str">
        <f>IF(E91="","",IF(②選手情報入力!J99="","",0))</f>
        <v/>
      </c>
      <c r="V91" t="str">
        <f>IF(E91="","",IF(②選手情報入力!J99="","",IF(I91=1,VLOOKUP(②選手情報入力!J99,種目情報!$A$4:$C$29,3,FALSE),VLOOKUP(②選手情報入力!J99,種目情報!$E$4:$G$24,3,FALSE))))</f>
        <v/>
      </c>
      <c r="W91" t="str">
        <f>IF(E91="","",IF(②選手情報入力!N99="","",IF(I91=1,種目情報!$J$4,種目情報!$J$7)))</f>
        <v/>
      </c>
      <c r="X91" t="str">
        <f>IF(A91="","",IF(②選手情報入力!N99="","",IF(I91=1,IF(②選手情報入力!$N$5="","",②選手情報入力!$N$5),IF(②選手情報入力!$N$6="","",②選手情報入力!$N$6))))</f>
        <v/>
      </c>
      <c r="Y91" s="36" t="str">
        <f>IF(E91="","",IF(②選手情報入力!N99="","",0))</f>
        <v/>
      </c>
      <c r="Z91" t="str">
        <f>IF(E91="","",IF(②選手情報入力!N99="","",2))</f>
        <v/>
      </c>
      <c r="AA91" t="str">
        <f>IF(E91="","",IF(②選手情報入力!O99="","",IF(I91=1,種目情報!$J$5,種目情報!$J$8)))</f>
        <v/>
      </c>
      <c r="AB91" t="str">
        <f>IF(E91="","",IF(②選手情報入力!O99="","",IF(I91=1,IF(②選手情報入力!$O$5="","",②選手情報入力!$O$5),IF(②選手情報入力!$O$6="","",②選手情報入力!$O$6))))</f>
        <v/>
      </c>
      <c r="AC91" t="str">
        <f>IF(E91="","",IF(②選手情報入力!O99="","",0))</f>
        <v/>
      </c>
      <c r="AD91" t="str">
        <f>IF(E91="","",IF(②選手情報入力!O99="","",2))</f>
        <v/>
      </c>
      <c r="AE91" t="str">
        <f>IF(E91="","",IF(②選手情報入力!P99="","",IF(I91=1,種目情報!$J$6,種目情報!$J$9)))</f>
        <v/>
      </c>
      <c r="AF91" t="str">
        <f>IF(E91="","",IF(②選手情報入力!P99="","",IF(I91=1,IF(②選手情報入力!$P$5="","",②選手情報入力!$P$5),IF(②選手情報入力!$P$6="","",②選手情報入力!$P$6))))</f>
        <v/>
      </c>
      <c r="AG91" t="str">
        <f>IF(E91="","",IF(②選手情報入力!P99="","",0))</f>
        <v/>
      </c>
      <c r="AH91" t="str">
        <f>IF(E91="","",IF(②選手情報入力!P99="","",2))</f>
        <v/>
      </c>
    </row>
    <row r="92" spans="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sheetData>
  <sheetProtection sheet="1" objects="1" scenarios="1"/>
  <phoneticPr fontId="2"/>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pane ySplit="1" topLeftCell="A2" activePane="bottomLeft" state="frozen"/>
      <selection pane="bottomLeft" activeCell="A33" sqref="A33"/>
    </sheetView>
  </sheetViews>
  <sheetFormatPr defaultRowHeight="13.5"/>
  <sheetData>
    <row r="1" spans="1:13">
      <c r="A1" t="s">
        <v>56</v>
      </c>
      <c r="B1" t="s">
        <v>57</v>
      </c>
      <c r="C1" t="s">
        <v>58</v>
      </c>
      <c r="D1" t="s">
        <v>59</v>
      </c>
      <c r="E1" t="s">
        <v>60</v>
      </c>
      <c r="F1" t="s">
        <v>61</v>
      </c>
      <c r="G1" t="s">
        <v>62</v>
      </c>
      <c r="H1" t="s">
        <v>3</v>
      </c>
      <c r="I1" t="s">
        <v>8</v>
      </c>
      <c r="J1" t="s">
        <v>63</v>
      </c>
      <c r="K1" t="s">
        <v>64</v>
      </c>
      <c r="L1" t="s">
        <v>65</v>
      </c>
      <c r="M1" t="s">
        <v>66</v>
      </c>
    </row>
    <row r="2" spans="1:13">
      <c r="A2" t="str">
        <f>IF(③リレー情報確認!C8="","",440000+①学校情報入力!$D$3*10)</f>
        <v/>
      </c>
      <c r="B2" t="str">
        <f>IF(A2="","",①学校情報入力!$D$3)</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IF(③リレー情報確認!C9="","",440000+①学校情報入力!$D$3*10)</f>
        <v/>
      </c>
      <c r="B3" t="str">
        <f>IF(A3="","",①学校情報入力!$D$3)</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IF(③リレー情報確認!C10="","",440000+①学校情報入力!$D$3*10)</f>
        <v/>
      </c>
      <c r="B4" t="str">
        <f>IF(A4="","",①学校情報入力!$D$3)</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IF(③リレー情報確認!C11="","",440000+①学校情報入力!$D$3*10)</f>
        <v/>
      </c>
      <c r="B5" t="str">
        <f>IF(A5="","",①学校情報入力!$D$3)</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IF(③リレー情報確認!C12="","",440000+①学校情報入力!$D$3*10)</f>
        <v/>
      </c>
      <c r="B6" t="str">
        <f>IF(A6="","",①学校情報入力!$D$3)</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IF(③リレー情報確認!C13="","",440000+①学校情報入力!$D$3*10)</f>
        <v/>
      </c>
      <c r="B7" t="str">
        <f>IF(A7="","",①学校情報入力!$D$3)</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IF(③リレー情報確認!I8="","",550000+①学校情報入力!$D$3*10)</f>
        <v/>
      </c>
      <c r="B8" s="12" t="str">
        <f>IF(A8="","",①学校情報入力!$D$3)</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IF(③リレー情報確認!I9="","",550000+①学校情報入力!$D$3*10)</f>
        <v/>
      </c>
      <c r="B9" s="12" t="str">
        <f>IF(A9="","",①学校情報入力!$D$3)</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IF(③リレー情報確認!I10="","",550000+①学校情報入力!$D$3*10)</f>
        <v/>
      </c>
      <c r="B10" s="12" t="str">
        <f>IF(A10="","",①学校情報入力!$D$3)</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IF(③リレー情報確認!I11="","",550000+①学校情報入力!$D$3*10)</f>
        <v/>
      </c>
      <c r="B11" s="12" t="str">
        <f>IF(A11="","",①学校情報入力!$D$3)</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IF(③リレー情報確認!I12="","",550000+①学校情報入力!$D$3*10)</f>
        <v/>
      </c>
      <c r="B12" s="12" t="str">
        <f>IF(A12="","",①学校情報入力!$D$3)</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IF(③リレー情報確認!I13="","",550000+①学校情報入力!$D$3*10)</f>
        <v/>
      </c>
      <c r="B13" s="12" t="str">
        <f>IF(A13="","",①学校情報入力!$D$3)</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IF(③リレー情報確認!O8="","",660000+①学校情報入力!$D$3*10)</f>
        <v/>
      </c>
      <c r="B14" t="str">
        <f>IF(A14="","",①学校情報入力!$D$3)</f>
        <v/>
      </c>
      <c r="C14" t="str">
        <f>IF(A14="","",③リレー情報確認!$J$1)</f>
        <v/>
      </c>
      <c r="D14" t="str">
        <f>IF(A14="","",③リレー情報確認!$P$1)</f>
        <v/>
      </c>
      <c r="G14">
        <v>1</v>
      </c>
      <c r="H14" t="str">
        <f>IF(A14="","",③リレー情報確認!K8)</f>
        <v/>
      </c>
      <c r="I14" t="str">
        <f>IF(A14="","",③リレー情報確認!P8)</f>
        <v/>
      </c>
      <c r="J14" t="str">
        <f>IF(A14="","",種目情報!$J$6)</f>
        <v/>
      </c>
      <c r="K14" t="str">
        <f>IF(A14="","",③リレー情報確認!$R$8)</f>
        <v/>
      </c>
      <c r="L14" t="str">
        <f>IF(A14="","",0)</f>
        <v/>
      </c>
      <c r="M14" t="str">
        <f>IF(A14="","",種目情報!$K$6)</f>
        <v/>
      </c>
    </row>
    <row r="15" spans="1:13">
      <c r="A15" t="str">
        <f>IF(③リレー情報確認!O9="","",660000+①学校情報入力!$D$3*10)</f>
        <v/>
      </c>
      <c r="B15" t="str">
        <f>IF(A15="","",①学校情報入力!$D$3)</f>
        <v/>
      </c>
      <c r="C15" t="str">
        <f>IF(A15="","",③リレー情報確認!$J$1)</f>
        <v/>
      </c>
      <c r="D15" t="str">
        <f>IF(A15="","",③リレー情報確認!$P$1)</f>
        <v/>
      </c>
      <c r="G15">
        <v>2</v>
      </c>
      <c r="H15" t="str">
        <f>IF(A15="","",③リレー情報確認!K9)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IF(③リレー情報確認!O10="","",660000+①学校情報入力!$D$3*10)</f>
        <v/>
      </c>
      <c r="B16" t="str">
        <f>IF(A16="","",①学校情報入力!$D$3)</f>
        <v/>
      </c>
      <c r="C16" t="str">
        <f>IF(A16="","",③リレー情報確認!$J$1)</f>
        <v/>
      </c>
      <c r="D16" t="str">
        <f>IF(A16="","",③リレー情報確認!$P$1)</f>
        <v/>
      </c>
      <c r="G16">
        <v>3</v>
      </c>
      <c r="H16" t="str">
        <f>IF(A16="","",③リレー情報確認!K10)</f>
        <v/>
      </c>
      <c r="I16" t="str">
        <f>IF(A16="","",③リレー情報確認!P10)</f>
        <v/>
      </c>
      <c r="J16" t="str">
        <f>IF(A16="","",種目情報!$J$6)</f>
        <v/>
      </c>
      <c r="K16" t="str">
        <f>IF(A16="","",③リレー情報確認!$R$8)</f>
        <v/>
      </c>
      <c r="L16" t="str">
        <f t="shared" si="2"/>
        <v/>
      </c>
      <c r="M16" t="str">
        <f>IF(A16="","",種目情報!$K$6)</f>
        <v/>
      </c>
    </row>
    <row r="17" spans="1:13">
      <c r="A17" t="str">
        <f>IF(③リレー情報確認!O11="","",660000+①学校情報入力!$D$3*10)</f>
        <v/>
      </c>
      <c r="B17" t="str">
        <f>IF(A17="","",①学校情報入力!$D$3)</f>
        <v/>
      </c>
      <c r="C17" t="str">
        <f>IF(A17="","",③リレー情報確認!$J$1)</f>
        <v/>
      </c>
      <c r="D17" t="str">
        <f>IF(A17="","",③リレー情報確認!$P$1)</f>
        <v/>
      </c>
      <c r="G17">
        <v>4</v>
      </c>
      <c r="H17" t="str">
        <f>IF(A17="","",③リレー情報確認!K11)</f>
        <v/>
      </c>
      <c r="I17" t="str">
        <f>IF(A17="","",③リレー情報確認!P11)</f>
        <v/>
      </c>
      <c r="J17" t="str">
        <f>IF(A17="","",種目情報!$J$6)</f>
        <v/>
      </c>
      <c r="K17" t="str">
        <f>IF(A17="","",③リレー情報確認!$R$8)</f>
        <v/>
      </c>
      <c r="L17" t="str">
        <f t="shared" si="2"/>
        <v/>
      </c>
      <c r="M17" t="str">
        <f>IF(A17="","",種目情報!$K$6)</f>
        <v/>
      </c>
    </row>
    <row r="18" spans="1:13">
      <c r="A18" t="str">
        <f>IF(③リレー情報確認!O12="","",660000+①学校情報入力!$D$3*10)</f>
        <v/>
      </c>
      <c r="B18" t="str">
        <f>IF(A18="","",①学校情報入力!$D$3)</f>
        <v/>
      </c>
      <c r="C18" t="str">
        <f>IF(A18="","",③リレー情報確認!$J$1)</f>
        <v/>
      </c>
      <c r="D18" t="str">
        <f>IF(A18="","",③リレー情報確認!$P$1)</f>
        <v/>
      </c>
      <c r="G18">
        <v>5</v>
      </c>
      <c r="H18" t="str">
        <f>IF(A18="","",③リレー情報確認!K12)</f>
        <v/>
      </c>
      <c r="I18" t="str">
        <f>IF(A18="","",③リレー情報確認!P12)</f>
        <v/>
      </c>
      <c r="J18" t="str">
        <f>IF(A18="","",種目情報!$J$6)</f>
        <v/>
      </c>
      <c r="K18" t="str">
        <f>IF(A18="","",③リレー情報確認!$R$8)</f>
        <v/>
      </c>
      <c r="L18" t="str">
        <f t="shared" si="2"/>
        <v/>
      </c>
      <c r="M18" t="str">
        <f>IF(A18="","",種目情報!$K$6)</f>
        <v/>
      </c>
    </row>
    <row r="19" spans="1:13">
      <c r="A19" t="str">
        <f>IF(③リレー情報確認!O13="","",660000+①学校情報入力!$D$3*10)</f>
        <v/>
      </c>
      <c r="B19" t="str">
        <f>IF(A19="","",①学校情報入力!$D$3)</f>
        <v/>
      </c>
      <c r="C19" t="str">
        <f>IF(A19="","",③リレー情報確認!$J$1)</f>
        <v/>
      </c>
      <c r="D19" t="str">
        <f>IF(A19="","",③リレー情報確認!$P$1)</f>
        <v/>
      </c>
      <c r="G19">
        <v>6</v>
      </c>
      <c r="H19" t="str">
        <f>IF(A19="","",③リレー情報確認!K13)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IF(③リレー情報確認!U8="","",490000+①学校情報入力!$D$3*10)</f>
        <v/>
      </c>
      <c r="B20" s="11" t="str">
        <f>IF(A20="","",①学校情報入力!$D$3)</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IF(③リレー情報確認!U9="","",490000+①学校情報入力!$D$3*10)</f>
        <v/>
      </c>
      <c r="B21" s="11" t="str">
        <f>IF(A21="","",①学校情報入力!$D$3)</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6" si="4">IF(A21="","",0)</f>
        <v/>
      </c>
      <c r="M21" s="11" t="str">
        <f>IF(A21="","",種目情報!$K$7)</f>
        <v/>
      </c>
    </row>
    <row r="22" spans="1:13">
      <c r="A22" s="11" t="str">
        <f>IF(③リレー情報確認!U10="","",490000+①学校情報入力!$D$3*10)</f>
        <v/>
      </c>
      <c r="B22" s="11" t="str">
        <f>IF(A22="","",①学校情報入力!$D$3)</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IF(③リレー情報確認!U11="","",490000+①学校情報入力!$D$3*10)</f>
        <v/>
      </c>
      <c r="B23" s="11" t="str">
        <f>IF(A23="","",①学校情報入力!$D$3)</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IF(③リレー情報確認!U12="","",490000+①学校情報入力!$D$3*10)</f>
        <v/>
      </c>
      <c r="B24" s="11" t="str">
        <f>IF(A24="","",①学校情報入力!$D$3)</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IF(③リレー情報確認!U13="","",490000+①学校情報入力!$D$3*10)</f>
        <v/>
      </c>
      <c r="B25" s="11" t="str">
        <f>IF(A25="","",①学校情報入力!$D$3)</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row r="26" spans="1:13">
      <c r="A26" s="6" t="str">
        <f>IF(③リレー情報確認!C20="","",590000+①学校情報入力!$D$3*10)</f>
        <v/>
      </c>
      <c r="B26" t="str">
        <f>IF(A26="","",①学校情報入力!$D$3)</f>
        <v/>
      </c>
      <c r="C26" t="str">
        <f>IF(A26="","",③リレー情報確認!$J$1)</f>
        <v/>
      </c>
      <c r="D26" t="str">
        <f>IF(A26="","",③リレー情報確認!$P$1)</f>
        <v/>
      </c>
      <c r="G26">
        <v>1</v>
      </c>
      <c r="H26" t="str">
        <f>IF(A26="","",③リレー情報確認!E20)</f>
        <v/>
      </c>
      <c r="I26" t="str">
        <f>IF(A26="","",③リレー情報確認!D20)</f>
        <v/>
      </c>
      <c r="J26" t="str">
        <f>IF(A26="","",種目情報!$J$8)</f>
        <v/>
      </c>
      <c r="K26" t="str">
        <f>IF(A26="","",③リレー情報確認!$F$20)</f>
        <v/>
      </c>
      <c r="L26" t="str">
        <f t="shared" si="4"/>
        <v/>
      </c>
      <c r="M26" t="str">
        <f>IF(A26="","",種目情報!$K$8)</f>
        <v/>
      </c>
    </row>
    <row r="27" spans="1:13">
      <c r="A27" s="6" t="str">
        <f>IF(③リレー情報確認!C21="","",590000+①学校情報入力!$D$3*10)</f>
        <v/>
      </c>
      <c r="B27" t="str">
        <f>IF(A27="","",①学校情報入力!$D$3)</f>
        <v/>
      </c>
      <c r="C27" t="s">
        <v>217</v>
      </c>
      <c r="D27" t="str">
        <f>IF(A27="","",③リレー情報確認!$P$1)</f>
        <v/>
      </c>
      <c r="G27">
        <v>2</v>
      </c>
      <c r="H27" t="str">
        <f>IF(A27="","",③リレー情報確認!E21)</f>
        <v/>
      </c>
      <c r="I27" t="str">
        <f>IF(A27="","",③リレー情報確認!D21)</f>
        <v/>
      </c>
      <c r="J27" t="str">
        <f>IF(A27="","",種目情報!$J$8)</f>
        <v/>
      </c>
      <c r="K27" t="str">
        <f>IF(A27="","",③リレー情報確認!$F$20)</f>
        <v/>
      </c>
      <c r="L27" t="str">
        <f t="shared" ref="L27:L32" si="5">IF(A27="","",0)</f>
        <v/>
      </c>
      <c r="M27" t="str">
        <f>IF(A27="","",種目情報!$K$8)</f>
        <v/>
      </c>
    </row>
    <row r="28" spans="1:13">
      <c r="A28" s="6" t="str">
        <f>IF(③リレー情報確認!C22="","",590000+①学校情報入力!$D$3*10)</f>
        <v/>
      </c>
      <c r="B28" t="str">
        <f>IF(A28="","",①学校情報入力!$D$3)</f>
        <v/>
      </c>
      <c r="C28" t="s">
        <v>217</v>
      </c>
      <c r="D28" t="str">
        <f>IF(A28="","",③リレー情報確認!$P$1)</f>
        <v/>
      </c>
      <c r="G28">
        <v>3</v>
      </c>
      <c r="H28" t="str">
        <f>IF(A28="","",③リレー情報確認!E22)</f>
        <v/>
      </c>
      <c r="I28" t="str">
        <f>IF(A28="","",③リレー情報確認!D22)</f>
        <v/>
      </c>
      <c r="J28" t="str">
        <f>IF(A28="","",種目情報!$J$8)</f>
        <v/>
      </c>
      <c r="K28" t="str">
        <f>IF(A28="","",③リレー情報確認!$F$20)</f>
        <v/>
      </c>
      <c r="L28" t="str">
        <f t="shared" si="5"/>
        <v/>
      </c>
      <c r="M28" t="str">
        <f>IF(A28="","",種目情報!$K$8)</f>
        <v/>
      </c>
    </row>
    <row r="29" spans="1:13">
      <c r="A29" s="6" t="str">
        <f>IF(③リレー情報確認!C23="","",590000+①学校情報入力!$D$3*10)</f>
        <v/>
      </c>
      <c r="B29" t="str">
        <f>IF(A29="","",①学校情報入力!$D$3)</f>
        <v/>
      </c>
      <c r="C29" t="s">
        <v>217</v>
      </c>
      <c r="D29" t="str">
        <f>IF(A29="","",③リレー情報確認!$P$1)</f>
        <v/>
      </c>
      <c r="G29">
        <v>4</v>
      </c>
      <c r="H29" t="str">
        <f>IF(A29="","",③リレー情報確認!E23)</f>
        <v/>
      </c>
      <c r="I29" t="str">
        <f>IF(A29="","",③リレー情報確認!D23)</f>
        <v/>
      </c>
      <c r="J29" t="str">
        <f>IF(A29="","",種目情報!$J$8)</f>
        <v/>
      </c>
      <c r="K29" t="str">
        <f>IF(A29="","",③リレー情報確認!$F$20)</f>
        <v/>
      </c>
      <c r="L29" t="str">
        <f t="shared" si="5"/>
        <v/>
      </c>
      <c r="M29" t="str">
        <f>IF(A29="","",種目情報!$K$8)</f>
        <v/>
      </c>
    </row>
    <row r="30" spans="1:13">
      <c r="A30" s="6" t="str">
        <f>IF(③リレー情報確認!C24="","",590000+①学校情報入力!$D$3*10)</f>
        <v/>
      </c>
      <c r="B30" t="str">
        <f>IF(A30="","",①学校情報入力!$D$3)</f>
        <v/>
      </c>
      <c r="C30" t="s">
        <v>217</v>
      </c>
      <c r="D30" t="str">
        <f>IF(A30="","",③リレー情報確認!$P$1)</f>
        <v/>
      </c>
      <c r="G30">
        <v>5</v>
      </c>
      <c r="H30" t="str">
        <f>IF(A30="","",③リレー情報確認!E24)</f>
        <v/>
      </c>
      <c r="I30" t="str">
        <f>IF(A30="","",③リレー情報確認!D24)</f>
        <v/>
      </c>
      <c r="J30" t="str">
        <f>IF(A30="","",種目情報!$J$8)</f>
        <v/>
      </c>
      <c r="K30" t="str">
        <f>IF(A30="","",③リレー情報確認!$F$20)</f>
        <v/>
      </c>
      <c r="L30" t="str">
        <f t="shared" si="5"/>
        <v/>
      </c>
      <c r="M30" t="str">
        <f>IF(A30="","",種目情報!$K$8)</f>
        <v/>
      </c>
    </row>
    <row r="31" spans="1:13">
      <c r="A31" s="6" t="str">
        <f>IF(③リレー情報確認!C25="","",590000+①学校情報入力!$D$3*10)</f>
        <v/>
      </c>
      <c r="B31" t="str">
        <f>IF(A31="","",①学校情報入力!$D$3)</f>
        <v/>
      </c>
      <c r="C31" t="s">
        <v>217</v>
      </c>
      <c r="D31" t="str">
        <f>IF(A31="","",③リレー情報確認!$P$1)</f>
        <v/>
      </c>
      <c r="G31">
        <v>6</v>
      </c>
      <c r="H31" t="str">
        <f>IF(A31="","",③リレー情報確認!E25)</f>
        <v/>
      </c>
      <c r="I31" t="str">
        <f>IF(A31="","",③リレー情報確認!D25)</f>
        <v/>
      </c>
      <c r="J31" t="str">
        <f>IF(A31="","",種目情報!$J$8)</f>
        <v/>
      </c>
      <c r="K31" t="str">
        <f>IF(A31="","",③リレー情報確認!$F$20)</f>
        <v/>
      </c>
      <c r="L31" t="str">
        <f t="shared" si="5"/>
        <v/>
      </c>
      <c r="M31" t="str">
        <f>IF(A31="","",種目情報!$K$8)</f>
        <v/>
      </c>
    </row>
    <row r="32" spans="1:13">
      <c r="A32" s="241" t="str">
        <f>IF(③リレー情報確認!I20="","",690000+①学校情報入力!$D$3*10)</f>
        <v/>
      </c>
      <c r="B32" s="241" t="str">
        <f>IF(A32="","",①学校情報入力!$D$3)</f>
        <v/>
      </c>
      <c r="C32" s="241" t="str">
        <f>IF(A32="","",③リレー情報確認!$J$1)</f>
        <v/>
      </c>
      <c r="D32" s="241" t="str">
        <f>IF(A32="","",③リレー情報確認!$P$1)</f>
        <v/>
      </c>
      <c r="E32" s="241"/>
      <c r="F32" s="241"/>
      <c r="G32" s="241">
        <v>1</v>
      </c>
      <c r="H32" s="241" t="str">
        <f>IF(A32="","",③リレー情報確認!K20)</f>
        <v/>
      </c>
      <c r="I32" s="241" t="str">
        <f>IF(A32="","",③リレー情報確認!J20)</f>
        <v/>
      </c>
      <c r="J32" s="241" t="str">
        <f>IF(A32="","",種目情報!$J$9)</f>
        <v/>
      </c>
      <c r="K32" s="242" t="str">
        <f>IF(A32="","",③リレー情報確認!$L$20)</f>
        <v/>
      </c>
      <c r="L32" s="241" t="str">
        <f t="shared" si="5"/>
        <v/>
      </c>
      <c r="M32" s="241" t="str">
        <f>IF(A32="","",種目情報!$K$9)</f>
        <v/>
      </c>
    </row>
    <row r="33" spans="1:13">
      <c r="A33" s="241" t="str">
        <f>IF(③リレー情報確認!I21="","",690000+①学校情報入力!$D$3*10)</f>
        <v/>
      </c>
      <c r="B33" s="241" t="str">
        <f>IF(A33="","",①学校情報入力!$D$3)</f>
        <v/>
      </c>
      <c r="C33" s="241" t="str">
        <f>IF(A33="","",③リレー情報確認!$J$1)</f>
        <v/>
      </c>
      <c r="D33" s="241" t="str">
        <f>IF(A33="","",③リレー情報確認!$P$1)</f>
        <v/>
      </c>
      <c r="E33" s="241"/>
      <c r="F33" s="241"/>
      <c r="G33" s="241">
        <v>2</v>
      </c>
      <c r="H33" s="241" t="str">
        <f>IF(A33="","",③リレー情報確認!K21)</f>
        <v/>
      </c>
      <c r="I33" s="241" t="str">
        <f>IF(A33="","",③リレー情報確認!J21)</f>
        <v/>
      </c>
      <c r="J33" s="241" t="str">
        <f>IF(A33="","",種目情報!$J$9)</f>
        <v/>
      </c>
      <c r="K33" s="242" t="str">
        <f>IF(A33="","",③リレー情報確認!$L$20)</f>
        <v/>
      </c>
      <c r="L33" s="241" t="str">
        <f t="shared" ref="L33:L37" si="6">IF(A33="","",0)</f>
        <v/>
      </c>
      <c r="M33" s="241" t="str">
        <f>IF(A33="","",種目情報!$K$9)</f>
        <v/>
      </c>
    </row>
    <row r="34" spans="1:13">
      <c r="A34" s="241" t="str">
        <f>IF(③リレー情報確認!I22="","",690000+①学校情報入力!$D$3*10)</f>
        <v/>
      </c>
      <c r="B34" s="241" t="str">
        <f>IF(A34="","",①学校情報入力!$D$3)</f>
        <v/>
      </c>
      <c r="C34" s="241" t="str">
        <f>IF(A34="","",③リレー情報確認!$J$1)</f>
        <v/>
      </c>
      <c r="D34" s="241" t="str">
        <f>IF(A34="","",③リレー情報確認!$P$1)</f>
        <v/>
      </c>
      <c r="E34" s="241"/>
      <c r="F34" s="241"/>
      <c r="G34" s="241">
        <v>3</v>
      </c>
      <c r="H34" s="241" t="str">
        <f>IF(A34="","",③リレー情報確認!K22)</f>
        <v/>
      </c>
      <c r="I34" s="241" t="str">
        <f>IF(A34="","",③リレー情報確認!J22)</f>
        <v/>
      </c>
      <c r="J34" s="241" t="str">
        <f>IF(A34="","",種目情報!$J$9)</f>
        <v/>
      </c>
      <c r="K34" s="242" t="str">
        <f>IF(A34="","",③リレー情報確認!$L$20)</f>
        <v/>
      </c>
      <c r="L34" s="241" t="str">
        <f t="shared" si="6"/>
        <v/>
      </c>
      <c r="M34" s="241" t="str">
        <f>IF(A34="","",種目情報!$K$9)</f>
        <v/>
      </c>
    </row>
    <row r="35" spans="1:13">
      <c r="A35" s="241" t="str">
        <f>IF(③リレー情報確認!I23="","",690000+①学校情報入力!$D$3*10)</f>
        <v/>
      </c>
      <c r="B35" s="241" t="str">
        <f>IF(A35="","",①学校情報入力!$D$3)</f>
        <v/>
      </c>
      <c r="C35" s="241" t="str">
        <f>IF(A35="","",③リレー情報確認!$J$1)</f>
        <v/>
      </c>
      <c r="D35" s="241" t="str">
        <f>IF(A35="","",③リレー情報確認!$P$1)</f>
        <v/>
      </c>
      <c r="E35" s="241"/>
      <c r="F35" s="241"/>
      <c r="G35" s="241">
        <v>4</v>
      </c>
      <c r="H35" s="241" t="str">
        <f>IF(A35="","",③リレー情報確認!K23)</f>
        <v/>
      </c>
      <c r="I35" s="241" t="str">
        <f>IF(A35="","",③リレー情報確認!J23)</f>
        <v/>
      </c>
      <c r="J35" s="241" t="str">
        <f>IF(A35="","",種目情報!$J$9)</f>
        <v/>
      </c>
      <c r="K35" s="242" t="str">
        <f>IF(A35="","",③リレー情報確認!$L$20)</f>
        <v/>
      </c>
      <c r="L35" s="241" t="str">
        <f t="shared" si="6"/>
        <v/>
      </c>
      <c r="M35" s="241" t="str">
        <f>IF(A35="","",種目情報!$K$9)</f>
        <v/>
      </c>
    </row>
    <row r="36" spans="1:13">
      <c r="A36" s="241" t="str">
        <f>IF(③リレー情報確認!I24="","",690000+①学校情報入力!$D$3*10)</f>
        <v/>
      </c>
      <c r="B36" s="241" t="str">
        <f>IF(A36="","",①学校情報入力!$D$3)</f>
        <v/>
      </c>
      <c r="C36" s="241" t="str">
        <f>IF(A36="","",③リレー情報確認!$J$1)</f>
        <v/>
      </c>
      <c r="D36" s="241" t="str">
        <f>IF(A36="","",③リレー情報確認!$P$1)</f>
        <v/>
      </c>
      <c r="E36" s="241"/>
      <c r="F36" s="241"/>
      <c r="G36" s="241">
        <v>5</v>
      </c>
      <c r="H36" s="241" t="str">
        <f>IF(A36="","",③リレー情報確認!K24)</f>
        <v/>
      </c>
      <c r="I36" s="241" t="str">
        <f>IF(A36="","",③リレー情報確認!J24)</f>
        <v/>
      </c>
      <c r="J36" s="241" t="str">
        <f>IF(A36="","",種目情報!$J$9)</f>
        <v/>
      </c>
      <c r="K36" s="242" t="str">
        <f>IF(A36="","",③リレー情報確認!$L$20)</f>
        <v/>
      </c>
      <c r="L36" s="241" t="str">
        <f t="shared" si="6"/>
        <v/>
      </c>
      <c r="M36" s="241" t="str">
        <f>IF(A36="","",種目情報!$K$9)</f>
        <v/>
      </c>
    </row>
    <row r="37" spans="1:13">
      <c r="A37" s="241" t="str">
        <f>IF(③リレー情報確認!I25="","",690000+①学校情報入力!$D$3*10)</f>
        <v/>
      </c>
      <c r="B37" s="241" t="str">
        <f>IF(A37="","",①学校情報入力!$D$3)</f>
        <v/>
      </c>
      <c r="C37" s="241" t="str">
        <f>IF(A37="","",③リレー情報確認!$J$1)</f>
        <v/>
      </c>
      <c r="D37" s="241" t="str">
        <f>IF(A37="","",③リレー情報確認!$P$1)</f>
        <v/>
      </c>
      <c r="E37" s="241"/>
      <c r="F37" s="241"/>
      <c r="G37" s="241">
        <v>6</v>
      </c>
      <c r="H37" s="241" t="str">
        <f>IF(A37="","",③リレー情報確認!K25)</f>
        <v/>
      </c>
      <c r="I37" s="241" t="str">
        <f>IF(A37="","",③リレー情報確認!J25)</f>
        <v/>
      </c>
      <c r="J37" s="241" t="str">
        <f>IF(A37="","",種目情報!$J$9)</f>
        <v/>
      </c>
      <c r="K37" s="242" t="str">
        <f>IF(A37="","",③リレー情報確認!$L$20)</f>
        <v/>
      </c>
      <c r="L37" s="241" t="str">
        <f t="shared" si="6"/>
        <v/>
      </c>
      <c r="M37" s="241" t="str">
        <f>IF(A37="","",種目情報!$K$9)</f>
        <v/>
      </c>
    </row>
  </sheetData>
  <sheetProtection sheet="1" objects="1" scenarios="1"/>
  <phoneticPr fontId="4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showGridLines="0" workbookViewId="0">
      <selection activeCell="B2" sqref="B2:H8"/>
    </sheetView>
  </sheetViews>
  <sheetFormatPr defaultColWidth="9" defaultRowHeight="13.5"/>
  <cols>
    <col min="1" max="3" width="9" style="13"/>
    <col min="4" max="4" width="9" style="13" customWidth="1"/>
    <col min="5" max="7" width="9" style="13"/>
    <col min="8" max="8" width="9.125" style="13" customWidth="1"/>
    <col min="9" max="259" width="9" style="13"/>
    <col min="260" max="260" width="9" style="13" customWidth="1"/>
    <col min="261" max="263" width="9" style="13"/>
    <col min="264" max="264" width="9.125" style="13" customWidth="1"/>
    <col min="265" max="515" width="9" style="13"/>
    <col min="516" max="516" width="9" style="13" customWidth="1"/>
    <col min="517" max="519" width="9" style="13"/>
    <col min="520" max="520" width="9.125" style="13" customWidth="1"/>
    <col min="521" max="771" width="9" style="13"/>
    <col min="772" max="772" width="9" style="13" customWidth="1"/>
    <col min="773" max="775" width="9" style="13"/>
    <col min="776" max="776" width="9.125" style="13" customWidth="1"/>
    <col min="777" max="1027" width="9" style="13"/>
    <col min="1028" max="1028" width="9" style="13" customWidth="1"/>
    <col min="1029" max="1031" width="9" style="13"/>
    <col min="1032" max="1032" width="9.125" style="13" customWidth="1"/>
    <col min="1033" max="1283" width="9" style="13"/>
    <col min="1284" max="1284" width="9" style="13" customWidth="1"/>
    <col min="1285" max="1287" width="9" style="13"/>
    <col min="1288" max="1288" width="9.125" style="13" customWidth="1"/>
    <col min="1289" max="1539" width="9" style="13"/>
    <col min="1540" max="1540" width="9" style="13" customWidth="1"/>
    <col min="1541" max="1543" width="9" style="13"/>
    <col min="1544" max="1544" width="9.125" style="13" customWidth="1"/>
    <col min="1545" max="1795" width="9" style="13"/>
    <col min="1796" max="1796" width="9" style="13" customWidth="1"/>
    <col min="1797" max="1799" width="9" style="13"/>
    <col min="1800" max="1800" width="9.125" style="13" customWidth="1"/>
    <col min="1801" max="2051" width="9" style="13"/>
    <col min="2052" max="2052" width="9" style="13" customWidth="1"/>
    <col min="2053" max="2055" width="9" style="13"/>
    <col min="2056" max="2056" width="9.125" style="13" customWidth="1"/>
    <col min="2057" max="2307" width="9" style="13"/>
    <col min="2308" max="2308" width="9" style="13" customWidth="1"/>
    <col min="2309" max="2311" width="9" style="13"/>
    <col min="2312" max="2312" width="9.125" style="13" customWidth="1"/>
    <col min="2313" max="2563" width="9" style="13"/>
    <col min="2564" max="2564" width="9" style="13" customWidth="1"/>
    <col min="2565" max="2567" width="9" style="13"/>
    <col min="2568" max="2568" width="9.125" style="13" customWidth="1"/>
    <col min="2569" max="2819" width="9" style="13"/>
    <col min="2820" max="2820" width="9" style="13" customWidth="1"/>
    <col min="2821" max="2823" width="9" style="13"/>
    <col min="2824" max="2824" width="9.125" style="13" customWidth="1"/>
    <col min="2825" max="3075" width="9" style="13"/>
    <col min="3076" max="3076" width="9" style="13" customWidth="1"/>
    <col min="3077" max="3079" width="9" style="13"/>
    <col min="3080" max="3080" width="9.125" style="13" customWidth="1"/>
    <col min="3081" max="3331" width="9" style="13"/>
    <col min="3332" max="3332" width="9" style="13" customWidth="1"/>
    <col min="3333" max="3335" width="9" style="13"/>
    <col min="3336" max="3336" width="9.125" style="13" customWidth="1"/>
    <col min="3337" max="3587" width="9" style="13"/>
    <col min="3588" max="3588" width="9" style="13" customWidth="1"/>
    <col min="3589" max="3591" width="9" style="13"/>
    <col min="3592" max="3592" width="9.125" style="13" customWidth="1"/>
    <col min="3593" max="3843" width="9" style="13"/>
    <col min="3844" max="3844" width="9" style="13" customWidth="1"/>
    <col min="3845" max="3847" width="9" style="13"/>
    <col min="3848" max="3848" width="9.125" style="13" customWidth="1"/>
    <col min="3849" max="4099" width="9" style="13"/>
    <col min="4100" max="4100" width="9" style="13" customWidth="1"/>
    <col min="4101" max="4103" width="9" style="13"/>
    <col min="4104" max="4104" width="9.125" style="13" customWidth="1"/>
    <col min="4105" max="4355" width="9" style="13"/>
    <col min="4356" max="4356" width="9" style="13" customWidth="1"/>
    <col min="4357" max="4359" width="9" style="13"/>
    <col min="4360" max="4360" width="9.125" style="13" customWidth="1"/>
    <col min="4361" max="4611" width="9" style="13"/>
    <col min="4612" max="4612" width="9" style="13" customWidth="1"/>
    <col min="4613" max="4615" width="9" style="13"/>
    <col min="4616" max="4616" width="9.125" style="13" customWidth="1"/>
    <col min="4617" max="4867" width="9" style="13"/>
    <col min="4868" max="4868" width="9" style="13" customWidth="1"/>
    <col min="4869" max="4871" width="9" style="13"/>
    <col min="4872" max="4872" width="9.125" style="13" customWidth="1"/>
    <col min="4873" max="5123" width="9" style="13"/>
    <col min="5124" max="5124" width="9" style="13" customWidth="1"/>
    <col min="5125" max="5127" width="9" style="13"/>
    <col min="5128" max="5128" width="9.125" style="13" customWidth="1"/>
    <col min="5129" max="5379" width="9" style="13"/>
    <col min="5380" max="5380" width="9" style="13" customWidth="1"/>
    <col min="5381" max="5383" width="9" style="13"/>
    <col min="5384" max="5384" width="9.125" style="13" customWidth="1"/>
    <col min="5385" max="5635" width="9" style="13"/>
    <col min="5636" max="5636" width="9" style="13" customWidth="1"/>
    <col min="5637" max="5639" width="9" style="13"/>
    <col min="5640" max="5640" width="9.125" style="13" customWidth="1"/>
    <col min="5641" max="5891" width="9" style="13"/>
    <col min="5892" max="5892" width="9" style="13" customWidth="1"/>
    <col min="5893" max="5895" width="9" style="13"/>
    <col min="5896" max="5896" width="9.125" style="13" customWidth="1"/>
    <col min="5897" max="6147" width="9" style="13"/>
    <col min="6148" max="6148" width="9" style="13" customWidth="1"/>
    <col min="6149" max="6151" width="9" style="13"/>
    <col min="6152" max="6152" width="9.125" style="13" customWidth="1"/>
    <col min="6153" max="6403" width="9" style="13"/>
    <col min="6404" max="6404" width="9" style="13" customWidth="1"/>
    <col min="6405" max="6407" width="9" style="13"/>
    <col min="6408" max="6408" width="9.125" style="13" customWidth="1"/>
    <col min="6409" max="6659" width="9" style="13"/>
    <col min="6660" max="6660" width="9" style="13" customWidth="1"/>
    <col min="6661" max="6663" width="9" style="13"/>
    <col min="6664" max="6664" width="9.125" style="13" customWidth="1"/>
    <col min="6665" max="6915" width="9" style="13"/>
    <col min="6916" max="6916" width="9" style="13" customWidth="1"/>
    <col min="6917" max="6919" width="9" style="13"/>
    <col min="6920" max="6920" width="9.125" style="13" customWidth="1"/>
    <col min="6921" max="7171" width="9" style="13"/>
    <col min="7172" max="7172" width="9" style="13" customWidth="1"/>
    <col min="7173" max="7175" width="9" style="13"/>
    <col min="7176" max="7176" width="9.125" style="13" customWidth="1"/>
    <col min="7177" max="7427" width="9" style="13"/>
    <col min="7428" max="7428" width="9" style="13" customWidth="1"/>
    <col min="7429" max="7431" width="9" style="13"/>
    <col min="7432" max="7432" width="9.125" style="13" customWidth="1"/>
    <col min="7433" max="7683" width="9" style="13"/>
    <col min="7684" max="7684" width="9" style="13" customWidth="1"/>
    <col min="7685" max="7687" width="9" style="13"/>
    <col min="7688" max="7688" width="9.125" style="13" customWidth="1"/>
    <col min="7689" max="7939" width="9" style="13"/>
    <col min="7940" max="7940" width="9" style="13" customWidth="1"/>
    <col min="7941" max="7943" width="9" style="13"/>
    <col min="7944" max="7944" width="9.125" style="13" customWidth="1"/>
    <col min="7945" max="8195" width="9" style="13"/>
    <col min="8196" max="8196" width="9" style="13" customWidth="1"/>
    <col min="8197" max="8199" width="9" style="13"/>
    <col min="8200" max="8200" width="9.125" style="13" customWidth="1"/>
    <col min="8201" max="8451" width="9" style="13"/>
    <col min="8452" max="8452" width="9" style="13" customWidth="1"/>
    <col min="8453" max="8455" width="9" style="13"/>
    <col min="8456" max="8456" width="9.125" style="13" customWidth="1"/>
    <col min="8457" max="8707" width="9" style="13"/>
    <col min="8708" max="8708" width="9" style="13" customWidth="1"/>
    <col min="8709" max="8711" width="9" style="13"/>
    <col min="8712" max="8712" width="9.125" style="13" customWidth="1"/>
    <col min="8713" max="8963" width="9" style="13"/>
    <col min="8964" max="8964" width="9" style="13" customWidth="1"/>
    <col min="8965" max="8967" width="9" style="13"/>
    <col min="8968" max="8968" width="9.125" style="13" customWidth="1"/>
    <col min="8969" max="9219" width="9" style="13"/>
    <col min="9220" max="9220" width="9" style="13" customWidth="1"/>
    <col min="9221" max="9223" width="9" style="13"/>
    <col min="9224" max="9224" width="9.125" style="13" customWidth="1"/>
    <col min="9225" max="9475" width="9" style="13"/>
    <col min="9476" max="9476" width="9" style="13" customWidth="1"/>
    <col min="9477" max="9479" width="9" style="13"/>
    <col min="9480" max="9480" width="9.125" style="13" customWidth="1"/>
    <col min="9481" max="9731" width="9" style="13"/>
    <col min="9732" max="9732" width="9" style="13" customWidth="1"/>
    <col min="9733" max="9735" width="9" style="13"/>
    <col min="9736" max="9736" width="9.125" style="13" customWidth="1"/>
    <col min="9737" max="9987" width="9" style="13"/>
    <col min="9988" max="9988" width="9" style="13" customWidth="1"/>
    <col min="9989" max="9991" width="9" style="13"/>
    <col min="9992" max="9992" width="9.125" style="13" customWidth="1"/>
    <col min="9993" max="10243" width="9" style="13"/>
    <col min="10244" max="10244" width="9" style="13" customWidth="1"/>
    <col min="10245" max="10247" width="9" style="13"/>
    <col min="10248" max="10248" width="9.125" style="13" customWidth="1"/>
    <col min="10249" max="10499" width="9" style="13"/>
    <col min="10500" max="10500" width="9" style="13" customWidth="1"/>
    <col min="10501" max="10503" width="9" style="13"/>
    <col min="10504" max="10504" width="9.125" style="13" customWidth="1"/>
    <col min="10505" max="10755" width="9" style="13"/>
    <col min="10756" max="10756" width="9" style="13" customWidth="1"/>
    <col min="10757" max="10759" width="9" style="13"/>
    <col min="10760" max="10760" width="9.125" style="13" customWidth="1"/>
    <col min="10761" max="11011" width="9" style="13"/>
    <col min="11012" max="11012" width="9" style="13" customWidth="1"/>
    <col min="11013" max="11015" width="9" style="13"/>
    <col min="11016" max="11016" width="9.125" style="13" customWidth="1"/>
    <col min="11017" max="11267" width="9" style="13"/>
    <col min="11268" max="11268" width="9" style="13" customWidth="1"/>
    <col min="11269" max="11271" width="9" style="13"/>
    <col min="11272" max="11272" width="9.125" style="13" customWidth="1"/>
    <col min="11273" max="11523" width="9" style="13"/>
    <col min="11524" max="11524" width="9" style="13" customWidth="1"/>
    <col min="11525" max="11527" width="9" style="13"/>
    <col min="11528" max="11528" width="9.125" style="13" customWidth="1"/>
    <col min="11529" max="11779" width="9" style="13"/>
    <col min="11780" max="11780" width="9" style="13" customWidth="1"/>
    <col min="11781" max="11783" width="9" style="13"/>
    <col min="11784" max="11784" width="9.125" style="13" customWidth="1"/>
    <col min="11785" max="12035" width="9" style="13"/>
    <col min="12036" max="12036" width="9" style="13" customWidth="1"/>
    <col min="12037" max="12039" width="9" style="13"/>
    <col min="12040" max="12040" width="9.125" style="13" customWidth="1"/>
    <col min="12041" max="12291" width="9" style="13"/>
    <col min="12292" max="12292" width="9" style="13" customWidth="1"/>
    <col min="12293" max="12295" width="9" style="13"/>
    <col min="12296" max="12296" width="9.125" style="13" customWidth="1"/>
    <col min="12297" max="12547" width="9" style="13"/>
    <col min="12548" max="12548" width="9" style="13" customWidth="1"/>
    <col min="12549" max="12551" width="9" style="13"/>
    <col min="12552" max="12552" width="9.125" style="13" customWidth="1"/>
    <col min="12553" max="12803" width="9" style="13"/>
    <col min="12804" max="12804" width="9" style="13" customWidth="1"/>
    <col min="12805" max="12807" width="9" style="13"/>
    <col min="12808" max="12808" width="9.125" style="13" customWidth="1"/>
    <col min="12809" max="13059" width="9" style="13"/>
    <col min="13060" max="13060" width="9" style="13" customWidth="1"/>
    <col min="13061" max="13063" width="9" style="13"/>
    <col min="13064" max="13064" width="9.125" style="13" customWidth="1"/>
    <col min="13065" max="13315" width="9" style="13"/>
    <col min="13316" max="13316" width="9" style="13" customWidth="1"/>
    <col min="13317" max="13319" width="9" style="13"/>
    <col min="13320" max="13320" width="9.125" style="13" customWidth="1"/>
    <col min="13321" max="13571" width="9" style="13"/>
    <col min="13572" max="13572" width="9" style="13" customWidth="1"/>
    <col min="13573" max="13575" width="9" style="13"/>
    <col min="13576" max="13576" width="9.125" style="13" customWidth="1"/>
    <col min="13577" max="13827" width="9" style="13"/>
    <col min="13828" max="13828" width="9" style="13" customWidth="1"/>
    <col min="13829" max="13831" width="9" style="13"/>
    <col min="13832" max="13832" width="9.125" style="13" customWidth="1"/>
    <col min="13833" max="14083" width="9" style="13"/>
    <col min="14084" max="14084" width="9" style="13" customWidth="1"/>
    <col min="14085" max="14087" width="9" style="13"/>
    <col min="14088" max="14088" width="9.125" style="13" customWidth="1"/>
    <col min="14089" max="14339" width="9" style="13"/>
    <col min="14340" max="14340" width="9" style="13" customWidth="1"/>
    <col min="14341" max="14343" width="9" style="13"/>
    <col min="14344" max="14344" width="9.125" style="13" customWidth="1"/>
    <col min="14345" max="14595" width="9" style="13"/>
    <col min="14596" max="14596" width="9" style="13" customWidth="1"/>
    <col min="14597" max="14599" width="9" style="13"/>
    <col min="14600" max="14600" width="9.125" style="13" customWidth="1"/>
    <col min="14601" max="14851" width="9" style="13"/>
    <col min="14852" max="14852" width="9" style="13" customWidth="1"/>
    <col min="14853" max="14855" width="9" style="13"/>
    <col min="14856" max="14856" width="9.125" style="13" customWidth="1"/>
    <col min="14857" max="15107" width="9" style="13"/>
    <col min="15108" max="15108" width="9" style="13" customWidth="1"/>
    <col min="15109" max="15111" width="9" style="13"/>
    <col min="15112" max="15112" width="9.125" style="13" customWidth="1"/>
    <col min="15113" max="15363" width="9" style="13"/>
    <col min="15364" max="15364" width="9" style="13" customWidth="1"/>
    <col min="15365" max="15367" width="9" style="13"/>
    <col min="15368" max="15368" width="9.125" style="13" customWidth="1"/>
    <col min="15369" max="15619" width="9" style="13"/>
    <col min="15620" max="15620" width="9" style="13" customWidth="1"/>
    <col min="15621" max="15623" width="9" style="13"/>
    <col min="15624" max="15624" width="9.125" style="13" customWidth="1"/>
    <col min="15625" max="15875" width="9" style="13"/>
    <col min="15876" max="15876" width="9" style="13" customWidth="1"/>
    <col min="15877" max="15879" width="9" style="13"/>
    <col min="15880" max="15880" width="9.125" style="13" customWidth="1"/>
    <col min="15881" max="16131" width="9" style="13"/>
    <col min="16132" max="16132" width="9" style="13" customWidth="1"/>
    <col min="16133" max="16135" width="9" style="13"/>
    <col min="16136" max="16136" width="9.125" style="13" customWidth="1"/>
    <col min="16137" max="16384" width="9" style="13"/>
  </cols>
  <sheetData>
    <row r="1" spans="1:15" ht="16.5" customHeight="1" thickBot="1">
      <c r="A1" s="336" t="s">
        <v>82</v>
      </c>
      <c r="B1" s="336"/>
      <c r="C1" s="336"/>
      <c r="D1" s="336"/>
      <c r="E1" s="336"/>
      <c r="F1" s="336"/>
      <c r="G1" s="336"/>
      <c r="H1" s="336"/>
      <c r="I1" s="336"/>
      <c r="J1" s="336"/>
      <c r="K1" s="336"/>
      <c r="L1" s="336"/>
      <c r="M1" s="336"/>
      <c r="N1" s="336"/>
    </row>
    <row r="2" spans="1:15" ht="19.5" customHeight="1" thickTop="1">
      <c r="A2" s="59"/>
      <c r="B2" s="16" t="s">
        <v>55</v>
      </c>
      <c r="C2" s="338" t="s">
        <v>371</v>
      </c>
      <c r="D2" s="338"/>
      <c r="E2" s="338"/>
      <c r="F2" s="338"/>
      <c r="G2" s="338"/>
      <c r="H2" s="338"/>
      <c r="I2" s="77"/>
      <c r="J2" s="319" t="s">
        <v>270</v>
      </c>
      <c r="K2" s="320"/>
      <c r="L2" s="320"/>
      <c r="M2" s="320"/>
      <c r="N2" s="320"/>
      <c r="O2" s="321"/>
    </row>
    <row r="3" spans="1:15" ht="18.75" customHeight="1">
      <c r="B3" s="17" t="s">
        <v>77</v>
      </c>
      <c r="C3" s="339">
        <v>42973</v>
      </c>
      <c r="D3" s="339"/>
      <c r="E3" s="339"/>
      <c r="F3" s="340">
        <v>42974</v>
      </c>
      <c r="G3" s="340"/>
      <c r="H3" s="340"/>
      <c r="I3" s="77"/>
      <c r="J3" s="322"/>
      <c r="K3" s="323"/>
      <c r="L3" s="323"/>
      <c r="M3" s="323"/>
      <c r="N3" s="323"/>
      <c r="O3" s="324"/>
    </row>
    <row r="4" spans="1:15" ht="19.5" customHeight="1" thickBot="1">
      <c r="B4" s="17" t="s">
        <v>78</v>
      </c>
      <c r="C4" s="337" t="s">
        <v>156</v>
      </c>
      <c r="D4" s="337"/>
      <c r="E4" s="337"/>
      <c r="F4" s="337"/>
      <c r="G4" s="337"/>
      <c r="H4" s="337"/>
      <c r="I4" s="77"/>
      <c r="J4" s="325"/>
      <c r="K4" s="326"/>
      <c r="L4" s="326"/>
      <c r="M4" s="326"/>
      <c r="N4" s="326"/>
      <c r="O4" s="327"/>
    </row>
    <row r="5" spans="1:15" customFormat="1" ht="7.5" customHeight="1" thickTop="1" thickBot="1"/>
    <row r="6" spans="1:15" ht="19.5" customHeight="1" thickBot="1">
      <c r="B6" s="333" t="s">
        <v>167</v>
      </c>
      <c r="C6" s="334"/>
      <c r="D6" s="341">
        <v>42937</v>
      </c>
      <c r="E6" s="341"/>
      <c r="F6" s="341"/>
      <c r="G6" s="342">
        <v>0.79166666666666663</v>
      </c>
      <c r="H6" s="343"/>
      <c r="J6" s="134"/>
      <c r="K6" s="134"/>
      <c r="L6" s="134"/>
      <c r="M6" s="134"/>
      <c r="N6" s="3"/>
    </row>
    <row r="7" spans="1:15" ht="14.25" thickBot="1">
      <c r="B7" s="328" t="s">
        <v>243</v>
      </c>
      <c r="C7" s="328"/>
      <c r="D7" s="328"/>
      <c r="E7" s="328"/>
      <c r="F7" s="328"/>
      <c r="G7" s="328"/>
      <c r="H7" s="328"/>
      <c r="I7" s="245"/>
      <c r="J7" s="245"/>
      <c r="K7" s="245"/>
    </row>
    <row r="8" spans="1:15" customFormat="1" ht="20.25" customHeight="1" thickBot="1">
      <c r="B8" s="333" t="s">
        <v>168</v>
      </c>
      <c r="C8" s="334"/>
      <c r="D8" s="329">
        <v>42939</v>
      </c>
      <c r="E8" s="330"/>
      <c r="F8" s="330"/>
      <c r="G8" s="330" t="s">
        <v>244</v>
      </c>
      <c r="H8" s="331"/>
      <c r="I8" t="s">
        <v>169</v>
      </c>
    </row>
    <row r="9" spans="1:15" customFormat="1" ht="17.25">
      <c r="B9" s="335" t="s">
        <v>170</v>
      </c>
      <c r="C9" s="335"/>
      <c r="D9" s="335"/>
      <c r="E9" s="335"/>
      <c r="F9" s="335"/>
      <c r="G9" s="335"/>
      <c r="H9" s="335"/>
    </row>
    <row r="10" spans="1:15" ht="16.5" customHeight="1">
      <c r="A10" s="18" t="s">
        <v>99</v>
      </c>
    </row>
    <row r="11" spans="1:15" ht="16.5" customHeight="1">
      <c r="A11" s="18"/>
      <c r="B11" s="250" t="s">
        <v>263</v>
      </c>
    </row>
    <row r="12" spans="1:15" ht="16.5" customHeight="1">
      <c r="A12" s="14" t="s">
        <v>75</v>
      </c>
      <c r="B12" s="13" t="s">
        <v>121</v>
      </c>
    </row>
    <row r="13" spans="1:15" ht="16.5" customHeight="1">
      <c r="A13" s="14" t="s">
        <v>171</v>
      </c>
      <c r="B13" s="13" t="s">
        <v>85</v>
      </c>
    </row>
    <row r="14" spans="1:15" ht="16.5" customHeight="1">
      <c r="A14" s="14" t="s">
        <v>76</v>
      </c>
      <c r="B14" s="13" t="s">
        <v>104</v>
      </c>
    </row>
    <row r="15" spans="1:15" ht="16.5" customHeight="1">
      <c r="A15" s="14" t="s">
        <v>172</v>
      </c>
      <c r="B15" s="113" t="s">
        <v>131</v>
      </c>
      <c r="C15" s="20"/>
      <c r="D15" s="20"/>
      <c r="E15" s="20"/>
      <c r="F15" s="20"/>
      <c r="G15" s="20"/>
      <c r="H15" s="20"/>
      <c r="I15" s="20"/>
      <c r="J15" s="20"/>
      <c r="K15" s="20"/>
      <c r="L15" s="20"/>
      <c r="M15" s="20"/>
      <c r="N15" s="20"/>
      <c r="O15" s="20"/>
    </row>
    <row r="16" spans="1:15" ht="16.5" customHeight="1">
      <c r="A16" s="14" t="s">
        <v>173</v>
      </c>
      <c r="B16" s="114" t="s">
        <v>164</v>
      </c>
      <c r="C16" s="20"/>
      <c r="D16" s="20"/>
      <c r="E16" s="20"/>
      <c r="F16" s="20"/>
      <c r="G16" s="20"/>
      <c r="H16" s="20"/>
      <c r="I16" s="20"/>
      <c r="J16" s="20"/>
      <c r="K16" s="20"/>
      <c r="L16" s="20"/>
      <c r="M16" s="20"/>
      <c r="N16" s="20"/>
      <c r="O16" s="20"/>
    </row>
    <row r="17" spans="1:14" ht="16.5" customHeight="1">
      <c r="A17" s="14" t="s">
        <v>174</v>
      </c>
      <c r="B17" s="13" t="s">
        <v>140</v>
      </c>
    </row>
    <row r="18" spans="1:14" ht="16.5" customHeight="1">
      <c r="A18" s="14" t="s">
        <v>130</v>
      </c>
      <c r="B18" s="13" t="s">
        <v>98</v>
      </c>
    </row>
    <row r="19" spans="1:14" ht="16.5" customHeight="1"/>
    <row r="20" spans="1:14" ht="16.5" customHeight="1">
      <c r="A20" s="13" t="s">
        <v>175</v>
      </c>
    </row>
    <row r="21" spans="1:14" ht="16.5" customHeight="1">
      <c r="A21" s="18" t="s">
        <v>264</v>
      </c>
    </row>
    <row r="22" spans="1:14" ht="16.5" customHeight="1">
      <c r="A22" s="15" t="s">
        <v>74</v>
      </c>
      <c r="B22" s="13" t="s">
        <v>122</v>
      </c>
      <c r="F22" s="13" t="s">
        <v>176</v>
      </c>
    </row>
    <row r="23" spans="1:14" ht="16.5" customHeight="1">
      <c r="A23" s="18" t="s">
        <v>79</v>
      </c>
    </row>
    <row r="24" spans="1:14" ht="16.5" customHeight="1">
      <c r="A24" s="15" t="s">
        <v>74</v>
      </c>
      <c r="B24" s="13" t="s">
        <v>261</v>
      </c>
    </row>
    <row r="25" spans="1:14" ht="16.5" customHeight="1">
      <c r="A25" s="15" t="s">
        <v>74</v>
      </c>
      <c r="B25" s="13" t="s">
        <v>92</v>
      </c>
    </row>
    <row r="26" spans="1:14" ht="16.5" customHeight="1">
      <c r="A26" s="15" t="s">
        <v>74</v>
      </c>
      <c r="B26" s="13" t="s">
        <v>178</v>
      </c>
    </row>
    <row r="27" spans="1:14" ht="16.5" customHeight="1">
      <c r="A27" s="15" t="s">
        <v>177</v>
      </c>
      <c r="B27" s="13" t="s">
        <v>179</v>
      </c>
    </row>
    <row r="28" spans="1:14" ht="16.5" customHeight="1">
      <c r="A28" s="15" t="s">
        <v>74</v>
      </c>
      <c r="B28" s="22" t="s">
        <v>94</v>
      </c>
      <c r="C28" s="22"/>
      <c r="D28" s="22"/>
      <c r="E28" s="22"/>
      <c r="F28" s="22"/>
      <c r="G28" s="20"/>
      <c r="H28" s="20"/>
      <c r="I28" s="20"/>
      <c r="J28" s="20"/>
      <c r="K28" s="20"/>
      <c r="L28" s="20"/>
    </row>
    <row r="29" spans="1:14" ht="16.5" customHeight="1">
      <c r="A29" s="15" t="s">
        <v>177</v>
      </c>
      <c r="B29" s="20"/>
      <c r="C29" s="20" t="s">
        <v>180</v>
      </c>
      <c r="D29" s="20"/>
      <c r="E29" s="20"/>
      <c r="F29" s="20"/>
      <c r="G29" s="20"/>
      <c r="H29" s="20"/>
      <c r="I29" s="20"/>
      <c r="J29" s="20"/>
      <c r="K29" s="20"/>
      <c r="L29" s="20"/>
    </row>
    <row r="30" spans="1:14" ht="16.5" customHeight="1">
      <c r="A30" s="15" t="s">
        <v>74</v>
      </c>
      <c r="B30" s="20"/>
      <c r="C30" s="46" t="s">
        <v>101</v>
      </c>
      <c r="D30" s="20"/>
      <c r="E30" s="23" t="s">
        <v>73</v>
      </c>
      <c r="F30" s="23" t="s">
        <v>141</v>
      </c>
      <c r="G30" s="23">
        <v>54.23</v>
      </c>
      <c r="H30" s="20"/>
      <c r="I30" s="20"/>
      <c r="J30" s="20"/>
      <c r="K30" s="20"/>
      <c r="L30" s="20"/>
    </row>
    <row r="31" spans="1:14" ht="16.5" customHeight="1" thickBot="1">
      <c r="A31" s="15" t="s">
        <v>74</v>
      </c>
      <c r="B31" s="20"/>
      <c r="C31" s="46" t="s">
        <v>102</v>
      </c>
      <c r="D31" s="20"/>
      <c r="E31" s="23" t="s">
        <v>95</v>
      </c>
      <c r="F31" s="23" t="s">
        <v>141</v>
      </c>
      <c r="G31" s="23" t="s">
        <v>96</v>
      </c>
      <c r="H31" s="20"/>
      <c r="I31" s="20"/>
      <c r="J31" s="20"/>
      <c r="K31" s="20"/>
      <c r="L31" s="20"/>
    </row>
    <row r="32" spans="1:14" ht="16.5" customHeight="1">
      <c r="A32" s="15" t="s">
        <v>74</v>
      </c>
      <c r="B32" s="20"/>
      <c r="C32" s="46"/>
      <c r="D32" s="47" t="s">
        <v>100</v>
      </c>
      <c r="E32" s="48"/>
      <c r="F32" s="48"/>
      <c r="G32" s="48"/>
      <c r="H32" s="49"/>
      <c r="I32" s="20"/>
      <c r="J32" s="50"/>
      <c r="K32" s="50"/>
      <c r="L32" s="44"/>
      <c r="M32" s="21"/>
      <c r="N32" s="7"/>
    </row>
    <row r="33" spans="1:14" ht="16.5" customHeight="1">
      <c r="A33" s="15" t="s">
        <v>74</v>
      </c>
      <c r="B33" s="20"/>
      <c r="C33" s="46"/>
      <c r="D33" s="51" t="s">
        <v>84</v>
      </c>
      <c r="E33" s="52"/>
      <c r="F33" s="52"/>
      <c r="G33" s="52"/>
      <c r="H33" s="53"/>
      <c r="I33" s="20"/>
      <c r="J33" s="50"/>
      <c r="K33" s="50"/>
      <c r="L33" s="44"/>
      <c r="M33" s="21"/>
      <c r="N33" s="7"/>
    </row>
    <row r="34" spans="1:14" ht="16.5" customHeight="1" thickBot="1">
      <c r="A34" s="15" t="s">
        <v>177</v>
      </c>
      <c r="B34" s="20"/>
      <c r="C34" s="46"/>
      <c r="D34" s="54" t="s">
        <v>40</v>
      </c>
      <c r="E34" s="55" t="s">
        <v>83</v>
      </c>
      <c r="F34" s="56" t="s">
        <v>141</v>
      </c>
      <c r="G34" s="57">
        <v>12</v>
      </c>
      <c r="H34" s="58"/>
      <c r="I34" s="20"/>
      <c r="J34" s="50"/>
      <c r="K34" s="50"/>
      <c r="L34" s="44"/>
      <c r="M34" s="21"/>
      <c r="N34" s="7"/>
    </row>
    <row r="35" spans="1:14" ht="16.5" customHeight="1">
      <c r="A35" s="15" t="s">
        <v>74</v>
      </c>
      <c r="B35" s="20"/>
      <c r="C35" s="20" t="s">
        <v>181</v>
      </c>
      <c r="D35" s="20"/>
      <c r="E35" s="20"/>
      <c r="F35" s="20"/>
      <c r="G35" s="20"/>
      <c r="H35" s="20"/>
      <c r="I35" s="20"/>
      <c r="J35" s="20"/>
      <c r="K35" s="20"/>
      <c r="L35" s="20"/>
    </row>
    <row r="36" spans="1:14" ht="16.5" customHeight="1">
      <c r="A36" s="15" t="s">
        <v>74</v>
      </c>
      <c r="B36" s="20"/>
      <c r="C36" s="46" t="s">
        <v>103</v>
      </c>
      <c r="D36" s="20"/>
      <c r="E36" s="23" t="s">
        <v>142</v>
      </c>
      <c r="F36" s="23" t="s">
        <v>182</v>
      </c>
      <c r="G36" s="23" t="s">
        <v>143</v>
      </c>
      <c r="H36" s="20"/>
      <c r="I36" s="20"/>
      <c r="J36" s="20"/>
      <c r="K36" s="20"/>
      <c r="L36" s="20"/>
    </row>
    <row r="37" spans="1:14" ht="16.5" customHeight="1">
      <c r="A37" s="15" t="s">
        <v>183</v>
      </c>
      <c r="B37" s="20"/>
      <c r="C37" s="83" t="s">
        <v>91</v>
      </c>
      <c r="D37" s="20"/>
      <c r="E37" s="23"/>
      <c r="F37" s="23"/>
      <c r="G37" s="23"/>
      <c r="H37" s="20"/>
      <c r="I37" s="20"/>
      <c r="J37" s="20"/>
      <c r="K37" s="20"/>
      <c r="L37" s="20"/>
    </row>
    <row r="38" spans="1:14" ht="16.5" customHeight="1">
      <c r="A38" s="15" t="s">
        <v>183</v>
      </c>
      <c r="B38" s="13" t="s">
        <v>88</v>
      </c>
    </row>
    <row r="39" spans="1:14" ht="16.5" customHeight="1">
      <c r="A39" s="15" t="s">
        <v>183</v>
      </c>
      <c r="B39" s="215" t="s">
        <v>201</v>
      </c>
    </row>
    <row r="40" spans="1:14" ht="16.5" customHeight="1">
      <c r="A40" s="18" t="s">
        <v>188</v>
      </c>
    </row>
    <row r="41" spans="1:14" ht="16.5" customHeight="1">
      <c r="A41" s="15" t="s">
        <v>74</v>
      </c>
      <c r="B41" s="13" t="s">
        <v>262</v>
      </c>
    </row>
    <row r="42" spans="1:14" ht="16.5" customHeight="1">
      <c r="A42" s="15" t="s">
        <v>74</v>
      </c>
      <c r="B42" s="13" t="s">
        <v>162</v>
      </c>
    </row>
    <row r="43" spans="1:14" ht="16.5" customHeight="1">
      <c r="A43" s="18" t="s">
        <v>189</v>
      </c>
    </row>
    <row r="44" spans="1:14" ht="16.5" customHeight="1">
      <c r="A44" s="15" t="s">
        <v>74</v>
      </c>
      <c r="B44" s="13" t="s">
        <v>260</v>
      </c>
    </row>
    <row r="45" spans="1:14" ht="16.5" customHeight="1">
      <c r="A45" s="15" t="s">
        <v>74</v>
      </c>
      <c r="B45" s="13" t="s">
        <v>86</v>
      </c>
    </row>
    <row r="46" spans="1:14" ht="16.5" customHeight="1">
      <c r="A46" s="18" t="s">
        <v>190</v>
      </c>
    </row>
    <row r="47" spans="1:14" ht="22.9" customHeight="1">
      <c r="A47" s="15" t="s">
        <v>177</v>
      </c>
      <c r="G47" s="13" t="s">
        <v>184</v>
      </c>
      <c r="H47" s="332" t="s">
        <v>241</v>
      </c>
      <c r="I47" s="332"/>
      <c r="J47" s="332"/>
      <c r="K47" s="332"/>
      <c r="L47" s="332"/>
      <c r="M47" s="332"/>
    </row>
    <row r="48" spans="1:14" ht="16.5" customHeight="1">
      <c r="A48" s="15" t="s">
        <v>74</v>
      </c>
      <c r="B48" s="13" t="s">
        <v>185</v>
      </c>
    </row>
    <row r="49" spans="1:10" ht="16.5" customHeight="1">
      <c r="A49" s="15" t="s">
        <v>74</v>
      </c>
      <c r="B49" s="13" t="s">
        <v>186</v>
      </c>
    </row>
    <row r="50" spans="1:10" s="136" customFormat="1" ht="16.5" customHeight="1">
      <c r="A50" s="135" t="s">
        <v>191</v>
      </c>
    </row>
    <row r="51" spans="1:10" s="136" customFormat="1" ht="16.5" customHeight="1">
      <c r="A51" s="137" t="s">
        <v>74</v>
      </c>
      <c r="B51" s="136" t="s">
        <v>258</v>
      </c>
    </row>
    <row r="52" spans="1:10" ht="16.5" customHeight="1">
      <c r="A52" s="18" t="s">
        <v>192</v>
      </c>
    </row>
    <row r="53" spans="1:10" ht="16.5" customHeight="1">
      <c r="A53" s="15" t="s">
        <v>74</v>
      </c>
      <c r="B53" s="13" t="s">
        <v>259</v>
      </c>
    </row>
    <row r="54" spans="1:10" ht="16.5" customHeight="1">
      <c r="A54" s="15" t="s">
        <v>74</v>
      </c>
    </row>
    <row r="55" spans="1:10" ht="16.5" customHeight="1">
      <c r="A55" s="15" t="s">
        <v>74</v>
      </c>
      <c r="C55" s="95" t="s">
        <v>80</v>
      </c>
    </row>
    <row r="56" spans="1:10" ht="16.5" customHeight="1">
      <c r="A56" s="15" t="s">
        <v>74</v>
      </c>
      <c r="C56" s="94" t="s">
        <v>157</v>
      </c>
      <c r="D56" s="94"/>
      <c r="E56" s="94"/>
      <c r="F56" s="94"/>
      <c r="G56" s="94"/>
      <c r="H56" s="94"/>
    </row>
    <row r="57" spans="1:10" ht="16.5" customHeight="1">
      <c r="A57" s="18" t="s">
        <v>193</v>
      </c>
    </row>
    <row r="58" spans="1:10" ht="16.5" customHeight="1" thickBot="1"/>
    <row r="59" spans="1:10" ht="16.5" customHeight="1">
      <c r="B59" s="84" t="s">
        <v>81</v>
      </c>
      <c r="C59" s="85"/>
      <c r="D59" s="86"/>
      <c r="E59" s="85"/>
      <c r="F59" s="85"/>
      <c r="G59" s="85"/>
      <c r="H59" s="85"/>
      <c r="I59" s="85"/>
      <c r="J59" s="87"/>
    </row>
    <row r="60" spans="1:10" ht="16.5" customHeight="1">
      <c r="B60" s="88"/>
      <c r="D60" s="89"/>
      <c r="E60" s="89"/>
      <c r="F60" s="89"/>
      <c r="G60" s="89"/>
      <c r="H60" s="89"/>
      <c r="I60" s="89"/>
      <c r="J60" s="90"/>
    </row>
    <row r="61" spans="1:10" ht="30" customHeight="1">
      <c r="B61" s="88"/>
      <c r="C61" s="208" t="s">
        <v>187</v>
      </c>
      <c r="D61" s="318" t="s">
        <v>166</v>
      </c>
      <c r="E61" s="318"/>
      <c r="F61" s="318"/>
      <c r="G61" s="318"/>
      <c r="H61" s="318"/>
      <c r="I61" s="89"/>
      <c r="J61" s="90"/>
    </row>
    <row r="62" spans="1:10" ht="16.5" customHeight="1">
      <c r="B62" s="88"/>
      <c r="C62" s="193" t="s">
        <v>158</v>
      </c>
      <c r="D62" s="89"/>
      <c r="E62" s="89"/>
      <c r="F62" s="89"/>
      <c r="G62" s="89"/>
      <c r="H62" s="89"/>
      <c r="I62" s="89"/>
      <c r="J62" s="90"/>
    </row>
    <row r="63" spans="1:10" ht="16.5" customHeight="1" thickBot="1">
      <c r="B63" s="91"/>
      <c r="C63" s="92"/>
      <c r="D63" s="92"/>
      <c r="E63" s="92"/>
      <c r="F63" s="92"/>
      <c r="G63" s="92"/>
      <c r="H63" s="92"/>
      <c r="I63" s="92"/>
      <c r="J63" s="93"/>
    </row>
    <row r="64" spans="1:10" ht="16.5" customHeight="1"/>
  </sheetData>
  <sheetProtection selectLockedCells="1" selectUnlockedCells="1"/>
  <mergeCells count="16">
    <mergeCell ref="A1:N1"/>
    <mergeCell ref="B6:C6"/>
    <mergeCell ref="C4:H4"/>
    <mergeCell ref="C2:H2"/>
    <mergeCell ref="C3:E3"/>
    <mergeCell ref="F3:H3"/>
    <mergeCell ref="D6:F6"/>
    <mergeCell ref="G6:H6"/>
    <mergeCell ref="D61:H61"/>
    <mergeCell ref="J2:O4"/>
    <mergeCell ref="B7:H7"/>
    <mergeCell ref="D8:F8"/>
    <mergeCell ref="G8:H8"/>
    <mergeCell ref="H47:M47"/>
    <mergeCell ref="B8:C8"/>
    <mergeCell ref="B9:H9"/>
  </mergeCells>
  <phoneticPr fontId="2"/>
  <pageMargins left="0.7" right="0.7" top="0.75" bottom="0.75" header="0.3" footer="0.3"/>
  <pageSetup paperSize="9" scale="55"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56"/>
  <sheetViews>
    <sheetView zoomScaleNormal="100" workbookViewId="0">
      <pane ySplit="10" topLeftCell="A11" activePane="bottomLeft" state="frozen"/>
      <selection pane="bottomLeft" activeCell="D4" sqref="D4:F4"/>
    </sheetView>
  </sheetViews>
  <sheetFormatPr defaultColWidth="9" defaultRowHeight="13.5"/>
  <cols>
    <col min="1" max="1" width="5.75" style="2" customWidth="1"/>
    <col min="2" max="2" width="20.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1" width="9" style="2" customWidth="1"/>
    <col min="12" max="12" width="9" style="2" hidden="1" customWidth="1"/>
    <col min="13" max="13" width="25.5" style="2" hidden="1" customWidth="1"/>
    <col min="14" max="14" width="11.625" style="2" hidden="1" customWidth="1"/>
    <col min="15" max="20" width="9" style="2" hidden="1" customWidth="1"/>
    <col min="21"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13" ht="22.15" customHeight="1">
      <c r="A1" s="8" t="s">
        <v>194</v>
      </c>
      <c r="D1" s="8" t="str">
        <f>注意事項!J2</f>
        <v>小学生用</v>
      </c>
    </row>
    <row r="2" spans="1:13" ht="14.25" thickBot="1"/>
    <row r="3" spans="1:13" ht="24.6" customHeight="1">
      <c r="B3" s="352" t="s">
        <v>195</v>
      </c>
      <c r="C3" s="353"/>
      <c r="D3" s="349"/>
      <c r="E3" s="350"/>
      <c r="F3" s="351"/>
      <c r="G3" s="209" t="s">
        <v>196</v>
      </c>
    </row>
    <row r="4" spans="1:13" ht="27" customHeight="1">
      <c r="B4" s="352" t="s">
        <v>197</v>
      </c>
      <c r="C4" s="353"/>
      <c r="D4" s="354"/>
      <c r="E4" s="355"/>
      <c r="F4" s="356"/>
      <c r="G4" s="4" t="s">
        <v>404</v>
      </c>
      <c r="H4" s="3"/>
    </row>
    <row r="5" spans="1:13" ht="27" customHeight="1">
      <c r="B5" s="352" t="s">
        <v>198</v>
      </c>
      <c r="C5" s="353"/>
      <c r="D5" s="357"/>
      <c r="E5" s="358"/>
      <c r="F5" s="359"/>
      <c r="G5" s="4" t="s">
        <v>405</v>
      </c>
      <c r="H5" s="3"/>
    </row>
    <row r="6" spans="1:13" ht="27" customHeight="1">
      <c r="B6" s="352" t="s">
        <v>199</v>
      </c>
      <c r="C6" s="353"/>
      <c r="D6" s="354"/>
      <c r="E6" s="355"/>
      <c r="F6" s="356"/>
      <c r="G6" s="4" t="s">
        <v>406</v>
      </c>
    </row>
    <row r="7" spans="1:13" ht="27" customHeight="1">
      <c r="B7" s="352" t="s">
        <v>265</v>
      </c>
      <c r="C7" s="353"/>
      <c r="D7" s="354"/>
      <c r="E7" s="355"/>
      <c r="F7" s="356"/>
      <c r="G7" s="4" t="s">
        <v>87</v>
      </c>
    </row>
    <row r="8" spans="1:13" ht="27" customHeight="1">
      <c r="B8" s="352" t="s">
        <v>200</v>
      </c>
      <c r="C8" s="353"/>
      <c r="D8" s="360"/>
      <c r="E8" s="361"/>
      <c r="F8" s="362"/>
      <c r="G8" s="4" t="s">
        <v>249</v>
      </c>
    </row>
    <row r="9" spans="1:13" ht="27" customHeight="1" thickBot="1">
      <c r="B9" s="352" t="s">
        <v>256</v>
      </c>
      <c r="C9" s="353"/>
      <c r="D9" s="346"/>
      <c r="E9" s="347"/>
      <c r="F9" s="348"/>
      <c r="G9" s="4" t="s">
        <v>118</v>
      </c>
      <c r="I9" s="3"/>
    </row>
    <row r="10" spans="1:13" ht="30" customHeight="1" thickBot="1">
      <c r="A10" s="194"/>
      <c r="B10" s="344" t="s">
        <v>403</v>
      </c>
      <c r="C10" s="345"/>
      <c r="D10" s="251">
        <v>0</v>
      </c>
      <c r="E10" s="252" t="s">
        <v>253</v>
      </c>
      <c r="F10" s="68" t="s">
        <v>409</v>
      </c>
      <c r="G10" s="194"/>
      <c r="H10" s="68"/>
      <c r="M10"/>
    </row>
    <row r="11" spans="1:13">
      <c r="A11" s="194"/>
      <c r="B11" s="68"/>
      <c r="C11" s="194"/>
      <c r="D11" s="68"/>
      <c r="E11" s="194"/>
      <c r="F11" s="68"/>
      <c r="G11" s="194"/>
      <c r="H11" s="68"/>
      <c r="M11"/>
    </row>
    <row r="12" spans="1:13">
      <c r="A12" s="194"/>
      <c r="B12" s="68"/>
      <c r="C12" s="194"/>
      <c r="D12" s="68"/>
      <c r="E12" s="194"/>
      <c r="F12" s="68"/>
      <c r="G12" s="194"/>
      <c r="H12" s="68"/>
      <c r="M12"/>
    </row>
    <row r="13" spans="1:13">
      <c r="A13" s="194"/>
      <c r="B13" s="68"/>
      <c r="C13" s="194"/>
      <c r="D13" s="68"/>
      <c r="E13" s="194"/>
      <c r="F13" s="68"/>
      <c r="G13" s="194"/>
      <c r="H13" s="68"/>
      <c r="M13"/>
    </row>
    <row r="14" spans="1:13">
      <c r="A14" s="194"/>
      <c r="B14" s="68"/>
      <c r="C14" s="194"/>
      <c r="D14" s="68"/>
      <c r="E14" s="194"/>
      <c r="F14" s="68"/>
      <c r="G14" s="194"/>
      <c r="H14" s="68"/>
      <c r="M14"/>
    </row>
    <row r="15" spans="1:13">
      <c r="A15" s="194"/>
      <c r="B15" s="68"/>
      <c r="C15" s="194"/>
      <c r="D15" s="68"/>
      <c r="E15" s="194"/>
      <c r="F15" s="68"/>
      <c r="G15" s="194"/>
      <c r="H15" s="68"/>
      <c r="M15"/>
    </row>
    <row r="16" spans="1:13">
      <c r="A16" s="194"/>
      <c r="B16" s="68"/>
      <c r="C16" s="194"/>
      <c r="D16" s="68"/>
      <c r="E16" s="194"/>
      <c r="F16" s="68"/>
      <c r="G16" s="194"/>
      <c r="H16" s="68"/>
      <c r="M16"/>
    </row>
    <row r="17" spans="1:13">
      <c r="A17" s="194"/>
      <c r="B17" s="68"/>
      <c r="C17" s="194"/>
      <c r="D17" s="68"/>
      <c r="E17" s="194"/>
      <c r="F17" s="68"/>
      <c r="G17" s="194"/>
      <c r="H17" s="68"/>
      <c r="M17"/>
    </row>
    <row r="18" spans="1:13">
      <c r="A18" s="194"/>
      <c r="B18" s="68"/>
      <c r="C18" s="194"/>
      <c r="D18" s="68"/>
      <c r="E18" s="194"/>
      <c r="F18" s="68"/>
      <c r="G18" s="194"/>
      <c r="H18" s="68"/>
      <c r="M18"/>
    </row>
    <row r="19" spans="1:13">
      <c r="A19" s="194"/>
      <c r="B19" s="68"/>
      <c r="C19" s="194"/>
      <c r="D19" s="68"/>
      <c r="E19" s="194"/>
      <c r="F19" s="68"/>
      <c r="G19" s="194"/>
      <c r="H19" s="68"/>
      <c r="M19"/>
    </row>
    <row r="20" spans="1:13">
      <c r="A20" s="194"/>
      <c r="B20" s="68"/>
      <c r="C20" s="194"/>
      <c r="D20" s="68"/>
      <c r="E20" s="194"/>
      <c r="F20" s="68"/>
      <c r="G20" s="194"/>
      <c r="H20" s="68"/>
      <c r="M20"/>
    </row>
    <row r="21" spans="1:13">
      <c r="A21" s="194"/>
      <c r="B21" s="68"/>
      <c r="C21" s="194"/>
      <c r="D21" s="68"/>
      <c r="E21" s="194"/>
      <c r="F21" s="68"/>
      <c r="G21" s="194"/>
      <c r="H21" s="68"/>
      <c r="M21"/>
    </row>
    <row r="22" spans="1:13">
      <c r="A22" s="194"/>
      <c r="B22" s="68"/>
      <c r="C22" s="194"/>
      <c r="D22" s="68"/>
      <c r="E22" s="194"/>
      <c r="F22" s="68"/>
      <c r="G22" s="194"/>
      <c r="H22" s="68"/>
      <c r="M22"/>
    </row>
    <row r="23" spans="1:13">
      <c r="A23" s="194"/>
      <c r="B23" s="68"/>
      <c r="C23" s="194"/>
      <c r="D23" s="68"/>
      <c r="E23" s="194"/>
      <c r="F23" s="68"/>
      <c r="G23" s="194"/>
      <c r="H23" s="68"/>
      <c r="M23"/>
    </row>
    <row r="24" spans="1:13">
      <c r="A24" s="194"/>
      <c r="B24" s="68"/>
      <c r="C24" s="194"/>
      <c r="D24" s="68"/>
      <c r="E24" s="194"/>
      <c r="F24" s="68"/>
      <c r="G24" s="194"/>
      <c r="H24" s="68"/>
      <c r="M24"/>
    </row>
    <row r="25" spans="1:13">
      <c r="A25" s="194"/>
      <c r="B25" s="68"/>
      <c r="C25" s="194"/>
      <c r="D25" s="68"/>
      <c r="E25" s="194"/>
      <c r="F25" s="68"/>
      <c r="G25" s="194"/>
      <c r="H25" s="68"/>
      <c r="M25"/>
    </row>
    <row r="26" spans="1:13">
      <c r="A26" s="194"/>
      <c r="B26" s="68"/>
      <c r="C26" s="194"/>
      <c r="D26" s="68"/>
      <c r="E26" s="194"/>
      <c r="F26" s="68"/>
      <c r="G26" s="194"/>
      <c r="H26" s="68"/>
      <c r="M26"/>
    </row>
    <row r="27" spans="1:13">
      <c r="A27" s="194"/>
      <c r="B27" s="68"/>
      <c r="C27" s="194"/>
      <c r="D27" s="68"/>
      <c r="E27" s="194"/>
      <c r="F27" s="68"/>
      <c r="G27" s="194"/>
      <c r="H27" s="68"/>
      <c r="M27"/>
    </row>
    <row r="28" spans="1:13">
      <c r="A28" s="194"/>
      <c r="B28" s="68"/>
      <c r="C28" s="194"/>
      <c r="D28" s="68"/>
      <c r="E28" s="194"/>
      <c r="F28" s="68"/>
      <c r="G28" s="194"/>
      <c r="H28" s="68"/>
      <c r="M28"/>
    </row>
    <row r="29" spans="1:13">
      <c r="A29" s="194"/>
      <c r="B29" s="68"/>
      <c r="C29" s="194"/>
      <c r="D29" s="68"/>
      <c r="E29" s="194"/>
      <c r="F29" s="68"/>
      <c r="G29" s="194"/>
      <c r="H29" s="68"/>
      <c r="M29"/>
    </row>
    <row r="30" spans="1:13">
      <c r="A30" s="194"/>
      <c r="B30" s="68"/>
      <c r="C30" s="194"/>
      <c r="D30" s="68"/>
      <c r="E30" s="194"/>
      <c r="F30" s="68"/>
      <c r="G30" s="194"/>
      <c r="H30" s="68"/>
      <c r="M30"/>
    </row>
    <row r="31" spans="1:13">
      <c r="A31" s="194"/>
      <c r="B31" s="68"/>
      <c r="C31" s="194"/>
      <c r="D31" s="68"/>
      <c r="E31" s="194"/>
      <c r="F31" s="68"/>
      <c r="G31" s="68"/>
      <c r="H31" s="68"/>
      <c r="M31"/>
    </row>
    <row r="32" spans="1:13">
      <c r="A32" s="194"/>
      <c r="B32" s="68"/>
      <c r="C32" s="194"/>
      <c r="D32" s="68"/>
      <c r="E32" s="194"/>
      <c r="F32" s="68"/>
      <c r="G32" s="68"/>
      <c r="H32" s="68"/>
      <c r="M32"/>
    </row>
    <row r="33" spans="1:13">
      <c r="A33" s="194"/>
      <c r="B33" s="68"/>
      <c r="C33" s="194"/>
      <c r="D33" s="68"/>
      <c r="E33" s="194"/>
      <c r="F33" s="68"/>
      <c r="G33" s="68"/>
      <c r="H33" s="68"/>
      <c r="M33"/>
    </row>
    <row r="34" spans="1:13">
      <c r="A34" s="194"/>
      <c r="B34" s="68"/>
      <c r="C34" s="194"/>
      <c r="D34" s="68"/>
      <c r="E34" s="194"/>
      <c r="F34" s="68"/>
      <c r="G34" s="68"/>
      <c r="H34" s="68"/>
      <c r="M34"/>
    </row>
    <row r="35" spans="1:13">
      <c r="A35" s="194"/>
      <c r="B35" s="68"/>
      <c r="C35" s="194"/>
      <c r="D35" s="68"/>
      <c r="E35" s="194"/>
      <c r="F35" s="68"/>
      <c r="G35" s="68"/>
      <c r="H35" s="68"/>
      <c r="M35"/>
    </row>
    <row r="36" spans="1:13">
      <c r="A36" s="194"/>
      <c r="B36" s="68"/>
      <c r="C36" s="194"/>
      <c r="D36" s="68"/>
      <c r="E36" s="194"/>
      <c r="F36" s="68"/>
      <c r="G36" s="68"/>
      <c r="H36" s="68"/>
      <c r="M36"/>
    </row>
    <row r="37" spans="1:13">
      <c r="A37" s="194"/>
      <c r="B37" s="68"/>
      <c r="C37" s="194"/>
      <c r="D37" s="68"/>
      <c r="E37" s="194"/>
      <c r="F37" s="68"/>
      <c r="G37" s="68"/>
      <c r="H37" s="68"/>
      <c r="M37"/>
    </row>
    <row r="38" spans="1:13">
      <c r="A38" s="194"/>
      <c r="B38" s="68"/>
      <c r="C38" s="194"/>
      <c r="D38" s="68"/>
      <c r="E38" s="194"/>
      <c r="F38" s="68"/>
      <c r="G38" s="68"/>
      <c r="H38" s="68"/>
      <c r="M38"/>
    </row>
    <row r="39" spans="1:13">
      <c r="A39" s="194"/>
      <c r="B39" s="68"/>
      <c r="C39" s="194"/>
      <c r="D39" s="68"/>
      <c r="E39" s="194"/>
      <c r="F39" s="68"/>
      <c r="G39" s="68"/>
      <c r="H39" s="68"/>
      <c r="M39"/>
    </row>
    <row r="40" spans="1:13">
      <c r="A40" s="194"/>
      <c r="B40" s="68"/>
      <c r="C40" s="194"/>
      <c r="D40" s="68"/>
      <c r="E40" s="194"/>
      <c r="F40" s="68"/>
      <c r="G40" s="68"/>
      <c r="H40" s="68"/>
      <c r="M40"/>
    </row>
    <row r="41" spans="1:13">
      <c r="A41" s="194"/>
      <c r="B41" s="68"/>
      <c r="C41" s="194"/>
      <c r="D41" s="68"/>
      <c r="E41" s="194"/>
      <c r="F41" s="68"/>
      <c r="M41"/>
    </row>
    <row r="42" spans="1:13">
      <c r="M42"/>
    </row>
    <row r="43" spans="1:13">
      <c r="M43"/>
    </row>
    <row r="44" spans="1:13">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sheetData>
  <sheetProtection selectLockedCells="1"/>
  <mergeCells count="15">
    <mergeCell ref="B10:C10"/>
    <mergeCell ref="D9:F9"/>
    <mergeCell ref="D3:F3"/>
    <mergeCell ref="B5:C5"/>
    <mergeCell ref="D4:F4"/>
    <mergeCell ref="D6:F6"/>
    <mergeCell ref="B6:C6"/>
    <mergeCell ref="B9:C9"/>
    <mergeCell ref="B3:C3"/>
    <mergeCell ref="B4:C4"/>
    <mergeCell ref="D5:F5"/>
    <mergeCell ref="B7:C7"/>
    <mergeCell ref="D8:F8"/>
    <mergeCell ref="D7:F7"/>
    <mergeCell ref="B8:C8"/>
  </mergeCells>
  <phoneticPr fontId="2"/>
  <dataValidations count="4">
    <dataValidation imeMode="on" allowBlank="1" showInputMessage="1" showErrorMessage="1" sqref="C3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37 IY65537 SU65537 ACQ65537 AMM65537 AWI65537 BGE65537 BQA65537 BZW65537 CJS65537 CTO65537 DDK65537 DNG65537 DXC65537 EGY65537 EQU65537 FAQ65537 FKM65537 FUI65537 GEE65537 GOA65537 GXW65537 HHS65537 HRO65537 IBK65537 ILG65537 IVC65537 JEY65537 JOU65537 JYQ65537 KIM65537 KSI65537 LCE65537 LMA65537 LVW65537 MFS65537 MPO65537 MZK65537 NJG65537 NTC65537 OCY65537 OMU65537 OWQ65537 PGM65537 PQI65537 QAE65537 QKA65537 QTW65537 RDS65537 RNO65537 RXK65537 SHG65537 SRC65537 TAY65537 TKU65537 TUQ65537 UEM65537 UOI65537 UYE65537 VIA65537 VRW65537 WBS65537 WLO65537 WVK65537 C131073 IY131073 SU131073 ACQ131073 AMM131073 AWI131073 BGE131073 BQA131073 BZW131073 CJS131073 CTO131073 DDK131073 DNG131073 DXC131073 EGY131073 EQU131073 FAQ131073 FKM131073 FUI131073 GEE131073 GOA131073 GXW131073 HHS131073 HRO131073 IBK131073 ILG131073 IVC131073 JEY131073 JOU131073 JYQ131073 KIM131073 KSI131073 LCE131073 LMA131073 LVW131073 MFS131073 MPO131073 MZK131073 NJG131073 NTC131073 OCY131073 OMU131073 OWQ131073 PGM131073 PQI131073 QAE131073 QKA131073 QTW131073 RDS131073 RNO131073 RXK131073 SHG131073 SRC131073 TAY131073 TKU131073 TUQ131073 UEM131073 UOI131073 UYE131073 VIA131073 VRW131073 WBS131073 WLO131073 WVK131073 C196609 IY196609 SU196609 ACQ196609 AMM196609 AWI196609 BGE196609 BQA196609 BZW196609 CJS196609 CTO196609 DDK196609 DNG196609 DXC196609 EGY196609 EQU196609 FAQ196609 FKM196609 FUI196609 GEE196609 GOA196609 GXW196609 HHS196609 HRO196609 IBK196609 ILG196609 IVC196609 JEY196609 JOU196609 JYQ196609 KIM196609 KSI196609 LCE196609 LMA196609 LVW196609 MFS196609 MPO196609 MZK196609 NJG196609 NTC196609 OCY196609 OMU196609 OWQ196609 PGM196609 PQI196609 QAE196609 QKA196609 QTW196609 RDS196609 RNO196609 RXK196609 SHG196609 SRC196609 TAY196609 TKU196609 TUQ196609 UEM196609 UOI196609 UYE196609 VIA196609 VRW196609 WBS196609 WLO196609 WVK196609 C262145 IY262145 SU262145 ACQ262145 AMM262145 AWI262145 BGE262145 BQA262145 BZW262145 CJS262145 CTO262145 DDK262145 DNG262145 DXC262145 EGY262145 EQU262145 FAQ262145 FKM262145 FUI262145 GEE262145 GOA262145 GXW262145 HHS262145 HRO262145 IBK262145 ILG262145 IVC262145 JEY262145 JOU262145 JYQ262145 KIM262145 KSI262145 LCE262145 LMA262145 LVW262145 MFS262145 MPO262145 MZK262145 NJG262145 NTC262145 OCY262145 OMU262145 OWQ262145 PGM262145 PQI262145 QAE262145 QKA262145 QTW262145 RDS262145 RNO262145 RXK262145 SHG262145 SRC262145 TAY262145 TKU262145 TUQ262145 UEM262145 UOI262145 UYE262145 VIA262145 VRW262145 WBS262145 WLO262145 WVK262145 C327681 IY327681 SU327681 ACQ327681 AMM327681 AWI327681 BGE327681 BQA327681 BZW327681 CJS327681 CTO327681 DDK327681 DNG327681 DXC327681 EGY327681 EQU327681 FAQ327681 FKM327681 FUI327681 GEE327681 GOA327681 GXW327681 HHS327681 HRO327681 IBK327681 ILG327681 IVC327681 JEY327681 JOU327681 JYQ327681 KIM327681 KSI327681 LCE327681 LMA327681 LVW327681 MFS327681 MPO327681 MZK327681 NJG327681 NTC327681 OCY327681 OMU327681 OWQ327681 PGM327681 PQI327681 QAE327681 QKA327681 QTW327681 RDS327681 RNO327681 RXK327681 SHG327681 SRC327681 TAY327681 TKU327681 TUQ327681 UEM327681 UOI327681 UYE327681 VIA327681 VRW327681 WBS327681 WLO327681 WVK327681 C393217 IY393217 SU393217 ACQ393217 AMM393217 AWI393217 BGE393217 BQA393217 BZW393217 CJS393217 CTO393217 DDK393217 DNG393217 DXC393217 EGY393217 EQU393217 FAQ393217 FKM393217 FUI393217 GEE393217 GOA393217 GXW393217 HHS393217 HRO393217 IBK393217 ILG393217 IVC393217 JEY393217 JOU393217 JYQ393217 KIM393217 KSI393217 LCE393217 LMA393217 LVW393217 MFS393217 MPO393217 MZK393217 NJG393217 NTC393217 OCY393217 OMU393217 OWQ393217 PGM393217 PQI393217 QAE393217 QKA393217 QTW393217 RDS393217 RNO393217 RXK393217 SHG393217 SRC393217 TAY393217 TKU393217 TUQ393217 UEM393217 UOI393217 UYE393217 VIA393217 VRW393217 WBS393217 WLO393217 WVK393217 C458753 IY458753 SU458753 ACQ458753 AMM458753 AWI458753 BGE458753 BQA458753 BZW458753 CJS458753 CTO458753 DDK458753 DNG458753 DXC458753 EGY458753 EQU458753 FAQ458753 FKM458753 FUI458753 GEE458753 GOA458753 GXW458753 HHS458753 HRO458753 IBK458753 ILG458753 IVC458753 JEY458753 JOU458753 JYQ458753 KIM458753 KSI458753 LCE458753 LMA458753 LVW458753 MFS458753 MPO458753 MZK458753 NJG458753 NTC458753 OCY458753 OMU458753 OWQ458753 PGM458753 PQI458753 QAE458753 QKA458753 QTW458753 RDS458753 RNO458753 RXK458753 SHG458753 SRC458753 TAY458753 TKU458753 TUQ458753 UEM458753 UOI458753 UYE458753 VIA458753 VRW458753 WBS458753 WLO458753 WVK458753 C524289 IY524289 SU524289 ACQ524289 AMM524289 AWI524289 BGE524289 BQA524289 BZW524289 CJS524289 CTO524289 DDK524289 DNG524289 DXC524289 EGY524289 EQU524289 FAQ524289 FKM524289 FUI524289 GEE524289 GOA524289 GXW524289 HHS524289 HRO524289 IBK524289 ILG524289 IVC524289 JEY524289 JOU524289 JYQ524289 KIM524289 KSI524289 LCE524289 LMA524289 LVW524289 MFS524289 MPO524289 MZK524289 NJG524289 NTC524289 OCY524289 OMU524289 OWQ524289 PGM524289 PQI524289 QAE524289 QKA524289 QTW524289 RDS524289 RNO524289 RXK524289 SHG524289 SRC524289 TAY524289 TKU524289 TUQ524289 UEM524289 UOI524289 UYE524289 VIA524289 VRW524289 WBS524289 WLO524289 WVK524289 C589825 IY589825 SU589825 ACQ589825 AMM589825 AWI589825 BGE589825 BQA589825 BZW589825 CJS589825 CTO589825 DDK589825 DNG589825 DXC589825 EGY589825 EQU589825 FAQ589825 FKM589825 FUI589825 GEE589825 GOA589825 GXW589825 HHS589825 HRO589825 IBK589825 ILG589825 IVC589825 JEY589825 JOU589825 JYQ589825 KIM589825 KSI589825 LCE589825 LMA589825 LVW589825 MFS589825 MPO589825 MZK589825 NJG589825 NTC589825 OCY589825 OMU589825 OWQ589825 PGM589825 PQI589825 QAE589825 QKA589825 QTW589825 RDS589825 RNO589825 RXK589825 SHG589825 SRC589825 TAY589825 TKU589825 TUQ589825 UEM589825 UOI589825 UYE589825 VIA589825 VRW589825 WBS589825 WLO589825 WVK589825 C655361 IY655361 SU655361 ACQ655361 AMM655361 AWI655361 BGE655361 BQA655361 BZW655361 CJS655361 CTO655361 DDK655361 DNG655361 DXC655361 EGY655361 EQU655361 FAQ655361 FKM655361 FUI655361 GEE655361 GOA655361 GXW655361 HHS655361 HRO655361 IBK655361 ILG655361 IVC655361 JEY655361 JOU655361 JYQ655361 KIM655361 KSI655361 LCE655361 LMA655361 LVW655361 MFS655361 MPO655361 MZK655361 NJG655361 NTC655361 OCY655361 OMU655361 OWQ655361 PGM655361 PQI655361 QAE655361 QKA655361 QTW655361 RDS655361 RNO655361 RXK655361 SHG655361 SRC655361 TAY655361 TKU655361 TUQ655361 UEM655361 UOI655361 UYE655361 VIA655361 VRW655361 WBS655361 WLO655361 WVK655361 C720897 IY720897 SU720897 ACQ720897 AMM720897 AWI720897 BGE720897 BQA720897 BZW720897 CJS720897 CTO720897 DDK720897 DNG720897 DXC720897 EGY720897 EQU720897 FAQ720897 FKM720897 FUI720897 GEE720897 GOA720897 GXW720897 HHS720897 HRO720897 IBK720897 ILG720897 IVC720897 JEY720897 JOU720897 JYQ720897 KIM720897 KSI720897 LCE720897 LMA720897 LVW720897 MFS720897 MPO720897 MZK720897 NJG720897 NTC720897 OCY720897 OMU720897 OWQ720897 PGM720897 PQI720897 QAE720897 QKA720897 QTW720897 RDS720897 RNO720897 RXK720897 SHG720897 SRC720897 TAY720897 TKU720897 TUQ720897 UEM720897 UOI720897 UYE720897 VIA720897 VRW720897 WBS720897 WLO720897 WVK720897 C786433 IY786433 SU786433 ACQ786433 AMM786433 AWI786433 BGE786433 BQA786433 BZW786433 CJS786433 CTO786433 DDK786433 DNG786433 DXC786433 EGY786433 EQU786433 FAQ786433 FKM786433 FUI786433 GEE786433 GOA786433 GXW786433 HHS786433 HRO786433 IBK786433 ILG786433 IVC786433 JEY786433 JOU786433 JYQ786433 KIM786433 KSI786433 LCE786433 LMA786433 LVW786433 MFS786433 MPO786433 MZK786433 NJG786433 NTC786433 OCY786433 OMU786433 OWQ786433 PGM786433 PQI786433 QAE786433 QKA786433 QTW786433 RDS786433 RNO786433 RXK786433 SHG786433 SRC786433 TAY786433 TKU786433 TUQ786433 UEM786433 UOI786433 UYE786433 VIA786433 VRW786433 WBS786433 WLO786433 WVK786433 C851969 IY851969 SU851969 ACQ851969 AMM851969 AWI851969 BGE851969 BQA851969 BZW851969 CJS851969 CTO851969 DDK851969 DNG851969 DXC851969 EGY851969 EQU851969 FAQ851969 FKM851969 FUI851969 GEE851969 GOA851969 GXW851969 HHS851969 HRO851969 IBK851969 ILG851969 IVC851969 JEY851969 JOU851969 JYQ851969 KIM851969 KSI851969 LCE851969 LMA851969 LVW851969 MFS851969 MPO851969 MZK851969 NJG851969 NTC851969 OCY851969 OMU851969 OWQ851969 PGM851969 PQI851969 QAE851969 QKA851969 QTW851969 RDS851969 RNO851969 RXK851969 SHG851969 SRC851969 TAY851969 TKU851969 TUQ851969 UEM851969 UOI851969 UYE851969 VIA851969 VRW851969 WBS851969 WLO851969 WVK851969 C917505 IY917505 SU917505 ACQ917505 AMM917505 AWI917505 BGE917505 BQA917505 BZW917505 CJS917505 CTO917505 DDK917505 DNG917505 DXC917505 EGY917505 EQU917505 FAQ917505 FKM917505 FUI917505 GEE917505 GOA917505 GXW917505 HHS917505 HRO917505 IBK917505 ILG917505 IVC917505 JEY917505 JOU917505 JYQ917505 KIM917505 KSI917505 LCE917505 LMA917505 LVW917505 MFS917505 MPO917505 MZK917505 NJG917505 NTC917505 OCY917505 OMU917505 OWQ917505 PGM917505 PQI917505 QAE917505 QKA917505 QTW917505 RDS917505 RNO917505 RXK917505 SHG917505 SRC917505 TAY917505 TKU917505 TUQ917505 UEM917505 UOI917505 UYE917505 VIA917505 VRW917505 WBS917505 WLO917505 WVK917505 C983041 IY983041 SU983041 ACQ983041 AMM983041 AWI983041 BGE983041 BQA983041 BZW983041 CJS983041 CTO983041 DDK983041 DNG983041 DXC983041 EGY983041 EQU983041 FAQ983041 FKM983041 FUI983041 GEE983041 GOA983041 GXW983041 HHS983041 HRO983041 IBK983041 ILG983041 IVC983041 JEY983041 JOU983041 JYQ983041 KIM983041 KSI983041 LCE983041 LMA983041 LVW983041 MFS983041 MPO983041 MZK983041 NJG983041 NTC983041 OCY983041 OMU983041 OWQ983041 PGM983041 PQI983041 QAE983041 QKA983041 QTW983041 RDS983041 RNO983041 RXK983041 SHG983041 SRC983041 TAY983041 TKU983041 TUQ983041 UEM983041 UOI983041 UYE983041 VIA983041 VRW983041 WBS983041 WLO983041 WVK983041 WVK983044:WVK983046 C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C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C196612:C196614 IY196612:IY196614 SU196612:SU196614 ACQ196612:ACQ196614 AMM196612:AMM196614 AWI196612:AWI196614 BGE196612:BGE196614 BQA196612:BQA196614 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C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C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C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C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SRC458756:SRC458758 TAY458756:TAY458758 TKU458756:TKU458758 TUQ458756:TUQ458758 UEM458756:UEM458758 UOI458756:UOI458758 UYE458756:UYE458758 VIA458756:VIA458758 VRW458756:VRW458758 WBS458756:WBS458758 WLO458756:WLO458758 WVK458756:WVK458758 C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C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C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VRW655364:VRW655366 WBS655364:WBS655366 WLO655364:WLO655366 WVK655364:WVK655366 C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C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C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C917508:C917510 IY917508:IY917510 SU917508:SU917510 ACQ917508:ACQ917510 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C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IY6:IY9 WVK6:WVK9 WLO6:WLO9 WBS6:WBS9 VRW6:VRW9 VIA6:VIA9 UYE6:UYE9 UOI6:UOI9 UEM6:UEM9 TUQ6:TUQ9 TKU6:TKU9 TAY6:TAY9 SRC6:SRC9 SHG6:SHG9 RXK6:RXK9 RNO6:RNO9 RDS6:RDS9 QTW6:QTW9 QKA6:QKA9 QAE6:QAE9 PQI6:PQI9 PGM6:PGM9 OWQ6:OWQ9 OMU6:OMU9 OCY6:OCY9 NTC6:NTC9 NJG6:NJG9 MZK6:MZK9 MPO6:MPO9 MFS6:MFS9 LVW6:LVW9 LMA6:LMA9 LCE6:LCE9 KSI6:KSI9 KIM6:KIM9 JYQ6:JYQ9 JOU6:JOU9 JEY6:JEY9 IVC6:IVC9 ILG6:ILG9 IBK6:IBK9 HRO6:HRO9 HHS6:HHS9 GXW6:GXW9 GOA6:GOA9 GEE6:GEE9 FUI6:FUI9 FKM6:FKM9 FAQ6:FAQ9 EQU6:EQU9 EGY6:EGY9 DXC6:DXC9 DNG6:DNG9 DDK6:DDK9 CTO6:CTO9 CJS6:CJS9 BZW6:BZW9 BQA6:BQA9 BGE6:BGE9 AWI6:AWI9 AMM6:AMM9 ACQ6:ACQ9 SU6:SU9 C6:C9"/>
    <dataValidation imeMode="off" allowBlank="1" showInputMessage="1" showErrorMessage="1" sqref="D9:F9 IZ9:JB9 SV9:SX9 ACR9:ACT9 AMN9:AMP9 AWJ9:AWL9 BGF9:BGH9 BQB9:BQD9 BZX9:BZZ9 CJT9:CJV9 CTP9:CTR9 DDL9:DDN9 DNH9:DNJ9 DXD9:DXF9 EGZ9:EHB9 EQV9:EQX9 FAR9:FAT9 FKN9:FKP9 FUJ9:FUL9 GEF9:GEH9 GOB9:GOD9 GXX9:GXZ9 HHT9:HHV9 HRP9:HRR9 IBL9:IBN9 ILH9:ILJ9 IVD9:IVF9 JEZ9:JFB9 JOV9:JOX9 JYR9:JYT9 KIN9:KIP9 KSJ9:KSL9 LCF9:LCH9 LMB9:LMD9 LVX9:LVZ9 MFT9:MFV9 MPP9:MPR9 MZL9:MZN9 NJH9:NJJ9 NTD9:NTF9 OCZ9:ODB9 OMV9:OMX9 OWR9:OWT9 PGN9:PGP9 PQJ9:PQL9 QAF9:QAH9 QKB9:QKD9 QTX9:QTZ9 RDT9:RDV9 RNP9:RNR9 RXL9:RXN9 SHH9:SHJ9 SRD9:SRF9 TAZ9:TBB9 TKV9:TKX9 TUR9:TUT9 UEN9:UEP9 UOJ9:UOL9 UYF9:UYH9 VIB9:VID9 VRX9:VRZ9 WBT9:WBV9 WLP9:WLR9 WVL9:WVN9 D65542:F65542 IZ65542:JB65542 SV65542:SX65542 ACR65542:ACT65542 AMN65542:AMP65542 AWJ65542:AWL65542 BGF65542:BGH65542 BQB65542:BQD65542 BZX65542:BZZ65542 CJT65542:CJV65542 CTP65542:CTR65542 DDL65542:DDN65542 DNH65542:DNJ65542 DXD65542:DXF65542 EGZ65542:EHB65542 EQV65542:EQX65542 FAR65542:FAT65542 FKN65542:FKP65542 FUJ65542:FUL65542 GEF65542:GEH65542 GOB65542:GOD65542 GXX65542:GXZ65542 HHT65542:HHV65542 HRP65542:HRR65542 IBL65542:IBN65542 ILH65542:ILJ65542 IVD65542:IVF65542 JEZ65542:JFB65542 JOV65542:JOX65542 JYR65542:JYT65542 KIN65542:KIP65542 KSJ65542:KSL65542 LCF65542:LCH65542 LMB65542:LMD65542 LVX65542:LVZ65542 MFT65542:MFV65542 MPP65542:MPR65542 MZL65542:MZN65542 NJH65542:NJJ65542 NTD65542:NTF65542 OCZ65542:ODB65542 OMV65542:OMX65542 OWR65542:OWT65542 PGN65542:PGP65542 PQJ65542:PQL65542 QAF65542:QAH65542 QKB65542:QKD65542 QTX65542:QTZ65542 RDT65542:RDV65542 RNP65542:RNR65542 RXL65542:RXN65542 SHH65542:SHJ65542 SRD65542:SRF65542 TAZ65542:TBB65542 TKV65542:TKX65542 TUR65542:TUT65542 UEN65542:UEP65542 UOJ65542:UOL65542 UYF65542:UYH65542 VIB65542:VID65542 VRX65542:VRZ65542 WBT65542:WBV65542 WLP65542:WLR65542 WVL65542:WVN65542 D131078:F131078 IZ131078:JB131078 SV131078:SX131078 ACR131078:ACT131078 AMN131078:AMP131078 AWJ131078:AWL131078 BGF131078:BGH131078 BQB131078:BQD131078 BZX131078:BZZ131078 CJT131078:CJV131078 CTP131078:CTR131078 DDL131078:DDN131078 DNH131078:DNJ131078 DXD131078:DXF131078 EGZ131078:EHB131078 EQV131078:EQX131078 FAR131078:FAT131078 FKN131078:FKP131078 FUJ131078:FUL131078 GEF131078:GEH131078 GOB131078:GOD131078 GXX131078:GXZ131078 HHT131078:HHV131078 HRP131078:HRR131078 IBL131078:IBN131078 ILH131078:ILJ131078 IVD131078:IVF131078 JEZ131078:JFB131078 JOV131078:JOX131078 JYR131078:JYT131078 KIN131078:KIP131078 KSJ131078:KSL131078 LCF131078:LCH131078 LMB131078:LMD131078 LVX131078:LVZ131078 MFT131078:MFV131078 MPP131078:MPR131078 MZL131078:MZN131078 NJH131078:NJJ131078 NTD131078:NTF131078 OCZ131078:ODB131078 OMV131078:OMX131078 OWR131078:OWT131078 PGN131078:PGP131078 PQJ131078:PQL131078 QAF131078:QAH131078 QKB131078:QKD131078 QTX131078:QTZ131078 RDT131078:RDV131078 RNP131078:RNR131078 RXL131078:RXN131078 SHH131078:SHJ131078 SRD131078:SRF131078 TAZ131078:TBB131078 TKV131078:TKX131078 TUR131078:TUT131078 UEN131078:UEP131078 UOJ131078:UOL131078 UYF131078:UYH131078 VIB131078:VID131078 VRX131078:VRZ131078 WBT131078:WBV131078 WLP131078:WLR131078 WVL131078:WVN131078 D196614:F196614 IZ196614:JB196614 SV196614:SX196614 ACR196614:ACT196614 AMN196614:AMP196614 AWJ196614:AWL196614 BGF196614:BGH196614 BQB196614:BQD196614 BZX196614:BZZ196614 CJT196614:CJV196614 CTP196614:CTR196614 DDL196614:DDN196614 DNH196614:DNJ196614 DXD196614:DXF196614 EGZ196614:EHB196614 EQV196614:EQX196614 FAR196614:FAT196614 FKN196614:FKP196614 FUJ196614:FUL196614 GEF196614:GEH196614 GOB196614:GOD196614 GXX196614:GXZ196614 HHT196614:HHV196614 HRP196614:HRR196614 IBL196614:IBN196614 ILH196614:ILJ196614 IVD196614:IVF196614 JEZ196614:JFB196614 JOV196614:JOX196614 JYR196614:JYT196614 KIN196614:KIP196614 KSJ196614:KSL196614 LCF196614:LCH196614 LMB196614:LMD196614 LVX196614:LVZ196614 MFT196614:MFV196614 MPP196614:MPR196614 MZL196614:MZN196614 NJH196614:NJJ196614 NTD196614:NTF196614 OCZ196614:ODB196614 OMV196614:OMX196614 OWR196614:OWT196614 PGN196614:PGP196614 PQJ196614:PQL196614 QAF196614:QAH196614 QKB196614:QKD196614 QTX196614:QTZ196614 RDT196614:RDV196614 RNP196614:RNR196614 RXL196614:RXN196614 SHH196614:SHJ196614 SRD196614:SRF196614 TAZ196614:TBB196614 TKV196614:TKX196614 TUR196614:TUT196614 UEN196614:UEP196614 UOJ196614:UOL196614 UYF196614:UYH196614 VIB196614:VID196614 VRX196614:VRZ196614 WBT196614:WBV196614 WLP196614:WLR196614 WVL196614:WVN196614 D262150:F262150 IZ262150:JB262150 SV262150:SX262150 ACR262150:ACT262150 AMN262150:AMP262150 AWJ262150:AWL262150 BGF262150:BGH262150 BQB262150:BQD262150 BZX262150:BZZ262150 CJT262150:CJV262150 CTP262150:CTR262150 DDL262150:DDN262150 DNH262150:DNJ262150 DXD262150:DXF262150 EGZ262150:EHB262150 EQV262150:EQX262150 FAR262150:FAT262150 FKN262150:FKP262150 FUJ262150:FUL262150 GEF262150:GEH262150 GOB262150:GOD262150 GXX262150:GXZ262150 HHT262150:HHV262150 HRP262150:HRR262150 IBL262150:IBN262150 ILH262150:ILJ262150 IVD262150:IVF262150 JEZ262150:JFB262150 JOV262150:JOX262150 JYR262150:JYT262150 KIN262150:KIP262150 KSJ262150:KSL262150 LCF262150:LCH262150 LMB262150:LMD262150 LVX262150:LVZ262150 MFT262150:MFV262150 MPP262150:MPR262150 MZL262150:MZN262150 NJH262150:NJJ262150 NTD262150:NTF262150 OCZ262150:ODB262150 OMV262150:OMX262150 OWR262150:OWT262150 PGN262150:PGP262150 PQJ262150:PQL262150 QAF262150:QAH262150 QKB262150:QKD262150 QTX262150:QTZ262150 RDT262150:RDV262150 RNP262150:RNR262150 RXL262150:RXN262150 SHH262150:SHJ262150 SRD262150:SRF262150 TAZ262150:TBB262150 TKV262150:TKX262150 TUR262150:TUT262150 UEN262150:UEP262150 UOJ262150:UOL262150 UYF262150:UYH262150 VIB262150:VID262150 VRX262150:VRZ262150 WBT262150:WBV262150 WLP262150:WLR262150 WVL262150:WVN262150 D327686:F327686 IZ327686:JB327686 SV327686:SX327686 ACR327686:ACT327686 AMN327686:AMP327686 AWJ327686:AWL327686 BGF327686:BGH327686 BQB327686:BQD327686 BZX327686:BZZ327686 CJT327686:CJV327686 CTP327686:CTR327686 DDL327686:DDN327686 DNH327686:DNJ327686 DXD327686:DXF327686 EGZ327686:EHB327686 EQV327686:EQX327686 FAR327686:FAT327686 FKN327686:FKP327686 FUJ327686:FUL327686 GEF327686:GEH327686 GOB327686:GOD327686 GXX327686:GXZ327686 HHT327686:HHV327686 HRP327686:HRR327686 IBL327686:IBN327686 ILH327686:ILJ327686 IVD327686:IVF327686 JEZ327686:JFB327686 JOV327686:JOX327686 JYR327686:JYT327686 KIN327686:KIP327686 KSJ327686:KSL327686 LCF327686:LCH327686 LMB327686:LMD327686 LVX327686:LVZ327686 MFT327686:MFV327686 MPP327686:MPR327686 MZL327686:MZN327686 NJH327686:NJJ327686 NTD327686:NTF327686 OCZ327686:ODB327686 OMV327686:OMX327686 OWR327686:OWT327686 PGN327686:PGP327686 PQJ327686:PQL327686 QAF327686:QAH327686 QKB327686:QKD327686 QTX327686:QTZ327686 RDT327686:RDV327686 RNP327686:RNR327686 RXL327686:RXN327686 SHH327686:SHJ327686 SRD327686:SRF327686 TAZ327686:TBB327686 TKV327686:TKX327686 TUR327686:TUT327686 UEN327686:UEP327686 UOJ327686:UOL327686 UYF327686:UYH327686 VIB327686:VID327686 VRX327686:VRZ327686 WBT327686:WBV327686 WLP327686:WLR327686 WVL327686:WVN327686 D393222:F393222 IZ393222:JB393222 SV393222:SX393222 ACR393222:ACT393222 AMN393222:AMP393222 AWJ393222:AWL393222 BGF393222:BGH393222 BQB393222:BQD393222 BZX393222:BZZ393222 CJT393222:CJV393222 CTP393222:CTR393222 DDL393222:DDN393222 DNH393222:DNJ393222 DXD393222:DXF393222 EGZ393222:EHB393222 EQV393222:EQX393222 FAR393222:FAT393222 FKN393222:FKP393222 FUJ393222:FUL393222 GEF393222:GEH393222 GOB393222:GOD393222 GXX393222:GXZ393222 HHT393222:HHV393222 HRP393222:HRR393222 IBL393222:IBN393222 ILH393222:ILJ393222 IVD393222:IVF393222 JEZ393222:JFB393222 JOV393222:JOX393222 JYR393222:JYT393222 KIN393222:KIP393222 KSJ393222:KSL393222 LCF393222:LCH393222 LMB393222:LMD393222 LVX393222:LVZ393222 MFT393222:MFV393222 MPP393222:MPR393222 MZL393222:MZN393222 NJH393222:NJJ393222 NTD393222:NTF393222 OCZ393222:ODB393222 OMV393222:OMX393222 OWR393222:OWT393222 PGN393222:PGP393222 PQJ393222:PQL393222 QAF393222:QAH393222 QKB393222:QKD393222 QTX393222:QTZ393222 RDT393222:RDV393222 RNP393222:RNR393222 RXL393222:RXN393222 SHH393222:SHJ393222 SRD393222:SRF393222 TAZ393222:TBB393222 TKV393222:TKX393222 TUR393222:TUT393222 UEN393222:UEP393222 UOJ393222:UOL393222 UYF393222:UYH393222 VIB393222:VID393222 VRX393222:VRZ393222 WBT393222:WBV393222 WLP393222:WLR393222 WVL393222:WVN393222 D458758:F458758 IZ458758:JB458758 SV458758:SX458758 ACR458758:ACT458758 AMN458758:AMP458758 AWJ458758:AWL458758 BGF458758:BGH458758 BQB458758:BQD458758 BZX458758:BZZ458758 CJT458758:CJV458758 CTP458758:CTR458758 DDL458758:DDN458758 DNH458758:DNJ458758 DXD458758:DXF458758 EGZ458758:EHB458758 EQV458758:EQX458758 FAR458758:FAT458758 FKN458758:FKP458758 FUJ458758:FUL458758 GEF458758:GEH458758 GOB458758:GOD458758 GXX458758:GXZ458758 HHT458758:HHV458758 HRP458758:HRR458758 IBL458758:IBN458758 ILH458758:ILJ458758 IVD458758:IVF458758 JEZ458758:JFB458758 JOV458758:JOX458758 JYR458758:JYT458758 KIN458758:KIP458758 KSJ458758:KSL458758 LCF458758:LCH458758 LMB458758:LMD458758 LVX458758:LVZ458758 MFT458758:MFV458758 MPP458758:MPR458758 MZL458758:MZN458758 NJH458758:NJJ458758 NTD458758:NTF458758 OCZ458758:ODB458758 OMV458758:OMX458758 OWR458758:OWT458758 PGN458758:PGP458758 PQJ458758:PQL458758 QAF458758:QAH458758 QKB458758:QKD458758 QTX458758:QTZ458758 RDT458758:RDV458758 RNP458758:RNR458758 RXL458758:RXN458758 SHH458758:SHJ458758 SRD458758:SRF458758 TAZ458758:TBB458758 TKV458758:TKX458758 TUR458758:TUT458758 UEN458758:UEP458758 UOJ458758:UOL458758 UYF458758:UYH458758 VIB458758:VID458758 VRX458758:VRZ458758 WBT458758:WBV458758 WLP458758:WLR458758 WVL458758:WVN458758 D524294:F524294 IZ524294:JB524294 SV524294:SX524294 ACR524294:ACT524294 AMN524294:AMP524294 AWJ524294:AWL524294 BGF524294:BGH524294 BQB524294:BQD524294 BZX524294:BZZ524294 CJT524294:CJV524294 CTP524294:CTR524294 DDL524294:DDN524294 DNH524294:DNJ524294 DXD524294:DXF524294 EGZ524294:EHB524294 EQV524294:EQX524294 FAR524294:FAT524294 FKN524294:FKP524294 FUJ524294:FUL524294 GEF524294:GEH524294 GOB524294:GOD524294 GXX524294:GXZ524294 HHT524294:HHV524294 HRP524294:HRR524294 IBL524294:IBN524294 ILH524294:ILJ524294 IVD524294:IVF524294 JEZ524294:JFB524294 JOV524294:JOX524294 JYR524294:JYT524294 KIN524294:KIP524294 KSJ524294:KSL524294 LCF524294:LCH524294 LMB524294:LMD524294 LVX524294:LVZ524294 MFT524294:MFV524294 MPP524294:MPR524294 MZL524294:MZN524294 NJH524294:NJJ524294 NTD524294:NTF524294 OCZ524294:ODB524294 OMV524294:OMX524294 OWR524294:OWT524294 PGN524294:PGP524294 PQJ524294:PQL524294 QAF524294:QAH524294 QKB524294:QKD524294 QTX524294:QTZ524294 RDT524294:RDV524294 RNP524294:RNR524294 RXL524294:RXN524294 SHH524294:SHJ524294 SRD524294:SRF524294 TAZ524294:TBB524294 TKV524294:TKX524294 TUR524294:TUT524294 UEN524294:UEP524294 UOJ524294:UOL524294 UYF524294:UYH524294 VIB524294:VID524294 VRX524294:VRZ524294 WBT524294:WBV524294 WLP524294:WLR524294 WVL524294:WVN524294 D589830:F589830 IZ589830:JB589830 SV589830:SX589830 ACR589830:ACT589830 AMN589830:AMP589830 AWJ589830:AWL589830 BGF589830:BGH589830 BQB589830:BQD589830 BZX589830:BZZ589830 CJT589830:CJV589830 CTP589830:CTR589830 DDL589830:DDN589830 DNH589830:DNJ589830 DXD589830:DXF589830 EGZ589830:EHB589830 EQV589830:EQX589830 FAR589830:FAT589830 FKN589830:FKP589830 FUJ589830:FUL589830 GEF589830:GEH589830 GOB589830:GOD589830 GXX589830:GXZ589830 HHT589830:HHV589830 HRP589830:HRR589830 IBL589830:IBN589830 ILH589830:ILJ589830 IVD589830:IVF589830 JEZ589830:JFB589830 JOV589830:JOX589830 JYR589830:JYT589830 KIN589830:KIP589830 KSJ589830:KSL589830 LCF589830:LCH589830 LMB589830:LMD589830 LVX589830:LVZ589830 MFT589830:MFV589830 MPP589830:MPR589830 MZL589830:MZN589830 NJH589830:NJJ589830 NTD589830:NTF589830 OCZ589830:ODB589830 OMV589830:OMX589830 OWR589830:OWT589830 PGN589830:PGP589830 PQJ589830:PQL589830 QAF589830:QAH589830 QKB589830:QKD589830 QTX589830:QTZ589830 RDT589830:RDV589830 RNP589830:RNR589830 RXL589830:RXN589830 SHH589830:SHJ589830 SRD589830:SRF589830 TAZ589830:TBB589830 TKV589830:TKX589830 TUR589830:TUT589830 UEN589830:UEP589830 UOJ589830:UOL589830 UYF589830:UYH589830 VIB589830:VID589830 VRX589830:VRZ589830 WBT589830:WBV589830 WLP589830:WLR589830 WVL589830:WVN589830 D655366:F655366 IZ655366:JB655366 SV655366:SX655366 ACR655366:ACT655366 AMN655366:AMP655366 AWJ655366:AWL655366 BGF655366:BGH655366 BQB655366:BQD655366 BZX655366:BZZ655366 CJT655366:CJV655366 CTP655366:CTR655366 DDL655366:DDN655366 DNH655366:DNJ655366 DXD655366:DXF655366 EGZ655366:EHB655366 EQV655366:EQX655366 FAR655366:FAT655366 FKN655366:FKP655366 FUJ655366:FUL655366 GEF655366:GEH655366 GOB655366:GOD655366 GXX655366:GXZ655366 HHT655366:HHV655366 HRP655366:HRR655366 IBL655366:IBN655366 ILH655366:ILJ655366 IVD655366:IVF655366 JEZ655366:JFB655366 JOV655366:JOX655366 JYR655366:JYT655366 KIN655366:KIP655366 KSJ655366:KSL655366 LCF655366:LCH655366 LMB655366:LMD655366 LVX655366:LVZ655366 MFT655366:MFV655366 MPP655366:MPR655366 MZL655366:MZN655366 NJH655366:NJJ655366 NTD655366:NTF655366 OCZ655366:ODB655366 OMV655366:OMX655366 OWR655366:OWT655366 PGN655366:PGP655366 PQJ655366:PQL655366 QAF655366:QAH655366 QKB655366:QKD655366 QTX655366:QTZ655366 RDT655366:RDV655366 RNP655366:RNR655366 RXL655366:RXN655366 SHH655366:SHJ655366 SRD655366:SRF655366 TAZ655366:TBB655366 TKV655366:TKX655366 TUR655366:TUT655366 UEN655366:UEP655366 UOJ655366:UOL655366 UYF655366:UYH655366 VIB655366:VID655366 VRX655366:VRZ655366 WBT655366:WBV655366 WLP655366:WLR655366 WVL655366:WVN655366 D720902:F720902 IZ720902:JB720902 SV720902:SX720902 ACR720902:ACT720902 AMN720902:AMP720902 AWJ720902:AWL720902 BGF720902:BGH720902 BQB720902:BQD720902 BZX720902:BZZ720902 CJT720902:CJV720902 CTP720902:CTR720902 DDL720902:DDN720902 DNH720902:DNJ720902 DXD720902:DXF720902 EGZ720902:EHB720902 EQV720902:EQX720902 FAR720902:FAT720902 FKN720902:FKP720902 FUJ720902:FUL720902 GEF720902:GEH720902 GOB720902:GOD720902 GXX720902:GXZ720902 HHT720902:HHV720902 HRP720902:HRR720902 IBL720902:IBN720902 ILH720902:ILJ720902 IVD720902:IVF720902 JEZ720902:JFB720902 JOV720902:JOX720902 JYR720902:JYT720902 KIN720902:KIP720902 KSJ720902:KSL720902 LCF720902:LCH720902 LMB720902:LMD720902 LVX720902:LVZ720902 MFT720902:MFV720902 MPP720902:MPR720902 MZL720902:MZN720902 NJH720902:NJJ720902 NTD720902:NTF720902 OCZ720902:ODB720902 OMV720902:OMX720902 OWR720902:OWT720902 PGN720902:PGP720902 PQJ720902:PQL720902 QAF720902:QAH720902 QKB720902:QKD720902 QTX720902:QTZ720902 RDT720902:RDV720902 RNP720902:RNR720902 RXL720902:RXN720902 SHH720902:SHJ720902 SRD720902:SRF720902 TAZ720902:TBB720902 TKV720902:TKX720902 TUR720902:TUT720902 UEN720902:UEP720902 UOJ720902:UOL720902 UYF720902:UYH720902 VIB720902:VID720902 VRX720902:VRZ720902 WBT720902:WBV720902 WLP720902:WLR720902 WVL720902:WVN720902 D786438:F786438 IZ786438:JB786438 SV786438:SX786438 ACR786438:ACT786438 AMN786438:AMP786438 AWJ786438:AWL786438 BGF786438:BGH786438 BQB786438:BQD786438 BZX786438:BZZ786438 CJT786438:CJV786438 CTP786438:CTR786438 DDL786438:DDN786438 DNH786438:DNJ786438 DXD786438:DXF786438 EGZ786438:EHB786438 EQV786438:EQX786438 FAR786438:FAT786438 FKN786438:FKP786438 FUJ786438:FUL786438 GEF786438:GEH786438 GOB786438:GOD786438 GXX786438:GXZ786438 HHT786438:HHV786438 HRP786438:HRR786438 IBL786438:IBN786438 ILH786438:ILJ786438 IVD786438:IVF786438 JEZ786438:JFB786438 JOV786438:JOX786438 JYR786438:JYT786438 KIN786438:KIP786438 KSJ786438:KSL786438 LCF786438:LCH786438 LMB786438:LMD786438 LVX786438:LVZ786438 MFT786438:MFV786438 MPP786438:MPR786438 MZL786438:MZN786438 NJH786438:NJJ786438 NTD786438:NTF786438 OCZ786438:ODB786438 OMV786438:OMX786438 OWR786438:OWT786438 PGN786438:PGP786438 PQJ786438:PQL786438 QAF786438:QAH786438 QKB786438:QKD786438 QTX786438:QTZ786438 RDT786438:RDV786438 RNP786438:RNR786438 RXL786438:RXN786438 SHH786438:SHJ786438 SRD786438:SRF786438 TAZ786438:TBB786438 TKV786438:TKX786438 TUR786438:TUT786438 UEN786438:UEP786438 UOJ786438:UOL786438 UYF786438:UYH786438 VIB786438:VID786438 VRX786438:VRZ786438 WBT786438:WBV786438 WLP786438:WLR786438 WVL786438:WVN786438 D851974:F851974 IZ851974:JB851974 SV851974:SX851974 ACR851974:ACT851974 AMN851974:AMP851974 AWJ851974:AWL851974 BGF851974:BGH851974 BQB851974:BQD851974 BZX851974:BZZ851974 CJT851974:CJV851974 CTP851974:CTR851974 DDL851974:DDN851974 DNH851974:DNJ851974 DXD851974:DXF851974 EGZ851974:EHB851974 EQV851974:EQX851974 FAR851974:FAT851974 FKN851974:FKP851974 FUJ851974:FUL851974 GEF851974:GEH851974 GOB851974:GOD851974 GXX851974:GXZ851974 HHT851974:HHV851974 HRP851974:HRR851974 IBL851974:IBN851974 ILH851974:ILJ851974 IVD851974:IVF851974 JEZ851974:JFB851974 JOV851974:JOX851974 JYR851974:JYT851974 KIN851974:KIP851974 KSJ851974:KSL851974 LCF851974:LCH851974 LMB851974:LMD851974 LVX851974:LVZ851974 MFT851974:MFV851974 MPP851974:MPR851974 MZL851974:MZN851974 NJH851974:NJJ851974 NTD851974:NTF851974 OCZ851974:ODB851974 OMV851974:OMX851974 OWR851974:OWT851974 PGN851974:PGP851974 PQJ851974:PQL851974 QAF851974:QAH851974 QKB851974:QKD851974 QTX851974:QTZ851974 RDT851974:RDV851974 RNP851974:RNR851974 RXL851974:RXN851974 SHH851974:SHJ851974 SRD851974:SRF851974 TAZ851974:TBB851974 TKV851974:TKX851974 TUR851974:TUT851974 UEN851974:UEP851974 UOJ851974:UOL851974 UYF851974:UYH851974 VIB851974:VID851974 VRX851974:VRZ851974 WBT851974:WBV851974 WLP851974:WLR851974 WVL851974:WVN851974 D917510:F917510 IZ917510:JB917510 SV917510:SX917510 ACR917510:ACT917510 AMN917510:AMP917510 AWJ917510:AWL917510 BGF917510:BGH917510 BQB917510:BQD917510 BZX917510:BZZ917510 CJT917510:CJV917510 CTP917510:CTR917510 DDL917510:DDN917510 DNH917510:DNJ917510 DXD917510:DXF917510 EGZ917510:EHB917510 EQV917510:EQX917510 FAR917510:FAT917510 FKN917510:FKP917510 FUJ917510:FUL917510 GEF917510:GEH917510 GOB917510:GOD917510 GXX917510:GXZ917510 HHT917510:HHV917510 HRP917510:HRR917510 IBL917510:IBN917510 ILH917510:ILJ917510 IVD917510:IVF917510 JEZ917510:JFB917510 JOV917510:JOX917510 JYR917510:JYT917510 KIN917510:KIP917510 KSJ917510:KSL917510 LCF917510:LCH917510 LMB917510:LMD917510 LVX917510:LVZ917510 MFT917510:MFV917510 MPP917510:MPR917510 MZL917510:MZN917510 NJH917510:NJJ917510 NTD917510:NTF917510 OCZ917510:ODB917510 OMV917510:OMX917510 OWR917510:OWT917510 PGN917510:PGP917510 PQJ917510:PQL917510 QAF917510:QAH917510 QKB917510:QKD917510 QTX917510:QTZ917510 RDT917510:RDV917510 RNP917510:RNR917510 RXL917510:RXN917510 SHH917510:SHJ917510 SRD917510:SRF917510 TAZ917510:TBB917510 TKV917510:TKX917510 TUR917510:TUT917510 UEN917510:UEP917510 UOJ917510:UOL917510 UYF917510:UYH917510 VIB917510:VID917510 VRX917510:VRZ917510 WBT917510:WBV917510 WLP917510:WLR917510 WVL917510:WVN917510 D983046:F983046 IZ983046:JB983046 SV983046:SX983046 ACR983046:ACT983046 AMN983046:AMP983046 AWJ983046:AWL983046 BGF983046:BGH983046 BQB983046:BQD983046 BZX983046:BZZ983046 CJT983046:CJV983046 CTP983046:CTR983046 DDL983046:DDN983046 DNH983046:DNJ983046 DXD983046:DXF983046 EGZ983046:EHB983046 EQV983046:EQX983046 FAR983046:FAT983046 FKN983046:FKP983046 FUJ983046:FUL983046 GEF983046:GEH983046 GOB983046:GOD983046 GXX983046:GXZ983046 HHT983046:HHV983046 HRP983046:HRR983046 IBL983046:IBN983046 ILH983046:ILJ983046 IVD983046:IVF983046 JEZ983046:JFB983046 JOV983046:JOX983046 JYR983046:JYT983046 KIN983046:KIP983046 KSJ983046:KSL983046 LCF983046:LCH983046 LMB983046:LMD983046 LVX983046:LVZ983046 MFT983046:MFV983046 MPP983046:MPR983046 MZL983046:MZN983046 NJH983046:NJJ983046 NTD983046:NTF983046 OCZ983046:ODB983046 OMV983046:OMX983046 OWR983046:OWT983046 PGN983046:PGP983046 PQJ983046:PQL983046 QAF983046:QAH983046 QKB983046:QKD983046 QTX983046:QTZ983046 RDT983046:RDV983046 RNP983046:RNR983046 RXL983046:RXN983046 SHH983046:SHJ983046 SRD983046:SRF983046 TAZ983046:TBB983046 TKV983046:TKX983046 TUR983046:TUT983046 UEN983046:UEP983046 UOJ983046:UOL983046 UYF983046:UYH983046 VIB983046:VID983046 VRX983046:VRZ983046 WBT983046:WBV983046 WLP983046:WLR983046 WVL983046:WVN983046"/>
    <dataValidation imeMode="hiragana" allowBlank="1" showInputMessage="1" showErrorMessage="1" sqref="WVL983045:WVN983045 D65541:F65541 IZ65541:JB65541 SV65541:SX65541 ACR65541:ACT65541 AMN65541:AMP65541 AWJ65541:AWL65541 BGF65541:BGH65541 BQB65541:BQD65541 BZX65541:BZZ65541 CJT65541:CJV65541 CTP65541:CTR65541 DDL65541:DDN65541 DNH65541:DNJ65541 DXD65541:DXF65541 EGZ65541:EHB65541 EQV65541:EQX65541 FAR65541:FAT65541 FKN65541:FKP65541 FUJ65541:FUL65541 GEF65541:GEH65541 GOB65541:GOD65541 GXX65541:GXZ65541 HHT65541:HHV65541 HRP65541:HRR65541 IBL65541:IBN65541 ILH65541:ILJ65541 IVD65541:IVF65541 JEZ65541:JFB65541 JOV65541:JOX65541 JYR65541:JYT65541 KIN65541:KIP65541 KSJ65541:KSL65541 LCF65541:LCH65541 LMB65541:LMD65541 LVX65541:LVZ65541 MFT65541:MFV65541 MPP65541:MPR65541 MZL65541:MZN65541 NJH65541:NJJ65541 NTD65541:NTF65541 OCZ65541:ODB65541 OMV65541:OMX65541 OWR65541:OWT65541 PGN65541:PGP65541 PQJ65541:PQL65541 QAF65541:QAH65541 QKB65541:QKD65541 QTX65541:QTZ65541 RDT65541:RDV65541 RNP65541:RNR65541 RXL65541:RXN65541 SHH65541:SHJ65541 SRD65541:SRF65541 TAZ65541:TBB65541 TKV65541:TKX65541 TUR65541:TUT65541 UEN65541:UEP65541 UOJ65541:UOL65541 UYF65541:UYH65541 VIB65541:VID65541 VRX65541:VRZ65541 WBT65541:WBV65541 WLP65541:WLR65541 WVL65541:WVN65541 D131077:F131077 IZ131077:JB131077 SV131077:SX131077 ACR131077:ACT131077 AMN131077:AMP131077 AWJ131077:AWL131077 BGF131077:BGH131077 BQB131077:BQD131077 BZX131077:BZZ131077 CJT131077:CJV131077 CTP131077:CTR131077 DDL131077:DDN131077 DNH131077:DNJ131077 DXD131077:DXF131077 EGZ131077:EHB131077 EQV131077:EQX131077 FAR131077:FAT131077 FKN131077:FKP131077 FUJ131077:FUL131077 GEF131077:GEH131077 GOB131077:GOD131077 GXX131077:GXZ131077 HHT131077:HHV131077 HRP131077:HRR131077 IBL131077:IBN131077 ILH131077:ILJ131077 IVD131077:IVF131077 JEZ131077:JFB131077 JOV131077:JOX131077 JYR131077:JYT131077 KIN131077:KIP131077 KSJ131077:KSL131077 LCF131077:LCH131077 LMB131077:LMD131077 LVX131077:LVZ131077 MFT131077:MFV131077 MPP131077:MPR131077 MZL131077:MZN131077 NJH131077:NJJ131077 NTD131077:NTF131077 OCZ131077:ODB131077 OMV131077:OMX131077 OWR131077:OWT131077 PGN131077:PGP131077 PQJ131077:PQL131077 QAF131077:QAH131077 QKB131077:QKD131077 QTX131077:QTZ131077 RDT131077:RDV131077 RNP131077:RNR131077 RXL131077:RXN131077 SHH131077:SHJ131077 SRD131077:SRF131077 TAZ131077:TBB131077 TKV131077:TKX131077 TUR131077:TUT131077 UEN131077:UEP131077 UOJ131077:UOL131077 UYF131077:UYH131077 VIB131077:VID131077 VRX131077:VRZ131077 WBT131077:WBV131077 WLP131077:WLR131077 WVL131077:WVN131077 D196613:F196613 IZ196613:JB196613 SV196613:SX196613 ACR196613:ACT196613 AMN196613:AMP196613 AWJ196613:AWL196613 BGF196613:BGH196613 BQB196613:BQD196613 BZX196613:BZZ196613 CJT196613:CJV196613 CTP196613:CTR196613 DDL196613:DDN196613 DNH196613:DNJ196613 DXD196613:DXF196613 EGZ196613:EHB196613 EQV196613:EQX196613 FAR196613:FAT196613 FKN196613:FKP196613 FUJ196613:FUL196613 GEF196613:GEH196613 GOB196613:GOD196613 GXX196613:GXZ196613 HHT196613:HHV196613 HRP196613:HRR196613 IBL196613:IBN196613 ILH196613:ILJ196613 IVD196613:IVF196613 JEZ196613:JFB196613 JOV196613:JOX196613 JYR196613:JYT196613 KIN196613:KIP196613 KSJ196613:KSL196613 LCF196613:LCH196613 LMB196613:LMD196613 LVX196613:LVZ196613 MFT196613:MFV196613 MPP196613:MPR196613 MZL196613:MZN196613 NJH196613:NJJ196613 NTD196613:NTF196613 OCZ196613:ODB196613 OMV196613:OMX196613 OWR196613:OWT196613 PGN196613:PGP196613 PQJ196613:PQL196613 QAF196613:QAH196613 QKB196613:QKD196613 QTX196613:QTZ196613 RDT196613:RDV196613 RNP196613:RNR196613 RXL196613:RXN196613 SHH196613:SHJ196613 SRD196613:SRF196613 TAZ196613:TBB196613 TKV196613:TKX196613 TUR196613:TUT196613 UEN196613:UEP196613 UOJ196613:UOL196613 UYF196613:UYH196613 VIB196613:VID196613 VRX196613:VRZ196613 WBT196613:WBV196613 WLP196613:WLR196613 WVL196613:WVN196613 D262149:F262149 IZ262149:JB262149 SV262149:SX262149 ACR262149:ACT262149 AMN262149:AMP262149 AWJ262149:AWL262149 BGF262149:BGH262149 BQB262149:BQD262149 BZX262149:BZZ262149 CJT262149:CJV262149 CTP262149:CTR262149 DDL262149:DDN262149 DNH262149:DNJ262149 DXD262149:DXF262149 EGZ262149:EHB262149 EQV262149:EQX262149 FAR262149:FAT262149 FKN262149:FKP262149 FUJ262149:FUL262149 GEF262149:GEH262149 GOB262149:GOD262149 GXX262149:GXZ262149 HHT262149:HHV262149 HRP262149:HRR262149 IBL262149:IBN262149 ILH262149:ILJ262149 IVD262149:IVF262149 JEZ262149:JFB262149 JOV262149:JOX262149 JYR262149:JYT262149 KIN262149:KIP262149 KSJ262149:KSL262149 LCF262149:LCH262149 LMB262149:LMD262149 LVX262149:LVZ262149 MFT262149:MFV262149 MPP262149:MPR262149 MZL262149:MZN262149 NJH262149:NJJ262149 NTD262149:NTF262149 OCZ262149:ODB262149 OMV262149:OMX262149 OWR262149:OWT262149 PGN262149:PGP262149 PQJ262149:PQL262149 QAF262149:QAH262149 QKB262149:QKD262149 QTX262149:QTZ262149 RDT262149:RDV262149 RNP262149:RNR262149 RXL262149:RXN262149 SHH262149:SHJ262149 SRD262149:SRF262149 TAZ262149:TBB262149 TKV262149:TKX262149 TUR262149:TUT262149 UEN262149:UEP262149 UOJ262149:UOL262149 UYF262149:UYH262149 VIB262149:VID262149 VRX262149:VRZ262149 WBT262149:WBV262149 WLP262149:WLR262149 WVL262149:WVN262149 D327685:F327685 IZ327685:JB327685 SV327685:SX327685 ACR327685:ACT327685 AMN327685:AMP327685 AWJ327685:AWL327685 BGF327685:BGH327685 BQB327685:BQD327685 BZX327685:BZZ327685 CJT327685:CJV327685 CTP327685:CTR327685 DDL327685:DDN327685 DNH327685:DNJ327685 DXD327685:DXF327685 EGZ327685:EHB327685 EQV327685:EQX327685 FAR327685:FAT327685 FKN327685:FKP327685 FUJ327685:FUL327685 GEF327685:GEH327685 GOB327685:GOD327685 GXX327685:GXZ327685 HHT327685:HHV327685 HRP327685:HRR327685 IBL327685:IBN327685 ILH327685:ILJ327685 IVD327685:IVF327685 JEZ327685:JFB327685 JOV327685:JOX327685 JYR327685:JYT327685 KIN327685:KIP327685 KSJ327685:KSL327685 LCF327685:LCH327685 LMB327685:LMD327685 LVX327685:LVZ327685 MFT327685:MFV327685 MPP327685:MPR327685 MZL327685:MZN327685 NJH327685:NJJ327685 NTD327685:NTF327685 OCZ327685:ODB327685 OMV327685:OMX327685 OWR327685:OWT327685 PGN327685:PGP327685 PQJ327685:PQL327685 QAF327685:QAH327685 QKB327685:QKD327685 QTX327685:QTZ327685 RDT327685:RDV327685 RNP327685:RNR327685 RXL327685:RXN327685 SHH327685:SHJ327685 SRD327685:SRF327685 TAZ327685:TBB327685 TKV327685:TKX327685 TUR327685:TUT327685 UEN327685:UEP327685 UOJ327685:UOL327685 UYF327685:UYH327685 VIB327685:VID327685 VRX327685:VRZ327685 WBT327685:WBV327685 WLP327685:WLR327685 WVL327685:WVN327685 D393221:F393221 IZ393221:JB393221 SV393221:SX393221 ACR393221:ACT393221 AMN393221:AMP393221 AWJ393221:AWL393221 BGF393221:BGH393221 BQB393221:BQD393221 BZX393221:BZZ393221 CJT393221:CJV393221 CTP393221:CTR393221 DDL393221:DDN393221 DNH393221:DNJ393221 DXD393221:DXF393221 EGZ393221:EHB393221 EQV393221:EQX393221 FAR393221:FAT393221 FKN393221:FKP393221 FUJ393221:FUL393221 GEF393221:GEH393221 GOB393221:GOD393221 GXX393221:GXZ393221 HHT393221:HHV393221 HRP393221:HRR393221 IBL393221:IBN393221 ILH393221:ILJ393221 IVD393221:IVF393221 JEZ393221:JFB393221 JOV393221:JOX393221 JYR393221:JYT393221 KIN393221:KIP393221 KSJ393221:KSL393221 LCF393221:LCH393221 LMB393221:LMD393221 LVX393221:LVZ393221 MFT393221:MFV393221 MPP393221:MPR393221 MZL393221:MZN393221 NJH393221:NJJ393221 NTD393221:NTF393221 OCZ393221:ODB393221 OMV393221:OMX393221 OWR393221:OWT393221 PGN393221:PGP393221 PQJ393221:PQL393221 QAF393221:QAH393221 QKB393221:QKD393221 QTX393221:QTZ393221 RDT393221:RDV393221 RNP393221:RNR393221 RXL393221:RXN393221 SHH393221:SHJ393221 SRD393221:SRF393221 TAZ393221:TBB393221 TKV393221:TKX393221 TUR393221:TUT393221 UEN393221:UEP393221 UOJ393221:UOL393221 UYF393221:UYH393221 VIB393221:VID393221 VRX393221:VRZ393221 WBT393221:WBV393221 WLP393221:WLR393221 WVL393221:WVN393221 D458757:F458757 IZ458757:JB458757 SV458757:SX458757 ACR458757:ACT458757 AMN458757:AMP458757 AWJ458757:AWL458757 BGF458757:BGH458757 BQB458757:BQD458757 BZX458757:BZZ458757 CJT458757:CJV458757 CTP458757:CTR458757 DDL458757:DDN458757 DNH458757:DNJ458757 DXD458757:DXF458757 EGZ458757:EHB458757 EQV458757:EQX458757 FAR458757:FAT458757 FKN458757:FKP458757 FUJ458757:FUL458757 GEF458757:GEH458757 GOB458757:GOD458757 GXX458757:GXZ458757 HHT458757:HHV458757 HRP458757:HRR458757 IBL458757:IBN458757 ILH458757:ILJ458757 IVD458757:IVF458757 JEZ458757:JFB458757 JOV458757:JOX458757 JYR458757:JYT458757 KIN458757:KIP458757 KSJ458757:KSL458757 LCF458757:LCH458757 LMB458757:LMD458757 LVX458757:LVZ458757 MFT458757:MFV458757 MPP458757:MPR458757 MZL458757:MZN458757 NJH458757:NJJ458757 NTD458757:NTF458757 OCZ458757:ODB458757 OMV458757:OMX458757 OWR458757:OWT458757 PGN458757:PGP458757 PQJ458757:PQL458757 QAF458757:QAH458757 QKB458757:QKD458757 QTX458757:QTZ458757 RDT458757:RDV458757 RNP458757:RNR458757 RXL458757:RXN458757 SHH458757:SHJ458757 SRD458757:SRF458757 TAZ458757:TBB458757 TKV458757:TKX458757 TUR458757:TUT458757 UEN458757:UEP458757 UOJ458757:UOL458757 UYF458757:UYH458757 VIB458757:VID458757 VRX458757:VRZ458757 WBT458757:WBV458757 WLP458757:WLR458757 WVL458757:WVN458757 D524293:F524293 IZ524293:JB524293 SV524293:SX524293 ACR524293:ACT524293 AMN524293:AMP524293 AWJ524293:AWL524293 BGF524293:BGH524293 BQB524293:BQD524293 BZX524293:BZZ524293 CJT524293:CJV524293 CTP524293:CTR524293 DDL524293:DDN524293 DNH524293:DNJ524293 DXD524293:DXF524293 EGZ524293:EHB524293 EQV524293:EQX524293 FAR524293:FAT524293 FKN524293:FKP524293 FUJ524293:FUL524293 GEF524293:GEH524293 GOB524293:GOD524293 GXX524293:GXZ524293 HHT524293:HHV524293 HRP524293:HRR524293 IBL524293:IBN524293 ILH524293:ILJ524293 IVD524293:IVF524293 JEZ524293:JFB524293 JOV524293:JOX524293 JYR524293:JYT524293 KIN524293:KIP524293 KSJ524293:KSL524293 LCF524293:LCH524293 LMB524293:LMD524293 LVX524293:LVZ524293 MFT524293:MFV524293 MPP524293:MPR524293 MZL524293:MZN524293 NJH524293:NJJ524293 NTD524293:NTF524293 OCZ524293:ODB524293 OMV524293:OMX524293 OWR524293:OWT524293 PGN524293:PGP524293 PQJ524293:PQL524293 QAF524293:QAH524293 QKB524293:QKD524293 QTX524293:QTZ524293 RDT524293:RDV524293 RNP524293:RNR524293 RXL524293:RXN524293 SHH524293:SHJ524293 SRD524293:SRF524293 TAZ524293:TBB524293 TKV524293:TKX524293 TUR524293:TUT524293 UEN524293:UEP524293 UOJ524293:UOL524293 UYF524293:UYH524293 VIB524293:VID524293 VRX524293:VRZ524293 WBT524293:WBV524293 WLP524293:WLR524293 WVL524293:WVN524293 D589829:F589829 IZ589829:JB589829 SV589829:SX589829 ACR589829:ACT589829 AMN589829:AMP589829 AWJ589829:AWL589829 BGF589829:BGH589829 BQB589829:BQD589829 BZX589829:BZZ589829 CJT589829:CJV589829 CTP589829:CTR589829 DDL589829:DDN589829 DNH589829:DNJ589829 DXD589829:DXF589829 EGZ589829:EHB589829 EQV589829:EQX589829 FAR589829:FAT589829 FKN589829:FKP589829 FUJ589829:FUL589829 GEF589829:GEH589829 GOB589829:GOD589829 GXX589829:GXZ589829 HHT589829:HHV589829 HRP589829:HRR589829 IBL589829:IBN589829 ILH589829:ILJ589829 IVD589829:IVF589829 JEZ589829:JFB589829 JOV589829:JOX589829 JYR589829:JYT589829 KIN589829:KIP589829 KSJ589829:KSL589829 LCF589829:LCH589829 LMB589829:LMD589829 LVX589829:LVZ589829 MFT589829:MFV589829 MPP589829:MPR589829 MZL589829:MZN589829 NJH589829:NJJ589829 NTD589829:NTF589829 OCZ589829:ODB589829 OMV589829:OMX589829 OWR589829:OWT589829 PGN589829:PGP589829 PQJ589829:PQL589829 QAF589829:QAH589829 QKB589829:QKD589829 QTX589829:QTZ589829 RDT589829:RDV589829 RNP589829:RNR589829 RXL589829:RXN589829 SHH589829:SHJ589829 SRD589829:SRF589829 TAZ589829:TBB589829 TKV589829:TKX589829 TUR589829:TUT589829 UEN589829:UEP589829 UOJ589829:UOL589829 UYF589829:UYH589829 VIB589829:VID589829 VRX589829:VRZ589829 WBT589829:WBV589829 WLP589829:WLR589829 WVL589829:WVN589829 D655365:F655365 IZ655365:JB655365 SV655365:SX655365 ACR655365:ACT655365 AMN655365:AMP655365 AWJ655365:AWL655365 BGF655365:BGH655365 BQB655365:BQD655365 BZX655365:BZZ655365 CJT655365:CJV655365 CTP655365:CTR655365 DDL655365:DDN655365 DNH655365:DNJ655365 DXD655365:DXF655365 EGZ655365:EHB655365 EQV655365:EQX655365 FAR655365:FAT655365 FKN655365:FKP655365 FUJ655365:FUL655365 GEF655365:GEH655365 GOB655365:GOD655365 GXX655365:GXZ655365 HHT655365:HHV655365 HRP655365:HRR655365 IBL655365:IBN655365 ILH655365:ILJ655365 IVD655365:IVF655365 JEZ655365:JFB655365 JOV655365:JOX655365 JYR655365:JYT655365 KIN655365:KIP655365 KSJ655365:KSL655365 LCF655365:LCH655365 LMB655365:LMD655365 LVX655365:LVZ655365 MFT655365:MFV655365 MPP655365:MPR655365 MZL655365:MZN655365 NJH655365:NJJ655365 NTD655365:NTF655365 OCZ655365:ODB655365 OMV655365:OMX655365 OWR655365:OWT655365 PGN655365:PGP655365 PQJ655365:PQL655365 QAF655365:QAH655365 QKB655365:QKD655365 QTX655365:QTZ655365 RDT655365:RDV655365 RNP655365:RNR655365 RXL655365:RXN655365 SHH655365:SHJ655365 SRD655365:SRF655365 TAZ655365:TBB655365 TKV655365:TKX655365 TUR655365:TUT655365 UEN655365:UEP655365 UOJ655365:UOL655365 UYF655365:UYH655365 VIB655365:VID655365 VRX655365:VRZ655365 WBT655365:WBV655365 WLP655365:WLR655365 WVL655365:WVN655365 D720901:F720901 IZ720901:JB720901 SV720901:SX720901 ACR720901:ACT720901 AMN720901:AMP720901 AWJ720901:AWL720901 BGF720901:BGH720901 BQB720901:BQD720901 BZX720901:BZZ720901 CJT720901:CJV720901 CTP720901:CTR720901 DDL720901:DDN720901 DNH720901:DNJ720901 DXD720901:DXF720901 EGZ720901:EHB720901 EQV720901:EQX720901 FAR720901:FAT720901 FKN720901:FKP720901 FUJ720901:FUL720901 GEF720901:GEH720901 GOB720901:GOD720901 GXX720901:GXZ720901 HHT720901:HHV720901 HRP720901:HRR720901 IBL720901:IBN720901 ILH720901:ILJ720901 IVD720901:IVF720901 JEZ720901:JFB720901 JOV720901:JOX720901 JYR720901:JYT720901 KIN720901:KIP720901 KSJ720901:KSL720901 LCF720901:LCH720901 LMB720901:LMD720901 LVX720901:LVZ720901 MFT720901:MFV720901 MPP720901:MPR720901 MZL720901:MZN720901 NJH720901:NJJ720901 NTD720901:NTF720901 OCZ720901:ODB720901 OMV720901:OMX720901 OWR720901:OWT720901 PGN720901:PGP720901 PQJ720901:PQL720901 QAF720901:QAH720901 QKB720901:QKD720901 QTX720901:QTZ720901 RDT720901:RDV720901 RNP720901:RNR720901 RXL720901:RXN720901 SHH720901:SHJ720901 SRD720901:SRF720901 TAZ720901:TBB720901 TKV720901:TKX720901 TUR720901:TUT720901 UEN720901:UEP720901 UOJ720901:UOL720901 UYF720901:UYH720901 VIB720901:VID720901 VRX720901:VRZ720901 WBT720901:WBV720901 WLP720901:WLR720901 WVL720901:WVN720901 D786437:F786437 IZ786437:JB786437 SV786437:SX786437 ACR786437:ACT786437 AMN786437:AMP786437 AWJ786437:AWL786437 BGF786437:BGH786437 BQB786437:BQD786437 BZX786437:BZZ786437 CJT786437:CJV786437 CTP786437:CTR786437 DDL786437:DDN786437 DNH786437:DNJ786437 DXD786437:DXF786437 EGZ786437:EHB786437 EQV786437:EQX786437 FAR786437:FAT786437 FKN786437:FKP786437 FUJ786437:FUL786437 GEF786437:GEH786437 GOB786437:GOD786437 GXX786437:GXZ786437 HHT786437:HHV786437 HRP786437:HRR786437 IBL786437:IBN786437 ILH786437:ILJ786437 IVD786437:IVF786437 JEZ786437:JFB786437 JOV786437:JOX786437 JYR786437:JYT786437 KIN786437:KIP786437 KSJ786437:KSL786437 LCF786437:LCH786437 LMB786437:LMD786437 LVX786437:LVZ786437 MFT786437:MFV786437 MPP786437:MPR786437 MZL786437:MZN786437 NJH786437:NJJ786437 NTD786437:NTF786437 OCZ786437:ODB786437 OMV786437:OMX786437 OWR786437:OWT786437 PGN786437:PGP786437 PQJ786437:PQL786437 QAF786437:QAH786437 QKB786437:QKD786437 QTX786437:QTZ786437 RDT786437:RDV786437 RNP786437:RNR786437 RXL786437:RXN786437 SHH786437:SHJ786437 SRD786437:SRF786437 TAZ786437:TBB786437 TKV786437:TKX786437 TUR786437:TUT786437 UEN786437:UEP786437 UOJ786437:UOL786437 UYF786437:UYH786437 VIB786437:VID786437 VRX786437:VRZ786437 WBT786437:WBV786437 WLP786437:WLR786437 WVL786437:WVN786437 D851973:F851973 IZ851973:JB851973 SV851973:SX851973 ACR851973:ACT851973 AMN851973:AMP851973 AWJ851973:AWL851973 BGF851973:BGH851973 BQB851973:BQD851973 BZX851973:BZZ851973 CJT851973:CJV851973 CTP851973:CTR851973 DDL851973:DDN851973 DNH851973:DNJ851973 DXD851973:DXF851973 EGZ851973:EHB851973 EQV851973:EQX851973 FAR851973:FAT851973 FKN851973:FKP851973 FUJ851973:FUL851973 GEF851973:GEH851973 GOB851973:GOD851973 GXX851973:GXZ851973 HHT851973:HHV851973 HRP851973:HRR851973 IBL851973:IBN851973 ILH851973:ILJ851973 IVD851973:IVF851973 JEZ851973:JFB851973 JOV851973:JOX851973 JYR851973:JYT851973 KIN851973:KIP851973 KSJ851973:KSL851973 LCF851973:LCH851973 LMB851973:LMD851973 LVX851973:LVZ851973 MFT851973:MFV851973 MPP851973:MPR851973 MZL851973:MZN851973 NJH851973:NJJ851973 NTD851973:NTF851973 OCZ851973:ODB851973 OMV851973:OMX851973 OWR851973:OWT851973 PGN851973:PGP851973 PQJ851973:PQL851973 QAF851973:QAH851973 QKB851973:QKD851973 QTX851973:QTZ851973 RDT851973:RDV851973 RNP851973:RNR851973 RXL851973:RXN851973 SHH851973:SHJ851973 SRD851973:SRF851973 TAZ851973:TBB851973 TKV851973:TKX851973 TUR851973:TUT851973 UEN851973:UEP851973 UOJ851973:UOL851973 UYF851973:UYH851973 VIB851973:VID851973 VRX851973:VRZ851973 WBT851973:WBV851973 WLP851973:WLR851973 WVL851973:WVN851973 D917509:F917509 IZ917509:JB917509 SV917509:SX917509 ACR917509:ACT917509 AMN917509:AMP917509 AWJ917509:AWL917509 BGF917509:BGH917509 BQB917509:BQD917509 BZX917509:BZZ917509 CJT917509:CJV917509 CTP917509:CTR917509 DDL917509:DDN917509 DNH917509:DNJ917509 DXD917509:DXF917509 EGZ917509:EHB917509 EQV917509:EQX917509 FAR917509:FAT917509 FKN917509:FKP917509 FUJ917509:FUL917509 GEF917509:GEH917509 GOB917509:GOD917509 GXX917509:GXZ917509 HHT917509:HHV917509 HRP917509:HRR917509 IBL917509:IBN917509 ILH917509:ILJ917509 IVD917509:IVF917509 JEZ917509:JFB917509 JOV917509:JOX917509 JYR917509:JYT917509 KIN917509:KIP917509 KSJ917509:KSL917509 LCF917509:LCH917509 LMB917509:LMD917509 LVX917509:LVZ917509 MFT917509:MFV917509 MPP917509:MPR917509 MZL917509:MZN917509 NJH917509:NJJ917509 NTD917509:NTF917509 OCZ917509:ODB917509 OMV917509:OMX917509 OWR917509:OWT917509 PGN917509:PGP917509 PQJ917509:PQL917509 QAF917509:QAH917509 QKB917509:QKD917509 QTX917509:QTZ917509 RDT917509:RDV917509 RNP917509:RNR917509 RXL917509:RXN917509 SHH917509:SHJ917509 SRD917509:SRF917509 TAZ917509:TBB917509 TKV917509:TKX917509 TUR917509:TUT917509 UEN917509:UEP917509 UOJ917509:UOL917509 UYF917509:UYH917509 VIB917509:VID917509 VRX917509:VRZ917509 WBT917509:WBV917509 WLP917509:WLR917509 WVL917509:WVN917509 D983045:F983045 IZ983045:JB983045 SV983045:SX983045 ACR983045:ACT983045 AMN983045:AMP983045 AWJ983045:AWL983045 BGF983045:BGH983045 BQB983045:BQD983045 BZX983045:BZZ983045 CJT983045:CJV983045 CTP983045:CTR983045 DDL983045:DDN983045 DNH983045:DNJ983045 DXD983045:DXF983045 EGZ983045:EHB983045 EQV983045:EQX983045 FAR983045:FAT983045 FKN983045:FKP983045 FUJ983045:FUL983045 GEF983045:GEH983045 GOB983045:GOD983045 GXX983045:GXZ983045 HHT983045:HHV983045 HRP983045:HRR983045 IBL983045:IBN983045 ILH983045:ILJ983045 IVD983045:IVF983045 JEZ983045:JFB983045 JOV983045:JOX983045 JYR983045:JYT983045 KIN983045:KIP983045 KSJ983045:KSL983045 LCF983045:LCH983045 LMB983045:LMD983045 LVX983045:LVZ983045 MFT983045:MFV983045 MPP983045:MPR983045 MZL983045:MZN983045 NJH983045:NJJ983045 NTD983045:NTF983045 OCZ983045:ODB983045 OMV983045:OMX983045 OWR983045:OWT983045 PGN983045:PGP983045 PQJ983045:PQL983045 QAF983045:QAH983045 QKB983045:QKD983045 QTX983045:QTZ983045 RDT983045:RDV983045 RNP983045:RNR983045 RXL983045:RXN983045 SHH983045:SHJ983045 SRD983045:SRF983045 TAZ983045:TBB983045 TKV983045:TKX983045 TUR983045:TUT983045 UEN983045:UEP983045 UOJ983045:UOL983045 UYF983045:UYH983045 VIB983045:VID983045 VRX983045:VRZ983045 WBT983045:WBV983045 WLP983045:WLR983045 D8:F8 WVL8:WVN8 WLP8:WLR8 WBT8:WBV8 VRX8:VRZ8 VIB8:VID8 UYF8:UYH8 UOJ8:UOL8 UEN8:UEP8 TUR8:TUT8 TKV8:TKX8 TAZ8:TBB8 SRD8:SRF8 SHH8:SHJ8 RXL8:RXN8 RNP8:RNR8 RDT8:RDV8 QTX8:QTZ8 QKB8:QKD8 QAF8:QAH8 PQJ8:PQL8 PGN8:PGP8 OWR8:OWT8 OMV8:OMX8 OCZ8:ODB8 NTD8:NTF8 NJH8:NJJ8 MZL8:MZN8 MPP8:MPR8 MFT8:MFV8 LVX8:LVZ8 LMB8:LMD8 LCF8:LCH8 KSJ8:KSL8 KIN8:KIP8 JYR8:JYT8 JOV8:JOX8 JEZ8:JFB8 IVD8:IVF8 ILH8:ILJ8 IBL8:IBN8 HRP8:HRR8 HHT8:HHV8 GXX8:GXZ8 GOB8:GOD8 GEF8:GEH8 FUJ8:FUL8 FKN8:FKP8 FAR8:FAT8 EQV8:EQX8 EGZ8:EHB8 DXD8:DXF8 DNH8:DNJ8 DDL8:DDN8 CTP8:CTR8 CJT8:CJV8 BZX8:BZZ8 BQB8:BQD8 BGF8:BGH8 AWJ8:AWL8 AMN8:AMP8 ACR8:ACT8 SV8:SX8 IZ8:JB8"/>
    <dataValidation imeMode="halfKatakana" allowBlank="1" showInputMessage="1" showErrorMessage="1" sqref="WVL983044:WVN983044 IZ6:JB7 SV6:SX7 ACR6:ACT7 AMN6:AMP7 AWJ6:AWL7 BGF6:BGH7 BQB6:BQD7 BZX6:BZZ7 CJT6:CJV7 CTP6:CTR7 DDL6:DDN7 DNH6:DNJ7 DXD6:DXF7 EGZ6:EHB7 EQV6:EQX7 FAR6:FAT7 FKN6:FKP7 FUJ6:FUL7 GEF6:GEH7 GOB6:GOD7 GXX6:GXZ7 HHT6:HHV7 HRP6:HRR7 IBL6:IBN7 ILH6:ILJ7 IVD6:IVF7 JEZ6:JFB7 JOV6:JOX7 JYR6:JYT7 KIN6:KIP7 KSJ6:KSL7 LCF6:LCH7 LMB6:LMD7 LVX6:LVZ7 MFT6:MFV7 MPP6:MPR7 MZL6:MZN7 NJH6:NJJ7 NTD6:NTF7 OCZ6:ODB7 OMV6:OMX7 OWR6:OWT7 PGN6:PGP7 PQJ6:PQL7 QAF6:QAH7 QKB6:QKD7 QTX6:QTZ7 RDT6:RDV7 RNP6:RNR7 RXL6:RXN7 SHH6:SHJ7 SRD6:SRF7 TAZ6:TBB7 TKV6:TKX7 TUR6:TUT7 UEN6:UEP7 UOJ6:UOL7 UYF6:UYH7 VIB6:VID7 VRX6:VRZ7 WBT6:WBV7 WLP6:WLR7 WVL6:WVN7 D65540:F65540 IZ65540:JB65540 SV65540:SX65540 ACR65540:ACT65540 AMN65540:AMP65540 AWJ65540:AWL65540 BGF65540:BGH65540 BQB65540:BQD65540 BZX65540:BZZ65540 CJT65540:CJV65540 CTP65540:CTR65540 DDL65540:DDN65540 DNH65540:DNJ65540 DXD65540:DXF65540 EGZ65540:EHB65540 EQV65540:EQX65540 FAR65540:FAT65540 FKN65540:FKP65540 FUJ65540:FUL65540 GEF65540:GEH65540 GOB65540:GOD65540 GXX65540:GXZ65540 HHT65540:HHV65540 HRP65540:HRR65540 IBL65540:IBN65540 ILH65540:ILJ65540 IVD65540:IVF65540 JEZ65540:JFB65540 JOV65540:JOX65540 JYR65540:JYT65540 KIN65540:KIP65540 KSJ65540:KSL65540 LCF65540:LCH65540 LMB65540:LMD65540 LVX65540:LVZ65540 MFT65540:MFV65540 MPP65540:MPR65540 MZL65540:MZN65540 NJH65540:NJJ65540 NTD65540:NTF65540 OCZ65540:ODB65540 OMV65540:OMX65540 OWR65540:OWT65540 PGN65540:PGP65540 PQJ65540:PQL65540 QAF65540:QAH65540 QKB65540:QKD65540 QTX65540:QTZ65540 RDT65540:RDV65540 RNP65540:RNR65540 RXL65540:RXN65540 SHH65540:SHJ65540 SRD65540:SRF65540 TAZ65540:TBB65540 TKV65540:TKX65540 TUR65540:TUT65540 UEN65540:UEP65540 UOJ65540:UOL65540 UYF65540:UYH65540 VIB65540:VID65540 VRX65540:VRZ65540 WBT65540:WBV65540 WLP65540:WLR65540 WVL65540:WVN65540 D131076:F131076 IZ131076:JB131076 SV131076:SX131076 ACR131076:ACT131076 AMN131076:AMP131076 AWJ131076:AWL131076 BGF131076:BGH131076 BQB131076:BQD131076 BZX131076:BZZ131076 CJT131076:CJV131076 CTP131076:CTR131076 DDL131076:DDN131076 DNH131076:DNJ131076 DXD131076:DXF131076 EGZ131076:EHB131076 EQV131076:EQX131076 FAR131076:FAT131076 FKN131076:FKP131076 FUJ131076:FUL131076 GEF131076:GEH131076 GOB131076:GOD131076 GXX131076:GXZ131076 HHT131076:HHV131076 HRP131076:HRR131076 IBL131076:IBN131076 ILH131076:ILJ131076 IVD131076:IVF131076 JEZ131076:JFB131076 JOV131076:JOX131076 JYR131076:JYT131076 KIN131076:KIP131076 KSJ131076:KSL131076 LCF131076:LCH131076 LMB131076:LMD131076 LVX131076:LVZ131076 MFT131076:MFV131076 MPP131076:MPR131076 MZL131076:MZN131076 NJH131076:NJJ131076 NTD131076:NTF131076 OCZ131076:ODB131076 OMV131076:OMX131076 OWR131076:OWT131076 PGN131076:PGP131076 PQJ131076:PQL131076 QAF131076:QAH131076 QKB131076:QKD131076 QTX131076:QTZ131076 RDT131076:RDV131076 RNP131076:RNR131076 RXL131076:RXN131076 SHH131076:SHJ131076 SRD131076:SRF131076 TAZ131076:TBB131076 TKV131076:TKX131076 TUR131076:TUT131076 UEN131076:UEP131076 UOJ131076:UOL131076 UYF131076:UYH131076 VIB131076:VID131076 VRX131076:VRZ131076 WBT131076:WBV131076 WLP131076:WLR131076 WVL131076:WVN131076 D196612:F196612 IZ196612:JB196612 SV196612:SX196612 ACR196612:ACT196612 AMN196612:AMP196612 AWJ196612:AWL196612 BGF196612:BGH196612 BQB196612:BQD196612 BZX196612:BZZ196612 CJT196612:CJV196612 CTP196612:CTR196612 DDL196612:DDN196612 DNH19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JEZ196612:JFB196612 JOV196612:JOX196612 JYR196612:JYT196612 KIN196612:KIP196612 KSJ196612:KSL196612 LCF196612:LCH196612 LMB196612:LMD196612 LVX196612:LVZ196612 MFT196612:MFV196612 MPP196612:MPR196612 MZL196612:MZN196612 NJH196612:NJJ196612 NTD196612:NTF196612 OCZ196612:ODB196612 OMV196612:OMX196612 OWR196612:OWT196612 PGN196612:PGP196612 PQJ196612:PQL196612 QAF196612:QAH196612 QKB196612:QKD196612 QTX196612:QTZ196612 RDT196612:RDV196612 RNP196612:RNR196612 RXL196612:RXN196612 SHH196612:SHJ196612 SRD196612:SRF196612 TAZ196612:TBB196612 TKV196612:TKX196612 TUR196612:TUT196612 UEN196612:UEP196612 UOJ196612:UOL196612 UYF196612:UYH196612 VIB196612:VID196612 VRX196612:VRZ196612 WBT196612:WBV196612 WLP196612:WLR196612 WVL196612:WVN196612 D262148:F262148 IZ262148:JB262148 SV262148:SX262148 ACR262148:ACT262148 AMN262148:AMP262148 AWJ262148:AWL262148 BGF262148:BGH262148 BQB262148:BQD262148 BZX262148:BZZ262148 CJT262148:CJV262148 CTP262148:CTR262148 DDL262148:DDN262148 DNH262148:DNJ262148 DXD262148:DXF262148 EGZ262148:EHB262148 EQV262148:EQX262148 FAR262148:FAT262148 FKN262148:FKP262148 FUJ262148:FUL262148 GEF262148:GEH262148 GOB262148:GOD262148 GXX262148:GXZ262148 HHT262148:HHV262148 HRP262148:HRR262148 IBL262148:IBN262148 ILH262148:ILJ262148 IVD262148:IVF262148 JEZ262148:JFB262148 JOV262148:JOX262148 JYR262148:JYT262148 KIN262148:KIP262148 KSJ262148:KSL262148 LCF262148:LCH262148 LMB262148:LMD262148 LVX262148:LVZ262148 MFT262148:MFV262148 MPP262148:MPR262148 MZL262148:MZN262148 NJH262148:NJJ262148 NTD262148:NTF262148 OCZ262148:ODB262148 OMV262148:OMX262148 OWR262148:OWT262148 PGN262148:PGP262148 PQJ262148:PQL262148 QAF262148:QAH262148 QKB262148:QKD262148 QTX262148:QTZ262148 RDT262148:RDV262148 RNP262148:RNR262148 RXL262148:RXN262148 SHH262148:SHJ262148 SRD262148:SRF262148 TAZ262148:TBB262148 TKV262148:TKX262148 TUR262148:TUT262148 UEN262148:UEP262148 UOJ262148:UOL262148 UYF262148:UYH262148 VIB262148:VID262148 VRX262148:VRZ262148 WBT262148:WBV262148 WLP262148:WLR262148 WVL262148:WVN262148 D327684:F327684 IZ327684:JB327684 SV327684:SX327684 ACR327684:ACT327684 AMN327684:AMP327684 AWJ327684:AWL327684 BGF327684:BGH327684 BQB327684:BQD327684 BZX327684:BZZ327684 CJT327684:CJV327684 CTP327684:CTR327684 DDL327684:DDN327684 DNH327684:DNJ327684 DXD327684:DXF327684 EGZ327684:EHB327684 EQV327684:EQX327684 FAR327684:FAT327684 FKN327684:FKP327684 FUJ327684:FUL327684 GEF327684:GEH327684 GOB327684:GOD327684 GXX327684:GXZ327684 HHT327684:HHV327684 HRP327684:HRR327684 IBL327684:IBN327684 ILH327684:ILJ327684 IVD327684:IVF327684 JEZ327684:JFB327684 JOV327684:JOX327684 JYR327684:JYT327684 KIN327684:KIP327684 KSJ327684:KSL327684 LCF327684:LCH327684 LMB327684:LMD327684 LVX327684:LVZ327684 MFT327684:MFV327684 MPP327684:MPR327684 MZL327684:MZN327684 NJH327684:NJJ327684 NTD327684:NTF327684 OCZ327684:ODB327684 OMV327684:OMX327684 OWR327684:OWT327684 PGN327684:PGP327684 PQJ327684:PQL327684 QAF327684:QAH327684 QKB327684:QKD327684 QTX327684:QTZ327684 RDT327684:RDV327684 RNP327684:RNR327684 RXL327684:RXN327684 SHH327684:SHJ327684 SRD327684:SRF327684 TAZ327684:TBB327684 TKV327684:TKX327684 TUR327684:TUT327684 UEN327684:UEP327684 UOJ327684:UOL327684 UYF327684:UYH327684 VIB327684:VID327684 VRX327684:VRZ327684 WBT327684:WBV327684 WLP327684:WLR327684 WVL327684:WVN327684 D393220:F393220 IZ393220:JB393220 SV393220:SX393220 ACR393220:ACT393220 AMN393220:AMP393220 AWJ393220:AWL393220 BGF393220:BGH393220 BQB393220:BQD393220 BZX393220:BZZ393220 CJT393220:CJV393220 CTP393220:CTR393220 DDL393220:DDN393220 DNH393220:DNJ393220 DXD393220:DXF393220 EGZ393220:EHB393220 EQV393220:EQX393220 FAR393220:FAT393220 FKN393220:FKP393220 FUJ393220:FUL393220 GEF393220:GEH393220 GOB393220:GOD393220 GXX393220:GXZ393220 HHT393220:HHV393220 HRP393220:HRR393220 IBL393220:IBN393220 ILH393220:ILJ393220 IVD393220:IVF393220 JEZ393220:JFB393220 JOV393220:JOX393220 JYR393220:JYT393220 KIN393220:KIP393220 KSJ393220:KSL393220 LCF393220:LCH393220 LMB393220:LMD393220 LVX393220:LVZ393220 MFT393220:MFV393220 MPP393220:MPR393220 MZL393220:MZN393220 NJH393220:NJJ393220 NTD393220:NTF393220 OCZ393220:ODB393220 OMV393220:OMX393220 OWR393220:OWT393220 PGN393220:PGP393220 PQJ393220:PQL393220 QAF393220:QAH393220 QKB393220:QKD393220 QTX393220:QTZ393220 RDT393220:RDV393220 RNP393220:RNR393220 RXL393220:RXN393220 SHH393220:SHJ393220 SRD393220:SRF393220 TAZ393220:TBB393220 TKV393220:TKX393220 TUR393220:TUT393220 UEN393220:UEP393220 UOJ393220:UOL393220 UYF393220:UYH393220 VIB393220:VID393220 VRX393220:VRZ393220 WBT393220:WBV393220 WLP393220:WLR393220 WVL393220:WVN393220 D458756:F458756 IZ458756:JB458756 SV458756:SX458756 ACR458756:ACT458756 AMN458756:AMP458756 AWJ458756:AWL458756 BGF458756:BGH458756 BQB458756:BQD458756 BZX458756:BZZ458756 CJT458756:CJV458756 CTP458756:CTR458756 DDL458756:DDN458756 DNH458756:DNJ458756 DXD458756:DXF458756 EGZ458756:EHB458756 EQV458756:EQX458756 FAR458756:FAT458756 FKN458756:FKP458756 FUJ458756:FUL458756 GEF458756:GEH458756 GOB458756:GOD458756 GXX458756:GXZ458756 HHT458756:HHV458756 HRP458756:HRR458756 IBL458756:IBN458756 ILH458756:ILJ458756 IVD458756:IVF458756 JEZ458756:JFB458756 JOV458756:JOX458756 JYR458756:JYT458756 KIN458756:KIP458756 KSJ458756:KSL458756 LCF458756:LCH458756 LMB458756:LMD458756 LVX458756:LVZ458756 MFT458756:MFV458756 MPP458756:MPR458756 MZL458756:MZN458756 NJH458756:NJJ458756 NTD458756:NTF458756 OCZ458756:ODB458756 OMV458756:OMX458756 OWR458756:OWT458756 PGN458756:PGP458756 PQJ458756:PQL458756 QAF458756:QAH458756 QKB458756:QKD458756 QTX458756:QTZ458756 RDT458756:RDV458756 RNP458756:RNR458756 RXL458756:RXN458756 SHH458756:SHJ458756 SRD458756:SRF458756 TAZ458756:TBB458756 TKV458756:TKX458756 TUR458756:TUT458756 UEN458756:UEP458756 UOJ458756:UOL458756 UYF458756:UYH458756 VIB458756:VID458756 VRX458756:VRZ458756 WBT458756:WBV458756 WLP458756:WLR458756 WVL458756:WVN458756 D524292:F524292 IZ524292:JB524292 SV524292:SX524292 ACR524292:ACT524292 AMN524292:AMP524292 AWJ524292:AWL524292 BGF524292:BGH524292 BQB524292:BQD524292 BZX524292:BZZ524292 CJT524292:CJV524292 CTP524292:CTR524292 DDL524292:DDN524292 DNH524292:DNJ524292 DXD524292:DXF524292 EGZ524292:EHB524292 EQV524292:EQX524292 FAR524292:FAT524292 FKN524292:FKP524292 FUJ524292:FUL524292 GEF524292:GEH524292 GOB524292:GOD524292 GXX524292:GXZ524292 HHT524292:HHV524292 HRP524292:HRR524292 IBL524292:IBN524292 ILH524292:ILJ524292 IVD524292:IVF524292 JEZ524292:JFB524292 JOV524292:JOX524292 JYR524292:JYT524292 KIN524292:KIP524292 KSJ524292:KSL524292 LCF524292:LCH524292 LMB524292:LMD524292 LVX524292:LVZ524292 MFT524292:MFV524292 MPP524292:MPR524292 MZL524292:MZN524292 NJH524292:NJJ524292 NTD524292:NTF524292 OCZ524292:ODB524292 OMV524292:OMX524292 OWR524292:OWT524292 PGN524292:PGP524292 PQJ524292:PQL524292 QAF524292:QAH524292 QKB524292:QKD524292 QTX524292:QTZ524292 RDT524292:RDV524292 RNP524292:RNR524292 RXL524292:RXN524292 SHH524292:SHJ524292 SRD524292:SRF524292 TAZ524292:TBB524292 TKV524292:TKX524292 TUR524292:TUT524292 UEN524292:UEP524292 UOJ524292:UOL524292 UYF524292:UYH524292 VIB524292:VID524292 VRX524292:VRZ524292 WBT524292:WBV524292 WLP524292:WLR524292 WVL524292:WVN524292 D589828:F589828 IZ589828:JB589828 SV589828:SX589828 ACR589828:ACT589828 AMN589828:AMP589828 AWJ589828:AWL589828 BGF589828:BGH589828 BQB589828:BQD589828 BZX589828:BZZ589828 CJT589828:CJV589828 CTP589828:CTR589828 DDL589828:DDN589828 DNH589828:DNJ589828 DXD589828:DXF589828 EGZ589828:EHB589828 EQV589828:EQX589828 FAR589828:FAT589828 FKN589828:FKP589828 FUJ589828:FUL589828 GEF589828:GEH589828 GOB589828:GOD589828 GXX589828:GXZ589828 HHT589828:HHV589828 HRP589828:HRR589828 IBL589828:IBN589828 ILH589828:ILJ589828 IVD589828:IVF589828 JEZ589828:JFB589828 JOV589828:JOX589828 JYR589828:JYT589828 KIN589828:KIP589828 KSJ589828:KSL589828 LCF589828:LCH589828 LMB589828:LMD589828 LVX589828:LVZ589828 MFT589828:MFV589828 MPP589828:MPR589828 MZL589828:MZN589828 NJH589828:NJJ589828 NTD589828:NTF589828 OCZ589828:ODB589828 OMV589828:OMX589828 OWR589828:OWT589828 PGN589828:PGP589828 PQJ589828:PQL589828 QAF589828:QAH589828 QKB589828:QKD589828 QTX589828:QTZ589828 RDT589828:RDV589828 RNP589828:RNR589828 RXL589828:RXN589828 SHH589828:SHJ589828 SRD589828:SRF589828 TAZ589828:TBB589828 TKV589828:TKX589828 TUR589828:TUT589828 UEN589828:UEP589828 UOJ589828:UOL589828 UYF589828:UYH589828 VIB589828:VID589828 VRX589828:VRZ589828 WBT589828:WBV589828 WLP589828:WLR589828 WVL589828:WVN589828 D655364:F655364 IZ655364:JB655364 SV655364:SX655364 ACR655364:ACT655364 AMN655364:AMP655364 AWJ655364:AWL655364 BGF655364:BGH655364 BQB655364:BQD655364 BZX655364:BZZ655364 CJT655364:CJV655364 CTP655364:CTR655364 DDL655364:DDN655364 DNH655364:DNJ655364 DXD655364:DXF655364 EGZ655364:EHB655364 EQV655364:EQX655364 FAR655364:FAT655364 FKN655364:FKP655364 FUJ655364:FUL655364 GEF655364:GEH655364 GOB655364:GOD655364 GXX655364:GXZ655364 HHT655364:HHV655364 HRP655364:HRR655364 IBL655364:IBN655364 ILH655364:ILJ655364 IVD655364:IVF655364 JEZ655364:JFB655364 JOV655364:JOX655364 JYR655364:JYT655364 KIN655364:KIP655364 KSJ655364:KSL655364 LCF655364:LCH655364 LMB655364:LMD655364 LVX655364:LVZ655364 MFT655364:MFV655364 MPP655364:MPR655364 MZL655364:MZN655364 NJH655364:NJJ655364 NTD655364:NTF655364 OCZ655364:ODB655364 OMV655364:OMX655364 OWR655364:OWT655364 PGN655364:PGP655364 PQJ655364:PQL655364 QAF655364:QAH655364 QKB655364:QKD655364 QTX655364:QTZ655364 RDT655364:RDV655364 RNP655364:RNR655364 RXL655364:RXN655364 SHH655364:SHJ655364 SRD655364:SRF655364 TAZ655364:TBB655364 TKV655364:TKX655364 TUR655364:TUT655364 UEN655364:UEP655364 UOJ655364:UOL655364 UYF655364:UYH655364 VIB655364:VID655364 VRX655364:VRZ655364 WBT655364:WBV655364 WLP655364:WLR655364 WVL655364:WVN655364 D720900:F720900 IZ720900:JB720900 SV720900:SX720900 ACR720900:ACT720900 AMN720900:AMP720900 AWJ720900:AWL720900 BGF720900:BGH720900 BQB720900:BQD720900 BZX720900:BZZ720900 CJT720900:CJV720900 CTP720900:CTR720900 DDL720900:DDN720900 DNH720900:DNJ720900 DXD720900:DXF720900 EGZ720900:EHB720900 EQV720900:EQX720900 FAR720900:FAT720900 FKN720900:FKP720900 FUJ720900:FUL720900 GEF720900:GEH720900 GOB720900:GOD720900 GXX720900:GXZ720900 HHT720900:HHV720900 HRP720900:HRR720900 IBL720900:IBN720900 ILH720900:ILJ720900 IVD720900:IVF720900 JEZ720900:JFB720900 JOV720900:JOX720900 JYR720900:JYT720900 KIN720900:KIP720900 KSJ720900:KSL720900 LCF720900:LCH720900 LMB720900:LMD720900 LVX720900:LVZ720900 MFT720900:MFV720900 MPP720900:MPR720900 MZL720900:MZN720900 NJH720900:NJJ720900 NTD720900:NTF720900 OCZ720900:ODB720900 OMV720900:OMX720900 OWR720900:OWT720900 PGN720900:PGP720900 PQJ720900:PQL720900 QAF720900:QAH720900 QKB720900:QKD720900 QTX720900:QTZ720900 RDT720900:RDV720900 RNP720900:RNR720900 RXL720900:RXN720900 SHH720900:SHJ720900 SRD720900:SRF720900 TAZ720900:TBB720900 TKV720900:TKX720900 TUR720900:TUT720900 UEN720900:UEP720900 UOJ720900:UOL720900 UYF720900:UYH720900 VIB720900:VID720900 VRX720900:VRZ720900 WBT720900:WBV720900 WLP720900:WLR720900 WVL720900:WVN720900 D786436:F786436 IZ786436:JB786436 SV786436:SX786436 ACR786436:ACT786436 AMN786436:AMP786436 AWJ786436:AWL786436 BGF786436:BGH786436 BQB786436:BQD786436 BZX786436:BZZ786436 CJT786436:CJV786436 CTP786436:CTR786436 DDL786436:DDN786436 DNH786436:DNJ786436 DXD786436:DXF786436 EGZ786436:EHB786436 EQV786436:EQX786436 FAR786436:FAT786436 FKN786436:FKP786436 FUJ786436:FUL786436 GEF786436:GEH786436 GOB786436:GOD786436 GXX786436:GXZ786436 HHT786436:HHV786436 HRP786436:HRR786436 IBL786436:IBN786436 ILH786436:ILJ786436 IVD786436:IVF786436 JEZ786436:JFB786436 JOV786436:JOX786436 JYR786436:JYT786436 KIN786436:KIP786436 KSJ786436:KSL786436 LCF786436:LCH786436 LMB786436:LMD786436 LVX786436:LVZ786436 MFT786436:MFV786436 MPP786436:MPR786436 MZL786436:MZN786436 NJH786436:NJJ786436 NTD786436:NTF786436 OCZ786436:ODB786436 OMV786436:OMX786436 OWR786436:OWT786436 PGN786436:PGP786436 PQJ786436:PQL786436 QAF786436:QAH786436 QKB786436:QKD786436 QTX786436:QTZ786436 RDT786436:RDV786436 RNP786436:RNR786436 RXL786436:RXN786436 SHH786436:SHJ786436 SRD786436:SRF786436 TAZ786436:TBB786436 TKV786436:TKX786436 TUR786436:TUT786436 UEN786436:UEP786436 UOJ786436:UOL786436 UYF786436:UYH786436 VIB786436:VID786436 VRX786436:VRZ786436 WBT786436:WBV786436 WLP786436:WLR786436 WVL786436:WVN786436 D851972:F851972 IZ851972:JB851972 SV851972:SX851972 ACR851972:ACT851972 AMN851972:AMP851972 AWJ851972:AWL851972 BGF851972:BGH851972 BQB851972:BQD851972 BZX851972:BZZ851972 CJT851972:CJV851972 CTP851972:CTR851972 DDL851972:DDN851972 DNH851972:DNJ851972 DXD851972:DXF851972 EGZ851972:EHB851972 EQV851972:EQX851972 FAR851972:FAT851972 FKN851972:FKP851972 FUJ851972:FUL851972 GEF851972:GEH851972 GOB851972:GOD851972 GXX851972:GXZ851972 HHT851972:HHV851972 HRP851972:HRR851972 IBL851972:IBN851972 ILH851972:ILJ851972 IVD851972:IVF851972 JEZ851972:JFB851972 JOV851972:JOX851972 JYR851972:JYT851972 KIN851972:KIP851972 KSJ851972:KSL851972 LCF851972:LCH851972 LMB851972:LMD851972 LVX851972:LVZ851972 MFT851972:MFV851972 MPP851972:MPR851972 MZL851972:MZN851972 NJH851972:NJJ851972 NTD851972:NTF851972 OCZ851972:ODB851972 OMV851972:OMX851972 OWR851972:OWT851972 PGN851972:PGP851972 PQJ851972:PQL851972 QAF851972:QAH851972 QKB851972:QKD851972 QTX851972:QTZ851972 RDT851972:RDV851972 RNP851972:RNR851972 RXL851972:RXN851972 SHH851972:SHJ851972 SRD851972:SRF851972 TAZ851972:TBB851972 TKV851972:TKX851972 TUR851972:TUT851972 UEN851972:UEP851972 UOJ851972:UOL851972 UYF851972:UYH851972 VIB851972:VID851972 VRX851972:VRZ851972 WBT851972:WBV851972 WLP851972:WLR851972 WVL851972:WVN851972 D917508:F917508 IZ917508:JB917508 SV917508:SX917508 ACR917508:ACT917508 AMN917508:AMP917508 AWJ917508:AWL917508 BGF917508:BGH917508 BQB917508:BQD917508 BZX917508:BZZ917508 CJT917508:CJV917508 CTP917508:CTR917508 DDL917508:DDN917508 DNH917508:DNJ917508 DXD917508:DXF917508 EGZ917508:EHB917508 EQV917508:EQX917508 FAR917508:FAT917508 FKN917508:FKP917508 FUJ917508:FUL917508 GEF917508:GEH917508 GOB917508:GOD917508 GXX917508:GXZ917508 HHT917508:HHV917508 HRP917508:HRR917508 IBL917508:IBN917508 ILH917508:ILJ917508 IVD917508:IVF917508 JEZ917508:JFB917508 JOV917508:JOX917508 JYR917508:JYT917508 KIN917508:KIP917508 KSJ917508:KSL917508 LCF917508:LCH917508 LMB917508:LMD917508 LVX917508:LVZ917508 MFT917508:MFV917508 MPP917508:MPR917508 MZL917508:MZN917508 NJH917508:NJJ917508 NTD917508:NTF917508 OCZ917508:ODB917508 OMV917508:OMX917508 OWR917508:OWT917508 PGN917508:PGP917508 PQJ917508:PQL917508 QAF917508:QAH917508 QKB917508:QKD917508 QTX917508:QTZ917508 RDT917508:RDV917508 RNP917508:RNR917508 RXL917508:RXN917508 SHH917508:SHJ917508 SRD917508:SRF917508 TAZ917508:TBB917508 TKV917508:TKX917508 TUR917508:TUT917508 UEN917508:UEP917508 UOJ917508:UOL917508 UYF917508:UYH917508 VIB917508:VID917508 VRX917508:VRZ917508 WBT917508:WBV917508 WLP917508:WLR917508 WVL917508:WVN917508 D983044:F983044 IZ983044:JB983044 SV983044:SX983044 ACR983044:ACT983044 AMN983044:AMP983044 AWJ983044:AWL983044 BGF983044:BGH983044 BQB983044:BQD983044 BZX983044:BZZ983044 CJT983044:CJV983044 CTP983044:CTR983044 DDL983044:DDN983044 DNH983044:DNJ983044 DXD983044:DXF983044 EGZ983044:EHB983044 EQV983044:EQX983044 FAR983044:FAT983044 FKN983044:FKP983044 FUJ983044:FUL983044 GEF983044:GEH983044 GOB983044:GOD983044 GXX983044:GXZ983044 HHT983044:HHV983044 HRP983044:HRR983044 IBL983044:IBN983044 ILH983044:ILJ983044 IVD983044:IVF983044 JEZ983044:JFB983044 JOV983044:JOX983044 JYR983044:JYT983044 KIN983044:KIP983044 KSJ983044:KSL983044 LCF983044:LCH983044 LMB983044:LMD983044 LVX983044:LVZ983044 MFT983044:MFV983044 MPP983044:MPR983044 MZL983044:MZN983044 NJH983044:NJJ983044 NTD983044:NTF983044 OCZ983044:ODB983044 OMV983044:OMX983044 OWR983044:OWT983044 PGN983044:PGP983044 PQJ983044:PQL983044 QAF983044:QAH983044 QKB983044:QKD983044 QTX983044:QTZ983044 RDT983044:RDV983044 RNP983044:RNR983044 RXL983044:RXN983044 SHH983044:SHJ983044 SRD983044:SRF983044 TAZ983044:TBB983044 TKV983044:TKX983044 TUR983044:TUT983044 UEN983044:UEP983044 UOJ983044:UOL983044 UYF983044:UYH983044 VIB983044:VID983044 VRX983044:VRZ983044 WBT983044:WBV983044 WLP983044:WLR983044 D6:F7"/>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104"/>
  <sheetViews>
    <sheetView zoomScaleNormal="100" workbookViewId="0">
      <pane ySplit="9" topLeftCell="A10" activePane="bottomLeft" state="frozen"/>
      <selection pane="bottomLeft" activeCell="C23" sqref="C23"/>
    </sheetView>
  </sheetViews>
  <sheetFormatPr defaultColWidth="9" defaultRowHeight="13.5"/>
  <cols>
    <col min="1" max="1" width="4.5" style="1" bestFit="1" customWidth="1"/>
    <col min="2" max="2" width="9" style="1"/>
    <col min="3" max="4" width="17.5" style="1" customWidth="1"/>
    <col min="5" max="5" width="5.75" style="1" customWidth="1"/>
    <col min="6" max="7" width="5.5" style="1" bestFit="1" customWidth="1"/>
    <col min="8" max="8" width="12.75" style="1" bestFit="1" customWidth="1"/>
    <col min="9" max="9" width="9.5" style="1" bestFit="1" customWidth="1"/>
    <col min="10" max="10" width="12.75" style="1" bestFit="1" customWidth="1"/>
    <col min="11" max="11" width="9.5" style="1" bestFit="1" customWidth="1"/>
    <col min="12" max="12" width="3.625" style="1" hidden="1" customWidth="1"/>
    <col min="13" max="13" width="5.5" style="1" bestFit="1" customWidth="1"/>
    <col min="14" max="14" width="9" style="1"/>
    <col min="15" max="15" width="9" style="1" customWidth="1"/>
    <col min="16" max="16" width="8.5" style="221" bestFit="1" customWidth="1"/>
    <col min="17" max="17" width="9" style="1"/>
    <col min="18" max="18" width="9" style="1" customWidth="1"/>
    <col min="19" max="19" width="13.875" style="2" customWidth="1"/>
    <col min="20" max="20" width="13.875" style="1" customWidth="1"/>
    <col min="21" max="21" width="9" style="1" customWidth="1"/>
    <col min="22" max="22" width="6.5" style="1" customWidth="1"/>
    <col min="23" max="24" width="16.125" style="1" customWidth="1"/>
    <col min="25" max="26" width="5.5" style="1" customWidth="1"/>
    <col min="27" max="27" width="9.5" style="5" customWidth="1"/>
    <col min="28" max="28" width="6.5" style="1" customWidth="1"/>
    <col min="29" max="30" width="16.125" style="1" customWidth="1"/>
    <col min="31" max="32" width="5.5" style="1" customWidth="1"/>
    <col min="33" max="33" width="9.5" style="1" customWidth="1"/>
    <col min="34" max="60" width="9" style="1" customWidth="1"/>
    <col min="61" max="16384" width="9" style="1"/>
  </cols>
  <sheetData>
    <row r="1" spans="1:45" ht="17.25">
      <c r="A1" s="8" t="s">
        <v>69</v>
      </c>
    </row>
    <row r="2" spans="1:45">
      <c r="A2" s="3"/>
    </row>
    <row r="3" spans="1:45" ht="14.25" thickBot="1">
      <c r="A3" s="3"/>
      <c r="B3" s="138" t="s">
        <v>151</v>
      </c>
      <c r="C3" s="23"/>
      <c r="D3" s="23"/>
      <c r="E3" s="23"/>
      <c r="F3" s="23"/>
      <c r="G3" s="23"/>
      <c r="H3" s="23"/>
      <c r="I3" s="23"/>
      <c r="J3" s="23"/>
      <c r="K3" s="23"/>
      <c r="M3" s="363" t="s">
        <v>146</v>
      </c>
      <c r="N3" s="363"/>
      <c r="O3" s="363"/>
      <c r="P3" s="363"/>
    </row>
    <row r="4" spans="1:45" ht="14.25" thickBot="1">
      <c r="A4" s="3"/>
      <c r="B4" s="138" t="s">
        <v>152</v>
      </c>
      <c r="C4" s="23"/>
      <c r="D4" s="23"/>
      <c r="E4" s="23"/>
      <c r="F4" s="23"/>
      <c r="G4" s="23"/>
      <c r="H4" s="23"/>
      <c r="I4" s="23"/>
      <c r="J4" s="23"/>
      <c r="K4" s="23"/>
      <c r="L4" s="117"/>
      <c r="M4" s="142"/>
      <c r="N4" s="141" t="s">
        <v>204</v>
      </c>
      <c r="O4" s="140" t="s">
        <v>205</v>
      </c>
      <c r="P4" s="222" t="s">
        <v>206</v>
      </c>
    </row>
    <row r="5" spans="1:45">
      <c r="A5" s="3"/>
      <c r="B5" s="43" t="s">
        <v>135</v>
      </c>
      <c r="C5" s="23"/>
      <c r="D5" s="23"/>
      <c r="E5" s="23"/>
      <c r="F5" s="23"/>
      <c r="G5" s="23"/>
      <c r="H5" s="23"/>
      <c r="I5" s="23"/>
      <c r="J5" s="23"/>
      <c r="K5" s="23"/>
      <c r="M5" s="233" t="s">
        <v>147</v>
      </c>
      <c r="N5" s="234"/>
      <c r="O5" s="235"/>
      <c r="P5" s="236"/>
    </row>
    <row r="6" spans="1:45" ht="14.25" thickBot="1">
      <c r="A6" s="3"/>
      <c r="B6" s="43" t="s">
        <v>144</v>
      </c>
      <c r="C6" s="23"/>
      <c r="D6" s="23"/>
      <c r="E6" s="23"/>
      <c r="F6" s="23"/>
      <c r="G6" s="23"/>
      <c r="H6" s="23"/>
      <c r="I6" s="23"/>
      <c r="J6" s="23"/>
      <c r="K6" s="23"/>
      <c r="M6" s="237" t="s">
        <v>148</v>
      </c>
      <c r="N6" s="238"/>
      <c r="O6" s="239"/>
      <c r="P6" s="240"/>
    </row>
    <row r="7" spans="1:45" ht="14.25" thickBot="1">
      <c r="B7" s="138" t="s">
        <v>242</v>
      </c>
      <c r="C7" s="23"/>
      <c r="D7" s="23"/>
      <c r="E7" s="23"/>
      <c r="F7" s="23"/>
      <c r="G7" s="23"/>
      <c r="H7" s="23"/>
      <c r="I7" s="23"/>
      <c r="J7" s="23"/>
      <c r="K7" s="23"/>
    </row>
    <row r="8" spans="1:45" ht="36.75" customHeight="1">
      <c r="A8" s="25"/>
      <c r="B8" s="248" t="s">
        <v>245</v>
      </c>
      <c r="C8" s="33" t="s">
        <v>116</v>
      </c>
      <c r="D8" s="33" t="s">
        <v>117</v>
      </c>
      <c r="E8" s="267"/>
      <c r="F8" s="26" t="s">
        <v>37</v>
      </c>
      <c r="G8" s="28" t="s">
        <v>38</v>
      </c>
      <c r="H8" s="25" t="s">
        <v>238</v>
      </c>
      <c r="I8" s="28" t="s">
        <v>39</v>
      </c>
      <c r="J8" s="25" t="s">
        <v>248</v>
      </c>
      <c r="K8" s="28" t="s">
        <v>39</v>
      </c>
      <c r="L8" s="31"/>
      <c r="M8" s="211"/>
      <c r="N8" s="225" t="s">
        <v>202</v>
      </c>
      <c r="O8" s="225" t="s">
        <v>203</v>
      </c>
      <c r="P8" s="226" t="s">
        <v>207</v>
      </c>
    </row>
    <row r="9" spans="1:45" ht="14.25" thickBot="1">
      <c r="A9" s="34" t="s">
        <v>40</v>
      </c>
      <c r="B9" s="249"/>
      <c r="C9" s="19" t="s">
        <v>41</v>
      </c>
      <c r="D9" s="19" t="s">
        <v>105</v>
      </c>
      <c r="E9" s="268"/>
      <c r="F9" s="19" t="s">
        <v>2</v>
      </c>
      <c r="G9" s="30">
        <v>2</v>
      </c>
      <c r="H9" s="29" t="s">
        <v>90</v>
      </c>
      <c r="I9" s="30">
        <v>12.53</v>
      </c>
      <c r="J9" s="29" t="s">
        <v>223</v>
      </c>
      <c r="K9" s="30" t="s">
        <v>239</v>
      </c>
      <c r="L9" s="29"/>
      <c r="M9" s="212"/>
      <c r="N9" s="32" t="s">
        <v>54</v>
      </c>
      <c r="O9" s="32" t="s">
        <v>89</v>
      </c>
      <c r="P9" s="32" t="s">
        <v>54</v>
      </c>
      <c r="V9" s="5" t="s">
        <v>67</v>
      </c>
      <c r="W9" s="5" t="s">
        <v>42</v>
      </c>
      <c r="X9" s="5" t="s">
        <v>106</v>
      </c>
      <c r="Y9" s="5" t="s">
        <v>37</v>
      </c>
      <c r="Z9" s="5" t="s">
        <v>1</v>
      </c>
      <c r="AA9" s="10" t="s">
        <v>145</v>
      </c>
      <c r="AB9" s="5" t="s">
        <v>67</v>
      </c>
      <c r="AC9" s="5" t="s">
        <v>42</v>
      </c>
      <c r="AD9" s="5" t="s">
        <v>106</v>
      </c>
      <c r="AE9" s="5" t="s">
        <v>37</v>
      </c>
      <c r="AF9" s="5" t="s">
        <v>1</v>
      </c>
      <c r="AG9" s="5" t="s">
        <v>145</v>
      </c>
      <c r="AH9" s="1" t="s">
        <v>211</v>
      </c>
      <c r="AI9" s="1">
        <f>COUNT(AI10:AI99)</f>
        <v>0</v>
      </c>
      <c r="AJ9" s="1" t="s">
        <v>212</v>
      </c>
      <c r="AK9" s="1">
        <f>COUNT(AK10:AK99)</f>
        <v>0</v>
      </c>
      <c r="AL9" s="1" t="s">
        <v>240</v>
      </c>
      <c r="AM9" s="1">
        <f>COUNT(AM10:AM99)</f>
        <v>0</v>
      </c>
      <c r="AN9" s="1" t="s">
        <v>149</v>
      </c>
      <c r="AO9" s="1">
        <f>COUNT(AO10:AO99)</f>
        <v>0</v>
      </c>
      <c r="AP9" s="1" t="s">
        <v>150</v>
      </c>
      <c r="AQ9" s="1">
        <f>COUNT(AQ10:AQ99)</f>
        <v>0</v>
      </c>
      <c r="AR9" s="1" t="s">
        <v>150</v>
      </c>
      <c r="AS9" s="1">
        <f>COUNT(AS10:AS99)</f>
        <v>0</v>
      </c>
    </row>
    <row r="10" spans="1:45">
      <c r="A10" s="35">
        <v>1</v>
      </c>
      <c r="B10" s="60"/>
      <c r="C10" s="60"/>
      <c r="D10" s="60"/>
      <c r="E10" s="269"/>
      <c r="F10" s="60"/>
      <c r="G10" s="61"/>
      <c r="H10" s="62"/>
      <c r="I10" s="190"/>
      <c r="J10" s="62"/>
      <c r="K10" s="190"/>
      <c r="L10" s="62"/>
      <c r="M10" s="213"/>
      <c r="N10" s="63"/>
      <c r="O10" s="63"/>
      <c r="P10" s="223"/>
      <c r="S10" s="71"/>
      <c r="T10" s="72"/>
      <c r="V10" s="5" t="str">
        <f t="shared" ref="V10:V41" si="0">IF(F10="男",B10,"")</f>
        <v/>
      </c>
      <c r="W10" s="5" t="str">
        <f t="shared" ref="W10:W41" si="1">IF(F10="男",C10,"")</f>
        <v/>
      </c>
      <c r="X10" s="5" t="str">
        <f t="shared" ref="X10:X41" si="2">IF(F10="男",D10,"")</f>
        <v/>
      </c>
      <c r="Y10" s="5" t="str">
        <f t="shared" ref="Y10:Y41" si="3">IF(F10="男",F10,"")</f>
        <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IF(AND(F10="男",N10="○"),B10,"")</f>
        <v/>
      </c>
      <c r="AJ10" s="1">
        <f>IF(AND(F10="男",O10="○"),1,0)</f>
        <v>0</v>
      </c>
      <c r="AK10" s="1" t="str">
        <f>IF(AND(F10="男",O10="○"),B10,"")</f>
        <v/>
      </c>
      <c r="AL10" s="1">
        <f>IF(AND(F10="男",P10="○"),1,0)</f>
        <v>0</v>
      </c>
      <c r="AM10" s="1" t="str">
        <f>IF(AND(F10="男",P10="○"),B10,"")</f>
        <v/>
      </c>
      <c r="AN10" s="1">
        <f>IF(AND(F10="女",N10="○"),1,0)</f>
        <v>0</v>
      </c>
      <c r="AO10" s="1" t="str">
        <f t="shared" ref="AO10:AO41" si="10">IF(AND(F10="女",N10="○"),B10,"")</f>
        <v/>
      </c>
      <c r="AP10" s="1">
        <f>IF(AND(F10="女",O10="○"),1,0)</f>
        <v>0</v>
      </c>
      <c r="AQ10" s="1" t="str">
        <f t="shared" ref="AQ10:AQ41" si="11">IF(AND(F10="女",O10="○"),B10,"")</f>
        <v/>
      </c>
      <c r="AR10" s="1">
        <f>IF(AND(F10="女",P10="○"),1,0)</f>
        <v>0</v>
      </c>
      <c r="AS10" s="1" t="str">
        <f>IF(AND(F10="女",P10="○"),B10,"")</f>
        <v/>
      </c>
    </row>
    <row r="11" spans="1:45">
      <c r="A11" s="35">
        <v>2</v>
      </c>
      <c r="B11" s="60"/>
      <c r="C11" s="60"/>
      <c r="D11" s="60"/>
      <c r="E11" s="269"/>
      <c r="F11" s="60"/>
      <c r="G11" s="61"/>
      <c r="H11" s="62"/>
      <c r="I11" s="190"/>
      <c r="J11" s="62"/>
      <c r="K11" s="190"/>
      <c r="L11" s="62"/>
      <c r="M11" s="213"/>
      <c r="N11" s="63"/>
      <c r="O11" s="63"/>
      <c r="P11" s="223"/>
      <c r="R11" s="1" t="s">
        <v>53</v>
      </c>
      <c r="S11" s="73" t="str">
        <f>IF(種目情報!A4="","",種目情報!A4)</f>
        <v>小4年男50m</v>
      </c>
      <c r="T11" s="74" t="str">
        <f>IF(種目情報!E4="","",種目情報!E4)</f>
        <v>小4年女50m</v>
      </c>
      <c r="U11" s="1" t="s">
        <v>54</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3" si="12">IF(AND(F11="男",N11="○"),B11,"")</f>
        <v/>
      </c>
      <c r="AJ11" s="1">
        <f>IF(AND(F11="男",O11="○"),AJ10+1,AJ10)</f>
        <v>0</v>
      </c>
      <c r="AK11" s="1" t="str">
        <f>IF(AND(F11="男",O11="○"),B11,"")</f>
        <v/>
      </c>
      <c r="AL11" s="1">
        <f>IF(AND(F11="男",P11="○"),AL10+1,AL10)</f>
        <v>0</v>
      </c>
      <c r="AM11" s="1" t="str">
        <f t="shared" ref="AM11:AM74" si="13">IF(AND(F11="男",P11="○"),B11,"")</f>
        <v/>
      </c>
      <c r="AN11" s="1">
        <f t="shared" ref="AN11:AN42" si="14">IF(AND(F11="女",N11="○"),AN10+1,AN10)</f>
        <v>0</v>
      </c>
      <c r="AO11" s="1" t="str">
        <f t="shared" si="10"/>
        <v/>
      </c>
      <c r="AP11" s="1">
        <f t="shared" ref="AP11:AP42" si="15">IF(AND(F11="女",O11="○"),AP10+1,AP10)</f>
        <v>0</v>
      </c>
      <c r="AQ11" s="1" t="str">
        <f t="shared" si="11"/>
        <v/>
      </c>
      <c r="AR11" s="1">
        <f t="shared" ref="AR11:AR42" si="16">IF(AND(F11="女",P11="○"),AR10+1,AR10)</f>
        <v>0</v>
      </c>
      <c r="AS11" s="1" t="str">
        <f t="shared" ref="AS11:AS74" si="17">IF(AND(F11="女",P11="○"),B11,"")</f>
        <v/>
      </c>
    </row>
    <row r="12" spans="1:45">
      <c r="A12" s="35">
        <v>3</v>
      </c>
      <c r="B12" s="60"/>
      <c r="C12" s="60"/>
      <c r="D12" s="60"/>
      <c r="E12" s="269"/>
      <c r="F12" s="60"/>
      <c r="G12" s="61"/>
      <c r="H12" s="62"/>
      <c r="I12" s="190"/>
      <c r="J12" s="62"/>
      <c r="K12" s="190"/>
      <c r="L12" s="62"/>
      <c r="M12" s="213"/>
      <c r="N12" s="63"/>
      <c r="O12" s="63"/>
      <c r="P12" s="223"/>
      <c r="R12" s="1" t="s">
        <v>52</v>
      </c>
      <c r="S12" s="73" t="str">
        <f>IF(種目情報!A5="","",種目情報!A5)</f>
        <v>小5年男100m</v>
      </c>
      <c r="T12" s="74" t="str">
        <f>IF(種目情報!E5="","",種目情報!E5)</f>
        <v>小5年女100m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8">IF(AND(F12="男",N12="○"),AH11+1,AH11)</f>
        <v>0</v>
      </c>
      <c r="AI12" s="1" t="str">
        <f t="shared" si="12"/>
        <v/>
      </c>
      <c r="AJ12" s="1">
        <f t="shared" ref="AJ12:AJ75" si="19">IF(AND(F12="男",O12="○"),AJ11+1,AJ11)</f>
        <v>0</v>
      </c>
      <c r="AK12" s="1" t="str">
        <f t="shared" ref="AK12:AK74" si="20">IF(AND(F12="男",O12="○"),B12,"")</f>
        <v/>
      </c>
      <c r="AL12" s="1">
        <f t="shared" ref="AL12:AL75" si="21">IF(AND(F12="男",P12="○"),AL11+1,AL11)</f>
        <v>0</v>
      </c>
      <c r="AM12" s="1" t="str">
        <f t="shared" si="13"/>
        <v/>
      </c>
      <c r="AN12" s="1">
        <f t="shared" si="14"/>
        <v>0</v>
      </c>
      <c r="AO12" s="1" t="str">
        <f t="shared" si="10"/>
        <v/>
      </c>
      <c r="AP12" s="1">
        <f t="shared" si="15"/>
        <v>0</v>
      </c>
      <c r="AQ12" s="1" t="str">
        <f t="shared" si="11"/>
        <v/>
      </c>
      <c r="AR12" s="1">
        <f t="shared" si="16"/>
        <v>0</v>
      </c>
      <c r="AS12" s="1" t="str">
        <f t="shared" si="17"/>
        <v/>
      </c>
    </row>
    <row r="13" spans="1:45">
      <c r="A13" s="35">
        <v>4</v>
      </c>
      <c r="B13" s="60"/>
      <c r="C13" s="60"/>
      <c r="D13" s="60"/>
      <c r="E13" s="269"/>
      <c r="F13" s="60"/>
      <c r="G13" s="61"/>
      <c r="H13" s="62"/>
      <c r="I13" s="190"/>
      <c r="J13" s="62"/>
      <c r="K13" s="190"/>
      <c r="L13" s="62"/>
      <c r="M13" s="213"/>
      <c r="N13" s="63"/>
      <c r="O13" s="63"/>
      <c r="P13" s="223"/>
      <c r="S13" s="73" t="str">
        <f>IF(種目情報!A6="","",種目情報!A6)</f>
        <v>小6年男100m</v>
      </c>
      <c r="T13" s="74" t="str">
        <f>IF(種目情報!E6="","",種目情報!E6)</f>
        <v>小6年女100m</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8"/>
        <v>0</v>
      </c>
      <c r="AI13" s="1" t="str">
        <f t="shared" si="12"/>
        <v/>
      </c>
      <c r="AJ13" s="1">
        <f t="shared" si="19"/>
        <v>0</v>
      </c>
      <c r="AK13" s="1" t="str">
        <f t="shared" si="20"/>
        <v/>
      </c>
      <c r="AL13" s="1">
        <f t="shared" si="21"/>
        <v>0</v>
      </c>
      <c r="AM13" s="1" t="str">
        <f t="shared" si="13"/>
        <v/>
      </c>
      <c r="AN13" s="1">
        <f t="shared" si="14"/>
        <v>0</v>
      </c>
      <c r="AO13" s="1" t="str">
        <f t="shared" si="10"/>
        <v/>
      </c>
      <c r="AP13" s="1">
        <f t="shared" si="15"/>
        <v>0</v>
      </c>
      <c r="AQ13" s="1" t="str">
        <f t="shared" si="11"/>
        <v/>
      </c>
      <c r="AR13" s="1">
        <f t="shared" si="16"/>
        <v>0</v>
      </c>
      <c r="AS13" s="1" t="str">
        <f t="shared" si="17"/>
        <v/>
      </c>
    </row>
    <row r="14" spans="1:45">
      <c r="A14" s="35">
        <v>5</v>
      </c>
      <c r="B14" s="60"/>
      <c r="C14" s="60"/>
      <c r="D14" s="60"/>
      <c r="E14" s="269"/>
      <c r="F14" s="60"/>
      <c r="G14" s="61"/>
      <c r="H14" s="62"/>
      <c r="I14" s="190"/>
      <c r="J14" s="62"/>
      <c r="K14" s="190"/>
      <c r="L14" s="62"/>
      <c r="M14" s="213"/>
      <c r="N14" s="63"/>
      <c r="O14" s="63"/>
      <c r="P14" s="223"/>
      <c r="S14" s="73" t="str">
        <f>IF(種目情報!A7="","",種目情報!A7)</f>
        <v>小男50mH(0.650m)</v>
      </c>
      <c r="T14" s="74" t="str">
        <f>IF(種目情報!E7="","",種目情報!E7)</f>
        <v>小女50mH(0.650m)</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8"/>
        <v>0</v>
      </c>
      <c r="AI14" s="1" t="str">
        <f t="shared" si="12"/>
        <v/>
      </c>
      <c r="AJ14" s="1">
        <f t="shared" si="19"/>
        <v>0</v>
      </c>
      <c r="AK14" s="1" t="str">
        <f t="shared" si="20"/>
        <v/>
      </c>
      <c r="AL14" s="1">
        <f t="shared" si="21"/>
        <v>0</v>
      </c>
      <c r="AM14" s="1" t="str">
        <f t="shared" si="13"/>
        <v/>
      </c>
      <c r="AN14" s="1">
        <f t="shared" si="14"/>
        <v>0</v>
      </c>
      <c r="AO14" s="1" t="str">
        <f t="shared" si="10"/>
        <v/>
      </c>
      <c r="AP14" s="1">
        <f t="shared" si="15"/>
        <v>0</v>
      </c>
      <c r="AQ14" s="1" t="str">
        <f t="shared" si="11"/>
        <v/>
      </c>
      <c r="AR14" s="1">
        <f t="shared" si="16"/>
        <v>0</v>
      </c>
      <c r="AS14" s="1" t="str">
        <f t="shared" si="17"/>
        <v/>
      </c>
    </row>
    <row r="15" spans="1:45">
      <c r="A15" s="35">
        <v>6</v>
      </c>
      <c r="B15" s="60"/>
      <c r="C15" s="60"/>
      <c r="D15" s="60"/>
      <c r="E15" s="269"/>
      <c r="F15" s="60"/>
      <c r="G15" s="61"/>
      <c r="H15" s="62"/>
      <c r="I15" s="190"/>
      <c r="J15" s="62"/>
      <c r="K15" s="190"/>
      <c r="L15" s="62"/>
      <c r="M15" s="213"/>
      <c r="N15" s="63"/>
      <c r="O15" s="63"/>
      <c r="P15" s="223"/>
      <c r="S15" s="73" t="str">
        <f>IF(種目情報!A8="","",種目情報!A8)</f>
        <v>小4男走高跳</v>
      </c>
      <c r="T15" s="74" t="str">
        <f>IF(種目情報!E8="","",種目情報!E8)</f>
        <v>小4女走高跳</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8"/>
        <v>0</v>
      </c>
      <c r="AI15" s="1" t="str">
        <f t="shared" si="12"/>
        <v/>
      </c>
      <c r="AJ15" s="1">
        <f t="shared" si="19"/>
        <v>0</v>
      </c>
      <c r="AK15" s="1" t="str">
        <f t="shared" si="20"/>
        <v/>
      </c>
      <c r="AL15" s="1">
        <f t="shared" si="21"/>
        <v>0</v>
      </c>
      <c r="AM15" s="1" t="str">
        <f t="shared" si="13"/>
        <v/>
      </c>
      <c r="AN15" s="1">
        <f t="shared" si="14"/>
        <v>0</v>
      </c>
      <c r="AO15" s="1" t="str">
        <f t="shared" si="10"/>
        <v/>
      </c>
      <c r="AP15" s="1">
        <f t="shared" si="15"/>
        <v>0</v>
      </c>
      <c r="AQ15" s="1" t="str">
        <f t="shared" si="11"/>
        <v/>
      </c>
      <c r="AR15" s="1">
        <f t="shared" si="16"/>
        <v>0</v>
      </c>
      <c r="AS15" s="1" t="str">
        <f t="shared" si="17"/>
        <v/>
      </c>
    </row>
    <row r="16" spans="1:45">
      <c r="A16" s="35">
        <v>7</v>
      </c>
      <c r="B16" s="60"/>
      <c r="C16" s="60"/>
      <c r="D16" s="60"/>
      <c r="E16" s="269"/>
      <c r="F16" s="60"/>
      <c r="G16" s="61"/>
      <c r="H16" s="62"/>
      <c r="I16" s="190"/>
      <c r="J16" s="62"/>
      <c r="K16" s="190"/>
      <c r="L16" s="62"/>
      <c r="M16" s="213"/>
      <c r="N16" s="63"/>
      <c r="O16" s="63"/>
      <c r="P16" s="223"/>
      <c r="S16" s="73" t="str">
        <f>IF(種目情報!A9="","",種目情報!A9)</f>
        <v>小5男走高跳</v>
      </c>
      <c r="T16" s="74" t="str">
        <f>IF(種目情報!E9="","",種目情報!E9)</f>
        <v>小5女走高跳</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8"/>
        <v>0</v>
      </c>
      <c r="AI16" s="1" t="str">
        <f t="shared" si="12"/>
        <v/>
      </c>
      <c r="AJ16" s="1">
        <f t="shared" si="19"/>
        <v>0</v>
      </c>
      <c r="AK16" s="1" t="str">
        <f t="shared" si="20"/>
        <v/>
      </c>
      <c r="AL16" s="1">
        <f t="shared" si="21"/>
        <v>0</v>
      </c>
      <c r="AM16" s="1" t="str">
        <f t="shared" si="13"/>
        <v/>
      </c>
      <c r="AN16" s="1">
        <f t="shared" si="14"/>
        <v>0</v>
      </c>
      <c r="AO16" s="1" t="str">
        <f t="shared" si="10"/>
        <v/>
      </c>
      <c r="AP16" s="1">
        <f t="shared" si="15"/>
        <v>0</v>
      </c>
      <c r="AQ16" s="1" t="str">
        <f t="shared" si="11"/>
        <v/>
      </c>
      <c r="AR16" s="1">
        <f t="shared" si="16"/>
        <v>0</v>
      </c>
      <c r="AS16" s="1" t="str">
        <f t="shared" si="17"/>
        <v/>
      </c>
    </row>
    <row r="17" spans="1:45">
      <c r="A17" s="35">
        <v>8</v>
      </c>
      <c r="B17" s="60"/>
      <c r="C17" s="60"/>
      <c r="D17" s="60"/>
      <c r="E17" s="269"/>
      <c r="F17" s="60"/>
      <c r="G17" s="61"/>
      <c r="H17" s="62"/>
      <c r="I17" s="190"/>
      <c r="J17" s="62"/>
      <c r="K17" s="190"/>
      <c r="L17" s="62"/>
      <c r="M17" s="213"/>
      <c r="N17" s="63"/>
      <c r="O17" s="63"/>
      <c r="P17" s="223"/>
      <c r="S17" s="73" t="str">
        <f>IF(種目情報!A10="","",種目情報!A10)</f>
        <v>小6男走高跳</v>
      </c>
      <c r="T17" s="74" t="str">
        <f>IF(種目情報!E10="","",種目情報!E10)</f>
        <v>小6女走高跳</v>
      </c>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8"/>
        <v>0</v>
      </c>
      <c r="AI17" s="1" t="str">
        <f t="shared" si="12"/>
        <v/>
      </c>
      <c r="AJ17" s="1">
        <f t="shared" si="19"/>
        <v>0</v>
      </c>
      <c r="AK17" s="1" t="str">
        <f t="shared" si="20"/>
        <v/>
      </c>
      <c r="AL17" s="1">
        <f t="shared" si="21"/>
        <v>0</v>
      </c>
      <c r="AM17" s="1" t="str">
        <f t="shared" si="13"/>
        <v/>
      </c>
      <c r="AN17" s="1">
        <f t="shared" si="14"/>
        <v>0</v>
      </c>
      <c r="AO17" s="1" t="str">
        <f t="shared" si="10"/>
        <v/>
      </c>
      <c r="AP17" s="1">
        <f t="shared" si="15"/>
        <v>0</v>
      </c>
      <c r="AQ17" s="1" t="str">
        <f t="shared" si="11"/>
        <v/>
      </c>
      <c r="AR17" s="1">
        <f t="shared" si="16"/>
        <v>0</v>
      </c>
      <c r="AS17" s="1" t="str">
        <f t="shared" si="17"/>
        <v/>
      </c>
    </row>
    <row r="18" spans="1:45">
      <c r="A18" s="35">
        <v>9</v>
      </c>
      <c r="B18" s="60"/>
      <c r="C18" s="60"/>
      <c r="D18" s="60"/>
      <c r="E18" s="269"/>
      <c r="F18" s="60"/>
      <c r="G18" s="61"/>
      <c r="H18" s="62"/>
      <c r="I18" s="190"/>
      <c r="J18" s="62"/>
      <c r="K18" s="190"/>
      <c r="L18" s="62"/>
      <c r="M18" s="213"/>
      <c r="N18" s="63"/>
      <c r="O18" s="63"/>
      <c r="P18" s="223"/>
      <c r="S18" s="73" t="str">
        <f>IF(種目情報!A11="","",種目情報!A11)</f>
        <v>小4男走幅跳</v>
      </c>
      <c r="T18" s="74" t="str">
        <f>IF(種目情報!E11="","",種目情報!E11)</f>
        <v>小4女走幅跳</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8"/>
        <v>0</v>
      </c>
      <c r="AI18" s="1" t="str">
        <f t="shared" si="12"/>
        <v/>
      </c>
      <c r="AJ18" s="1">
        <f t="shared" si="19"/>
        <v>0</v>
      </c>
      <c r="AK18" s="1" t="str">
        <f t="shared" si="20"/>
        <v/>
      </c>
      <c r="AL18" s="1">
        <f t="shared" si="21"/>
        <v>0</v>
      </c>
      <c r="AM18" s="1" t="str">
        <f t="shared" si="13"/>
        <v/>
      </c>
      <c r="AN18" s="1">
        <f t="shared" si="14"/>
        <v>0</v>
      </c>
      <c r="AO18" s="1" t="str">
        <f t="shared" si="10"/>
        <v/>
      </c>
      <c r="AP18" s="1">
        <f t="shared" si="15"/>
        <v>0</v>
      </c>
      <c r="AQ18" s="1" t="str">
        <f t="shared" si="11"/>
        <v/>
      </c>
      <c r="AR18" s="1">
        <f t="shared" si="16"/>
        <v>0</v>
      </c>
      <c r="AS18" s="1" t="str">
        <f t="shared" si="17"/>
        <v/>
      </c>
    </row>
    <row r="19" spans="1:45">
      <c r="A19" s="35">
        <v>10</v>
      </c>
      <c r="B19" s="60"/>
      <c r="C19" s="60"/>
      <c r="D19" s="60"/>
      <c r="E19" s="269"/>
      <c r="F19" s="60"/>
      <c r="G19" s="61"/>
      <c r="H19" s="62"/>
      <c r="I19" s="190"/>
      <c r="J19" s="62"/>
      <c r="K19" s="190"/>
      <c r="L19" s="62"/>
      <c r="M19" s="213"/>
      <c r="N19" s="63"/>
      <c r="O19" s="63"/>
      <c r="P19" s="223"/>
      <c r="S19" s="73" t="str">
        <f>IF(種目情報!A12="","",種目情報!A12)</f>
        <v>小5男走幅跳</v>
      </c>
      <c r="T19" s="74" t="str">
        <f>IF(種目情報!E12="","",種目情報!E12)</f>
        <v>小5女走幅跳</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8"/>
        <v>0</v>
      </c>
      <c r="AI19" s="1" t="str">
        <f t="shared" si="12"/>
        <v/>
      </c>
      <c r="AJ19" s="1">
        <f t="shared" si="19"/>
        <v>0</v>
      </c>
      <c r="AK19" s="1" t="str">
        <f t="shared" si="20"/>
        <v/>
      </c>
      <c r="AL19" s="1">
        <f t="shared" si="21"/>
        <v>0</v>
      </c>
      <c r="AM19" s="1" t="str">
        <f t="shared" si="13"/>
        <v/>
      </c>
      <c r="AN19" s="1">
        <f t="shared" si="14"/>
        <v>0</v>
      </c>
      <c r="AO19" s="1" t="str">
        <f t="shared" si="10"/>
        <v/>
      </c>
      <c r="AP19" s="1">
        <f t="shared" si="15"/>
        <v>0</v>
      </c>
      <c r="AQ19" s="1" t="str">
        <f t="shared" si="11"/>
        <v/>
      </c>
      <c r="AR19" s="1">
        <f t="shared" si="16"/>
        <v>0</v>
      </c>
      <c r="AS19" s="1" t="str">
        <f t="shared" si="17"/>
        <v/>
      </c>
    </row>
    <row r="20" spans="1:45">
      <c r="A20" s="35">
        <v>11</v>
      </c>
      <c r="B20" s="60"/>
      <c r="C20" s="60"/>
      <c r="D20" s="60"/>
      <c r="E20" s="269"/>
      <c r="F20" s="60"/>
      <c r="G20" s="61"/>
      <c r="H20" s="62"/>
      <c r="I20" s="190"/>
      <c r="J20" s="62"/>
      <c r="K20" s="190"/>
      <c r="L20" s="62"/>
      <c r="M20" s="213"/>
      <c r="N20" s="63"/>
      <c r="O20" s="63"/>
      <c r="P20" s="223"/>
      <c r="S20" s="73" t="str">
        <f>IF(種目情報!A13="","",種目情報!A13)</f>
        <v>小6男走幅跳</v>
      </c>
      <c r="T20" s="74" t="str">
        <f>IF(種目情報!E13="","",種目情報!E13)</f>
        <v>小6女走幅跳</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8"/>
        <v>0</v>
      </c>
      <c r="AI20" s="1" t="str">
        <f t="shared" si="12"/>
        <v/>
      </c>
      <c r="AJ20" s="1">
        <f t="shared" si="19"/>
        <v>0</v>
      </c>
      <c r="AK20" s="1" t="str">
        <f t="shared" si="20"/>
        <v/>
      </c>
      <c r="AL20" s="1">
        <f t="shared" si="21"/>
        <v>0</v>
      </c>
      <c r="AM20" s="1" t="str">
        <f t="shared" si="13"/>
        <v/>
      </c>
      <c r="AN20" s="1">
        <f t="shared" si="14"/>
        <v>0</v>
      </c>
      <c r="AO20" s="1" t="str">
        <f t="shared" si="10"/>
        <v/>
      </c>
      <c r="AP20" s="1">
        <f t="shared" si="15"/>
        <v>0</v>
      </c>
      <c r="AQ20" s="1" t="str">
        <f t="shared" si="11"/>
        <v/>
      </c>
      <c r="AR20" s="1">
        <f t="shared" si="16"/>
        <v>0</v>
      </c>
      <c r="AS20" s="1" t="str">
        <f t="shared" si="17"/>
        <v/>
      </c>
    </row>
    <row r="21" spans="1:45">
      <c r="A21" s="35">
        <v>12</v>
      </c>
      <c r="B21" s="60"/>
      <c r="C21" s="60"/>
      <c r="D21" s="60"/>
      <c r="E21" s="269"/>
      <c r="F21" s="60"/>
      <c r="G21" s="61"/>
      <c r="H21" s="62"/>
      <c r="I21" s="190"/>
      <c r="J21" s="62"/>
      <c r="K21" s="190"/>
      <c r="L21" s="62"/>
      <c r="M21" s="213"/>
      <c r="N21" s="63"/>
      <c r="O21" s="63"/>
      <c r="P21" s="223"/>
      <c r="S21" s="73" t="str">
        <f>IF(種目情報!A14="","",種目情報!A14)</f>
        <v>小4男ｼﾞｬﾍﾞﾘｯｸﾎﾞｰﾙ投</v>
      </c>
      <c r="T21" s="74" t="str">
        <f>IF(種目情報!E14="","",種目情報!E14)</f>
        <v>小4女ｼﾞｬﾍﾞﾘｯｸﾎﾞｰﾙ投</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8"/>
        <v>0</v>
      </c>
      <c r="AI21" s="1" t="str">
        <f t="shared" si="12"/>
        <v/>
      </c>
      <c r="AJ21" s="1">
        <f t="shared" si="19"/>
        <v>0</v>
      </c>
      <c r="AK21" s="1" t="str">
        <f t="shared" si="20"/>
        <v/>
      </c>
      <c r="AL21" s="1">
        <f t="shared" si="21"/>
        <v>0</v>
      </c>
      <c r="AM21" s="1" t="str">
        <f t="shared" si="13"/>
        <v/>
      </c>
      <c r="AN21" s="1">
        <f t="shared" si="14"/>
        <v>0</v>
      </c>
      <c r="AO21" s="1" t="str">
        <f t="shared" si="10"/>
        <v/>
      </c>
      <c r="AP21" s="1">
        <f t="shared" si="15"/>
        <v>0</v>
      </c>
      <c r="AQ21" s="1" t="str">
        <f t="shared" si="11"/>
        <v/>
      </c>
      <c r="AR21" s="1">
        <f t="shared" si="16"/>
        <v>0</v>
      </c>
      <c r="AS21" s="1" t="str">
        <f t="shared" si="17"/>
        <v/>
      </c>
    </row>
    <row r="22" spans="1:45">
      <c r="A22" s="35">
        <v>13</v>
      </c>
      <c r="B22" s="60"/>
      <c r="C22" s="60"/>
      <c r="D22" s="60"/>
      <c r="E22" s="269"/>
      <c r="F22" s="60"/>
      <c r="G22" s="61"/>
      <c r="H22" s="62"/>
      <c r="I22" s="190"/>
      <c r="J22" s="62"/>
      <c r="K22" s="190"/>
      <c r="L22" s="62"/>
      <c r="M22" s="213"/>
      <c r="N22" s="63"/>
      <c r="O22" s="63"/>
      <c r="P22" s="223"/>
      <c r="S22" s="73" t="str">
        <f>IF(種目情報!A15="","",種目情報!A15)</f>
        <v>小5男ｼﾞｬﾍﾞﾘｯｸﾎﾞｰﾙ投</v>
      </c>
      <c r="T22" s="74" t="str">
        <f>IF(種目情報!E15="","",種目情報!E15)</f>
        <v>小5女ｼﾞｬﾍﾞﾘｯｸﾎﾞｰﾙ投</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8"/>
        <v>0</v>
      </c>
      <c r="AI22" s="1" t="str">
        <f t="shared" si="12"/>
        <v/>
      </c>
      <c r="AJ22" s="1">
        <f t="shared" si="19"/>
        <v>0</v>
      </c>
      <c r="AK22" s="1" t="str">
        <f t="shared" si="20"/>
        <v/>
      </c>
      <c r="AL22" s="1">
        <f t="shared" si="21"/>
        <v>0</v>
      </c>
      <c r="AM22" s="1" t="str">
        <f t="shared" si="13"/>
        <v/>
      </c>
      <c r="AN22" s="1">
        <f t="shared" si="14"/>
        <v>0</v>
      </c>
      <c r="AO22" s="1" t="str">
        <f t="shared" si="10"/>
        <v/>
      </c>
      <c r="AP22" s="1">
        <f t="shared" si="15"/>
        <v>0</v>
      </c>
      <c r="AQ22" s="1" t="str">
        <f t="shared" si="11"/>
        <v/>
      </c>
      <c r="AR22" s="1">
        <f t="shared" si="16"/>
        <v>0</v>
      </c>
      <c r="AS22" s="1" t="str">
        <f t="shared" si="17"/>
        <v/>
      </c>
    </row>
    <row r="23" spans="1:45">
      <c r="A23" s="35">
        <v>14</v>
      </c>
      <c r="B23" s="60"/>
      <c r="C23" s="60"/>
      <c r="D23" s="60"/>
      <c r="E23" s="269"/>
      <c r="F23" s="60"/>
      <c r="G23" s="61"/>
      <c r="H23" s="62"/>
      <c r="I23" s="190"/>
      <c r="J23" s="62"/>
      <c r="K23" s="190"/>
      <c r="L23" s="62"/>
      <c r="M23" s="213"/>
      <c r="N23" s="63"/>
      <c r="O23" s="63"/>
      <c r="P23" s="223"/>
      <c r="S23" s="73" t="str">
        <f>IF(種目情報!A16="","",種目情報!A16)</f>
        <v>小6男ｼﾞｬﾍﾞﾘｯｸﾎﾞｰﾙ投</v>
      </c>
      <c r="T23" s="74" t="str">
        <f>IF(種目情報!E16="","",種目情報!E16)</f>
        <v>小6女ｼﾞｬﾍﾞﾘｯｸﾎﾞｰﾙ投</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8"/>
        <v>0</v>
      </c>
      <c r="AI23" s="1" t="str">
        <f t="shared" si="12"/>
        <v/>
      </c>
      <c r="AJ23" s="1">
        <f t="shared" si="19"/>
        <v>0</v>
      </c>
      <c r="AK23" s="1" t="str">
        <f t="shared" si="20"/>
        <v/>
      </c>
      <c r="AL23" s="1">
        <f t="shared" si="21"/>
        <v>0</v>
      </c>
      <c r="AM23" s="1" t="str">
        <f t="shared" si="13"/>
        <v/>
      </c>
      <c r="AN23" s="1">
        <f t="shared" si="14"/>
        <v>0</v>
      </c>
      <c r="AO23" s="1" t="str">
        <f t="shared" si="10"/>
        <v/>
      </c>
      <c r="AP23" s="1">
        <f t="shared" si="15"/>
        <v>0</v>
      </c>
      <c r="AQ23" s="1" t="str">
        <f t="shared" si="11"/>
        <v/>
      </c>
      <c r="AR23" s="1">
        <f t="shared" si="16"/>
        <v>0</v>
      </c>
      <c r="AS23" s="1" t="str">
        <f t="shared" si="17"/>
        <v/>
      </c>
    </row>
    <row r="24" spans="1:45">
      <c r="A24" s="35">
        <v>15</v>
      </c>
      <c r="B24" s="60"/>
      <c r="C24" s="60"/>
      <c r="D24" s="60"/>
      <c r="E24" s="269"/>
      <c r="F24" s="60"/>
      <c r="G24" s="61"/>
      <c r="H24" s="62"/>
      <c r="I24" s="190"/>
      <c r="J24" s="62"/>
      <c r="K24" s="190"/>
      <c r="L24" s="62"/>
      <c r="M24" s="213"/>
      <c r="N24" s="63"/>
      <c r="O24" s="63"/>
      <c r="P24" s="223"/>
      <c r="S24" s="73" t="str">
        <f>IF(種目情報!A17="","",種目情報!A17)</f>
        <v>小男1000m</v>
      </c>
      <c r="T24" s="74" t="str">
        <f>IF(種目情報!E17="","",種目情報!E17)</f>
        <v>小女1000m</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8"/>
        <v>0</v>
      </c>
      <c r="AI24" s="1" t="str">
        <f t="shared" si="12"/>
        <v/>
      </c>
      <c r="AJ24" s="1">
        <f t="shared" si="19"/>
        <v>0</v>
      </c>
      <c r="AK24" s="1" t="str">
        <f t="shared" si="20"/>
        <v/>
      </c>
      <c r="AL24" s="1">
        <f t="shared" si="21"/>
        <v>0</v>
      </c>
      <c r="AM24" s="1" t="str">
        <f t="shared" si="13"/>
        <v/>
      </c>
      <c r="AN24" s="1">
        <f t="shared" si="14"/>
        <v>0</v>
      </c>
      <c r="AO24" s="1" t="str">
        <f t="shared" si="10"/>
        <v/>
      </c>
      <c r="AP24" s="1">
        <f t="shared" si="15"/>
        <v>0</v>
      </c>
      <c r="AQ24" s="1" t="str">
        <f t="shared" si="11"/>
        <v/>
      </c>
      <c r="AR24" s="1">
        <f t="shared" si="16"/>
        <v>0</v>
      </c>
      <c r="AS24" s="1" t="str">
        <f t="shared" si="17"/>
        <v/>
      </c>
    </row>
    <row r="25" spans="1:45">
      <c r="A25" s="35">
        <v>16</v>
      </c>
      <c r="B25" s="60"/>
      <c r="C25" s="60"/>
      <c r="D25" s="60"/>
      <c r="E25" s="269"/>
      <c r="F25" s="60"/>
      <c r="G25" s="61"/>
      <c r="H25" s="62"/>
      <c r="I25" s="190"/>
      <c r="J25" s="62"/>
      <c r="K25" s="190"/>
      <c r="L25" s="62"/>
      <c r="M25" s="213"/>
      <c r="N25" s="63"/>
      <c r="O25" s="63"/>
      <c r="P25" s="223"/>
      <c r="S25" s="73" t="str">
        <f>IF(種目情報!A18="","",種目情報!A18)</f>
        <v/>
      </c>
      <c r="T25" s="74" t="str">
        <f>IF(種目情報!E18="","",種目情報!E18)</f>
        <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8"/>
        <v>0</v>
      </c>
      <c r="AI25" s="1" t="str">
        <f t="shared" si="12"/>
        <v/>
      </c>
      <c r="AJ25" s="1">
        <f t="shared" si="19"/>
        <v>0</v>
      </c>
      <c r="AK25" s="1" t="str">
        <f t="shared" si="20"/>
        <v/>
      </c>
      <c r="AL25" s="1">
        <f t="shared" si="21"/>
        <v>0</v>
      </c>
      <c r="AM25" s="1" t="str">
        <f t="shared" si="13"/>
        <v/>
      </c>
      <c r="AN25" s="1">
        <f t="shared" si="14"/>
        <v>0</v>
      </c>
      <c r="AO25" s="1" t="str">
        <f t="shared" si="10"/>
        <v/>
      </c>
      <c r="AP25" s="1">
        <f t="shared" si="15"/>
        <v>0</v>
      </c>
      <c r="AQ25" s="1" t="str">
        <f t="shared" si="11"/>
        <v/>
      </c>
      <c r="AR25" s="1">
        <f t="shared" si="16"/>
        <v>0</v>
      </c>
      <c r="AS25" s="1" t="str">
        <f t="shared" si="17"/>
        <v/>
      </c>
    </row>
    <row r="26" spans="1:45">
      <c r="A26" s="35">
        <v>17</v>
      </c>
      <c r="B26" s="60"/>
      <c r="C26" s="60"/>
      <c r="D26" s="60"/>
      <c r="E26" s="269"/>
      <c r="F26" s="60"/>
      <c r="G26" s="61"/>
      <c r="H26" s="62"/>
      <c r="I26" s="190"/>
      <c r="J26" s="62"/>
      <c r="K26" s="190"/>
      <c r="L26" s="62"/>
      <c r="M26" s="213"/>
      <c r="N26" s="63"/>
      <c r="O26" s="63"/>
      <c r="P26" s="223"/>
      <c r="S26" s="73" t="str">
        <f>IF(種目情報!A19="","",種目情報!A19)</f>
        <v/>
      </c>
      <c r="T26" s="74" t="str">
        <f>IF(種目情報!E19="","",種目情報!E19)</f>
        <v/>
      </c>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8"/>
        <v>0</v>
      </c>
      <c r="AI26" s="1" t="str">
        <f t="shared" si="12"/>
        <v/>
      </c>
      <c r="AJ26" s="1">
        <f t="shared" si="19"/>
        <v>0</v>
      </c>
      <c r="AK26" s="1" t="str">
        <f t="shared" si="20"/>
        <v/>
      </c>
      <c r="AL26" s="1">
        <f t="shared" si="21"/>
        <v>0</v>
      </c>
      <c r="AM26" s="1" t="str">
        <f t="shared" si="13"/>
        <v/>
      </c>
      <c r="AN26" s="1">
        <f t="shared" si="14"/>
        <v>0</v>
      </c>
      <c r="AO26" s="1" t="str">
        <f t="shared" si="10"/>
        <v/>
      </c>
      <c r="AP26" s="1">
        <f t="shared" si="15"/>
        <v>0</v>
      </c>
      <c r="AQ26" s="1" t="str">
        <f t="shared" si="11"/>
        <v/>
      </c>
      <c r="AR26" s="1">
        <f t="shared" si="16"/>
        <v>0</v>
      </c>
      <c r="AS26" s="1" t="str">
        <f t="shared" si="17"/>
        <v/>
      </c>
    </row>
    <row r="27" spans="1:45">
      <c r="A27" s="35">
        <v>18</v>
      </c>
      <c r="B27" s="60"/>
      <c r="C27" s="60"/>
      <c r="D27" s="60"/>
      <c r="E27" s="269"/>
      <c r="F27" s="60"/>
      <c r="G27" s="61"/>
      <c r="H27" s="62"/>
      <c r="I27" s="190"/>
      <c r="J27" s="62"/>
      <c r="K27" s="190"/>
      <c r="L27" s="62"/>
      <c r="M27" s="213"/>
      <c r="N27" s="63"/>
      <c r="O27" s="63"/>
      <c r="P27" s="223"/>
      <c r="S27" s="73" t="str">
        <f>IF(種目情報!A20="","",種目情報!A20)</f>
        <v/>
      </c>
      <c r="T27" s="74" t="str">
        <f>IF(種目情報!E20="","",種目情報!E20)</f>
        <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8"/>
        <v>0</v>
      </c>
      <c r="AI27" s="1" t="str">
        <f t="shared" si="12"/>
        <v/>
      </c>
      <c r="AJ27" s="1">
        <f t="shared" si="19"/>
        <v>0</v>
      </c>
      <c r="AK27" s="1" t="str">
        <f t="shared" si="20"/>
        <v/>
      </c>
      <c r="AL27" s="1">
        <f t="shared" si="21"/>
        <v>0</v>
      </c>
      <c r="AM27" s="1" t="str">
        <f t="shared" si="13"/>
        <v/>
      </c>
      <c r="AN27" s="1">
        <f t="shared" si="14"/>
        <v>0</v>
      </c>
      <c r="AO27" s="1" t="str">
        <f t="shared" si="10"/>
        <v/>
      </c>
      <c r="AP27" s="1">
        <f t="shared" si="15"/>
        <v>0</v>
      </c>
      <c r="AQ27" s="1" t="str">
        <f t="shared" si="11"/>
        <v/>
      </c>
      <c r="AR27" s="1">
        <f t="shared" si="16"/>
        <v>0</v>
      </c>
      <c r="AS27" s="1" t="str">
        <f t="shared" si="17"/>
        <v/>
      </c>
    </row>
    <row r="28" spans="1:45">
      <c r="A28" s="35">
        <v>19</v>
      </c>
      <c r="B28" s="60"/>
      <c r="C28" s="60"/>
      <c r="D28" s="60"/>
      <c r="E28" s="269"/>
      <c r="F28" s="60"/>
      <c r="G28" s="61"/>
      <c r="H28" s="62"/>
      <c r="I28" s="190"/>
      <c r="J28" s="62"/>
      <c r="K28" s="190"/>
      <c r="L28" s="62"/>
      <c r="M28" s="213"/>
      <c r="N28" s="63"/>
      <c r="O28" s="63"/>
      <c r="P28" s="223"/>
      <c r="S28" s="73" t="str">
        <f>IF(種目情報!A21="","",種目情報!A21)</f>
        <v/>
      </c>
      <c r="T28" s="74" t="str">
        <f>IF(種目情報!E21="","",種目情報!E21)</f>
        <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8"/>
        <v>0</v>
      </c>
      <c r="AI28" s="1" t="str">
        <f t="shared" si="12"/>
        <v/>
      </c>
      <c r="AJ28" s="1">
        <f t="shared" si="19"/>
        <v>0</v>
      </c>
      <c r="AK28" s="1" t="str">
        <f t="shared" si="20"/>
        <v/>
      </c>
      <c r="AL28" s="1">
        <f t="shared" si="21"/>
        <v>0</v>
      </c>
      <c r="AM28" s="1" t="str">
        <f t="shared" si="13"/>
        <v/>
      </c>
      <c r="AN28" s="1">
        <f t="shared" si="14"/>
        <v>0</v>
      </c>
      <c r="AO28" s="1" t="str">
        <f t="shared" si="10"/>
        <v/>
      </c>
      <c r="AP28" s="1">
        <f t="shared" si="15"/>
        <v>0</v>
      </c>
      <c r="AQ28" s="1" t="str">
        <f t="shared" si="11"/>
        <v/>
      </c>
      <c r="AR28" s="1">
        <f t="shared" si="16"/>
        <v>0</v>
      </c>
      <c r="AS28" s="1" t="str">
        <f t="shared" si="17"/>
        <v/>
      </c>
    </row>
    <row r="29" spans="1:45">
      <c r="A29" s="35">
        <v>20</v>
      </c>
      <c r="B29" s="60"/>
      <c r="C29" s="60"/>
      <c r="D29" s="60"/>
      <c r="E29" s="269"/>
      <c r="F29" s="60"/>
      <c r="G29" s="61"/>
      <c r="H29" s="62"/>
      <c r="I29" s="190"/>
      <c r="J29" s="62"/>
      <c r="K29" s="190"/>
      <c r="L29" s="62"/>
      <c r="M29" s="213"/>
      <c r="N29" s="63"/>
      <c r="O29" s="63"/>
      <c r="P29" s="223"/>
      <c r="S29" s="73" t="str">
        <f>IF(種目情報!A22="","",種目情報!A22)</f>
        <v/>
      </c>
      <c r="T29" s="74" t="str">
        <f>IF(種目情報!E22="","",種目情報!E22)</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8"/>
        <v>0</v>
      </c>
      <c r="AI29" s="1" t="str">
        <f t="shared" si="12"/>
        <v/>
      </c>
      <c r="AJ29" s="1">
        <f t="shared" si="19"/>
        <v>0</v>
      </c>
      <c r="AK29" s="1" t="str">
        <f t="shared" si="20"/>
        <v/>
      </c>
      <c r="AL29" s="1">
        <f t="shared" si="21"/>
        <v>0</v>
      </c>
      <c r="AM29" s="1" t="str">
        <f t="shared" si="13"/>
        <v/>
      </c>
      <c r="AN29" s="1">
        <f t="shared" si="14"/>
        <v>0</v>
      </c>
      <c r="AO29" s="1" t="str">
        <f t="shared" si="10"/>
        <v/>
      </c>
      <c r="AP29" s="1">
        <f t="shared" si="15"/>
        <v>0</v>
      </c>
      <c r="AQ29" s="1" t="str">
        <f t="shared" si="11"/>
        <v/>
      </c>
      <c r="AR29" s="1">
        <f t="shared" si="16"/>
        <v>0</v>
      </c>
      <c r="AS29" s="1" t="str">
        <f t="shared" si="17"/>
        <v/>
      </c>
    </row>
    <row r="30" spans="1:45">
      <c r="A30" s="35">
        <v>21</v>
      </c>
      <c r="B30" s="60"/>
      <c r="C30" s="60"/>
      <c r="D30" s="60"/>
      <c r="E30" s="269"/>
      <c r="F30" s="60"/>
      <c r="G30" s="61"/>
      <c r="H30" s="62"/>
      <c r="I30" s="190"/>
      <c r="J30" s="62"/>
      <c r="K30" s="190"/>
      <c r="L30" s="62"/>
      <c r="M30" s="213"/>
      <c r="N30" s="63"/>
      <c r="O30" s="63"/>
      <c r="P30" s="223"/>
      <c r="S30" s="73" t="str">
        <f>IF(種目情報!A23="","",種目情報!A23)</f>
        <v/>
      </c>
      <c r="T30" s="74" t="str">
        <f>IF(種目情報!E23="","",種目情報!E23)</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8"/>
        <v>0</v>
      </c>
      <c r="AI30" s="1" t="str">
        <f t="shared" si="12"/>
        <v/>
      </c>
      <c r="AJ30" s="1">
        <f t="shared" si="19"/>
        <v>0</v>
      </c>
      <c r="AK30" s="1" t="str">
        <f t="shared" si="20"/>
        <v/>
      </c>
      <c r="AL30" s="1">
        <f t="shared" si="21"/>
        <v>0</v>
      </c>
      <c r="AM30" s="1" t="str">
        <f t="shared" si="13"/>
        <v/>
      </c>
      <c r="AN30" s="1">
        <f t="shared" si="14"/>
        <v>0</v>
      </c>
      <c r="AO30" s="1" t="str">
        <f t="shared" si="10"/>
        <v/>
      </c>
      <c r="AP30" s="1">
        <f t="shared" si="15"/>
        <v>0</v>
      </c>
      <c r="AQ30" s="1" t="str">
        <f t="shared" si="11"/>
        <v/>
      </c>
      <c r="AR30" s="1">
        <f t="shared" si="16"/>
        <v>0</v>
      </c>
      <c r="AS30" s="1" t="str">
        <f t="shared" si="17"/>
        <v/>
      </c>
    </row>
    <row r="31" spans="1:45">
      <c r="A31" s="35">
        <v>22</v>
      </c>
      <c r="B31" s="60"/>
      <c r="C31" s="60"/>
      <c r="D31" s="60"/>
      <c r="E31" s="269"/>
      <c r="F31" s="60"/>
      <c r="G31" s="61"/>
      <c r="H31" s="62"/>
      <c r="I31" s="190"/>
      <c r="J31" s="62"/>
      <c r="K31" s="190"/>
      <c r="L31" s="62"/>
      <c r="M31" s="213"/>
      <c r="N31" s="63"/>
      <c r="O31" s="63"/>
      <c r="P31" s="223"/>
      <c r="S31" s="73" t="str">
        <f>IF(種目情報!A24="","",種目情報!A24)</f>
        <v/>
      </c>
      <c r="T31" s="74" t="str">
        <f>IF(種目情報!E24="","",種目情報!E24)</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8"/>
        <v>0</v>
      </c>
      <c r="AI31" s="1" t="str">
        <f t="shared" si="12"/>
        <v/>
      </c>
      <c r="AJ31" s="1">
        <f t="shared" si="19"/>
        <v>0</v>
      </c>
      <c r="AK31" s="1" t="str">
        <f t="shared" si="20"/>
        <v/>
      </c>
      <c r="AL31" s="1">
        <f t="shared" si="21"/>
        <v>0</v>
      </c>
      <c r="AM31" s="1" t="str">
        <f t="shared" si="13"/>
        <v/>
      </c>
      <c r="AN31" s="1">
        <f t="shared" si="14"/>
        <v>0</v>
      </c>
      <c r="AO31" s="1" t="str">
        <f t="shared" si="10"/>
        <v/>
      </c>
      <c r="AP31" s="1">
        <f t="shared" si="15"/>
        <v>0</v>
      </c>
      <c r="AQ31" s="1" t="str">
        <f t="shared" si="11"/>
        <v/>
      </c>
      <c r="AR31" s="1">
        <f t="shared" si="16"/>
        <v>0</v>
      </c>
      <c r="AS31" s="1" t="str">
        <f t="shared" si="17"/>
        <v/>
      </c>
    </row>
    <row r="32" spans="1:45">
      <c r="A32" s="35">
        <v>23</v>
      </c>
      <c r="B32" s="60"/>
      <c r="C32" s="60"/>
      <c r="D32" s="60"/>
      <c r="E32" s="269"/>
      <c r="F32" s="60"/>
      <c r="G32" s="61"/>
      <c r="H32" s="62"/>
      <c r="I32" s="190"/>
      <c r="J32" s="62"/>
      <c r="K32" s="190"/>
      <c r="L32" s="62"/>
      <c r="M32" s="213"/>
      <c r="N32" s="63"/>
      <c r="O32" s="63"/>
      <c r="P32" s="223"/>
      <c r="S32" s="73" t="str">
        <f>IF(種目情報!A25="","",種目情報!A25)</f>
        <v/>
      </c>
      <c r="T32" s="74" t="str">
        <f>IF(種目情報!E25="","",種目情報!E25)</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8"/>
        <v>0</v>
      </c>
      <c r="AI32" s="1" t="str">
        <f t="shared" si="12"/>
        <v/>
      </c>
      <c r="AJ32" s="1">
        <f t="shared" si="19"/>
        <v>0</v>
      </c>
      <c r="AK32" s="1" t="str">
        <f t="shared" si="20"/>
        <v/>
      </c>
      <c r="AL32" s="1">
        <f t="shared" si="21"/>
        <v>0</v>
      </c>
      <c r="AM32" s="1" t="str">
        <f t="shared" si="13"/>
        <v/>
      </c>
      <c r="AN32" s="1">
        <f t="shared" si="14"/>
        <v>0</v>
      </c>
      <c r="AO32" s="1" t="str">
        <f t="shared" si="10"/>
        <v/>
      </c>
      <c r="AP32" s="1">
        <f t="shared" si="15"/>
        <v>0</v>
      </c>
      <c r="AQ32" s="1" t="str">
        <f t="shared" si="11"/>
        <v/>
      </c>
      <c r="AR32" s="1">
        <f t="shared" si="16"/>
        <v>0</v>
      </c>
      <c r="AS32" s="1" t="str">
        <f t="shared" si="17"/>
        <v/>
      </c>
    </row>
    <row r="33" spans="1:45">
      <c r="A33" s="35">
        <v>24</v>
      </c>
      <c r="B33" s="60"/>
      <c r="C33" s="60"/>
      <c r="D33" s="60"/>
      <c r="E33" s="269"/>
      <c r="F33" s="60"/>
      <c r="G33" s="61"/>
      <c r="H33" s="62"/>
      <c r="I33" s="190"/>
      <c r="J33" s="62"/>
      <c r="K33" s="190"/>
      <c r="L33" s="62"/>
      <c r="M33" s="213"/>
      <c r="N33" s="63"/>
      <c r="O33" s="63"/>
      <c r="P33" s="223"/>
      <c r="S33" s="73" t="str">
        <f>IF(種目情報!A26="","",種目情報!A26)</f>
        <v/>
      </c>
      <c r="T33" s="74" t="str">
        <f>IF(種目情報!E26="","",種目情報!E26)</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8"/>
        <v>0</v>
      </c>
      <c r="AI33" s="1" t="str">
        <f t="shared" si="12"/>
        <v/>
      </c>
      <c r="AJ33" s="1">
        <f t="shared" si="19"/>
        <v>0</v>
      </c>
      <c r="AK33" s="1" t="str">
        <f t="shared" si="20"/>
        <v/>
      </c>
      <c r="AL33" s="1">
        <f t="shared" si="21"/>
        <v>0</v>
      </c>
      <c r="AM33" s="1" t="str">
        <f t="shared" si="13"/>
        <v/>
      </c>
      <c r="AN33" s="1">
        <f t="shared" si="14"/>
        <v>0</v>
      </c>
      <c r="AO33" s="1" t="str">
        <f t="shared" si="10"/>
        <v/>
      </c>
      <c r="AP33" s="1">
        <f t="shared" si="15"/>
        <v>0</v>
      </c>
      <c r="AQ33" s="1" t="str">
        <f t="shared" si="11"/>
        <v/>
      </c>
      <c r="AR33" s="1">
        <f t="shared" si="16"/>
        <v>0</v>
      </c>
      <c r="AS33" s="1" t="str">
        <f t="shared" si="17"/>
        <v/>
      </c>
    </row>
    <row r="34" spans="1:45">
      <c r="A34" s="35">
        <v>25</v>
      </c>
      <c r="B34" s="60"/>
      <c r="C34" s="60"/>
      <c r="D34" s="60"/>
      <c r="E34" s="269"/>
      <c r="F34" s="60"/>
      <c r="G34" s="61"/>
      <c r="H34" s="62"/>
      <c r="I34" s="190"/>
      <c r="J34" s="62"/>
      <c r="K34" s="190"/>
      <c r="L34" s="62"/>
      <c r="M34" s="213"/>
      <c r="N34" s="63"/>
      <c r="O34" s="63"/>
      <c r="P34" s="223"/>
      <c r="S34" s="73" t="str">
        <f>IF(種目情報!A27="","",種目情報!A27)</f>
        <v/>
      </c>
      <c r="T34" s="74" t="str">
        <f>IF(種目情報!E27="","",種目情報!E27)</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8"/>
        <v>0</v>
      </c>
      <c r="AI34" s="1" t="str">
        <f t="shared" si="12"/>
        <v/>
      </c>
      <c r="AJ34" s="1">
        <f t="shared" si="19"/>
        <v>0</v>
      </c>
      <c r="AK34" s="1" t="str">
        <f t="shared" si="20"/>
        <v/>
      </c>
      <c r="AL34" s="1">
        <f t="shared" si="21"/>
        <v>0</v>
      </c>
      <c r="AM34" s="1" t="str">
        <f t="shared" si="13"/>
        <v/>
      </c>
      <c r="AN34" s="1">
        <f t="shared" si="14"/>
        <v>0</v>
      </c>
      <c r="AO34" s="1" t="str">
        <f t="shared" si="10"/>
        <v/>
      </c>
      <c r="AP34" s="1">
        <f t="shared" si="15"/>
        <v>0</v>
      </c>
      <c r="AQ34" s="1" t="str">
        <f t="shared" si="11"/>
        <v/>
      </c>
      <c r="AR34" s="1">
        <f t="shared" si="16"/>
        <v>0</v>
      </c>
      <c r="AS34" s="1" t="str">
        <f t="shared" si="17"/>
        <v/>
      </c>
    </row>
    <row r="35" spans="1:45">
      <c r="A35" s="35">
        <v>26</v>
      </c>
      <c r="B35" s="60"/>
      <c r="C35" s="60"/>
      <c r="D35" s="60"/>
      <c r="E35" s="269"/>
      <c r="F35" s="60"/>
      <c r="G35" s="61"/>
      <c r="H35" s="62"/>
      <c r="I35" s="190"/>
      <c r="J35" s="62"/>
      <c r="K35" s="190"/>
      <c r="L35" s="62"/>
      <c r="M35" s="213"/>
      <c r="N35" s="63"/>
      <c r="O35" s="63"/>
      <c r="P35" s="223"/>
      <c r="S35" s="73" t="str">
        <f>IF(種目情報!A28="","",種目情報!A28)</f>
        <v/>
      </c>
      <c r="T35" s="74" t="str">
        <f>IF(種目情報!E28="","",種目情報!E28)</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8"/>
        <v>0</v>
      </c>
      <c r="AI35" s="1" t="str">
        <f t="shared" si="12"/>
        <v/>
      </c>
      <c r="AJ35" s="1">
        <f t="shared" si="19"/>
        <v>0</v>
      </c>
      <c r="AK35" s="1" t="str">
        <f t="shared" si="20"/>
        <v/>
      </c>
      <c r="AL35" s="1">
        <f t="shared" si="21"/>
        <v>0</v>
      </c>
      <c r="AM35" s="1" t="str">
        <f t="shared" si="13"/>
        <v/>
      </c>
      <c r="AN35" s="1">
        <f t="shared" si="14"/>
        <v>0</v>
      </c>
      <c r="AO35" s="1" t="str">
        <f t="shared" si="10"/>
        <v/>
      </c>
      <c r="AP35" s="1">
        <f t="shared" si="15"/>
        <v>0</v>
      </c>
      <c r="AQ35" s="1" t="str">
        <f t="shared" si="11"/>
        <v/>
      </c>
      <c r="AR35" s="1">
        <f t="shared" si="16"/>
        <v>0</v>
      </c>
      <c r="AS35" s="1" t="str">
        <f t="shared" si="17"/>
        <v/>
      </c>
    </row>
    <row r="36" spans="1:45" ht="14.25" thickBot="1">
      <c r="A36" s="35">
        <v>27</v>
      </c>
      <c r="B36" s="60"/>
      <c r="C36" s="60"/>
      <c r="D36" s="60"/>
      <c r="E36" s="269"/>
      <c r="F36" s="60"/>
      <c r="G36" s="61"/>
      <c r="H36" s="62"/>
      <c r="I36" s="190"/>
      <c r="J36" s="62"/>
      <c r="K36" s="190"/>
      <c r="L36" s="62"/>
      <c r="M36" s="213"/>
      <c r="N36" s="63"/>
      <c r="O36" s="63"/>
      <c r="P36" s="223"/>
      <c r="S36" s="75" t="str">
        <f>IF(種目情報!A29="","",種目情報!A29)</f>
        <v/>
      </c>
      <c r="T36" s="76" t="str">
        <f>IF(種目情報!E29="","",種目情報!E29)</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8"/>
        <v>0</v>
      </c>
      <c r="AI36" s="1" t="str">
        <f t="shared" si="12"/>
        <v/>
      </c>
      <c r="AJ36" s="1">
        <f t="shared" si="19"/>
        <v>0</v>
      </c>
      <c r="AK36" s="1" t="str">
        <f t="shared" si="20"/>
        <v/>
      </c>
      <c r="AL36" s="1">
        <f t="shared" si="21"/>
        <v>0</v>
      </c>
      <c r="AM36" s="1" t="str">
        <f t="shared" si="13"/>
        <v/>
      </c>
      <c r="AN36" s="1">
        <f t="shared" si="14"/>
        <v>0</v>
      </c>
      <c r="AO36" s="1" t="str">
        <f t="shared" si="10"/>
        <v/>
      </c>
      <c r="AP36" s="1">
        <f t="shared" si="15"/>
        <v>0</v>
      </c>
      <c r="AQ36" s="1" t="str">
        <f t="shared" si="11"/>
        <v/>
      </c>
      <c r="AR36" s="1">
        <f t="shared" si="16"/>
        <v>0</v>
      </c>
      <c r="AS36" s="1" t="str">
        <f t="shared" si="17"/>
        <v/>
      </c>
    </row>
    <row r="37" spans="1:45">
      <c r="A37" s="35">
        <v>28</v>
      </c>
      <c r="B37" s="60"/>
      <c r="C37" s="60"/>
      <c r="D37" s="60"/>
      <c r="E37" s="269"/>
      <c r="F37" s="60"/>
      <c r="G37" s="61"/>
      <c r="H37" s="62"/>
      <c r="I37" s="190"/>
      <c r="J37" s="62"/>
      <c r="K37" s="190"/>
      <c r="L37" s="62"/>
      <c r="M37" s="213"/>
      <c r="N37" s="63"/>
      <c r="O37" s="63"/>
      <c r="P37" s="223"/>
      <c r="T37" s="2"/>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8"/>
        <v>0</v>
      </c>
      <c r="AI37" s="1" t="str">
        <f t="shared" si="12"/>
        <v/>
      </c>
      <c r="AJ37" s="1">
        <f t="shared" si="19"/>
        <v>0</v>
      </c>
      <c r="AK37" s="1" t="str">
        <f t="shared" si="20"/>
        <v/>
      </c>
      <c r="AL37" s="1">
        <f t="shared" si="21"/>
        <v>0</v>
      </c>
      <c r="AM37" s="1" t="str">
        <f t="shared" si="13"/>
        <v/>
      </c>
      <c r="AN37" s="1">
        <f t="shared" si="14"/>
        <v>0</v>
      </c>
      <c r="AO37" s="1" t="str">
        <f t="shared" si="10"/>
        <v/>
      </c>
      <c r="AP37" s="1">
        <f t="shared" si="15"/>
        <v>0</v>
      </c>
      <c r="AQ37" s="1" t="str">
        <f t="shared" si="11"/>
        <v/>
      </c>
      <c r="AR37" s="1">
        <f t="shared" si="16"/>
        <v>0</v>
      </c>
      <c r="AS37" s="1" t="str">
        <f t="shared" si="17"/>
        <v/>
      </c>
    </row>
    <row r="38" spans="1:45">
      <c r="A38" s="35">
        <v>29</v>
      </c>
      <c r="B38" s="60"/>
      <c r="C38" s="60"/>
      <c r="D38" s="60"/>
      <c r="E38" s="269"/>
      <c r="F38" s="60"/>
      <c r="G38" s="61"/>
      <c r="H38" s="62"/>
      <c r="I38" s="190"/>
      <c r="J38" s="62"/>
      <c r="K38" s="190"/>
      <c r="L38" s="62"/>
      <c r="M38" s="213"/>
      <c r="N38" s="63"/>
      <c r="O38" s="63"/>
      <c r="P38" s="223"/>
      <c r="T38" s="2"/>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8"/>
        <v>0</v>
      </c>
      <c r="AI38" s="1" t="str">
        <f t="shared" si="12"/>
        <v/>
      </c>
      <c r="AJ38" s="1">
        <f t="shared" si="19"/>
        <v>0</v>
      </c>
      <c r="AK38" s="1" t="str">
        <f t="shared" si="20"/>
        <v/>
      </c>
      <c r="AL38" s="1">
        <f t="shared" si="21"/>
        <v>0</v>
      </c>
      <c r="AM38" s="1" t="str">
        <f t="shared" si="13"/>
        <v/>
      </c>
      <c r="AN38" s="1">
        <f t="shared" si="14"/>
        <v>0</v>
      </c>
      <c r="AO38" s="1" t="str">
        <f t="shared" si="10"/>
        <v/>
      </c>
      <c r="AP38" s="1">
        <f t="shared" si="15"/>
        <v>0</v>
      </c>
      <c r="AQ38" s="1" t="str">
        <f t="shared" si="11"/>
        <v/>
      </c>
      <c r="AR38" s="1">
        <f t="shared" si="16"/>
        <v>0</v>
      </c>
      <c r="AS38" s="1" t="str">
        <f t="shared" si="17"/>
        <v/>
      </c>
    </row>
    <row r="39" spans="1:45">
      <c r="A39" s="35">
        <v>30</v>
      </c>
      <c r="B39" s="60"/>
      <c r="C39" s="60"/>
      <c r="D39" s="60"/>
      <c r="E39" s="269"/>
      <c r="F39" s="60"/>
      <c r="G39" s="61"/>
      <c r="H39" s="62"/>
      <c r="I39" s="190"/>
      <c r="J39" s="62"/>
      <c r="K39" s="190"/>
      <c r="L39" s="62"/>
      <c r="M39" s="213"/>
      <c r="N39" s="63"/>
      <c r="O39" s="63"/>
      <c r="P39" s="223"/>
      <c r="T39" s="2"/>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8"/>
        <v>0</v>
      </c>
      <c r="AI39" s="1" t="str">
        <f t="shared" si="12"/>
        <v/>
      </c>
      <c r="AJ39" s="1">
        <f t="shared" si="19"/>
        <v>0</v>
      </c>
      <c r="AK39" s="1" t="str">
        <f t="shared" si="20"/>
        <v/>
      </c>
      <c r="AL39" s="1">
        <f t="shared" si="21"/>
        <v>0</v>
      </c>
      <c r="AM39" s="1" t="str">
        <f t="shared" si="13"/>
        <v/>
      </c>
      <c r="AN39" s="1">
        <f t="shared" si="14"/>
        <v>0</v>
      </c>
      <c r="AO39" s="1" t="str">
        <f t="shared" si="10"/>
        <v/>
      </c>
      <c r="AP39" s="1">
        <f t="shared" si="15"/>
        <v>0</v>
      </c>
      <c r="AQ39" s="1" t="str">
        <f t="shared" si="11"/>
        <v/>
      </c>
      <c r="AR39" s="1">
        <f t="shared" si="16"/>
        <v>0</v>
      </c>
      <c r="AS39" s="1" t="str">
        <f t="shared" si="17"/>
        <v/>
      </c>
    </row>
    <row r="40" spans="1:45">
      <c r="A40" s="35">
        <v>31</v>
      </c>
      <c r="B40" s="60"/>
      <c r="C40" s="60"/>
      <c r="D40" s="60"/>
      <c r="E40" s="269"/>
      <c r="F40" s="60"/>
      <c r="G40" s="61"/>
      <c r="H40" s="62"/>
      <c r="I40" s="190"/>
      <c r="J40" s="62"/>
      <c r="K40" s="190"/>
      <c r="L40" s="62"/>
      <c r="M40" s="213"/>
      <c r="N40" s="63"/>
      <c r="O40" s="63"/>
      <c r="P40" s="223"/>
      <c r="T40" s="2"/>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8"/>
        <v>0</v>
      </c>
      <c r="AI40" s="1" t="str">
        <f t="shared" si="12"/>
        <v/>
      </c>
      <c r="AJ40" s="1">
        <f t="shared" si="19"/>
        <v>0</v>
      </c>
      <c r="AK40" s="1" t="str">
        <f t="shared" si="20"/>
        <v/>
      </c>
      <c r="AL40" s="1">
        <f t="shared" si="21"/>
        <v>0</v>
      </c>
      <c r="AM40" s="1" t="str">
        <f t="shared" si="13"/>
        <v/>
      </c>
      <c r="AN40" s="1">
        <f t="shared" si="14"/>
        <v>0</v>
      </c>
      <c r="AO40" s="1" t="str">
        <f t="shared" si="10"/>
        <v/>
      </c>
      <c r="AP40" s="1">
        <f t="shared" si="15"/>
        <v>0</v>
      </c>
      <c r="AQ40" s="1" t="str">
        <f t="shared" si="11"/>
        <v/>
      </c>
      <c r="AR40" s="1">
        <f t="shared" si="16"/>
        <v>0</v>
      </c>
      <c r="AS40" s="1" t="str">
        <f t="shared" si="17"/>
        <v/>
      </c>
    </row>
    <row r="41" spans="1:45">
      <c r="A41" s="35">
        <v>32</v>
      </c>
      <c r="B41" s="60"/>
      <c r="C41" s="60"/>
      <c r="D41" s="60"/>
      <c r="E41" s="269"/>
      <c r="F41" s="60"/>
      <c r="G41" s="61"/>
      <c r="H41" s="62"/>
      <c r="I41" s="190"/>
      <c r="J41" s="62"/>
      <c r="K41" s="190"/>
      <c r="L41" s="62"/>
      <c r="M41" s="213"/>
      <c r="N41" s="63"/>
      <c r="O41" s="63"/>
      <c r="P41" s="223"/>
      <c r="T41" s="2"/>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8"/>
        <v>0</v>
      </c>
      <c r="AI41" s="1" t="str">
        <f t="shared" si="12"/>
        <v/>
      </c>
      <c r="AJ41" s="1">
        <f t="shared" si="19"/>
        <v>0</v>
      </c>
      <c r="AK41" s="1" t="str">
        <f t="shared" si="20"/>
        <v/>
      </c>
      <c r="AL41" s="1">
        <f t="shared" si="21"/>
        <v>0</v>
      </c>
      <c r="AM41" s="1" t="str">
        <f t="shared" si="13"/>
        <v/>
      </c>
      <c r="AN41" s="1">
        <f t="shared" si="14"/>
        <v>0</v>
      </c>
      <c r="AO41" s="1" t="str">
        <f t="shared" si="10"/>
        <v/>
      </c>
      <c r="AP41" s="1">
        <f t="shared" si="15"/>
        <v>0</v>
      </c>
      <c r="AQ41" s="1" t="str">
        <f t="shared" si="11"/>
        <v/>
      </c>
      <c r="AR41" s="1">
        <f t="shared" si="16"/>
        <v>0</v>
      </c>
      <c r="AS41" s="1" t="str">
        <f t="shared" si="17"/>
        <v/>
      </c>
    </row>
    <row r="42" spans="1:45">
      <c r="A42" s="35">
        <v>33</v>
      </c>
      <c r="B42" s="60"/>
      <c r="C42" s="60"/>
      <c r="D42" s="60"/>
      <c r="E42" s="269"/>
      <c r="F42" s="60"/>
      <c r="G42" s="61"/>
      <c r="H42" s="62"/>
      <c r="I42" s="190"/>
      <c r="J42" s="62"/>
      <c r="K42" s="190"/>
      <c r="L42" s="62"/>
      <c r="M42" s="213"/>
      <c r="N42" s="63"/>
      <c r="O42" s="63"/>
      <c r="P42" s="223"/>
      <c r="T42" s="2"/>
      <c r="V42" s="5" t="str">
        <f t="shared" ref="V42:V74" si="22">IF(F42="男",B42,"")</f>
        <v/>
      </c>
      <c r="W42" s="5" t="str">
        <f t="shared" ref="W42:W74" si="23">IF(F42="男",C42,"")</f>
        <v/>
      </c>
      <c r="X42" s="5" t="str">
        <f t="shared" ref="X42:X74" si="24">IF(F42="男",D42,"")</f>
        <v/>
      </c>
      <c r="Y42" s="5" t="str">
        <f t="shared" ref="Y42:Y74" si="25">IF(F42="男",F42,"")</f>
        <v/>
      </c>
      <c r="Z42" s="5" t="str">
        <f t="shared" ref="Z42:Z74" si="26">IF(F42="男",IF(G42="","",G42),"")</f>
        <v/>
      </c>
      <c r="AA42" s="10" t="str">
        <f>IF(F42="男",data_kyogisha!A34,"")</f>
        <v/>
      </c>
      <c r="AB42" s="5" t="str">
        <f t="shared" ref="AB42:AB73" si="27">IF(F42="女",B42,"")</f>
        <v/>
      </c>
      <c r="AC42" s="5" t="str">
        <f t="shared" ref="AC42:AC73" si="28">IF(F42="女",C42,"")</f>
        <v/>
      </c>
      <c r="AD42" s="5" t="str">
        <f t="shared" ref="AD42:AD74" si="29">IF(F42="女",D42,"")</f>
        <v/>
      </c>
      <c r="AE42" s="5" t="str">
        <f t="shared" ref="AE42:AE73" si="30">IF(F42="女",F42,"")</f>
        <v/>
      </c>
      <c r="AF42" s="5" t="str">
        <f t="shared" ref="AF42:AF74" si="31">IF(F42="女",IF(G42="","",G42),"")</f>
        <v/>
      </c>
      <c r="AG42" s="5" t="str">
        <f>IF(F42="女",data_kyogisha!A34,"")</f>
        <v/>
      </c>
      <c r="AH42" s="1">
        <f t="shared" si="18"/>
        <v>0</v>
      </c>
      <c r="AI42" s="1" t="str">
        <f t="shared" si="12"/>
        <v/>
      </c>
      <c r="AJ42" s="1">
        <f t="shared" si="19"/>
        <v>0</v>
      </c>
      <c r="AK42" s="1" t="str">
        <f t="shared" si="20"/>
        <v/>
      </c>
      <c r="AL42" s="1">
        <f t="shared" si="21"/>
        <v>0</v>
      </c>
      <c r="AM42" s="1" t="str">
        <f t="shared" si="13"/>
        <v/>
      </c>
      <c r="AN42" s="1">
        <f t="shared" si="14"/>
        <v>0</v>
      </c>
      <c r="AO42" s="1" t="str">
        <f t="shared" ref="AO42:AO73" si="32">IF(AND(F42="女",N42="○"),B42,"")</f>
        <v/>
      </c>
      <c r="AP42" s="1">
        <f t="shared" si="15"/>
        <v>0</v>
      </c>
      <c r="AQ42" s="1" t="str">
        <f t="shared" ref="AQ42:AQ73" si="33">IF(AND(F42="女",O42="○"),B42,"")</f>
        <v/>
      </c>
      <c r="AR42" s="1">
        <f t="shared" si="16"/>
        <v>0</v>
      </c>
      <c r="AS42" s="1" t="str">
        <f t="shared" si="17"/>
        <v/>
      </c>
    </row>
    <row r="43" spans="1:45">
      <c r="A43" s="35">
        <v>34</v>
      </c>
      <c r="B43" s="60"/>
      <c r="C43" s="60"/>
      <c r="D43" s="60"/>
      <c r="E43" s="269"/>
      <c r="F43" s="60"/>
      <c r="G43" s="61"/>
      <c r="H43" s="62"/>
      <c r="I43" s="190"/>
      <c r="J43" s="62"/>
      <c r="K43" s="190"/>
      <c r="L43" s="62"/>
      <c r="M43" s="213"/>
      <c r="N43" s="63"/>
      <c r="O43" s="63"/>
      <c r="P43" s="223"/>
      <c r="T43" s="2"/>
      <c r="V43" s="5" t="str">
        <f t="shared" si="22"/>
        <v/>
      </c>
      <c r="W43" s="5" t="str">
        <f t="shared" si="23"/>
        <v/>
      </c>
      <c r="X43" s="5" t="str">
        <f t="shared" si="24"/>
        <v/>
      </c>
      <c r="Y43" s="5" t="str">
        <f t="shared" si="25"/>
        <v/>
      </c>
      <c r="Z43" s="5" t="str">
        <f t="shared" si="26"/>
        <v/>
      </c>
      <c r="AA43" s="10" t="str">
        <f>IF(F43="男",data_kyogisha!A35,"")</f>
        <v/>
      </c>
      <c r="AB43" s="5" t="str">
        <f t="shared" si="27"/>
        <v/>
      </c>
      <c r="AC43" s="5" t="str">
        <f t="shared" si="28"/>
        <v/>
      </c>
      <c r="AD43" s="5" t="str">
        <f t="shared" si="29"/>
        <v/>
      </c>
      <c r="AE43" s="5" t="str">
        <f t="shared" si="30"/>
        <v/>
      </c>
      <c r="AF43" s="5" t="str">
        <f t="shared" si="31"/>
        <v/>
      </c>
      <c r="AG43" s="5" t="str">
        <f>IF(F43="女",data_kyogisha!A35,"")</f>
        <v/>
      </c>
      <c r="AH43" s="1">
        <f t="shared" si="18"/>
        <v>0</v>
      </c>
      <c r="AI43" s="1" t="str">
        <f t="shared" si="12"/>
        <v/>
      </c>
      <c r="AJ43" s="1">
        <f t="shared" si="19"/>
        <v>0</v>
      </c>
      <c r="AK43" s="1" t="str">
        <f t="shared" si="20"/>
        <v/>
      </c>
      <c r="AL43" s="1">
        <f t="shared" si="21"/>
        <v>0</v>
      </c>
      <c r="AM43" s="1" t="str">
        <f t="shared" si="13"/>
        <v/>
      </c>
      <c r="AN43" s="1">
        <f t="shared" ref="AN43:AN74" si="34">IF(AND(F43="女",N43="○"),AN42+1,AN42)</f>
        <v>0</v>
      </c>
      <c r="AO43" s="1" t="str">
        <f t="shared" si="32"/>
        <v/>
      </c>
      <c r="AP43" s="1">
        <f t="shared" ref="AP43:AP74" si="35">IF(AND(F43="女",O43="○"),AP42+1,AP42)</f>
        <v>0</v>
      </c>
      <c r="AQ43" s="1" t="str">
        <f t="shared" si="33"/>
        <v/>
      </c>
      <c r="AR43" s="1">
        <f t="shared" ref="AR43:AR74" si="36">IF(AND(F43="女",P43="○"),AR42+1,AR42)</f>
        <v>0</v>
      </c>
      <c r="AS43" s="1" t="str">
        <f t="shared" si="17"/>
        <v/>
      </c>
    </row>
    <row r="44" spans="1:45">
      <c r="A44" s="35">
        <v>35</v>
      </c>
      <c r="B44" s="60"/>
      <c r="C44" s="60"/>
      <c r="D44" s="60"/>
      <c r="E44" s="269"/>
      <c r="F44" s="60"/>
      <c r="G44" s="61"/>
      <c r="H44" s="62"/>
      <c r="I44" s="190"/>
      <c r="J44" s="62"/>
      <c r="K44" s="190"/>
      <c r="L44" s="62"/>
      <c r="M44" s="213"/>
      <c r="N44" s="63"/>
      <c r="O44" s="63"/>
      <c r="P44" s="223"/>
      <c r="T44" s="2"/>
      <c r="V44" s="5" t="str">
        <f t="shared" si="22"/>
        <v/>
      </c>
      <c r="W44" s="5" t="str">
        <f t="shared" si="23"/>
        <v/>
      </c>
      <c r="X44" s="5" t="str">
        <f t="shared" si="24"/>
        <v/>
      </c>
      <c r="Y44" s="5" t="str">
        <f t="shared" si="25"/>
        <v/>
      </c>
      <c r="Z44" s="5" t="str">
        <f t="shared" si="26"/>
        <v/>
      </c>
      <c r="AA44" s="10" t="str">
        <f>IF(F44="男",data_kyogisha!A36,"")</f>
        <v/>
      </c>
      <c r="AB44" s="5" t="str">
        <f t="shared" si="27"/>
        <v/>
      </c>
      <c r="AC44" s="5" t="str">
        <f t="shared" si="28"/>
        <v/>
      </c>
      <c r="AD44" s="5" t="str">
        <f t="shared" si="29"/>
        <v/>
      </c>
      <c r="AE44" s="5" t="str">
        <f t="shared" si="30"/>
        <v/>
      </c>
      <c r="AF44" s="5" t="str">
        <f t="shared" si="31"/>
        <v/>
      </c>
      <c r="AG44" s="5" t="str">
        <f>IF(F44="女",data_kyogisha!A36,"")</f>
        <v/>
      </c>
      <c r="AH44" s="1">
        <f t="shared" si="18"/>
        <v>0</v>
      </c>
      <c r="AI44" s="1" t="str">
        <f t="shared" si="12"/>
        <v/>
      </c>
      <c r="AJ44" s="1">
        <f t="shared" si="19"/>
        <v>0</v>
      </c>
      <c r="AK44" s="1" t="str">
        <f t="shared" si="20"/>
        <v/>
      </c>
      <c r="AL44" s="1">
        <f t="shared" si="21"/>
        <v>0</v>
      </c>
      <c r="AM44" s="1" t="str">
        <f t="shared" si="13"/>
        <v/>
      </c>
      <c r="AN44" s="1">
        <f t="shared" si="34"/>
        <v>0</v>
      </c>
      <c r="AO44" s="1" t="str">
        <f t="shared" si="32"/>
        <v/>
      </c>
      <c r="AP44" s="1">
        <f t="shared" si="35"/>
        <v>0</v>
      </c>
      <c r="AQ44" s="1" t="str">
        <f t="shared" si="33"/>
        <v/>
      </c>
      <c r="AR44" s="1">
        <f t="shared" si="36"/>
        <v>0</v>
      </c>
      <c r="AS44" s="1" t="str">
        <f t="shared" si="17"/>
        <v/>
      </c>
    </row>
    <row r="45" spans="1:45">
      <c r="A45" s="35">
        <v>36</v>
      </c>
      <c r="B45" s="60"/>
      <c r="C45" s="60"/>
      <c r="D45" s="60"/>
      <c r="E45" s="269"/>
      <c r="F45" s="60"/>
      <c r="G45" s="61"/>
      <c r="H45" s="62"/>
      <c r="I45" s="190"/>
      <c r="J45" s="62"/>
      <c r="K45" s="190"/>
      <c r="L45" s="62"/>
      <c r="M45" s="213"/>
      <c r="N45" s="63"/>
      <c r="O45" s="63"/>
      <c r="P45" s="223"/>
      <c r="T45" s="2"/>
      <c r="V45" s="5" t="str">
        <f t="shared" si="22"/>
        <v/>
      </c>
      <c r="W45" s="5" t="str">
        <f t="shared" si="23"/>
        <v/>
      </c>
      <c r="X45" s="5" t="str">
        <f t="shared" si="24"/>
        <v/>
      </c>
      <c r="Y45" s="5" t="str">
        <f t="shared" si="25"/>
        <v/>
      </c>
      <c r="Z45" s="5" t="str">
        <f t="shared" si="26"/>
        <v/>
      </c>
      <c r="AA45" s="10" t="str">
        <f>IF(F45="男",data_kyogisha!A37,"")</f>
        <v/>
      </c>
      <c r="AB45" s="5" t="str">
        <f t="shared" si="27"/>
        <v/>
      </c>
      <c r="AC45" s="5" t="str">
        <f t="shared" si="28"/>
        <v/>
      </c>
      <c r="AD45" s="5" t="str">
        <f t="shared" si="29"/>
        <v/>
      </c>
      <c r="AE45" s="5" t="str">
        <f t="shared" si="30"/>
        <v/>
      </c>
      <c r="AF45" s="5" t="str">
        <f t="shared" si="31"/>
        <v/>
      </c>
      <c r="AG45" s="5" t="str">
        <f>IF(F45="女",data_kyogisha!A37,"")</f>
        <v/>
      </c>
      <c r="AH45" s="1">
        <f t="shared" si="18"/>
        <v>0</v>
      </c>
      <c r="AI45" s="1" t="str">
        <f t="shared" si="12"/>
        <v/>
      </c>
      <c r="AJ45" s="1">
        <f t="shared" si="19"/>
        <v>0</v>
      </c>
      <c r="AK45" s="1" t="str">
        <f t="shared" si="20"/>
        <v/>
      </c>
      <c r="AL45" s="1">
        <f t="shared" si="21"/>
        <v>0</v>
      </c>
      <c r="AM45" s="1" t="str">
        <f t="shared" si="13"/>
        <v/>
      </c>
      <c r="AN45" s="1">
        <f t="shared" si="34"/>
        <v>0</v>
      </c>
      <c r="AO45" s="1" t="str">
        <f t="shared" si="32"/>
        <v/>
      </c>
      <c r="AP45" s="1">
        <f t="shared" si="35"/>
        <v>0</v>
      </c>
      <c r="AQ45" s="1" t="str">
        <f t="shared" si="33"/>
        <v/>
      </c>
      <c r="AR45" s="1">
        <f t="shared" si="36"/>
        <v>0</v>
      </c>
      <c r="AS45" s="1" t="str">
        <f t="shared" si="17"/>
        <v/>
      </c>
    </row>
    <row r="46" spans="1:45">
      <c r="A46" s="35">
        <v>37</v>
      </c>
      <c r="B46" s="60"/>
      <c r="C46" s="60"/>
      <c r="D46" s="60"/>
      <c r="E46" s="269"/>
      <c r="F46" s="60"/>
      <c r="G46" s="61"/>
      <c r="H46" s="62"/>
      <c r="I46" s="190"/>
      <c r="J46" s="62"/>
      <c r="K46" s="190"/>
      <c r="L46" s="62"/>
      <c r="M46" s="213"/>
      <c r="N46" s="63"/>
      <c r="O46" s="63"/>
      <c r="P46" s="223"/>
      <c r="T46" s="2"/>
      <c r="V46" s="5" t="str">
        <f t="shared" si="22"/>
        <v/>
      </c>
      <c r="W46" s="5" t="str">
        <f t="shared" si="23"/>
        <v/>
      </c>
      <c r="X46" s="5" t="str">
        <f t="shared" si="24"/>
        <v/>
      </c>
      <c r="Y46" s="5" t="str">
        <f t="shared" si="25"/>
        <v/>
      </c>
      <c r="Z46" s="5" t="str">
        <f t="shared" si="26"/>
        <v/>
      </c>
      <c r="AA46" s="10" t="str">
        <f>IF(F46="男",data_kyogisha!A38,"")</f>
        <v/>
      </c>
      <c r="AB46" s="5" t="str">
        <f t="shared" si="27"/>
        <v/>
      </c>
      <c r="AC46" s="5" t="str">
        <f t="shared" si="28"/>
        <v/>
      </c>
      <c r="AD46" s="5" t="str">
        <f t="shared" si="29"/>
        <v/>
      </c>
      <c r="AE46" s="5" t="str">
        <f t="shared" si="30"/>
        <v/>
      </c>
      <c r="AF46" s="5" t="str">
        <f t="shared" si="31"/>
        <v/>
      </c>
      <c r="AG46" s="5" t="str">
        <f>IF(F46="女",data_kyogisha!A38,"")</f>
        <v/>
      </c>
      <c r="AH46" s="1">
        <f t="shared" si="18"/>
        <v>0</v>
      </c>
      <c r="AI46" s="1" t="str">
        <f t="shared" si="12"/>
        <v/>
      </c>
      <c r="AJ46" s="1">
        <f t="shared" si="19"/>
        <v>0</v>
      </c>
      <c r="AK46" s="1" t="str">
        <f t="shared" si="20"/>
        <v/>
      </c>
      <c r="AL46" s="1">
        <f t="shared" si="21"/>
        <v>0</v>
      </c>
      <c r="AM46" s="1" t="str">
        <f t="shared" si="13"/>
        <v/>
      </c>
      <c r="AN46" s="1">
        <f t="shared" si="34"/>
        <v>0</v>
      </c>
      <c r="AO46" s="1" t="str">
        <f t="shared" si="32"/>
        <v/>
      </c>
      <c r="AP46" s="1">
        <f t="shared" si="35"/>
        <v>0</v>
      </c>
      <c r="AQ46" s="1" t="str">
        <f t="shared" si="33"/>
        <v/>
      </c>
      <c r="AR46" s="1">
        <f t="shared" si="36"/>
        <v>0</v>
      </c>
      <c r="AS46" s="1" t="str">
        <f t="shared" si="17"/>
        <v/>
      </c>
    </row>
    <row r="47" spans="1:45">
      <c r="A47" s="35">
        <v>38</v>
      </c>
      <c r="B47" s="60"/>
      <c r="C47" s="60"/>
      <c r="D47" s="60"/>
      <c r="E47" s="269"/>
      <c r="F47" s="60"/>
      <c r="G47" s="61"/>
      <c r="H47" s="62"/>
      <c r="I47" s="190"/>
      <c r="J47" s="62"/>
      <c r="K47" s="190"/>
      <c r="L47" s="62"/>
      <c r="M47" s="213"/>
      <c r="N47" s="63"/>
      <c r="O47" s="63"/>
      <c r="P47" s="223"/>
      <c r="T47" s="2"/>
      <c r="V47" s="5" t="str">
        <f t="shared" si="22"/>
        <v/>
      </c>
      <c r="W47" s="5" t="str">
        <f t="shared" si="23"/>
        <v/>
      </c>
      <c r="X47" s="5" t="str">
        <f t="shared" si="24"/>
        <v/>
      </c>
      <c r="Y47" s="5" t="str">
        <f t="shared" si="25"/>
        <v/>
      </c>
      <c r="Z47" s="5" t="str">
        <f t="shared" si="26"/>
        <v/>
      </c>
      <c r="AA47" s="10" t="str">
        <f>IF(F47="男",data_kyogisha!A39,"")</f>
        <v/>
      </c>
      <c r="AB47" s="5" t="str">
        <f t="shared" si="27"/>
        <v/>
      </c>
      <c r="AC47" s="5" t="str">
        <f t="shared" si="28"/>
        <v/>
      </c>
      <c r="AD47" s="5" t="str">
        <f t="shared" si="29"/>
        <v/>
      </c>
      <c r="AE47" s="5" t="str">
        <f t="shared" si="30"/>
        <v/>
      </c>
      <c r="AF47" s="5" t="str">
        <f t="shared" si="31"/>
        <v/>
      </c>
      <c r="AG47" s="5" t="str">
        <f>IF(F47="女",data_kyogisha!A39,"")</f>
        <v/>
      </c>
      <c r="AH47" s="1">
        <f t="shared" si="18"/>
        <v>0</v>
      </c>
      <c r="AI47" s="1" t="str">
        <f t="shared" si="12"/>
        <v/>
      </c>
      <c r="AJ47" s="1">
        <f t="shared" si="19"/>
        <v>0</v>
      </c>
      <c r="AK47" s="1" t="str">
        <f t="shared" si="20"/>
        <v/>
      </c>
      <c r="AL47" s="1">
        <f t="shared" si="21"/>
        <v>0</v>
      </c>
      <c r="AM47" s="1" t="str">
        <f t="shared" si="13"/>
        <v/>
      </c>
      <c r="AN47" s="1">
        <f t="shared" si="34"/>
        <v>0</v>
      </c>
      <c r="AO47" s="1" t="str">
        <f t="shared" si="32"/>
        <v/>
      </c>
      <c r="AP47" s="1">
        <f t="shared" si="35"/>
        <v>0</v>
      </c>
      <c r="AQ47" s="1" t="str">
        <f t="shared" si="33"/>
        <v/>
      </c>
      <c r="AR47" s="1">
        <f t="shared" si="36"/>
        <v>0</v>
      </c>
      <c r="AS47" s="1" t="str">
        <f t="shared" si="17"/>
        <v/>
      </c>
    </row>
    <row r="48" spans="1:45">
      <c r="A48" s="35">
        <v>39</v>
      </c>
      <c r="B48" s="60"/>
      <c r="C48" s="60"/>
      <c r="D48" s="60"/>
      <c r="E48" s="269"/>
      <c r="F48" s="60"/>
      <c r="G48" s="61"/>
      <c r="H48" s="62"/>
      <c r="I48" s="190"/>
      <c r="J48" s="62"/>
      <c r="K48" s="190"/>
      <c r="L48" s="62"/>
      <c r="M48" s="213"/>
      <c r="N48" s="63"/>
      <c r="O48" s="63"/>
      <c r="P48" s="223"/>
      <c r="T48" s="2"/>
      <c r="V48" s="5" t="str">
        <f t="shared" si="22"/>
        <v/>
      </c>
      <c r="W48" s="5" t="str">
        <f t="shared" si="23"/>
        <v/>
      </c>
      <c r="X48" s="5" t="str">
        <f t="shared" si="24"/>
        <v/>
      </c>
      <c r="Y48" s="5" t="str">
        <f t="shared" si="25"/>
        <v/>
      </c>
      <c r="Z48" s="5" t="str">
        <f t="shared" si="26"/>
        <v/>
      </c>
      <c r="AA48" s="10" t="str">
        <f>IF(F48="男",data_kyogisha!A40,"")</f>
        <v/>
      </c>
      <c r="AB48" s="5" t="str">
        <f t="shared" si="27"/>
        <v/>
      </c>
      <c r="AC48" s="5" t="str">
        <f t="shared" si="28"/>
        <v/>
      </c>
      <c r="AD48" s="5" t="str">
        <f t="shared" si="29"/>
        <v/>
      </c>
      <c r="AE48" s="5" t="str">
        <f t="shared" si="30"/>
        <v/>
      </c>
      <c r="AF48" s="5" t="str">
        <f t="shared" si="31"/>
        <v/>
      </c>
      <c r="AG48" s="5" t="str">
        <f>IF(F48="女",data_kyogisha!A40,"")</f>
        <v/>
      </c>
      <c r="AH48" s="1">
        <f t="shared" si="18"/>
        <v>0</v>
      </c>
      <c r="AI48" s="1" t="str">
        <f t="shared" si="12"/>
        <v/>
      </c>
      <c r="AJ48" s="1">
        <f t="shared" si="19"/>
        <v>0</v>
      </c>
      <c r="AK48" s="1" t="str">
        <f t="shared" si="20"/>
        <v/>
      </c>
      <c r="AL48" s="1">
        <f t="shared" si="21"/>
        <v>0</v>
      </c>
      <c r="AM48" s="1" t="str">
        <f t="shared" si="13"/>
        <v/>
      </c>
      <c r="AN48" s="1">
        <f t="shared" si="34"/>
        <v>0</v>
      </c>
      <c r="AO48" s="1" t="str">
        <f t="shared" si="32"/>
        <v/>
      </c>
      <c r="AP48" s="1">
        <f t="shared" si="35"/>
        <v>0</v>
      </c>
      <c r="AQ48" s="1" t="str">
        <f t="shared" si="33"/>
        <v/>
      </c>
      <c r="AR48" s="1">
        <f t="shared" si="36"/>
        <v>0</v>
      </c>
      <c r="AS48" s="1" t="str">
        <f t="shared" si="17"/>
        <v/>
      </c>
    </row>
    <row r="49" spans="1:45">
      <c r="A49" s="35">
        <v>40</v>
      </c>
      <c r="B49" s="60"/>
      <c r="C49" s="60"/>
      <c r="D49" s="60"/>
      <c r="E49" s="269"/>
      <c r="F49" s="60"/>
      <c r="G49" s="61"/>
      <c r="H49" s="62"/>
      <c r="I49" s="190"/>
      <c r="J49" s="62"/>
      <c r="K49" s="190"/>
      <c r="L49" s="62"/>
      <c r="M49" s="213"/>
      <c r="N49" s="63"/>
      <c r="O49" s="63"/>
      <c r="P49" s="223"/>
      <c r="T49" s="2"/>
      <c r="V49" s="5" t="str">
        <f t="shared" si="22"/>
        <v/>
      </c>
      <c r="W49" s="5" t="str">
        <f t="shared" si="23"/>
        <v/>
      </c>
      <c r="X49" s="5" t="str">
        <f t="shared" si="24"/>
        <v/>
      </c>
      <c r="Y49" s="5" t="str">
        <f t="shared" si="25"/>
        <v/>
      </c>
      <c r="Z49" s="5" t="str">
        <f t="shared" si="26"/>
        <v/>
      </c>
      <c r="AA49" s="10" t="str">
        <f>IF(F49="男",data_kyogisha!A41,"")</f>
        <v/>
      </c>
      <c r="AB49" s="5" t="str">
        <f t="shared" si="27"/>
        <v/>
      </c>
      <c r="AC49" s="5" t="str">
        <f t="shared" si="28"/>
        <v/>
      </c>
      <c r="AD49" s="5" t="str">
        <f t="shared" si="29"/>
        <v/>
      </c>
      <c r="AE49" s="5" t="str">
        <f t="shared" si="30"/>
        <v/>
      </c>
      <c r="AF49" s="5" t="str">
        <f t="shared" si="31"/>
        <v/>
      </c>
      <c r="AG49" s="5" t="str">
        <f>IF(F49="女",data_kyogisha!A41,"")</f>
        <v/>
      </c>
      <c r="AH49" s="1">
        <f t="shared" si="18"/>
        <v>0</v>
      </c>
      <c r="AI49" s="1" t="str">
        <f t="shared" si="12"/>
        <v/>
      </c>
      <c r="AJ49" s="1">
        <f t="shared" si="19"/>
        <v>0</v>
      </c>
      <c r="AK49" s="1" t="str">
        <f t="shared" si="20"/>
        <v/>
      </c>
      <c r="AL49" s="1">
        <f t="shared" si="21"/>
        <v>0</v>
      </c>
      <c r="AM49" s="1" t="str">
        <f t="shared" si="13"/>
        <v/>
      </c>
      <c r="AN49" s="1">
        <f t="shared" si="34"/>
        <v>0</v>
      </c>
      <c r="AO49" s="1" t="str">
        <f t="shared" si="32"/>
        <v/>
      </c>
      <c r="AP49" s="1">
        <f t="shared" si="35"/>
        <v>0</v>
      </c>
      <c r="AQ49" s="1" t="str">
        <f t="shared" si="33"/>
        <v/>
      </c>
      <c r="AR49" s="1">
        <f t="shared" si="36"/>
        <v>0</v>
      </c>
      <c r="AS49" s="1" t="str">
        <f t="shared" si="17"/>
        <v/>
      </c>
    </row>
    <row r="50" spans="1:45">
      <c r="A50" s="35">
        <v>41</v>
      </c>
      <c r="B50" s="60"/>
      <c r="C50" s="60"/>
      <c r="D50" s="60"/>
      <c r="E50" s="269"/>
      <c r="F50" s="60"/>
      <c r="G50" s="61"/>
      <c r="H50" s="62"/>
      <c r="I50" s="190"/>
      <c r="J50" s="62"/>
      <c r="K50" s="190"/>
      <c r="L50" s="62"/>
      <c r="M50" s="213"/>
      <c r="N50" s="63"/>
      <c r="O50" s="63"/>
      <c r="P50" s="223"/>
      <c r="T50" s="2"/>
      <c r="V50" s="5" t="str">
        <f t="shared" si="22"/>
        <v/>
      </c>
      <c r="W50" s="5" t="str">
        <f t="shared" si="23"/>
        <v/>
      </c>
      <c r="X50" s="5" t="str">
        <f t="shared" si="24"/>
        <v/>
      </c>
      <c r="Y50" s="5" t="str">
        <f t="shared" si="25"/>
        <v/>
      </c>
      <c r="Z50" s="5" t="str">
        <f t="shared" si="26"/>
        <v/>
      </c>
      <c r="AA50" s="10" t="str">
        <f>IF(F50="男",data_kyogisha!A42,"")</f>
        <v/>
      </c>
      <c r="AB50" s="5" t="str">
        <f t="shared" si="27"/>
        <v/>
      </c>
      <c r="AC50" s="5" t="str">
        <f t="shared" si="28"/>
        <v/>
      </c>
      <c r="AD50" s="5" t="str">
        <f t="shared" si="29"/>
        <v/>
      </c>
      <c r="AE50" s="5" t="str">
        <f t="shared" si="30"/>
        <v/>
      </c>
      <c r="AF50" s="5" t="str">
        <f t="shared" si="31"/>
        <v/>
      </c>
      <c r="AG50" s="5" t="str">
        <f>IF(F50="女",data_kyogisha!A42,"")</f>
        <v/>
      </c>
      <c r="AH50" s="1">
        <f t="shared" si="18"/>
        <v>0</v>
      </c>
      <c r="AI50" s="1" t="str">
        <f t="shared" si="12"/>
        <v/>
      </c>
      <c r="AJ50" s="1">
        <f t="shared" si="19"/>
        <v>0</v>
      </c>
      <c r="AK50" s="1" t="str">
        <f t="shared" si="20"/>
        <v/>
      </c>
      <c r="AL50" s="1">
        <f t="shared" si="21"/>
        <v>0</v>
      </c>
      <c r="AM50" s="1" t="str">
        <f t="shared" si="13"/>
        <v/>
      </c>
      <c r="AN50" s="1">
        <f t="shared" si="34"/>
        <v>0</v>
      </c>
      <c r="AO50" s="1" t="str">
        <f t="shared" si="32"/>
        <v/>
      </c>
      <c r="AP50" s="1">
        <f t="shared" si="35"/>
        <v>0</v>
      </c>
      <c r="AQ50" s="1" t="str">
        <f t="shared" si="33"/>
        <v/>
      </c>
      <c r="AR50" s="1">
        <f t="shared" si="36"/>
        <v>0</v>
      </c>
      <c r="AS50" s="1" t="str">
        <f t="shared" si="17"/>
        <v/>
      </c>
    </row>
    <row r="51" spans="1:45">
      <c r="A51" s="35">
        <v>42</v>
      </c>
      <c r="B51" s="60"/>
      <c r="C51" s="60"/>
      <c r="D51" s="60"/>
      <c r="E51" s="269"/>
      <c r="F51" s="60"/>
      <c r="G51" s="61"/>
      <c r="H51" s="62"/>
      <c r="I51" s="190"/>
      <c r="J51" s="62"/>
      <c r="K51" s="190"/>
      <c r="L51" s="62"/>
      <c r="M51" s="213"/>
      <c r="N51" s="63"/>
      <c r="O51" s="63"/>
      <c r="P51" s="223"/>
      <c r="V51" s="5" t="str">
        <f t="shared" si="22"/>
        <v/>
      </c>
      <c r="W51" s="5" t="str">
        <f t="shared" si="23"/>
        <v/>
      </c>
      <c r="X51" s="5" t="str">
        <f t="shared" si="24"/>
        <v/>
      </c>
      <c r="Y51" s="5" t="str">
        <f t="shared" si="25"/>
        <v/>
      </c>
      <c r="Z51" s="5" t="str">
        <f t="shared" si="26"/>
        <v/>
      </c>
      <c r="AA51" s="10" t="str">
        <f>IF(F51="男",data_kyogisha!A43,"")</f>
        <v/>
      </c>
      <c r="AB51" s="5" t="str">
        <f t="shared" si="27"/>
        <v/>
      </c>
      <c r="AC51" s="5" t="str">
        <f t="shared" si="28"/>
        <v/>
      </c>
      <c r="AD51" s="5" t="str">
        <f t="shared" si="29"/>
        <v/>
      </c>
      <c r="AE51" s="5" t="str">
        <f t="shared" si="30"/>
        <v/>
      </c>
      <c r="AF51" s="5" t="str">
        <f t="shared" si="31"/>
        <v/>
      </c>
      <c r="AG51" s="5" t="str">
        <f>IF(F51="女",data_kyogisha!A43,"")</f>
        <v/>
      </c>
      <c r="AH51" s="1">
        <f t="shared" si="18"/>
        <v>0</v>
      </c>
      <c r="AI51" s="1" t="str">
        <f t="shared" si="12"/>
        <v/>
      </c>
      <c r="AJ51" s="1">
        <f t="shared" si="19"/>
        <v>0</v>
      </c>
      <c r="AK51" s="1" t="str">
        <f t="shared" si="20"/>
        <v/>
      </c>
      <c r="AL51" s="1">
        <f t="shared" si="21"/>
        <v>0</v>
      </c>
      <c r="AM51" s="1" t="str">
        <f t="shared" si="13"/>
        <v/>
      </c>
      <c r="AN51" s="1">
        <f t="shared" si="34"/>
        <v>0</v>
      </c>
      <c r="AO51" s="1" t="str">
        <f t="shared" si="32"/>
        <v/>
      </c>
      <c r="AP51" s="1">
        <f t="shared" si="35"/>
        <v>0</v>
      </c>
      <c r="AQ51" s="1" t="str">
        <f t="shared" si="33"/>
        <v/>
      </c>
      <c r="AR51" s="1">
        <f t="shared" si="36"/>
        <v>0</v>
      </c>
      <c r="AS51" s="1" t="str">
        <f t="shared" si="17"/>
        <v/>
      </c>
    </row>
    <row r="52" spans="1:45">
      <c r="A52" s="35">
        <v>43</v>
      </c>
      <c r="B52" s="60"/>
      <c r="C52" s="60"/>
      <c r="D52" s="60"/>
      <c r="E52" s="269"/>
      <c r="F52" s="60"/>
      <c r="G52" s="61"/>
      <c r="H52" s="62"/>
      <c r="I52" s="190"/>
      <c r="J52" s="62"/>
      <c r="K52" s="190"/>
      <c r="L52" s="62"/>
      <c r="M52" s="213"/>
      <c r="N52" s="63"/>
      <c r="O52" s="63"/>
      <c r="P52" s="223"/>
      <c r="V52" s="5" t="str">
        <f t="shared" si="22"/>
        <v/>
      </c>
      <c r="W52" s="5" t="str">
        <f t="shared" si="23"/>
        <v/>
      </c>
      <c r="X52" s="5" t="str">
        <f t="shared" si="24"/>
        <v/>
      </c>
      <c r="Y52" s="5" t="str">
        <f t="shared" si="25"/>
        <v/>
      </c>
      <c r="Z52" s="5" t="str">
        <f t="shared" si="26"/>
        <v/>
      </c>
      <c r="AA52" s="10" t="str">
        <f>IF(F52="男",data_kyogisha!A44,"")</f>
        <v/>
      </c>
      <c r="AB52" s="5" t="str">
        <f t="shared" si="27"/>
        <v/>
      </c>
      <c r="AC52" s="5" t="str">
        <f t="shared" si="28"/>
        <v/>
      </c>
      <c r="AD52" s="5" t="str">
        <f t="shared" si="29"/>
        <v/>
      </c>
      <c r="AE52" s="5" t="str">
        <f t="shared" si="30"/>
        <v/>
      </c>
      <c r="AF52" s="5" t="str">
        <f t="shared" si="31"/>
        <v/>
      </c>
      <c r="AG52" s="5" t="str">
        <f>IF(F52="女",data_kyogisha!A44,"")</f>
        <v/>
      </c>
      <c r="AH52" s="1">
        <f t="shared" si="18"/>
        <v>0</v>
      </c>
      <c r="AI52" s="1" t="str">
        <f t="shared" si="12"/>
        <v/>
      </c>
      <c r="AJ52" s="1">
        <f t="shared" si="19"/>
        <v>0</v>
      </c>
      <c r="AK52" s="1" t="str">
        <f t="shared" si="20"/>
        <v/>
      </c>
      <c r="AL52" s="1">
        <f t="shared" si="21"/>
        <v>0</v>
      </c>
      <c r="AM52" s="1" t="str">
        <f t="shared" si="13"/>
        <v/>
      </c>
      <c r="AN52" s="1">
        <f t="shared" si="34"/>
        <v>0</v>
      </c>
      <c r="AO52" s="1" t="str">
        <f t="shared" si="32"/>
        <v/>
      </c>
      <c r="AP52" s="1">
        <f t="shared" si="35"/>
        <v>0</v>
      </c>
      <c r="AQ52" s="1" t="str">
        <f t="shared" si="33"/>
        <v/>
      </c>
      <c r="AR52" s="1">
        <f t="shared" si="36"/>
        <v>0</v>
      </c>
      <c r="AS52" s="1" t="str">
        <f t="shared" si="17"/>
        <v/>
      </c>
    </row>
    <row r="53" spans="1:45">
      <c r="A53" s="35">
        <v>44</v>
      </c>
      <c r="B53" s="60"/>
      <c r="C53" s="60"/>
      <c r="D53" s="60"/>
      <c r="E53" s="269"/>
      <c r="F53" s="60"/>
      <c r="G53" s="61"/>
      <c r="H53" s="62"/>
      <c r="I53" s="190"/>
      <c r="J53" s="62"/>
      <c r="K53" s="190"/>
      <c r="L53" s="62"/>
      <c r="M53" s="213"/>
      <c r="N53" s="63"/>
      <c r="O53" s="63"/>
      <c r="P53" s="223"/>
      <c r="V53" s="5" t="str">
        <f t="shared" si="22"/>
        <v/>
      </c>
      <c r="W53" s="5" t="str">
        <f t="shared" si="23"/>
        <v/>
      </c>
      <c r="X53" s="5" t="str">
        <f t="shared" si="24"/>
        <v/>
      </c>
      <c r="Y53" s="5" t="str">
        <f t="shared" si="25"/>
        <v/>
      </c>
      <c r="Z53" s="5" t="str">
        <f t="shared" si="26"/>
        <v/>
      </c>
      <c r="AA53" s="10" t="str">
        <f>IF(F53="男",data_kyogisha!A45,"")</f>
        <v/>
      </c>
      <c r="AB53" s="5" t="str">
        <f t="shared" si="27"/>
        <v/>
      </c>
      <c r="AC53" s="5" t="str">
        <f t="shared" si="28"/>
        <v/>
      </c>
      <c r="AD53" s="5" t="str">
        <f t="shared" si="29"/>
        <v/>
      </c>
      <c r="AE53" s="5" t="str">
        <f t="shared" si="30"/>
        <v/>
      </c>
      <c r="AF53" s="5" t="str">
        <f t="shared" si="31"/>
        <v/>
      </c>
      <c r="AG53" s="5" t="str">
        <f>IF(F53="女",data_kyogisha!A45,"")</f>
        <v/>
      </c>
      <c r="AH53" s="1">
        <f t="shared" si="18"/>
        <v>0</v>
      </c>
      <c r="AI53" s="1" t="str">
        <f t="shared" si="12"/>
        <v/>
      </c>
      <c r="AJ53" s="1">
        <f t="shared" si="19"/>
        <v>0</v>
      </c>
      <c r="AK53" s="1" t="str">
        <f t="shared" si="20"/>
        <v/>
      </c>
      <c r="AL53" s="1">
        <f t="shared" si="21"/>
        <v>0</v>
      </c>
      <c r="AM53" s="1" t="str">
        <f t="shared" si="13"/>
        <v/>
      </c>
      <c r="AN53" s="1">
        <f t="shared" si="34"/>
        <v>0</v>
      </c>
      <c r="AO53" s="1" t="str">
        <f t="shared" si="32"/>
        <v/>
      </c>
      <c r="AP53" s="1">
        <f t="shared" si="35"/>
        <v>0</v>
      </c>
      <c r="AQ53" s="1" t="str">
        <f t="shared" si="33"/>
        <v/>
      </c>
      <c r="AR53" s="1">
        <f t="shared" si="36"/>
        <v>0</v>
      </c>
      <c r="AS53" s="1" t="str">
        <f t="shared" si="17"/>
        <v/>
      </c>
    </row>
    <row r="54" spans="1:45">
      <c r="A54" s="35">
        <v>45</v>
      </c>
      <c r="B54" s="60"/>
      <c r="C54" s="60"/>
      <c r="D54" s="60"/>
      <c r="E54" s="269"/>
      <c r="F54" s="60"/>
      <c r="G54" s="61"/>
      <c r="H54" s="62"/>
      <c r="I54" s="190"/>
      <c r="J54" s="62"/>
      <c r="K54" s="190"/>
      <c r="L54" s="62"/>
      <c r="M54" s="213"/>
      <c r="N54" s="63"/>
      <c r="O54" s="63"/>
      <c r="P54" s="223"/>
      <c r="V54" s="5" t="str">
        <f t="shared" si="22"/>
        <v/>
      </c>
      <c r="W54" s="5" t="str">
        <f t="shared" si="23"/>
        <v/>
      </c>
      <c r="X54" s="5" t="str">
        <f t="shared" si="24"/>
        <v/>
      </c>
      <c r="Y54" s="5" t="str">
        <f t="shared" si="25"/>
        <v/>
      </c>
      <c r="Z54" s="5" t="str">
        <f t="shared" si="26"/>
        <v/>
      </c>
      <c r="AA54" s="10" t="str">
        <f>IF(F54="男",data_kyogisha!A46,"")</f>
        <v/>
      </c>
      <c r="AB54" s="5" t="str">
        <f t="shared" si="27"/>
        <v/>
      </c>
      <c r="AC54" s="5" t="str">
        <f t="shared" si="28"/>
        <v/>
      </c>
      <c r="AD54" s="5" t="str">
        <f t="shared" si="29"/>
        <v/>
      </c>
      <c r="AE54" s="5" t="str">
        <f t="shared" si="30"/>
        <v/>
      </c>
      <c r="AF54" s="5" t="str">
        <f t="shared" si="31"/>
        <v/>
      </c>
      <c r="AG54" s="5" t="str">
        <f>IF(F54="女",data_kyogisha!A46,"")</f>
        <v/>
      </c>
      <c r="AH54" s="1">
        <f t="shared" si="18"/>
        <v>0</v>
      </c>
      <c r="AI54" s="1" t="str">
        <f t="shared" si="12"/>
        <v/>
      </c>
      <c r="AJ54" s="1">
        <f t="shared" si="19"/>
        <v>0</v>
      </c>
      <c r="AK54" s="1" t="str">
        <f t="shared" si="20"/>
        <v/>
      </c>
      <c r="AL54" s="1">
        <f t="shared" si="21"/>
        <v>0</v>
      </c>
      <c r="AM54" s="1" t="str">
        <f t="shared" si="13"/>
        <v/>
      </c>
      <c r="AN54" s="1">
        <f t="shared" si="34"/>
        <v>0</v>
      </c>
      <c r="AO54" s="1" t="str">
        <f t="shared" si="32"/>
        <v/>
      </c>
      <c r="AP54" s="1">
        <f t="shared" si="35"/>
        <v>0</v>
      </c>
      <c r="AQ54" s="1" t="str">
        <f t="shared" si="33"/>
        <v/>
      </c>
      <c r="AR54" s="1">
        <f t="shared" si="36"/>
        <v>0</v>
      </c>
      <c r="AS54" s="1" t="str">
        <f t="shared" si="17"/>
        <v/>
      </c>
    </row>
    <row r="55" spans="1:45">
      <c r="A55" s="35">
        <v>46</v>
      </c>
      <c r="B55" s="60"/>
      <c r="C55" s="60"/>
      <c r="D55" s="60"/>
      <c r="E55" s="269"/>
      <c r="F55" s="60"/>
      <c r="G55" s="61"/>
      <c r="H55" s="62"/>
      <c r="I55" s="190"/>
      <c r="J55" s="62"/>
      <c r="K55" s="190"/>
      <c r="L55" s="62"/>
      <c r="M55" s="213"/>
      <c r="N55" s="63"/>
      <c r="O55" s="63"/>
      <c r="P55" s="223"/>
      <c r="V55" s="5" t="str">
        <f t="shared" si="22"/>
        <v/>
      </c>
      <c r="W55" s="5" t="str">
        <f t="shared" si="23"/>
        <v/>
      </c>
      <c r="X55" s="5" t="str">
        <f t="shared" si="24"/>
        <v/>
      </c>
      <c r="Y55" s="5" t="str">
        <f t="shared" si="25"/>
        <v/>
      </c>
      <c r="Z55" s="5" t="str">
        <f t="shared" si="26"/>
        <v/>
      </c>
      <c r="AA55" s="10" t="str">
        <f>IF(F55="男",data_kyogisha!A47,"")</f>
        <v/>
      </c>
      <c r="AB55" s="5" t="str">
        <f t="shared" si="27"/>
        <v/>
      </c>
      <c r="AC55" s="5" t="str">
        <f t="shared" si="28"/>
        <v/>
      </c>
      <c r="AD55" s="5" t="str">
        <f t="shared" si="29"/>
        <v/>
      </c>
      <c r="AE55" s="5" t="str">
        <f t="shared" si="30"/>
        <v/>
      </c>
      <c r="AF55" s="5" t="str">
        <f t="shared" si="31"/>
        <v/>
      </c>
      <c r="AG55" s="5" t="str">
        <f>IF(F55="女",data_kyogisha!A47,"")</f>
        <v/>
      </c>
      <c r="AH55" s="1">
        <f t="shared" si="18"/>
        <v>0</v>
      </c>
      <c r="AI55" s="1" t="str">
        <f t="shared" si="12"/>
        <v/>
      </c>
      <c r="AJ55" s="1">
        <f t="shared" si="19"/>
        <v>0</v>
      </c>
      <c r="AK55" s="1" t="str">
        <f t="shared" si="20"/>
        <v/>
      </c>
      <c r="AL55" s="1">
        <f t="shared" si="21"/>
        <v>0</v>
      </c>
      <c r="AM55" s="1" t="str">
        <f t="shared" si="13"/>
        <v/>
      </c>
      <c r="AN55" s="1">
        <f t="shared" si="34"/>
        <v>0</v>
      </c>
      <c r="AO55" s="1" t="str">
        <f t="shared" si="32"/>
        <v/>
      </c>
      <c r="AP55" s="1">
        <f t="shared" si="35"/>
        <v>0</v>
      </c>
      <c r="AQ55" s="1" t="str">
        <f t="shared" si="33"/>
        <v/>
      </c>
      <c r="AR55" s="1">
        <f t="shared" si="36"/>
        <v>0</v>
      </c>
      <c r="AS55" s="1" t="str">
        <f t="shared" si="17"/>
        <v/>
      </c>
    </row>
    <row r="56" spans="1:45">
      <c r="A56" s="35">
        <v>47</v>
      </c>
      <c r="B56" s="60"/>
      <c r="C56" s="60"/>
      <c r="D56" s="60"/>
      <c r="E56" s="269"/>
      <c r="F56" s="60"/>
      <c r="G56" s="61"/>
      <c r="H56" s="62"/>
      <c r="I56" s="190"/>
      <c r="J56" s="62"/>
      <c r="K56" s="190"/>
      <c r="L56" s="62"/>
      <c r="M56" s="213"/>
      <c r="N56" s="63"/>
      <c r="O56" s="63"/>
      <c r="P56" s="223"/>
      <c r="V56" s="5" t="str">
        <f t="shared" si="22"/>
        <v/>
      </c>
      <c r="W56" s="5" t="str">
        <f t="shared" si="23"/>
        <v/>
      </c>
      <c r="X56" s="5" t="str">
        <f t="shared" si="24"/>
        <v/>
      </c>
      <c r="Y56" s="5" t="str">
        <f t="shared" si="25"/>
        <v/>
      </c>
      <c r="Z56" s="5" t="str">
        <f t="shared" si="26"/>
        <v/>
      </c>
      <c r="AA56" s="10" t="str">
        <f>IF(F56="男",data_kyogisha!A48,"")</f>
        <v/>
      </c>
      <c r="AB56" s="5" t="str">
        <f t="shared" si="27"/>
        <v/>
      </c>
      <c r="AC56" s="5" t="str">
        <f t="shared" si="28"/>
        <v/>
      </c>
      <c r="AD56" s="5" t="str">
        <f t="shared" si="29"/>
        <v/>
      </c>
      <c r="AE56" s="5" t="str">
        <f t="shared" si="30"/>
        <v/>
      </c>
      <c r="AF56" s="5" t="str">
        <f t="shared" si="31"/>
        <v/>
      </c>
      <c r="AG56" s="5" t="str">
        <f>IF(F56="女",data_kyogisha!A48,"")</f>
        <v/>
      </c>
      <c r="AH56" s="1">
        <f t="shared" si="18"/>
        <v>0</v>
      </c>
      <c r="AI56" s="1" t="str">
        <f t="shared" si="12"/>
        <v/>
      </c>
      <c r="AJ56" s="1">
        <f t="shared" si="19"/>
        <v>0</v>
      </c>
      <c r="AK56" s="1" t="str">
        <f t="shared" si="20"/>
        <v/>
      </c>
      <c r="AL56" s="1">
        <f t="shared" si="21"/>
        <v>0</v>
      </c>
      <c r="AM56" s="1" t="str">
        <f t="shared" si="13"/>
        <v/>
      </c>
      <c r="AN56" s="1">
        <f t="shared" si="34"/>
        <v>0</v>
      </c>
      <c r="AO56" s="1" t="str">
        <f t="shared" si="32"/>
        <v/>
      </c>
      <c r="AP56" s="1">
        <f t="shared" si="35"/>
        <v>0</v>
      </c>
      <c r="AQ56" s="1" t="str">
        <f t="shared" si="33"/>
        <v/>
      </c>
      <c r="AR56" s="1">
        <f t="shared" si="36"/>
        <v>0</v>
      </c>
      <c r="AS56" s="1" t="str">
        <f t="shared" si="17"/>
        <v/>
      </c>
    </row>
    <row r="57" spans="1:45">
      <c r="A57" s="35">
        <v>48</v>
      </c>
      <c r="B57" s="60"/>
      <c r="C57" s="60"/>
      <c r="D57" s="60"/>
      <c r="E57" s="269"/>
      <c r="F57" s="60"/>
      <c r="G57" s="61"/>
      <c r="H57" s="62"/>
      <c r="I57" s="190"/>
      <c r="J57" s="62"/>
      <c r="K57" s="190"/>
      <c r="L57" s="62"/>
      <c r="M57" s="213"/>
      <c r="N57" s="63"/>
      <c r="O57" s="63"/>
      <c r="P57" s="223"/>
      <c r="V57" s="5" t="str">
        <f t="shared" si="22"/>
        <v/>
      </c>
      <c r="W57" s="5" t="str">
        <f t="shared" si="23"/>
        <v/>
      </c>
      <c r="X57" s="5" t="str">
        <f t="shared" si="24"/>
        <v/>
      </c>
      <c r="Y57" s="5" t="str">
        <f t="shared" si="25"/>
        <v/>
      </c>
      <c r="Z57" s="5" t="str">
        <f t="shared" si="26"/>
        <v/>
      </c>
      <c r="AA57" s="10" t="str">
        <f>IF(F57="男",data_kyogisha!A49,"")</f>
        <v/>
      </c>
      <c r="AB57" s="5" t="str">
        <f t="shared" si="27"/>
        <v/>
      </c>
      <c r="AC57" s="5" t="str">
        <f t="shared" si="28"/>
        <v/>
      </c>
      <c r="AD57" s="5" t="str">
        <f t="shared" si="29"/>
        <v/>
      </c>
      <c r="AE57" s="5" t="str">
        <f t="shared" si="30"/>
        <v/>
      </c>
      <c r="AF57" s="5" t="str">
        <f t="shared" si="31"/>
        <v/>
      </c>
      <c r="AG57" s="5" t="str">
        <f>IF(F57="女",data_kyogisha!A49,"")</f>
        <v/>
      </c>
      <c r="AH57" s="1">
        <f t="shared" si="18"/>
        <v>0</v>
      </c>
      <c r="AI57" s="1" t="str">
        <f t="shared" si="12"/>
        <v/>
      </c>
      <c r="AJ57" s="1">
        <f t="shared" si="19"/>
        <v>0</v>
      </c>
      <c r="AK57" s="1" t="str">
        <f t="shared" si="20"/>
        <v/>
      </c>
      <c r="AL57" s="1">
        <f t="shared" si="21"/>
        <v>0</v>
      </c>
      <c r="AM57" s="1" t="str">
        <f t="shared" si="13"/>
        <v/>
      </c>
      <c r="AN57" s="1">
        <f t="shared" si="34"/>
        <v>0</v>
      </c>
      <c r="AO57" s="1" t="str">
        <f t="shared" si="32"/>
        <v/>
      </c>
      <c r="AP57" s="1">
        <f t="shared" si="35"/>
        <v>0</v>
      </c>
      <c r="AQ57" s="1" t="str">
        <f t="shared" si="33"/>
        <v/>
      </c>
      <c r="AR57" s="1">
        <f t="shared" si="36"/>
        <v>0</v>
      </c>
      <c r="AS57" s="1" t="str">
        <f t="shared" si="17"/>
        <v/>
      </c>
    </row>
    <row r="58" spans="1:45">
      <c r="A58" s="35">
        <v>49</v>
      </c>
      <c r="B58" s="60"/>
      <c r="C58" s="60"/>
      <c r="D58" s="60"/>
      <c r="E58" s="269"/>
      <c r="F58" s="60"/>
      <c r="G58" s="61"/>
      <c r="H58" s="62"/>
      <c r="I58" s="190"/>
      <c r="J58" s="62"/>
      <c r="K58" s="190"/>
      <c r="L58" s="62"/>
      <c r="M58" s="213"/>
      <c r="N58" s="63"/>
      <c r="O58" s="63"/>
      <c r="P58" s="223"/>
      <c r="V58" s="5" t="str">
        <f t="shared" si="22"/>
        <v/>
      </c>
      <c r="W58" s="5" t="str">
        <f t="shared" si="23"/>
        <v/>
      </c>
      <c r="X58" s="5" t="str">
        <f t="shared" si="24"/>
        <v/>
      </c>
      <c r="Y58" s="5" t="str">
        <f t="shared" si="25"/>
        <v/>
      </c>
      <c r="Z58" s="5" t="str">
        <f t="shared" si="26"/>
        <v/>
      </c>
      <c r="AA58" s="10" t="str">
        <f>IF(F58="男",data_kyogisha!A50,"")</f>
        <v/>
      </c>
      <c r="AB58" s="5" t="str">
        <f t="shared" si="27"/>
        <v/>
      </c>
      <c r="AC58" s="5" t="str">
        <f t="shared" si="28"/>
        <v/>
      </c>
      <c r="AD58" s="5" t="str">
        <f t="shared" si="29"/>
        <v/>
      </c>
      <c r="AE58" s="5" t="str">
        <f t="shared" si="30"/>
        <v/>
      </c>
      <c r="AF58" s="5" t="str">
        <f t="shared" si="31"/>
        <v/>
      </c>
      <c r="AG58" s="5" t="str">
        <f>IF(F58="女",data_kyogisha!A50,"")</f>
        <v/>
      </c>
      <c r="AH58" s="1">
        <f t="shared" si="18"/>
        <v>0</v>
      </c>
      <c r="AI58" s="1" t="str">
        <f t="shared" si="12"/>
        <v/>
      </c>
      <c r="AJ58" s="1">
        <f t="shared" si="19"/>
        <v>0</v>
      </c>
      <c r="AK58" s="1" t="str">
        <f t="shared" si="20"/>
        <v/>
      </c>
      <c r="AL58" s="1">
        <f t="shared" si="21"/>
        <v>0</v>
      </c>
      <c r="AM58" s="1" t="str">
        <f t="shared" si="13"/>
        <v/>
      </c>
      <c r="AN58" s="1">
        <f t="shared" si="34"/>
        <v>0</v>
      </c>
      <c r="AO58" s="1" t="str">
        <f t="shared" si="32"/>
        <v/>
      </c>
      <c r="AP58" s="1">
        <f t="shared" si="35"/>
        <v>0</v>
      </c>
      <c r="AQ58" s="1" t="str">
        <f t="shared" si="33"/>
        <v/>
      </c>
      <c r="AR58" s="1">
        <f t="shared" si="36"/>
        <v>0</v>
      </c>
      <c r="AS58" s="1" t="str">
        <f t="shared" si="17"/>
        <v/>
      </c>
    </row>
    <row r="59" spans="1:45">
      <c r="A59" s="35">
        <v>50</v>
      </c>
      <c r="B59" s="60"/>
      <c r="C59" s="60"/>
      <c r="D59" s="60"/>
      <c r="E59" s="269"/>
      <c r="F59" s="60"/>
      <c r="G59" s="61"/>
      <c r="H59" s="62"/>
      <c r="I59" s="190"/>
      <c r="J59" s="62"/>
      <c r="K59" s="190"/>
      <c r="L59" s="62"/>
      <c r="M59" s="213"/>
      <c r="N59" s="63"/>
      <c r="O59" s="63"/>
      <c r="P59" s="223"/>
      <c r="V59" s="5" t="str">
        <f t="shared" si="22"/>
        <v/>
      </c>
      <c r="W59" s="5" t="str">
        <f t="shared" si="23"/>
        <v/>
      </c>
      <c r="X59" s="5" t="str">
        <f t="shared" si="24"/>
        <v/>
      </c>
      <c r="Y59" s="5" t="str">
        <f t="shared" si="25"/>
        <v/>
      </c>
      <c r="Z59" s="5" t="str">
        <f t="shared" si="26"/>
        <v/>
      </c>
      <c r="AA59" s="10" t="str">
        <f>IF(F59="男",data_kyogisha!A51,"")</f>
        <v/>
      </c>
      <c r="AB59" s="5" t="str">
        <f t="shared" si="27"/>
        <v/>
      </c>
      <c r="AC59" s="5" t="str">
        <f t="shared" si="28"/>
        <v/>
      </c>
      <c r="AD59" s="5" t="str">
        <f t="shared" si="29"/>
        <v/>
      </c>
      <c r="AE59" s="5" t="str">
        <f t="shared" si="30"/>
        <v/>
      </c>
      <c r="AF59" s="5" t="str">
        <f t="shared" si="31"/>
        <v/>
      </c>
      <c r="AG59" s="5" t="str">
        <f>IF(F59="女",data_kyogisha!A51,"")</f>
        <v/>
      </c>
      <c r="AH59" s="1">
        <f t="shared" si="18"/>
        <v>0</v>
      </c>
      <c r="AI59" s="1" t="str">
        <f t="shared" si="12"/>
        <v/>
      </c>
      <c r="AJ59" s="1">
        <f t="shared" si="19"/>
        <v>0</v>
      </c>
      <c r="AK59" s="1" t="str">
        <f t="shared" si="20"/>
        <v/>
      </c>
      <c r="AL59" s="1">
        <f t="shared" si="21"/>
        <v>0</v>
      </c>
      <c r="AM59" s="1" t="str">
        <f t="shared" si="13"/>
        <v/>
      </c>
      <c r="AN59" s="1">
        <f t="shared" si="34"/>
        <v>0</v>
      </c>
      <c r="AO59" s="1" t="str">
        <f t="shared" si="32"/>
        <v/>
      </c>
      <c r="AP59" s="1">
        <f t="shared" si="35"/>
        <v>0</v>
      </c>
      <c r="AQ59" s="1" t="str">
        <f t="shared" si="33"/>
        <v/>
      </c>
      <c r="AR59" s="1">
        <f t="shared" si="36"/>
        <v>0</v>
      </c>
      <c r="AS59" s="1" t="str">
        <f t="shared" si="17"/>
        <v/>
      </c>
    </row>
    <row r="60" spans="1:45">
      <c r="A60" s="35">
        <v>51</v>
      </c>
      <c r="B60" s="60"/>
      <c r="C60" s="60"/>
      <c r="D60" s="60"/>
      <c r="E60" s="269"/>
      <c r="F60" s="60"/>
      <c r="G60" s="61"/>
      <c r="H60" s="62"/>
      <c r="I60" s="190"/>
      <c r="J60" s="62"/>
      <c r="K60" s="190"/>
      <c r="L60" s="62"/>
      <c r="M60" s="213"/>
      <c r="N60" s="63"/>
      <c r="O60" s="63"/>
      <c r="P60" s="223"/>
      <c r="V60" s="5" t="str">
        <f t="shared" si="22"/>
        <v/>
      </c>
      <c r="W60" s="5" t="str">
        <f t="shared" si="23"/>
        <v/>
      </c>
      <c r="X60" s="5" t="str">
        <f t="shared" si="24"/>
        <v/>
      </c>
      <c r="Y60" s="5" t="str">
        <f t="shared" si="25"/>
        <v/>
      </c>
      <c r="Z60" s="5" t="str">
        <f t="shared" si="26"/>
        <v/>
      </c>
      <c r="AA60" s="10" t="str">
        <f>IF(F60="男",data_kyogisha!A52,"")</f>
        <v/>
      </c>
      <c r="AB60" s="5" t="str">
        <f t="shared" si="27"/>
        <v/>
      </c>
      <c r="AC60" s="5" t="str">
        <f t="shared" si="28"/>
        <v/>
      </c>
      <c r="AD60" s="5" t="str">
        <f t="shared" si="29"/>
        <v/>
      </c>
      <c r="AE60" s="5" t="str">
        <f t="shared" si="30"/>
        <v/>
      </c>
      <c r="AF60" s="5" t="str">
        <f t="shared" si="31"/>
        <v/>
      </c>
      <c r="AG60" s="5" t="str">
        <f>IF(F60="女",data_kyogisha!A52,"")</f>
        <v/>
      </c>
      <c r="AH60" s="1">
        <f t="shared" si="18"/>
        <v>0</v>
      </c>
      <c r="AI60" s="1" t="str">
        <f t="shared" si="12"/>
        <v/>
      </c>
      <c r="AJ60" s="1">
        <f t="shared" si="19"/>
        <v>0</v>
      </c>
      <c r="AK60" s="1" t="str">
        <f t="shared" si="20"/>
        <v/>
      </c>
      <c r="AL60" s="1">
        <f t="shared" si="21"/>
        <v>0</v>
      </c>
      <c r="AM60" s="1" t="str">
        <f t="shared" si="13"/>
        <v/>
      </c>
      <c r="AN60" s="1">
        <f t="shared" si="34"/>
        <v>0</v>
      </c>
      <c r="AO60" s="1" t="str">
        <f t="shared" si="32"/>
        <v/>
      </c>
      <c r="AP60" s="1">
        <f t="shared" si="35"/>
        <v>0</v>
      </c>
      <c r="AQ60" s="1" t="str">
        <f t="shared" si="33"/>
        <v/>
      </c>
      <c r="AR60" s="1">
        <f t="shared" si="36"/>
        <v>0</v>
      </c>
      <c r="AS60" s="1" t="str">
        <f t="shared" si="17"/>
        <v/>
      </c>
    </row>
    <row r="61" spans="1:45">
      <c r="A61" s="35">
        <v>52</v>
      </c>
      <c r="B61" s="60"/>
      <c r="C61" s="60"/>
      <c r="D61" s="60"/>
      <c r="E61" s="269"/>
      <c r="F61" s="60"/>
      <c r="G61" s="61"/>
      <c r="H61" s="62"/>
      <c r="I61" s="190"/>
      <c r="J61" s="62"/>
      <c r="K61" s="190"/>
      <c r="L61" s="62"/>
      <c r="M61" s="213"/>
      <c r="N61" s="63"/>
      <c r="O61" s="63"/>
      <c r="P61" s="223"/>
      <c r="V61" s="5" t="str">
        <f t="shared" si="22"/>
        <v/>
      </c>
      <c r="W61" s="5" t="str">
        <f t="shared" si="23"/>
        <v/>
      </c>
      <c r="X61" s="5" t="str">
        <f t="shared" si="24"/>
        <v/>
      </c>
      <c r="Y61" s="5" t="str">
        <f t="shared" si="25"/>
        <v/>
      </c>
      <c r="Z61" s="5" t="str">
        <f t="shared" si="26"/>
        <v/>
      </c>
      <c r="AA61" s="10" t="str">
        <f>IF(F61="男",data_kyogisha!A53,"")</f>
        <v/>
      </c>
      <c r="AB61" s="5" t="str">
        <f t="shared" si="27"/>
        <v/>
      </c>
      <c r="AC61" s="5" t="str">
        <f t="shared" si="28"/>
        <v/>
      </c>
      <c r="AD61" s="5" t="str">
        <f t="shared" si="29"/>
        <v/>
      </c>
      <c r="AE61" s="5" t="str">
        <f t="shared" si="30"/>
        <v/>
      </c>
      <c r="AF61" s="5" t="str">
        <f t="shared" si="31"/>
        <v/>
      </c>
      <c r="AG61" s="5" t="str">
        <f>IF(F61="女",data_kyogisha!A53,"")</f>
        <v/>
      </c>
      <c r="AH61" s="1">
        <f t="shared" si="18"/>
        <v>0</v>
      </c>
      <c r="AI61" s="1" t="str">
        <f t="shared" si="12"/>
        <v/>
      </c>
      <c r="AJ61" s="1">
        <f t="shared" si="19"/>
        <v>0</v>
      </c>
      <c r="AK61" s="1" t="str">
        <f t="shared" si="20"/>
        <v/>
      </c>
      <c r="AL61" s="1">
        <f t="shared" si="21"/>
        <v>0</v>
      </c>
      <c r="AM61" s="1" t="str">
        <f t="shared" si="13"/>
        <v/>
      </c>
      <c r="AN61" s="1">
        <f t="shared" si="34"/>
        <v>0</v>
      </c>
      <c r="AO61" s="1" t="str">
        <f t="shared" si="32"/>
        <v/>
      </c>
      <c r="AP61" s="1">
        <f t="shared" si="35"/>
        <v>0</v>
      </c>
      <c r="AQ61" s="1" t="str">
        <f t="shared" si="33"/>
        <v/>
      </c>
      <c r="AR61" s="1">
        <f t="shared" si="36"/>
        <v>0</v>
      </c>
      <c r="AS61" s="1" t="str">
        <f t="shared" si="17"/>
        <v/>
      </c>
    </row>
    <row r="62" spans="1:45">
      <c r="A62" s="35">
        <v>53</v>
      </c>
      <c r="B62" s="60"/>
      <c r="C62" s="60"/>
      <c r="D62" s="60"/>
      <c r="E62" s="269"/>
      <c r="F62" s="60"/>
      <c r="G62" s="61"/>
      <c r="H62" s="62"/>
      <c r="I62" s="190"/>
      <c r="J62" s="62"/>
      <c r="K62" s="190"/>
      <c r="L62" s="62"/>
      <c r="M62" s="213"/>
      <c r="N62" s="63"/>
      <c r="O62" s="63"/>
      <c r="P62" s="223"/>
      <c r="V62" s="5" t="str">
        <f t="shared" si="22"/>
        <v/>
      </c>
      <c r="W62" s="5" t="str">
        <f t="shared" si="23"/>
        <v/>
      </c>
      <c r="X62" s="5" t="str">
        <f t="shared" si="24"/>
        <v/>
      </c>
      <c r="Y62" s="5" t="str">
        <f t="shared" si="25"/>
        <v/>
      </c>
      <c r="Z62" s="5" t="str">
        <f t="shared" si="26"/>
        <v/>
      </c>
      <c r="AA62" s="10" t="str">
        <f>IF(F62="男",data_kyogisha!A54,"")</f>
        <v/>
      </c>
      <c r="AB62" s="5" t="str">
        <f t="shared" si="27"/>
        <v/>
      </c>
      <c r="AC62" s="5" t="str">
        <f t="shared" si="28"/>
        <v/>
      </c>
      <c r="AD62" s="5" t="str">
        <f t="shared" si="29"/>
        <v/>
      </c>
      <c r="AE62" s="5" t="str">
        <f t="shared" si="30"/>
        <v/>
      </c>
      <c r="AF62" s="5" t="str">
        <f t="shared" si="31"/>
        <v/>
      </c>
      <c r="AG62" s="5" t="str">
        <f>IF(F62="女",data_kyogisha!A54,"")</f>
        <v/>
      </c>
      <c r="AH62" s="1">
        <f t="shared" si="18"/>
        <v>0</v>
      </c>
      <c r="AI62" s="1" t="str">
        <f t="shared" si="12"/>
        <v/>
      </c>
      <c r="AJ62" s="1">
        <f t="shared" si="19"/>
        <v>0</v>
      </c>
      <c r="AK62" s="1" t="str">
        <f t="shared" si="20"/>
        <v/>
      </c>
      <c r="AL62" s="1">
        <f t="shared" si="21"/>
        <v>0</v>
      </c>
      <c r="AM62" s="1" t="str">
        <f t="shared" si="13"/>
        <v/>
      </c>
      <c r="AN62" s="1">
        <f t="shared" si="34"/>
        <v>0</v>
      </c>
      <c r="AO62" s="1" t="str">
        <f t="shared" si="32"/>
        <v/>
      </c>
      <c r="AP62" s="1">
        <f t="shared" si="35"/>
        <v>0</v>
      </c>
      <c r="AQ62" s="1" t="str">
        <f t="shared" si="33"/>
        <v/>
      </c>
      <c r="AR62" s="1">
        <f t="shared" si="36"/>
        <v>0</v>
      </c>
      <c r="AS62" s="1" t="str">
        <f t="shared" si="17"/>
        <v/>
      </c>
    </row>
    <row r="63" spans="1:45">
      <c r="A63" s="35">
        <v>54</v>
      </c>
      <c r="B63" s="60"/>
      <c r="C63" s="60"/>
      <c r="D63" s="60"/>
      <c r="E63" s="269"/>
      <c r="F63" s="60"/>
      <c r="G63" s="61"/>
      <c r="H63" s="62"/>
      <c r="I63" s="190"/>
      <c r="J63" s="62"/>
      <c r="K63" s="190"/>
      <c r="L63" s="62"/>
      <c r="M63" s="213"/>
      <c r="N63" s="63"/>
      <c r="O63" s="63"/>
      <c r="P63" s="223"/>
      <c r="V63" s="5" t="str">
        <f t="shared" si="22"/>
        <v/>
      </c>
      <c r="W63" s="5" t="str">
        <f t="shared" si="23"/>
        <v/>
      </c>
      <c r="X63" s="5" t="str">
        <f t="shared" si="24"/>
        <v/>
      </c>
      <c r="Y63" s="5" t="str">
        <f t="shared" si="25"/>
        <v/>
      </c>
      <c r="Z63" s="5" t="str">
        <f t="shared" si="26"/>
        <v/>
      </c>
      <c r="AA63" s="10" t="str">
        <f>IF(F63="男",data_kyogisha!A55,"")</f>
        <v/>
      </c>
      <c r="AB63" s="5" t="str">
        <f t="shared" si="27"/>
        <v/>
      </c>
      <c r="AC63" s="5" t="str">
        <f t="shared" si="28"/>
        <v/>
      </c>
      <c r="AD63" s="5" t="str">
        <f t="shared" si="29"/>
        <v/>
      </c>
      <c r="AE63" s="5" t="str">
        <f t="shared" si="30"/>
        <v/>
      </c>
      <c r="AF63" s="5" t="str">
        <f t="shared" si="31"/>
        <v/>
      </c>
      <c r="AG63" s="5" t="str">
        <f>IF(F63="女",data_kyogisha!A55,"")</f>
        <v/>
      </c>
      <c r="AH63" s="1">
        <f t="shared" si="18"/>
        <v>0</v>
      </c>
      <c r="AI63" s="1" t="str">
        <f t="shared" si="12"/>
        <v/>
      </c>
      <c r="AJ63" s="1">
        <f t="shared" si="19"/>
        <v>0</v>
      </c>
      <c r="AK63" s="1" t="str">
        <f t="shared" si="20"/>
        <v/>
      </c>
      <c r="AL63" s="1">
        <f t="shared" si="21"/>
        <v>0</v>
      </c>
      <c r="AM63" s="1" t="str">
        <f t="shared" si="13"/>
        <v/>
      </c>
      <c r="AN63" s="1">
        <f t="shared" si="34"/>
        <v>0</v>
      </c>
      <c r="AO63" s="1" t="str">
        <f t="shared" si="32"/>
        <v/>
      </c>
      <c r="AP63" s="1">
        <f t="shared" si="35"/>
        <v>0</v>
      </c>
      <c r="AQ63" s="1" t="str">
        <f t="shared" si="33"/>
        <v/>
      </c>
      <c r="AR63" s="1">
        <f t="shared" si="36"/>
        <v>0</v>
      </c>
      <c r="AS63" s="1" t="str">
        <f t="shared" si="17"/>
        <v/>
      </c>
    </row>
    <row r="64" spans="1:45">
      <c r="A64" s="35">
        <v>55</v>
      </c>
      <c r="B64" s="60"/>
      <c r="C64" s="60"/>
      <c r="D64" s="60"/>
      <c r="E64" s="269"/>
      <c r="F64" s="60"/>
      <c r="G64" s="61"/>
      <c r="H64" s="62"/>
      <c r="I64" s="190"/>
      <c r="J64" s="62"/>
      <c r="K64" s="190"/>
      <c r="L64" s="62"/>
      <c r="M64" s="213"/>
      <c r="N64" s="63"/>
      <c r="O64" s="63"/>
      <c r="P64" s="223"/>
      <c r="V64" s="5" t="str">
        <f t="shared" si="22"/>
        <v/>
      </c>
      <c r="W64" s="5" t="str">
        <f t="shared" si="23"/>
        <v/>
      </c>
      <c r="X64" s="5" t="str">
        <f t="shared" si="24"/>
        <v/>
      </c>
      <c r="Y64" s="5" t="str">
        <f t="shared" si="25"/>
        <v/>
      </c>
      <c r="Z64" s="5" t="str">
        <f t="shared" si="26"/>
        <v/>
      </c>
      <c r="AA64" s="10" t="str">
        <f>IF(F64="男",data_kyogisha!A56,"")</f>
        <v/>
      </c>
      <c r="AB64" s="5" t="str">
        <f t="shared" si="27"/>
        <v/>
      </c>
      <c r="AC64" s="5" t="str">
        <f t="shared" si="28"/>
        <v/>
      </c>
      <c r="AD64" s="5" t="str">
        <f t="shared" si="29"/>
        <v/>
      </c>
      <c r="AE64" s="5" t="str">
        <f t="shared" si="30"/>
        <v/>
      </c>
      <c r="AF64" s="5" t="str">
        <f t="shared" si="31"/>
        <v/>
      </c>
      <c r="AG64" s="5" t="str">
        <f>IF(F64="女",data_kyogisha!A56,"")</f>
        <v/>
      </c>
      <c r="AH64" s="1">
        <f t="shared" si="18"/>
        <v>0</v>
      </c>
      <c r="AI64" s="1" t="str">
        <f t="shared" si="12"/>
        <v/>
      </c>
      <c r="AJ64" s="1">
        <f t="shared" si="19"/>
        <v>0</v>
      </c>
      <c r="AK64" s="1" t="str">
        <f t="shared" si="20"/>
        <v/>
      </c>
      <c r="AL64" s="1">
        <f t="shared" si="21"/>
        <v>0</v>
      </c>
      <c r="AM64" s="1" t="str">
        <f t="shared" si="13"/>
        <v/>
      </c>
      <c r="AN64" s="1">
        <f t="shared" si="34"/>
        <v>0</v>
      </c>
      <c r="AO64" s="1" t="str">
        <f t="shared" si="32"/>
        <v/>
      </c>
      <c r="AP64" s="1">
        <f t="shared" si="35"/>
        <v>0</v>
      </c>
      <c r="AQ64" s="1" t="str">
        <f t="shared" si="33"/>
        <v/>
      </c>
      <c r="AR64" s="1">
        <f t="shared" si="36"/>
        <v>0</v>
      </c>
      <c r="AS64" s="1" t="str">
        <f t="shared" si="17"/>
        <v/>
      </c>
    </row>
    <row r="65" spans="1:45">
      <c r="A65" s="35">
        <v>56</v>
      </c>
      <c r="B65" s="60"/>
      <c r="C65" s="60"/>
      <c r="D65" s="60"/>
      <c r="E65" s="269"/>
      <c r="F65" s="60"/>
      <c r="G65" s="61"/>
      <c r="H65" s="62"/>
      <c r="I65" s="190"/>
      <c r="J65" s="62"/>
      <c r="K65" s="190"/>
      <c r="L65" s="62"/>
      <c r="M65" s="213"/>
      <c r="N65" s="63"/>
      <c r="O65" s="63"/>
      <c r="P65" s="223"/>
      <c r="V65" s="5" t="str">
        <f t="shared" si="22"/>
        <v/>
      </c>
      <c r="W65" s="5" t="str">
        <f t="shared" si="23"/>
        <v/>
      </c>
      <c r="X65" s="5" t="str">
        <f t="shared" si="24"/>
        <v/>
      </c>
      <c r="Y65" s="5" t="str">
        <f t="shared" si="25"/>
        <v/>
      </c>
      <c r="Z65" s="5" t="str">
        <f t="shared" si="26"/>
        <v/>
      </c>
      <c r="AA65" s="10" t="str">
        <f>IF(F65="男",data_kyogisha!A57,"")</f>
        <v/>
      </c>
      <c r="AB65" s="5" t="str">
        <f t="shared" si="27"/>
        <v/>
      </c>
      <c r="AC65" s="5" t="str">
        <f t="shared" si="28"/>
        <v/>
      </c>
      <c r="AD65" s="5" t="str">
        <f t="shared" si="29"/>
        <v/>
      </c>
      <c r="AE65" s="5" t="str">
        <f t="shared" si="30"/>
        <v/>
      </c>
      <c r="AF65" s="5" t="str">
        <f t="shared" si="31"/>
        <v/>
      </c>
      <c r="AG65" s="5" t="str">
        <f>IF(F65="女",data_kyogisha!A57,"")</f>
        <v/>
      </c>
      <c r="AH65" s="1">
        <f t="shared" si="18"/>
        <v>0</v>
      </c>
      <c r="AI65" s="1" t="str">
        <f t="shared" si="12"/>
        <v/>
      </c>
      <c r="AJ65" s="1">
        <f t="shared" si="19"/>
        <v>0</v>
      </c>
      <c r="AK65" s="1" t="str">
        <f t="shared" si="20"/>
        <v/>
      </c>
      <c r="AL65" s="1">
        <f t="shared" si="21"/>
        <v>0</v>
      </c>
      <c r="AM65" s="1" t="str">
        <f t="shared" si="13"/>
        <v/>
      </c>
      <c r="AN65" s="1">
        <f t="shared" si="34"/>
        <v>0</v>
      </c>
      <c r="AO65" s="1" t="str">
        <f t="shared" si="32"/>
        <v/>
      </c>
      <c r="AP65" s="1">
        <f t="shared" si="35"/>
        <v>0</v>
      </c>
      <c r="AQ65" s="1" t="str">
        <f t="shared" si="33"/>
        <v/>
      </c>
      <c r="AR65" s="1">
        <f t="shared" si="36"/>
        <v>0</v>
      </c>
      <c r="AS65" s="1" t="str">
        <f t="shared" si="17"/>
        <v/>
      </c>
    </row>
    <row r="66" spans="1:45">
      <c r="A66" s="35">
        <v>57</v>
      </c>
      <c r="B66" s="60"/>
      <c r="C66" s="60"/>
      <c r="D66" s="60"/>
      <c r="E66" s="269"/>
      <c r="F66" s="60"/>
      <c r="G66" s="61"/>
      <c r="H66" s="62"/>
      <c r="I66" s="190"/>
      <c r="J66" s="62"/>
      <c r="K66" s="190"/>
      <c r="L66" s="62"/>
      <c r="M66" s="213"/>
      <c r="N66" s="63"/>
      <c r="O66" s="63"/>
      <c r="P66" s="223"/>
      <c r="V66" s="5" t="str">
        <f t="shared" si="22"/>
        <v/>
      </c>
      <c r="W66" s="5" t="str">
        <f t="shared" si="23"/>
        <v/>
      </c>
      <c r="X66" s="5" t="str">
        <f t="shared" si="24"/>
        <v/>
      </c>
      <c r="Y66" s="5" t="str">
        <f t="shared" si="25"/>
        <v/>
      </c>
      <c r="Z66" s="5" t="str">
        <f t="shared" si="26"/>
        <v/>
      </c>
      <c r="AA66" s="10" t="str">
        <f>IF(F66="男",data_kyogisha!A58,"")</f>
        <v/>
      </c>
      <c r="AB66" s="5" t="str">
        <f t="shared" si="27"/>
        <v/>
      </c>
      <c r="AC66" s="5" t="str">
        <f t="shared" si="28"/>
        <v/>
      </c>
      <c r="AD66" s="5" t="str">
        <f t="shared" si="29"/>
        <v/>
      </c>
      <c r="AE66" s="5" t="str">
        <f t="shared" si="30"/>
        <v/>
      </c>
      <c r="AF66" s="5" t="str">
        <f t="shared" si="31"/>
        <v/>
      </c>
      <c r="AG66" s="5" t="str">
        <f>IF(F66="女",data_kyogisha!A58,"")</f>
        <v/>
      </c>
      <c r="AH66" s="1">
        <f t="shared" si="18"/>
        <v>0</v>
      </c>
      <c r="AI66" s="1" t="str">
        <f t="shared" si="12"/>
        <v/>
      </c>
      <c r="AJ66" s="1">
        <f t="shared" si="19"/>
        <v>0</v>
      </c>
      <c r="AK66" s="1" t="str">
        <f t="shared" si="20"/>
        <v/>
      </c>
      <c r="AL66" s="1">
        <f t="shared" si="21"/>
        <v>0</v>
      </c>
      <c r="AM66" s="1" t="str">
        <f t="shared" si="13"/>
        <v/>
      </c>
      <c r="AN66" s="1">
        <f t="shared" si="34"/>
        <v>0</v>
      </c>
      <c r="AO66" s="1" t="str">
        <f t="shared" si="32"/>
        <v/>
      </c>
      <c r="AP66" s="1">
        <f t="shared" si="35"/>
        <v>0</v>
      </c>
      <c r="AQ66" s="1" t="str">
        <f t="shared" si="33"/>
        <v/>
      </c>
      <c r="AR66" s="1">
        <f t="shared" si="36"/>
        <v>0</v>
      </c>
      <c r="AS66" s="1" t="str">
        <f t="shared" si="17"/>
        <v/>
      </c>
    </row>
    <row r="67" spans="1:45">
      <c r="A67" s="35">
        <v>58</v>
      </c>
      <c r="B67" s="60"/>
      <c r="C67" s="60"/>
      <c r="D67" s="60"/>
      <c r="E67" s="269"/>
      <c r="F67" s="60"/>
      <c r="G67" s="61"/>
      <c r="H67" s="62"/>
      <c r="I67" s="190"/>
      <c r="J67" s="62"/>
      <c r="K67" s="190"/>
      <c r="L67" s="62"/>
      <c r="M67" s="213"/>
      <c r="N67" s="63"/>
      <c r="O67" s="63"/>
      <c r="P67" s="223"/>
      <c r="V67" s="5" t="str">
        <f t="shared" si="22"/>
        <v/>
      </c>
      <c r="W67" s="5" t="str">
        <f t="shared" si="23"/>
        <v/>
      </c>
      <c r="X67" s="5" t="str">
        <f t="shared" si="24"/>
        <v/>
      </c>
      <c r="Y67" s="5" t="str">
        <f t="shared" si="25"/>
        <v/>
      </c>
      <c r="Z67" s="5" t="str">
        <f t="shared" si="26"/>
        <v/>
      </c>
      <c r="AA67" s="10" t="str">
        <f>IF(F67="男",data_kyogisha!A59,"")</f>
        <v/>
      </c>
      <c r="AB67" s="5" t="str">
        <f t="shared" si="27"/>
        <v/>
      </c>
      <c r="AC67" s="5" t="str">
        <f t="shared" si="28"/>
        <v/>
      </c>
      <c r="AD67" s="5" t="str">
        <f t="shared" si="29"/>
        <v/>
      </c>
      <c r="AE67" s="5" t="str">
        <f t="shared" si="30"/>
        <v/>
      </c>
      <c r="AF67" s="5" t="str">
        <f t="shared" si="31"/>
        <v/>
      </c>
      <c r="AG67" s="5" t="str">
        <f>IF(F67="女",data_kyogisha!A59,"")</f>
        <v/>
      </c>
      <c r="AH67" s="1">
        <f t="shared" si="18"/>
        <v>0</v>
      </c>
      <c r="AI67" s="1" t="str">
        <f t="shared" si="12"/>
        <v/>
      </c>
      <c r="AJ67" s="1">
        <f t="shared" si="19"/>
        <v>0</v>
      </c>
      <c r="AK67" s="1" t="str">
        <f t="shared" si="20"/>
        <v/>
      </c>
      <c r="AL67" s="1">
        <f t="shared" si="21"/>
        <v>0</v>
      </c>
      <c r="AM67" s="1" t="str">
        <f t="shared" si="13"/>
        <v/>
      </c>
      <c r="AN67" s="1">
        <f t="shared" si="34"/>
        <v>0</v>
      </c>
      <c r="AO67" s="1" t="str">
        <f t="shared" si="32"/>
        <v/>
      </c>
      <c r="AP67" s="1">
        <f t="shared" si="35"/>
        <v>0</v>
      </c>
      <c r="AQ67" s="1" t="str">
        <f t="shared" si="33"/>
        <v/>
      </c>
      <c r="AR67" s="1">
        <f t="shared" si="36"/>
        <v>0</v>
      </c>
      <c r="AS67" s="1" t="str">
        <f t="shared" si="17"/>
        <v/>
      </c>
    </row>
    <row r="68" spans="1:45">
      <c r="A68" s="35">
        <v>59</v>
      </c>
      <c r="B68" s="60"/>
      <c r="C68" s="60"/>
      <c r="D68" s="60"/>
      <c r="E68" s="269"/>
      <c r="F68" s="60"/>
      <c r="G68" s="61"/>
      <c r="H68" s="62"/>
      <c r="I68" s="190"/>
      <c r="J68" s="62"/>
      <c r="K68" s="190"/>
      <c r="L68" s="62"/>
      <c r="M68" s="213"/>
      <c r="N68" s="63"/>
      <c r="O68" s="63"/>
      <c r="P68" s="223"/>
      <c r="V68" s="5" t="str">
        <f t="shared" si="22"/>
        <v/>
      </c>
      <c r="W68" s="5" t="str">
        <f t="shared" si="23"/>
        <v/>
      </c>
      <c r="X68" s="5" t="str">
        <f t="shared" si="24"/>
        <v/>
      </c>
      <c r="Y68" s="5" t="str">
        <f t="shared" si="25"/>
        <v/>
      </c>
      <c r="Z68" s="5" t="str">
        <f t="shared" si="26"/>
        <v/>
      </c>
      <c r="AA68" s="10" t="str">
        <f>IF(F68="男",data_kyogisha!A60,"")</f>
        <v/>
      </c>
      <c r="AB68" s="5" t="str">
        <f t="shared" si="27"/>
        <v/>
      </c>
      <c r="AC68" s="5" t="str">
        <f t="shared" si="28"/>
        <v/>
      </c>
      <c r="AD68" s="5" t="str">
        <f t="shared" si="29"/>
        <v/>
      </c>
      <c r="AE68" s="5" t="str">
        <f t="shared" si="30"/>
        <v/>
      </c>
      <c r="AF68" s="5" t="str">
        <f t="shared" si="31"/>
        <v/>
      </c>
      <c r="AG68" s="5" t="str">
        <f>IF(F68="女",data_kyogisha!A60,"")</f>
        <v/>
      </c>
      <c r="AH68" s="1">
        <f t="shared" si="18"/>
        <v>0</v>
      </c>
      <c r="AI68" s="1" t="str">
        <f t="shared" si="12"/>
        <v/>
      </c>
      <c r="AJ68" s="1">
        <f t="shared" si="19"/>
        <v>0</v>
      </c>
      <c r="AK68" s="1" t="str">
        <f t="shared" si="20"/>
        <v/>
      </c>
      <c r="AL68" s="1">
        <f t="shared" si="21"/>
        <v>0</v>
      </c>
      <c r="AM68" s="1" t="str">
        <f t="shared" si="13"/>
        <v/>
      </c>
      <c r="AN68" s="1">
        <f t="shared" si="34"/>
        <v>0</v>
      </c>
      <c r="AO68" s="1" t="str">
        <f t="shared" si="32"/>
        <v/>
      </c>
      <c r="AP68" s="1">
        <f t="shared" si="35"/>
        <v>0</v>
      </c>
      <c r="AQ68" s="1" t="str">
        <f t="shared" si="33"/>
        <v/>
      </c>
      <c r="AR68" s="1">
        <f t="shared" si="36"/>
        <v>0</v>
      </c>
      <c r="AS68" s="1" t="str">
        <f t="shared" si="17"/>
        <v/>
      </c>
    </row>
    <row r="69" spans="1:45">
      <c r="A69" s="35">
        <v>60</v>
      </c>
      <c r="B69" s="60"/>
      <c r="C69" s="60"/>
      <c r="D69" s="60"/>
      <c r="E69" s="269"/>
      <c r="F69" s="60"/>
      <c r="G69" s="61"/>
      <c r="H69" s="62"/>
      <c r="I69" s="190"/>
      <c r="J69" s="62"/>
      <c r="K69" s="190"/>
      <c r="L69" s="62"/>
      <c r="M69" s="213"/>
      <c r="N69" s="63"/>
      <c r="O69" s="63"/>
      <c r="P69" s="223"/>
      <c r="V69" s="5" t="str">
        <f t="shared" si="22"/>
        <v/>
      </c>
      <c r="W69" s="5" t="str">
        <f t="shared" si="23"/>
        <v/>
      </c>
      <c r="X69" s="5" t="str">
        <f t="shared" si="24"/>
        <v/>
      </c>
      <c r="Y69" s="5" t="str">
        <f t="shared" si="25"/>
        <v/>
      </c>
      <c r="Z69" s="5" t="str">
        <f t="shared" si="26"/>
        <v/>
      </c>
      <c r="AA69" s="10" t="str">
        <f>IF(F69="男",data_kyogisha!A61,"")</f>
        <v/>
      </c>
      <c r="AB69" s="5" t="str">
        <f t="shared" si="27"/>
        <v/>
      </c>
      <c r="AC69" s="5" t="str">
        <f t="shared" si="28"/>
        <v/>
      </c>
      <c r="AD69" s="5" t="str">
        <f t="shared" si="29"/>
        <v/>
      </c>
      <c r="AE69" s="5" t="str">
        <f t="shared" si="30"/>
        <v/>
      </c>
      <c r="AF69" s="5" t="str">
        <f t="shared" si="31"/>
        <v/>
      </c>
      <c r="AG69" s="5" t="str">
        <f>IF(F69="女",data_kyogisha!A61,"")</f>
        <v/>
      </c>
      <c r="AH69" s="1">
        <f t="shared" si="18"/>
        <v>0</v>
      </c>
      <c r="AI69" s="1" t="str">
        <f t="shared" si="12"/>
        <v/>
      </c>
      <c r="AJ69" s="1">
        <f t="shared" si="19"/>
        <v>0</v>
      </c>
      <c r="AK69" s="1" t="str">
        <f t="shared" si="20"/>
        <v/>
      </c>
      <c r="AL69" s="1">
        <f t="shared" si="21"/>
        <v>0</v>
      </c>
      <c r="AM69" s="1" t="str">
        <f t="shared" si="13"/>
        <v/>
      </c>
      <c r="AN69" s="1">
        <f t="shared" si="34"/>
        <v>0</v>
      </c>
      <c r="AO69" s="1" t="str">
        <f t="shared" si="32"/>
        <v/>
      </c>
      <c r="AP69" s="1">
        <f t="shared" si="35"/>
        <v>0</v>
      </c>
      <c r="AQ69" s="1" t="str">
        <f t="shared" si="33"/>
        <v/>
      </c>
      <c r="AR69" s="1">
        <f t="shared" si="36"/>
        <v>0</v>
      </c>
      <c r="AS69" s="1" t="str">
        <f t="shared" si="17"/>
        <v/>
      </c>
    </row>
    <row r="70" spans="1:45">
      <c r="A70" s="35">
        <v>61</v>
      </c>
      <c r="B70" s="60"/>
      <c r="C70" s="60"/>
      <c r="D70" s="60"/>
      <c r="E70" s="269"/>
      <c r="F70" s="60"/>
      <c r="G70" s="61"/>
      <c r="H70" s="62"/>
      <c r="I70" s="190"/>
      <c r="J70" s="62"/>
      <c r="K70" s="190"/>
      <c r="L70" s="62"/>
      <c r="M70" s="213"/>
      <c r="N70" s="63"/>
      <c r="O70" s="63"/>
      <c r="P70" s="223"/>
      <c r="V70" s="5" t="str">
        <f t="shared" si="22"/>
        <v/>
      </c>
      <c r="W70" s="5" t="str">
        <f t="shared" si="23"/>
        <v/>
      </c>
      <c r="X70" s="5" t="str">
        <f t="shared" si="24"/>
        <v/>
      </c>
      <c r="Y70" s="5" t="str">
        <f t="shared" si="25"/>
        <v/>
      </c>
      <c r="Z70" s="5" t="str">
        <f t="shared" si="26"/>
        <v/>
      </c>
      <c r="AA70" s="10" t="str">
        <f>IF(F70="男",data_kyogisha!A62,"")</f>
        <v/>
      </c>
      <c r="AB70" s="5" t="str">
        <f t="shared" si="27"/>
        <v/>
      </c>
      <c r="AC70" s="5" t="str">
        <f t="shared" si="28"/>
        <v/>
      </c>
      <c r="AD70" s="5" t="str">
        <f t="shared" si="29"/>
        <v/>
      </c>
      <c r="AE70" s="5" t="str">
        <f t="shared" si="30"/>
        <v/>
      </c>
      <c r="AF70" s="5" t="str">
        <f t="shared" si="31"/>
        <v/>
      </c>
      <c r="AG70" s="5" t="str">
        <f>IF(F70="女",data_kyogisha!A62,"")</f>
        <v/>
      </c>
      <c r="AH70" s="1">
        <f t="shared" si="18"/>
        <v>0</v>
      </c>
      <c r="AI70" s="1" t="str">
        <f t="shared" si="12"/>
        <v/>
      </c>
      <c r="AJ70" s="1">
        <f t="shared" si="19"/>
        <v>0</v>
      </c>
      <c r="AK70" s="1" t="str">
        <f t="shared" si="20"/>
        <v/>
      </c>
      <c r="AL70" s="1">
        <f t="shared" si="21"/>
        <v>0</v>
      </c>
      <c r="AM70" s="1" t="str">
        <f t="shared" si="13"/>
        <v/>
      </c>
      <c r="AN70" s="1">
        <f t="shared" si="34"/>
        <v>0</v>
      </c>
      <c r="AO70" s="1" t="str">
        <f t="shared" si="32"/>
        <v/>
      </c>
      <c r="AP70" s="1">
        <f t="shared" si="35"/>
        <v>0</v>
      </c>
      <c r="AQ70" s="1" t="str">
        <f t="shared" si="33"/>
        <v/>
      </c>
      <c r="AR70" s="1">
        <f t="shared" si="36"/>
        <v>0</v>
      </c>
      <c r="AS70" s="1" t="str">
        <f t="shared" si="17"/>
        <v/>
      </c>
    </row>
    <row r="71" spans="1:45">
      <c r="A71" s="35">
        <v>62</v>
      </c>
      <c r="B71" s="60"/>
      <c r="C71" s="60"/>
      <c r="D71" s="60"/>
      <c r="E71" s="269"/>
      <c r="F71" s="60"/>
      <c r="G71" s="61"/>
      <c r="H71" s="62"/>
      <c r="I71" s="190"/>
      <c r="J71" s="62"/>
      <c r="K71" s="190"/>
      <c r="L71" s="62"/>
      <c r="M71" s="213"/>
      <c r="N71" s="63"/>
      <c r="O71" s="63"/>
      <c r="P71" s="223"/>
      <c r="V71" s="5" t="str">
        <f t="shared" si="22"/>
        <v/>
      </c>
      <c r="W71" s="5" t="str">
        <f t="shared" si="23"/>
        <v/>
      </c>
      <c r="X71" s="5" t="str">
        <f t="shared" si="24"/>
        <v/>
      </c>
      <c r="Y71" s="5" t="str">
        <f t="shared" si="25"/>
        <v/>
      </c>
      <c r="Z71" s="5" t="str">
        <f t="shared" si="26"/>
        <v/>
      </c>
      <c r="AA71" s="10" t="str">
        <f>IF(F71="男",data_kyogisha!A63,"")</f>
        <v/>
      </c>
      <c r="AB71" s="5" t="str">
        <f t="shared" si="27"/>
        <v/>
      </c>
      <c r="AC71" s="5" t="str">
        <f t="shared" si="28"/>
        <v/>
      </c>
      <c r="AD71" s="5" t="str">
        <f t="shared" si="29"/>
        <v/>
      </c>
      <c r="AE71" s="5" t="str">
        <f t="shared" si="30"/>
        <v/>
      </c>
      <c r="AF71" s="5" t="str">
        <f t="shared" si="31"/>
        <v/>
      </c>
      <c r="AG71" s="5" t="str">
        <f>IF(F71="女",data_kyogisha!A63,"")</f>
        <v/>
      </c>
      <c r="AH71" s="1">
        <f t="shared" si="18"/>
        <v>0</v>
      </c>
      <c r="AI71" s="1" t="str">
        <f t="shared" si="12"/>
        <v/>
      </c>
      <c r="AJ71" s="1">
        <f t="shared" si="19"/>
        <v>0</v>
      </c>
      <c r="AK71" s="1" t="str">
        <f t="shared" si="20"/>
        <v/>
      </c>
      <c r="AL71" s="1">
        <f t="shared" si="21"/>
        <v>0</v>
      </c>
      <c r="AM71" s="1" t="str">
        <f t="shared" si="13"/>
        <v/>
      </c>
      <c r="AN71" s="1">
        <f t="shared" si="34"/>
        <v>0</v>
      </c>
      <c r="AO71" s="1" t="str">
        <f t="shared" si="32"/>
        <v/>
      </c>
      <c r="AP71" s="1">
        <f t="shared" si="35"/>
        <v>0</v>
      </c>
      <c r="AQ71" s="1" t="str">
        <f t="shared" si="33"/>
        <v/>
      </c>
      <c r="AR71" s="1">
        <f t="shared" si="36"/>
        <v>0</v>
      </c>
      <c r="AS71" s="1" t="str">
        <f t="shared" si="17"/>
        <v/>
      </c>
    </row>
    <row r="72" spans="1:45">
      <c r="A72" s="35">
        <v>63</v>
      </c>
      <c r="B72" s="60"/>
      <c r="C72" s="60"/>
      <c r="D72" s="60"/>
      <c r="E72" s="269"/>
      <c r="F72" s="60"/>
      <c r="G72" s="61"/>
      <c r="H72" s="62"/>
      <c r="I72" s="190"/>
      <c r="J72" s="62"/>
      <c r="K72" s="190"/>
      <c r="L72" s="62"/>
      <c r="M72" s="213"/>
      <c r="N72" s="63"/>
      <c r="O72" s="63"/>
      <c r="P72" s="223"/>
      <c r="V72" s="5" t="str">
        <f t="shared" si="22"/>
        <v/>
      </c>
      <c r="W72" s="5" t="str">
        <f t="shared" si="23"/>
        <v/>
      </c>
      <c r="X72" s="5" t="str">
        <f t="shared" si="24"/>
        <v/>
      </c>
      <c r="Y72" s="5" t="str">
        <f t="shared" si="25"/>
        <v/>
      </c>
      <c r="Z72" s="5" t="str">
        <f t="shared" si="26"/>
        <v/>
      </c>
      <c r="AA72" s="10" t="str">
        <f>IF(F72="男",data_kyogisha!A64,"")</f>
        <v/>
      </c>
      <c r="AB72" s="5" t="str">
        <f t="shared" si="27"/>
        <v/>
      </c>
      <c r="AC72" s="5" t="str">
        <f t="shared" si="28"/>
        <v/>
      </c>
      <c r="AD72" s="5" t="str">
        <f t="shared" si="29"/>
        <v/>
      </c>
      <c r="AE72" s="5" t="str">
        <f t="shared" si="30"/>
        <v/>
      </c>
      <c r="AF72" s="5" t="str">
        <f t="shared" si="31"/>
        <v/>
      </c>
      <c r="AG72" s="5" t="str">
        <f>IF(F72="女",data_kyogisha!A64,"")</f>
        <v/>
      </c>
      <c r="AH72" s="1">
        <f t="shared" si="18"/>
        <v>0</v>
      </c>
      <c r="AI72" s="1" t="str">
        <f t="shared" si="12"/>
        <v/>
      </c>
      <c r="AJ72" s="1">
        <f t="shared" si="19"/>
        <v>0</v>
      </c>
      <c r="AK72" s="1" t="str">
        <f t="shared" si="20"/>
        <v/>
      </c>
      <c r="AL72" s="1">
        <f t="shared" si="21"/>
        <v>0</v>
      </c>
      <c r="AM72" s="1" t="str">
        <f t="shared" si="13"/>
        <v/>
      </c>
      <c r="AN72" s="1">
        <f t="shared" si="34"/>
        <v>0</v>
      </c>
      <c r="AO72" s="1" t="str">
        <f t="shared" si="32"/>
        <v/>
      </c>
      <c r="AP72" s="1">
        <f t="shared" si="35"/>
        <v>0</v>
      </c>
      <c r="AQ72" s="1" t="str">
        <f t="shared" si="33"/>
        <v/>
      </c>
      <c r="AR72" s="1">
        <f t="shared" si="36"/>
        <v>0</v>
      </c>
      <c r="AS72" s="1" t="str">
        <f t="shared" si="17"/>
        <v/>
      </c>
    </row>
    <row r="73" spans="1:45">
      <c r="A73" s="35">
        <v>64</v>
      </c>
      <c r="B73" s="60"/>
      <c r="C73" s="60"/>
      <c r="D73" s="60"/>
      <c r="E73" s="269"/>
      <c r="F73" s="60"/>
      <c r="G73" s="61"/>
      <c r="H73" s="62"/>
      <c r="I73" s="190"/>
      <c r="J73" s="62"/>
      <c r="K73" s="190"/>
      <c r="L73" s="62"/>
      <c r="M73" s="213"/>
      <c r="N73" s="63"/>
      <c r="O73" s="63"/>
      <c r="P73" s="223"/>
      <c r="V73" s="5" t="str">
        <f t="shared" si="22"/>
        <v/>
      </c>
      <c r="W73" s="5" t="str">
        <f t="shared" si="23"/>
        <v/>
      </c>
      <c r="X73" s="5" t="str">
        <f t="shared" si="24"/>
        <v/>
      </c>
      <c r="Y73" s="5" t="str">
        <f t="shared" si="25"/>
        <v/>
      </c>
      <c r="Z73" s="5" t="str">
        <f t="shared" si="26"/>
        <v/>
      </c>
      <c r="AA73" s="10" t="str">
        <f>IF(F73="男",data_kyogisha!A65,"")</f>
        <v/>
      </c>
      <c r="AB73" s="5" t="str">
        <f t="shared" si="27"/>
        <v/>
      </c>
      <c r="AC73" s="5" t="str">
        <f t="shared" si="28"/>
        <v/>
      </c>
      <c r="AD73" s="5" t="str">
        <f t="shared" si="29"/>
        <v/>
      </c>
      <c r="AE73" s="5" t="str">
        <f t="shared" si="30"/>
        <v/>
      </c>
      <c r="AF73" s="5" t="str">
        <f t="shared" si="31"/>
        <v/>
      </c>
      <c r="AG73" s="5" t="str">
        <f>IF(F73="女",data_kyogisha!A65,"")</f>
        <v/>
      </c>
      <c r="AH73" s="1">
        <f t="shared" si="18"/>
        <v>0</v>
      </c>
      <c r="AI73" s="1" t="str">
        <f t="shared" si="12"/>
        <v/>
      </c>
      <c r="AJ73" s="1">
        <f t="shared" si="19"/>
        <v>0</v>
      </c>
      <c r="AK73" s="1" t="str">
        <f t="shared" si="20"/>
        <v/>
      </c>
      <c r="AL73" s="1">
        <f t="shared" si="21"/>
        <v>0</v>
      </c>
      <c r="AM73" s="1" t="str">
        <f t="shared" si="13"/>
        <v/>
      </c>
      <c r="AN73" s="1">
        <f t="shared" si="34"/>
        <v>0</v>
      </c>
      <c r="AO73" s="1" t="str">
        <f t="shared" si="32"/>
        <v/>
      </c>
      <c r="AP73" s="1">
        <f t="shared" si="35"/>
        <v>0</v>
      </c>
      <c r="AQ73" s="1" t="str">
        <f t="shared" si="33"/>
        <v/>
      </c>
      <c r="AR73" s="1">
        <f t="shared" si="36"/>
        <v>0</v>
      </c>
      <c r="AS73" s="1" t="str">
        <f t="shared" si="17"/>
        <v/>
      </c>
    </row>
    <row r="74" spans="1:45">
      <c r="A74" s="35">
        <v>65</v>
      </c>
      <c r="B74" s="60"/>
      <c r="C74" s="60"/>
      <c r="D74" s="60"/>
      <c r="E74" s="269"/>
      <c r="F74" s="60"/>
      <c r="G74" s="61"/>
      <c r="H74" s="62"/>
      <c r="I74" s="190"/>
      <c r="J74" s="62"/>
      <c r="K74" s="190"/>
      <c r="L74" s="62"/>
      <c r="M74" s="213"/>
      <c r="N74" s="63"/>
      <c r="O74" s="63"/>
      <c r="P74" s="223"/>
      <c r="V74" s="5" t="str">
        <f t="shared" si="22"/>
        <v/>
      </c>
      <c r="W74" s="5" t="str">
        <f t="shared" si="23"/>
        <v/>
      </c>
      <c r="X74" s="5" t="str">
        <f t="shared" si="24"/>
        <v/>
      </c>
      <c r="Y74" s="5" t="str">
        <f t="shared" si="25"/>
        <v/>
      </c>
      <c r="Z74" s="5" t="str">
        <f t="shared" si="26"/>
        <v/>
      </c>
      <c r="AA74" s="10" t="str">
        <f>IF(F74="男",data_kyogisha!A66,"")</f>
        <v/>
      </c>
      <c r="AB74" s="5" t="str">
        <f t="shared" ref="AB74:AB99" si="37">IF(F74="女",B74,"")</f>
        <v/>
      </c>
      <c r="AC74" s="5" t="str">
        <f t="shared" ref="AC74:AC99" si="38">IF(F74="女",C74,"")</f>
        <v/>
      </c>
      <c r="AD74" s="5" t="str">
        <f t="shared" si="29"/>
        <v/>
      </c>
      <c r="AE74" s="5" t="str">
        <f t="shared" ref="AE74:AE99" si="39">IF(F74="女",F74,"")</f>
        <v/>
      </c>
      <c r="AF74" s="5" t="str">
        <f t="shared" si="31"/>
        <v/>
      </c>
      <c r="AG74" s="5" t="str">
        <f>IF(F74="女",data_kyogisha!A66,"")</f>
        <v/>
      </c>
      <c r="AH74" s="1">
        <f t="shared" si="18"/>
        <v>0</v>
      </c>
      <c r="AI74" s="1" t="str">
        <f t="shared" ref="AI74:AI99" si="40">IF(AND(F74="男",N74="○"),B74,"")</f>
        <v/>
      </c>
      <c r="AJ74" s="1">
        <f t="shared" si="19"/>
        <v>0</v>
      </c>
      <c r="AK74" s="1" t="str">
        <f t="shared" si="20"/>
        <v/>
      </c>
      <c r="AL74" s="1">
        <f t="shared" si="21"/>
        <v>0</v>
      </c>
      <c r="AM74" s="1" t="str">
        <f t="shared" si="13"/>
        <v/>
      </c>
      <c r="AN74" s="1">
        <f t="shared" si="34"/>
        <v>0</v>
      </c>
      <c r="AO74" s="1" t="str">
        <f t="shared" ref="AO74:AO83" si="41">IF(AND(F74="女",N74="○"),B74,"")</f>
        <v/>
      </c>
      <c r="AP74" s="1">
        <f t="shared" si="35"/>
        <v>0</v>
      </c>
      <c r="AQ74" s="1" t="str">
        <f t="shared" ref="AQ74:AQ99" si="42">IF(AND(F74="女",O74="○"),B74,"")</f>
        <v/>
      </c>
      <c r="AR74" s="1">
        <f t="shared" si="36"/>
        <v>0</v>
      </c>
      <c r="AS74" s="1" t="str">
        <f t="shared" si="17"/>
        <v/>
      </c>
    </row>
    <row r="75" spans="1:45">
      <c r="A75" s="35">
        <v>66</v>
      </c>
      <c r="B75" s="60"/>
      <c r="C75" s="60"/>
      <c r="D75" s="60"/>
      <c r="E75" s="269"/>
      <c r="F75" s="60"/>
      <c r="G75" s="61"/>
      <c r="H75" s="62"/>
      <c r="I75" s="190"/>
      <c r="J75" s="62"/>
      <c r="K75" s="190"/>
      <c r="L75" s="62"/>
      <c r="M75" s="213"/>
      <c r="N75" s="63"/>
      <c r="O75" s="63"/>
      <c r="P75" s="223"/>
      <c r="V75" s="5" t="str">
        <f t="shared" ref="V75:V99" si="43">IF(F75="男",B75,"")</f>
        <v/>
      </c>
      <c r="W75" s="5" t="str">
        <f t="shared" ref="W75:W99" si="44">IF(F75="男",C75,"")</f>
        <v/>
      </c>
      <c r="X75" s="5" t="str">
        <f t="shared" ref="X75:X99" si="45">IF(F75="男",D75,"")</f>
        <v/>
      </c>
      <c r="Y75" s="5" t="str">
        <f t="shared" ref="Y75:Y99" si="46">IF(F75="男",F75,"")</f>
        <v/>
      </c>
      <c r="Z75" s="5" t="str">
        <f t="shared" ref="Z75:Z99" si="47">IF(F75="男",IF(G75="","",G75),"")</f>
        <v/>
      </c>
      <c r="AA75" s="10" t="str">
        <f>IF(F75="男",data_kyogisha!A67,"")</f>
        <v/>
      </c>
      <c r="AB75" s="5" t="str">
        <f t="shared" si="37"/>
        <v/>
      </c>
      <c r="AC75" s="5" t="str">
        <f t="shared" si="38"/>
        <v/>
      </c>
      <c r="AD75" s="5" t="str">
        <f t="shared" ref="AD75:AD99" si="48">IF(F75="女",D75,"")</f>
        <v/>
      </c>
      <c r="AE75" s="5" t="str">
        <f t="shared" si="39"/>
        <v/>
      </c>
      <c r="AF75" s="5" t="str">
        <f t="shared" ref="AF75:AF99" si="49">IF(F75="女",IF(G75="","",G75),"")</f>
        <v/>
      </c>
      <c r="AG75" s="5" t="str">
        <f>IF(F75="女",data_kyogisha!A67,"")</f>
        <v/>
      </c>
      <c r="AH75" s="1">
        <f t="shared" ref="AH75:AH99" si="50">IF(AND(F75="男",N75="○"),AH74+1,AH74)</f>
        <v>0</v>
      </c>
      <c r="AI75" s="1" t="str">
        <f t="shared" si="40"/>
        <v/>
      </c>
      <c r="AJ75" s="1">
        <f t="shared" si="19"/>
        <v>0</v>
      </c>
      <c r="AK75" s="1" t="str">
        <f t="shared" ref="AK75:AK99" si="51">IF(AND(F75="男",O75="○"),B75,"")</f>
        <v/>
      </c>
      <c r="AL75" s="1">
        <f t="shared" si="21"/>
        <v>0</v>
      </c>
      <c r="AM75" s="1" t="str">
        <f t="shared" ref="AM75:AM99" si="52">IF(AND(F75="男",P75="○"),B75,"")</f>
        <v/>
      </c>
      <c r="AN75" s="1">
        <f t="shared" ref="AN75:AN99" si="53">IF(AND(F75="女",N75="○"),AN74+1,AN74)</f>
        <v>0</v>
      </c>
      <c r="AO75" s="1" t="str">
        <f t="shared" si="41"/>
        <v/>
      </c>
      <c r="AP75" s="1">
        <f t="shared" ref="AP75:AP99" si="54">IF(AND(F75="女",O75="○"),AP74+1,AP74)</f>
        <v>0</v>
      </c>
      <c r="AQ75" s="1" t="str">
        <f t="shared" si="42"/>
        <v/>
      </c>
      <c r="AR75" s="1">
        <f t="shared" ref="AR75:AR99" si="55">IF(AND(F75="女",P75="○"),AR74+1,AR74)</f>
        <v>0</v>
      </c>
      <c r="AS75" s="1" t="str">
        <f t="shared" ref="AS75:AS99" si="56">IF(AND(F75="女",P75="○"),B75,"")</f>
        <v/>
      </c>
    </row>
    <row r="76" spans="1:45">
      <c r="A76" s="35">
        <v>67</v>
      </c>
      <c r="B76" s="60"/>
      <c r="C76" s="60"/>
      <c r="D76" s="60"/>
      <c r="E76" s="269"/>
      <c r="F76" s="60"/>
      <c r="G76" s="61"/>
      <c r="H76" s="62"/>
      <c r="I76" s="190"/>
      <c r="J76" s="62"/>
      <c r="K76" s="190"/>
      <c r="L76" s="62"/>
      <c r="M76" s="213"/>
      <c r="N76" s="63"/>
      <c r="O76" s="63"/>
      <c r="P76" s="223"/>
      <c r="V76" s="5" t="str">
        <f t="shared" si="43"/>
        <v/>
      </c>
      <c r="W76" s="5" t="str">
        <f t="shared" si="44"/>
        <v/>
      </c>
      <c r="X76" s="5" t="str">
        <f t="shared" si="45"/>
        <v/>
      </c>
      <c r="Y76" s="5" t="str">
        <f t="shared" si="46"/>
        <v/>
      </c>
      <c r="Z76" s="5" t="str">
        <f t="shared" si="47"/>
        <v/>
      </c>
      <c r="AA76" s="10" t="str">
        <f>IF(F76="男",data_kyogisha!A68,"")</f>
        <v/>
      </c>
      <c r="AB76" s="5" t="str">
        <f t="shared" si="37"/>
        <v/>
      </c>
      <c r="AC76" s="5" t="str">
        <f t="shared" si="38"/>
        <v/>
      </c>
      <c r="AD76" s="5" t="str">
        <f t="shared" si="48"/>
        <v/>
      </c>
      <c r="AE76" s="5" t="str">
        <f t="shared" si="39"/>
        <v/>
      </c>
      <c r="AF76" s="5" t="str">
        <f t="shared" si="49"/>
        <v/>
      </c>
      <c r="AG76" s="5" t="str">
        <f>IF(F76="女",data_kyogisha!A68,"")</f>
        <v/>
      </c>
      <c r="AH76" s="1">
        <f t="shared" si="50"/>
        <v>0</v>
      </c>
      <c r="AI76" s="1" t="str">
        <f t="shared" si="40"/>
        <v/>
      </c>
      <c r="AJ76" s="1">
        <f t="shared" ref="AJ76:AJ99" si="57">IF(AND(F76="男",O76="○"),AJ75+1,AJ75)</f>
        <v>0</v>
      </c>
      <c r="AK76" s="1" t="str">
        <f t="shared" si="51"/>
        <v/>
      </c>
      <c r="AL76" s="1">
        <f t="shared" ref="AL76:AL99" si="58">IF(AND(F76="男",P76="○"),AL75+1,AL75)</f>
        <v>0</v>
      </c>
      <c r="AM76" s="1" t="str">
        <f t="shared" si="52"/>
        <v/>
      </c>
      <c r="AN76" s="1">
        <f t="shared" si="53"/>
        <v>0</v>
      </c>
      <c r="AO76" s="1" t="str">
        <f t="shared" si="41"/>
        <v/>
      </c>
      <c r="AP76" s="1">
        <f t="shared" si="54"/>
        <v>0</v>
      </c>
      <c r="AQ76" s="1" t="str">
        <f t="shared" si="42"/>
        <v/>
      </c>
      <c r="AR76" s="1">
        <f t="shared" si="55"/>
        <v>0</v>
      </c>
      <c r="AS76" s="1" t="str">
        <f t="shared" si="56"/>
        <v/>
      </c>
    </row>
    <row r="77" spans="1:45">
      <c r="A77" s="35">
        <v>68</v>
      </c>
      <c r="B77" s="60"/>
      <c r="C77" s="60"/>
      <c r="D77" s="60"/>
      <c r="E77" s="269"/>
      <c r="F77" s="60"/>
      <c r="G77" s="61"/>
      <c r="H77" s="62"/>
      <c r="I77" s="190"/>
      <c r="J77" s="62"/>
      <c r="K77" s="190"/>
      <c r="L77" s="62"/>
      <c r="M77" s="213"/>
      <c r="N77" s="63"/>
      <c r="O77" s="63"/>
      <c r="P77" s="223"/>
      <c r="V77" s="5" t="str">
        <f t="shared" si="43"/>
        <v/>
      </c>
      <c r="W77" s="5" t="str">
        <f t="shared" si="44"/>
        <v/>
      </c>
      <c r="X77" s="5" t="str">
        <f t="shared" si="45"/>
        <v/>
      </c>
      <c r="Y77" s="5" t="str">
        <f t="shared" si="46"/>
        <v/>
      </c>
      <c r="Z77" s="5" t="str">
        <f t="shared" si="47"/>
        <v/>
      </c>
      <c r="AA77" s="10" t="str">
        <f>IF(F77="男",data_kyogisha!A69,"")</f>
        <v/>
      </c>
      <c r="AB77" s="5" t="str">
        <f t="shared" si="37"/>
        <v/>
      </c>
      <c r="AC77" s="5" t="str">
        <f t="shared" si="38"/>
        <v/>
      </c>
      <c r="AD77" s="5" t="str">
        <f t="shared" si="48"/>
        <v/>
      </c>
      <c r="AE77" s="5" t="str">
        <f t="shared" si="39"/>
        <v/>
      </c>
      <c r="AF77" s="5" t="str">
        <f t="shared" si="49"/>
        <v/>
      </c>
      <c r="AG77" s="5" t="str">
        <f>IF(F77="女",data_kyogisha!A69,"")</f>
        <v/>
      </c>
      <c r="AH77" s="1">
        <f t="shared" si="50"/>
        <v>0</v>
      </c>
      <c r="AI77" s="1" t="str">
        <f t="shared" si="40"/>
        <v/>
      </c>
      <c r="AJ77" s="1">
        <f t="shared" si="57"/>
        <v>0</v>
      </c>
      <c r="AK77" s="1" t="str">
        <f t="shared" si="51"/>
        <v/>
      </c>
      <c r="AL77" s="1">
        <f t="shared" si="58"/>
        <v>0</v>
      </c>
      <c r="AM77" s="1" t="str">
        <f t="shared" si="52"/>
        <v/>
      </c>
      <c r="AN77" s="1">
        <f t="shared" si="53"/>
        <v>0</v>
      </c>
      <c r="AO77" s="1" t="str">
        <f t="shared" si="41"/>
        <v/>
      </c>
      <c r="AP77" s="1">
        <f t="shared" si="54"/>
        <v>0</v>
      </c>
      <c r="AQ77" s="1" t="str">
        <f t="shared" si="42"/>
        <v/>
      </c>
      <c r="AR77" s="1">
        <f t="shared" si="55"/>
        <v>0</v>
      </c>
      <c r="AS77" s="1" t="str">
        <f t="shared" si="56"/>
        <v/>
      </c>
    </row>
    <row r="78" spans="1:45">
      <c r="A78" s="35">
        <v>69</v>
      </c>
      <c r="B78" s="60"/>
      <c r="C78" s="60"/>
      <c r="D78" s="60"/>
      <c r="E78" s="269"/>
      <c r="F78" s="60"/>
      <c r="G78" s="61"/>
      <c r="H78" s="62"/>
      <c r="I78" s="190"/>
      <c r="J78" s="62"/>
      <c r="K78" s="190"/>
      <c r="L78" s="62"/>
      <c r="M78" s="213"/>
      <c r="N78" s="63"/>
      <c r="O78" s="63"/>
      <c r="P78" s="223"/>
      <c r="V78" s="5" t="str">
        <f t="shared" si="43"/>
        <v/>
      </c>
      <c r="W78" s="5" t="str">
        <f t="shared" si="44"/>
        <v/>
      </c>
      <c r="X78" s="5" t="str">
        <f t="shared" si="45"/>
        <v/>
      </c>
      <c r="Y78" s="5" t="str">
        <f t="shared" si="46"/>
        <v/>
      </c>
      <c r="Z78" s="5" t="str">
        <f t="shared" si="47"/>
        <v/>
      </c>
      <c r="AA78" s="10" t="str">
        <f>IF(F78="男",data_kyogisha!A70,"")</f>
        <v/>
      </c>
      <c r="AB78" s="5" t="str">
        <f t="shared" si="37"/>
        <v/>
      </c>
      <c r="AC78" s="5" t="str">
        <f t="shared" si="38"/>
        <v/>
      </c>
      <c r="AD78" s="5" t="str">
        <f t="shared" si="48"/>
        <v/>
      </c>
      <c r="AE78" s="5" t="str">
        <f t="shared" si="39"/>
        <v/>
      </c>
      <c r="AF78" s="5" t="str">
        <f t="shared" si="49"/>
        <v/>
      </c>
      <c r="AG78" s="5" t="str">
        <f>IF(F78="女",data_kyogisha!A70,"")</f>
        <v/>
      </c>
      <c r="AH78" s="1">
        <f t="shared" si="50"/>
        <v>0</v>
      </c>
      <c r="AI78" s="1" t="str">
        <f t="shared" si="40"/>
        <v/>
      </c>
      <c r="AJ78" s="1">
        <f t="shared" si="57"/>
        <v>0</v>
      </c>
      <c r="AK78" s="1" t="str">
        <f t="shared" si="51"/>
        <v/>
      </c>
      <c r="AL78" s="1">
        <f t="shared" si="58"/>
        <v>0</v>
      </c>
      <c r="AM78" s="1" t="str">
        <f t="shared" si="52"/>
        <v/>
      </c>
      <c r="AN78" s="1">
        <f t="shared" si="53"/>
        <v>0</v>
      </c>
      <c r="AO78" s="1" t="str">
        <f t="shared" si="41"/>
        <v/>
      </c>
      <c r="AP78" s="1">
        <f t="shared" si="54"/>
        <v>0</v>
      </c>
      <c r="AQ78" s="1" t="str">
        <f t="shared" si="42"/>
        <v/>
      </c>
      <c r="AR78" s="1">
        <f t="shared" si="55"/>
        <v>0</v>
      </c>
      <c r="AS78" s="1" t="str">
        <f t="shared" si="56"/>
        <v/>
      </c>
    </row>
    <row r="79" spans="1:45">
      <c r="A79" s="35">
        <v>70</v>
      </c>
      <c r="B79" s="60"/>
      <c r="C79" s="60"/>
      <c r="D79" s="60"/>
      <c r="E79" s="269"/>
      <c r="F79" s="60"/>
      <c r="G79" s="61"/>
      <c r="H79" s="62"/>
      <c r="I79" s="190"/>
      <c r="J79" s="62"/>
      <c r="K79" s="190"/>
      <c r="L79" s="62"/>
      <c r="M79" s="213"/>
      <c r="N79" s="63"/>
      <c r="O79" s="63"/>
      <c r="P79" s="223"/>
      <c r="V79" s="5" t="str">
        <f t="shared" si="43"/>
        <v/>
      </c>
      <c r="W79" s="5" t="str">
        <f t="shared" si="44"/>
        <v/>
      </c>
      <c r="X79" s="5" t="str">
        <f t="shared" si="45"/>
        <v/>
      </c>
      <c r="Y79" s="5" t="str">
        <f t="shared" si="46"/>
        <v/>
      </c>
      <c r="Z79" s="5" t="str">
        <f t="shared" si="47"/>
        <v/>
      </c>
      <c r="AA79" s="10" t="str">
        <f>IF(F79="男",data_kyogisha!A71,"")</f>
        <v/>
      </c>
      <c r="AB79" s="5" t="str">
        <f t="shared" si="37"/>
        <v/>
      </c>
      <c r="AC79" s="5" t="str">
        <f t="shared" si="38"/>
        <v/>
      </c>
      <c r="AD79" s="5" t="str">
        <f t="shared" si="48"/>
        <v/>
      </c>
      <c r="AE79" s="5" t="str">
        <f t="shared" si="39"/>
        <v/>
      </c>
      <c r="AF79" s="5" t="str">
        <f t="shared" si="49"/>
        <v/>
      </c>
      <c r="AG79" s="5" t="str">
        <f>IF(F79="女",data_kyogisha!A71,"")</f>
        <v/>
      </c>
      <c r="AH79" s="1">
        <f t="shared" si="50"/>
        <v>0</v>
      </c>
      <c r="AI79" s="1" t="str">
        <f t="shared" si="40"/>
        <v/>
      </c>
      <c r="AJ79" s="1">
        <f t="shared" si="57"/>
        <v>0</v>
      </c>
      <c r="AK79" s="1" t="str">
        <f t="shared" si="51"/>
        <v/>
      </c>
      <c r="AL79" s="1">
        <f t="shared" si="58"/>
        <v>0</v>
      </c>
      <c r="AM79" s="1" t="str">
        <f t="shared" si="52"/>
        <v/>
      </c>
      <c r="AN79" s="1">
        <f t="shared" si="53"/>
        <v>0</v>
      </c>
      <c r="AO79" s="1" t="str">
        <f t="shared" si="41"/>
        <v/>
      </c>
      <c r="AP79" s="1">
        <f t="shared" si="54"/>
        <v>0</v>
      </c>
      <c r="AQ79" s="1" t="str">
        <f t="shared" si="42"/>
        <v/>
      </c>
      <c r="AR79" s="1">
        <f t="shared" si="55"/>
        <v>0</v>
      </c>
      <c r="AS79" s="1" t="str">
        <f t="shared" si="56"/>
        <v/>
      </c>
    </row>
    <row r="80" spans="1:45">
      <c r="A80" s="35">
        <v>71</v>
      </c>
      <c r="B80" s="60"/>
      <c r="C80" s="60"/>
      <c r="D80" s="60"/>
      <c r="E80" s="269"/>
      <c r="F80" s="60"/>
      <c r="G80" s="61"/>
      <c r="H80" s="62"/>
      <c r="I80" s="190"/>
      <c r="J80" s="62"/>
      <c r="K80" s="190"/>
      <c r="L80" s="62"/>
      <c r="M80" s="213"/>
      <c r="N80" s="63"/>
      <c r="O80" s="63"/>
      <c r="P80" s="223"/>
      <c r="V80" s="5" t="str">
        <f t="shared" si="43"/>
        <v/>
      </c>
      <c r="W80" s="5" t="str">
        <f t="shared" si="44"/>
        <v/>
      </c>
      <c r="X80" s="5" t="str">
        <f t="shared" si="45"/>
        <v/>
      </c>
      <c r="Y80" s="5" t="str">
        <f t="shared" si="46"/>
        <v/>
      </c>
      <c r="Z80" s="5" t="str">
        <f t="shared" si="47"/>
        <v/>
      </c>
      <c r="AA80" s="10" t="str">
        <f>IF(F80="男",data_kyogisha!A72,"")</f>
        <v/>
      </c>
      <c r="AB80" s="5" t="str">
        <f t="shared" si="37"/>
        <v/>
      </c>
      <c r="AC80" s="5" t="str">
        <f t="shared" si="38"/>
        <v/>
      </c>
      <c r="AD80" s="5" t="str">
        <f t="shared" si="48"/>
        <v/>
      </c>
      <c r="AE80" s="5" t="str">
        <f t="shared" si="39"/>
        <v/>
      </c>
      <c r="AF80" s="5" t="str">
        <f t="shared" si="49"/>
        <v/>
      </c>
      <c r="AG80" s="5" t="str">
        <f>IF(F80="女",data_kyogisha!A72,"")</f>
        <v/>
      </c>
      <c r="AH80" s="1">
        <f t="shared" si="50"/>
        <v>0</v>
      </c>
      <c r="AI80" s="1" t="str">
        <f t="shared" si="40"/>
        <v/>
      </c>
      <c r="AJ80" s="1">
        <f t="shared" si="57"/>
        <v>0</v>
      </c>
      <c r="AK80" s="1" t="str">
        <f t="shared" si="51"/>
        <v/>
      </c>
      <c r="AL80" s="1">
        <f t="shared" si="58"/>
        <v>0</v>
      </c>
      <c r="AM80" s="1" t="str">
        <f t="shared" si="52"/>
        <v/>
      </c>
      <c r="AN80" s="1">
        <f t="shared" si="53"/>
        <v>0</v>
      </c>
      <c r="AO80" s="1" t="str">
        <f t="shared" si="41"/>
        <v/>
      </c>
      <c r="AP80" s="1">
        <f t="shared" si="54"/>
        <v>0</v>
      </c>
      <c r="AQ80" s="1" t="str">
        <f t="shared" si="42"/>
        <v/>
      </c>
      <c r="AR80" s="1">
        <f t="shared" si="55"/>
        <v>0</v>
      </c>
      <c r="AS80" s="1" t="str">
        <f t="shared" si="56"/>
        <v/>
      </c>
    </row>
    <row r="81" spans="1:45">
      <c r="A81" s="35">
        <v>72</v>
      </c>
      <c r="B81" s="60"/>
      <c r="C81" s="60"/>
      <c r="D81" s="60"/>
      <c r="E81" s="269"/>
      <c r="F81" s="60"/>
      <c r="G81" s="61"/>
      <c r="H81" s="62"/>
      <c r="I81" s="190"/>
      <c r="J81" s="62"/>
      <c r="K81" s="190"/>
      <c r="L81" s="62"/>
      <c r="M81" s="213"/>
      <c r="N81" s="63"/>
      <c r="O81" s="63"/>
      <c r="P81" s="223"/>
      <c r="V81" s="5" t="str">
        <f t="shared" si="43"/>
        <v/>
      </c>
      <c r="W81" s="5" t="str">
        <f t="shared" si="44"/>
        <v/>
      </c>
      <c r="X81" s="5" t="str">
        <f t="shared" si="45"/>
        <v/>
      </c>
      <c r="Y81" s="5" t="str">
        <f t="shared" si="46"/>
        <v/>
      </c>
      <c r="Z81" s="5" t="str">
        <f t="shared" si="47"/>
        <v/>
      </c>
      <c r="AA81" s="10" t="str">
        <f>IF(F81="男",data_kyogisha!A73,"")</f>
        <v/>
      </c>
      <c r="AB81" s="5" t="str">
        <f t="shared" si="37"/>
        <v/>
      </c>
      <c r="AC81" s="5" t="str">
        <f t="shared" si="38"/>
        <v/>
      </c>
      <c r="AD81" s="5" t="str">
        <f t="shared" si="48"/>
        <v/>
      </c>
      <c r="AE81" s="5" t="str">
        <f t="shared" si="39"/>
        <v/>
      </c>
      <c r="AF81" s="5" t="str">
        <f t="shared" si="49"/>
        <v/>
      </c>
      <c r="AG81" s="5" t="str">
        <f>IF(F81="女",data_kyogisha!A73,"")</f>
        <v/>
      </c>
      <c r="AH81" s="1">
        <f t="shared" si="50"/>
        <v>0</v>
      </c>
      <c r="AI81" s="1" t="str">
        <f t="shared" si="40"/>
        <v/>
      </c>
      <c r="AJ81" s="1">
        <f t="shared" si="57"/>
        <v>0</v>
      </c>
      <c r="AK81" s="1" t="str">
        <f t="shared" si="51"/>
        <v/>
      </c>
      <c r="AL81" s="1">
        <f t="shared" si="58"/>
        <v>0</v>
      </c>
      <c r="AM81" s="1" t="str">
        <f t="shared" si="52"/>
        <v/>
      </c>
      <c r="AN81" s="1">
        <f t="shared" si="53"/>
        <v>0</v>
      </c>
      <c r="AO81" s="1" t="str">
        <f t="shared" si="41"/>
        <v/>
      </c>
      <c r="AP81" s="1">
        <f t="shared" si="54"/>
        <v>0</v>
      </c>
      <c r="AQ81" s="1" t="str">
        <f t="shared" si="42"/>
        <v/>
      </c>
      <c r="AR81" s="1">
        <f t="shared" si="55"/>
        <v>0</v>
      </c>
      <c r="AS81" s="1" t="str">
        <f t="shared" si="56"/>
        <v/>
      </c>
    </row>
    <row r="82" spans="1:45">
      <c r="A82" s="35">
        <v>73</v>
      </c>
      <c r="B82" s="60"/>
      <c r="C82" s="60"/>
      <c r="D82" s="60"/>
      <c r="E82" s="269"/>
      <c r="F82" s="60"/>
      <c r="G82" s="61"/>
      <c r="H82" s="62"/>
      <c r="I82" s="190"/>
      <c r="J82" s="62"/>
      <c r="K82" s="190"/>
      <c r="L82" s="62"/>
      <c r="M82" s="213"/>
      <c r="N82" s="63"/>
      <c r="O82" s="63"/>
      <c r="P82" s="223"/>
      <c r="V82" s="5" t="str">
        <f t="shared" si="43"/>
        <v/>
      </c>
      <c r="W82" s="5" t="str">
        <f t="shared" si="44"/>
        <v/>
      </c>
      <c r="X82" s="5" t="str">
        <f t="shared" si="45"/>
        <v/>
      </c>
      <c r="Y82" s="5" t="str">
        <f t="shared" si="46"/>
        <v/>
      </c>
      <c r="Z82" s="5" t="str">
        <f t="shared" si="47"/>
        <v/>
      </c>
      <c r="AA82" s="10" t="str">
        <f>IF(F82="男",data_kyogisha!A74,"")</f>
        <v/>
      </c>
      <c r="AB82" s="5" t="str">
        <f t="shared" si="37"/>
        <v/>
      </c>
      <c r="AC82" s="5" t="str">
        <f t="shared" si="38"/>
        <v/>
      </c>
      <c r="AD82" s="5" t="str">
        <f t="shared" si="48"/>
        <v/>
      </c>
      <c r="AE82" s="5" t="str">
        <f t="shared" si="39"/>
        <v/>
      </c>
      <c r="AF82" s="5" t="str">
        <f t="shared" si="49"/>
        <v/>
      </c>
      <c r="AG82" s="5" t="str">
        <f>IF(F82="女",data_kyogisha!A74,"")</f>
        <v/>
      </c>
      <c r="AH82" s="1">
        <f t="shared" si="50"/>
        <v>0</v>
      </c>
      <c r="AI82" s="1" t="str">
        <f t="shared" si="40"/>
        <v/>
      </c>
      <c r="AJ82" s="1">
        <f t="shared" si="57"/>
        <v>0</v>
      </c>
      <c r="AK82" s="1" t="str">
        <f t="shared" si="51"/>
        <v/>
      </c>
      <c r="AL82" s="1">
        <f t="shared" si="58"/>
        <v>0</v>
      </c>
      <c r="AM82" s="1" t="str">
        <f t="shared" si="52"/>
        <v/>
      </c>
      <c r="AN82" s="1">
        <f t="shared" si="53"/>
        <v>0</v>
      </c>
      <c r="AO82" s="1" t="str">
        <f t="shared" si="41"/>
        <v/>
      </c>
      <c r="AP82" s="1">
        <f t="shared" si="54"/>
        <v>0</v>
      </c>
      <c r="AQ82" s="1" t="str">
        <f t="shared" si="42"/>
        <v/>
      </c>
      <c r="AR82" s="1">
        <f t="shared" si="55"/>
        <v>0</v>
      </c>
      <c r="AS82" s="1" t="str">
        <f t="shared" si="56"/>
        <v/>
      </c>
    </row>
    <row r="83" spans="1:45">
      <c r="A83" s="35">
        <v>74</v>
      </c>
      <c r="B83" s="60"/>
      <c r="C83" s="60"/>
      <c r="D83" s="60"/>
      <c r="E83" s="269"/>
      <c r="F83" s="60"/>
      <c r="G83" s="61"/>
      <c r="H83" s="62"/>
      <c r="I83" s="190"/>
      <c r="J83" s="62"/>
      <c r="K83" s="190"/>
      <c r="L83" s="62"/>
      <c r="M83" s="213"/>
      <c r="N83" s="63"/>
      <c r="O83" s="63"/>
      <c r="P83" s="223"/>
      <c r="V83" s="5" t="str">
        <f t="shared" si="43"/>
        <v/>
      </c>
      <c r="W83" s="5" t="str">
        <f t="shared" si="44"/>
        <v/>
      </c>
      <c r="X83" s="5" t="str">
        <f t="shared" si="45"/>
        <v/>
      </c>
      <c r="Y83" s="5" t="str">
        <f t="shared" si="46"/>
        <v/>
      </c>
      <c r="Z83" s="5" t="str">
        <f t="shared" si="47"/>
        <v/>
      </c>
      <c r="AA83" s="10" t="str">
        <f>IF(F83="男",data_kyogisha!A75,"")</f>
        <v/>
      </c>
      <c r="AB83" s="5" t="str">
        <f t="shared" si="37"/>
        <v/>
      </c>
      <c r="AC83" s="5" t="str">
        <f t="shared" si="38"/>
        <v/>
      </c>
      <c r="AD83" s="5" t="str">
        <f t="shared" si="48"/>
        <v/>
      </c>
      <c r="AE83" s="5" t="str">
        <f t="shared" si="39"/>
        <v/>
      </c>
      <c r="AF83" s="5" t="str">
        <f t="shared" si="49"/>
        <v/>
      </c>
      <c r="AG83" s="5" t="str">
        <f>IF(F83="女",data_kyogisha!A75,"")</f>
        <v/>
      </c>
      <c r="AH83" s="1">
        <f t="shared" si="50"/>
        <v>0</v>
      </c>
      <c r="AI83" s="1" t="str">
        <f t="shared" si="40"/>
        <v/>
      </c>
      <c r="AJ83" s="1">
        <f t="shared" si="57"/>
        <v>0</v>
      </c>
      <c r="AK83" s="1" t="str">
        <f t="shared" si="51"/>
        <v/>
      </c>
      <c r="AL83" s="1">
        <f t="shared" si="58"/>
        <v>0</v>
      </c>
      <c r="AM83" s="1" t="str">
        <f t="shared" si="52"/>
        <v/>
      </c>
      <c r="AN83" s="1">
        <f t="shared" si="53"/>
        <v>0</v>
      </c>
      <c r="AO83" s="1" t="str">
        <f t="shared" si="41"/>
        <v/>
      </c>
      <c r="AP83" s="1">
        <f t="shared" si="54"/>
        <v>0</v>
      </c>
      <c r="AQ83" s="1" t="str">
        <f t="shared" si="42"/>
        <v/>
      </c>
      <c r="AR83" s="1">
        <f t="shared" si="55"/>
        <v>0</v>
      </c>
      <c r="AS83" s="1" t="str">
        <f t="shared" si="56"/>
        <v/>
      </c>
    </row>
    <row r="84" spans="1:45">
      <c r="A84" s="35">
        <v>75</v>
      </c>
      <c r="B84" s="60"/>
      <c r="C84" s="60"/>
      <c r="D84" s="60"/>
      <c r="E84" s="269"/>
      <c r="F84" s="60"/>
      <c r="G84" s="61"/>
      <c r="H84" s="62"/>
      <c r="I84" s="190"/>
      <c r="J84" s="62"/>
      <c r="K84" s="190"/>
      <c r="L84" s="62"/>
      <c r="M84" s="213"/>
      <c r="N84" s="63"/>
      <c r="O84" s="63"/>
      <c r="P84" s="223"/>
      <c r="V84" s="5" t="str">
        <f t="shared" si="43"/>
        <v/>
      </c>
      <c r="W84" s="5" t="str">
        <f t="shared" si="44"/>
        <v/>
      </c>
      <c r="X84" s="5" t="str">
        <f t="shared" si="45"/>
        <v/>
      </c>
      <c r="Y84" s="5" t="str">
        <f t="shared" si="46"/>
        <v/>
      </c>
      <c r="Z84" s="5" t="str">
        <f t="shared" si="47"/>
        <v/>
      </c>
      <c r="AA84" s="10" t="str">
        <f>IF(F84="男",data_kyogisha!A76,"")</f>
        <v/>
      </c>
      <c r="AB84" s="5" t="str">
        <f t="shared" si="37"/>
        <v/>
      </c>
      <c r="AC84" s="5" t="str">
        <f t="shared" si="38"/>
        <v/>
      </c>
      <c r="AD84" s="5" t="str">
        <f t="shared" si="48"/>
        <v/>
      </c>
      <c r="AE84" s="5" t="str">
        <f t="shared" si="39"/>
        <v/>
      </c>
      <c r="AF84" s="5" t="str">
        <f t="shared" si="49"/>
        <v/>
      </c>
      <c r="AG84" s="5" t="str">
        <f>IF(F84="女",data_kyogisha!A76,"")</f>
        <v/>
      </c>
      <c r="AH84" s="1">
        <f t="shared" si="50"/>
        <v>0</v>
      </c>
      <c r="AI84" s="1" t="str">
        <f t="shared" si="40"/>
        <v/>
      </c>
      <c r="AJ84" s="1">
        <f t="shared" si="57"/>
        <v>0</v>
      </c>
      <c r="AK84" s="1" t="str">
        <f t="shared" si="51"/>
        <v/>
      </c>
      <c r="AL84" s="1">
        <f t="shared" si="58"/>
        <v>0</v>
      </c>
      <c r="AM84" s="1" t="str">
        <f t="shared" si="52"/>
        <v/>
      </c>
      <c r="AN84" s="1">
        <f t="shared" si="53"/>
        <v>0</v>
      </c>
      <c r="AO84" s="1" t="str">
        <f t="shared" ref="AO84:AO99" si="59">IF(AND(F84="女",N84="○"),B84,"")</f>
        <v/>
      </c>
      <c r="AP84" s="1">
        <f t="shared" si="54"/>
        <v>0</v>
      </c>
      <c r="AQ84" s="1" t="str">
        <f t="shared" si="42"/>
        <v/>
      </c>
      <c r="AR84" s="1">
        <f t="shared" si="55"/>
        <v>0</v>
      </c>
      <c r="AS84" s="1" t="str">
        <f t="shared" si="56"/>
        <v/>
      </c>
    </row>
    <row r="85" spans="1:45">
      <c r="A85" s="35">
        <v>76</v>
      </c>
      <c r="B85" s="60"/>
      <c r="C85" s="60"/>
      <c r="D85" s="60"/>
      <c r="E85" s="269"/>
      <c r="F85" s="60"/>
      <c r="G85" s="61"/>
      <c r="H85" s="62"/>
      <c r="I85" s="190"/>
      <c r="J85" s="62"/>
      <c r="K85" s="190"/>
      <c r="L85" s="62"/>
      <c r="M85" s="213"/>
      <c r="N85" s="63"/>
      <c r="O85" s="63"/>
      <c r="P85" s="223"/>
      <c r="V85" s="5" t="str">
        <f t="shared" si="43"/>
        <v/>
      </c>
      <c r="W85" s="5" t="str">
        <f t="shared" si="44"/>
        <v/>
      </c>
      <c r="X85" s="5" t="str">
        <f t="shared" si="45"/>
        <v/>
      </c>
      <c r="Y85" s="5" t="str">
        <f t="shared" si="46"/>
        <v/>
      </c>
      <c r="Z85" s="5" t="str">
        <f t="shared" si="47"/>
        <v/>
      </c>
      <c r="AA85" s="10" t="str">
        <f>IF(F85="男",data_kyogisha!A77,"")</f>
        <v/>
      </c>
      <c r="AB85" s="5" t="str">
        <f t="shared" si="37"/>
        <v/>
      </c>
      <c r="AC85" s="5" t="str">
        <f t="shared" si="38"/>
        <v/>
      </c>
      <c r="AD85" s="5" t="str">
        <f t="shared" si="48"/>
        <v/>
      </c>
      <c r="AE85" s="5" t="str">
        <f t="shared" si="39"/>
        <v/>
      </c>
      <c r="AF85" s="5" t="str">
        <f t="shared" si="49"/>
        <v/>
      </c>
      <c r="AG85" s="5" t="str">
        <f>IF(F85="女",data_kyogisha!A77,"")</f>
        <v/>
      </c>
      <c r="AH85" s="1">
        <f t="shared" si="50"/>
        <v>0</v>
      </c>
      <c r="AI85" s="1" t="str">
        <f t="shared" si="40"/>
        <v/>
      </c>
      <c r="AJ85" s="1">
        <f t="shared" si="57"/>
        <v>0</v>
      </c>
      <c r="AK85" s="1" t="str">
        <f t="shared" si="51"/>
        <v/>
      </c>
      <c r="AL85" s="1">
        <f t="shared" si="58"/>
        <v>0</v>
      </c>
      <c r="AM85" s="1" t="str">
        <f t="shared" si="52"/>
        <v/>
      </c>
      <c r="AN85" s="1">
        <f t="shared" si="53"/>
        <v>0</v>
      </c>
      <c r="AO85" s="1" t="str">
        <f t="shared" si="59"/>
        <v/>
      </c>
      <c r="AP85" s="1">
        <f t="shared" si="54"/>
        <v>0</v>
      </c>
      <c r="AQ85" s="1" t="str">
        <f t="shared" si="42"/>
        <v/>
      </c>
      <c r="AR85" s="1">
        <f t="shared" si="55"/>
        <v>0</v>
      </c>
      <c r="AS85" s="1" t="str">
        <f t="shared" si="56"/>
        <v/>
      </c>
    </row>
    <row r="86" spans="1:45">
      <c r="A86" s="35">
        <v>77</v>
      </c>
      <c r="B86" s="60"/>
      <c r="C86" s="60"/>
      <c r="D86" s="60"/>
      <c r="E86" s="269"/>
      <c r="F86" s="60"/>
      <c r="G86" s="61"/>
      <c r="H86" s="62"/>
      <c r="I86" s="190"/>
      <c r="J86" s="62"/>
      <c r="K86" s="190"/>
      <c r="L86" s="62"/>
      <c r="M86" s="213"/>
      <c r="N86" s="63"/>
      <c r="O86" s="63"/>
      <c r="P86" s="223"/>
      <c r="V86" s="5" t="str">
        <f t="shared" si="43"/>
        <v/>
      </c>
      <c r="W86" s="5" t="str">
        <f t="shared" si="44"/>
        <v/>
      </c>
      <c r="X86" s="5" t="str">
        <f t="shared" si="45"/>
        <v/>
      </c>
      <c r="Y86" s="5" t="str">
        <f t="shared" si="46"/>
        <v/>
      </c>
      <c r="Z86" s="5" t="str">
        <f t="shared" si="47"/>
        <v/>
      </c>
      <c r="AA86" s="10" t="str">
        <f>IF(F86="男",data_kyogisha!A78,"")</f>
        <v/>
      </c>
      <c r="AB86" s="5" t="str">
        <f t="shared" si="37"/>
        <v/>
      </c>
      <c r="AC86" s="5" t="str">
        <f t="shared" si="38"/>
        <v/>
      </c>
      <c r="AD86" s="5" t="str">
        <f t="shared" si="48"/>
        <v/>
      </c>
      <c r="AE86" s="5" t="str">
        <f t="shared" si="39"/>
        <v/>
      </c>
      <c r="AF86" s="5" t="str">
        <f t="shared" si="49"/>
        <v/>
      </c>
      <c r="AG86" s="5" t="str">
        <f>IF(F86="女",data_kyogisha!A78,"")</f>
        <v/>
      </c>
      <c r="AH86" s="1">
        <f t="shared" si="50"/>
        <v>0</v>
      </c>
      <c r="AI86" s="1" t="str">
        <f t="shared" si="40"/>
        <v/>
      </c>
      <c r="AJ86" s="1">
        <f t="shared" si="57"/>
        <v>0</v>
      </c>
      <c r="AK86" s="1" t="str">
        <f t="shared" si="51"/>
        <v/>
      </c>
      <c r="AL86" s="1">
        <f t="shared" si="58"/>
        <v>0</v>
      </c>
      <c r="AM86" s="1" t="str">
        <f t="shared" si="52"/>
        <v/>
      </c>
      <c r="AN86" s="1">
        <f t="shared" si="53"/>
        <v>0</v>
      </c>
      <c r="AO86" s="1" t="str">
        <f t="shared" si="59"/>
        <v/>
      </c>
      <c r="AP86" s="1">
        <f t="shared" si="54"/>
        <v>0</v>
      </c>
      <c r="AQ86" s="1" t="str">
        <f t="shared" si="42"/>
        <v/>
      </c>
      <c r="AR86" s="1">
        <f t="shared" si="55"/>
        <v>0</v>
      </c>
      <c r="AS86" s="1" t="str">
        <f t="shared" si="56"/>
        <v/>
      </c>
    </row>
    <row r="87" spans="1:45">
      <c r="A87" s="35">
        <v>78</v>
      </c>
      <c r="B87" s="60"/>
      <c r="C87" s="60"/>
      <c r="D87" s="60"/>
      <c r="E87" s="269"/>
      <c r="F87" s="60"/>
      <c r="G87" s="61"/>
      <c r="H87" s="62"/>
      <c r="I87" s="190"/>
      <c r="J87" s="62"/>
      <c r="K87" s="190"/>
      <c r="L87" s="62"/>
      <c r="M87" s="213"/>
      <c r="N87" s="63"/>
      <c r="O87" s="63"/>
      <c r="P87" s="223"/>
      <c r="V87" s="5" t="str">
        <f t="shared" si="43"/>
        <v/>
      </c>
      <c r="W87" s="5" t="str">
        <f t="shared" si="44"/>
        <v/>
      </c>
      <c r="X87" s="5" t="str">
        <f t="shared" si="45"/>
        <v/>
      </c>
      <c r="Y87" s="5" t="str">
        <f t="shared" si="46"/>
        <v/>
      </c>
      <c r="Z87" s="5" t="str">
        <f t="shared" si="47"/>
        <v/>
      </c>
      <c r="AA87" s="10" t="str">
        <f>IF(F87="男",data_kyogisha!A79,"")</f>
        <v/>
      </c>
      <c r="AB87" s="5" t="str">
        <f t="shared" si="37"/>
        <v/>
      </c>
      <c r="AC87" s="5" t="str">
        <f t="shared" si="38"/>
        <v/>
      </c>
      <c r="AD87" s="5" t="str">
        <f t="shared" si="48"/>
        <v/>
      </c>
      <c r="AE87" s="5" t="str">
        <f t="shared" si="39"/>
        <v/>
      </c>
      <c r="AF87" s="5" t="str">
        <f t="shared" si="49"/>
        <v/>
      </c>
      <c r="AG87" s="5" t="str">
        <f>IF(F87="女",data_kyogisha!A79,"")</f>
        <v/>
      </c>
      <c r="AH87" s="1">
        <f t="shared" si="50"/>
        <v>0</v>
      </c>
      <c r="AI87" s="1" t="str">
        <f t="shared" si="40"/>
        <v/>
      </c>
      <c r="AJ87" s="1">
        <f t="shared" si="57"/>
        <v>0</v>
      </c>
      <c r="AK87" s="1" t="str">
        <f t="shared" si="51"/>
        <v/>
      </c>
      <c r="AL87" s="1">
        <f t="shared" si="58"/>
        <v>0</v>
      </c>
      <c r="AM87" s="1" t="str">
        <f t="shared" si="52"/>
        <v/>
      </c>
      <c r="AN87" s="1">
        <f t="shared" si="53"/>
        <v>0</v>
      </c>
      <c r="AO87" s="1" t="str">
        <f t="shared" si="59"/>
        <v/>
      </c>
      <c r="AP87" s="1">
        <f t="shared" si="54"/>
        <v>0</v>
      </c>
      <c r="AQ87" s="1" t="str">
        <f t="shared" si="42"/>
        <v/>
      </c>
      <c r="AR87" s="1">
        <f t="shared" si="55"/>
        <v>0</v>
      </c>
      <c r="AS87" s="1" t="str">
        <f t="shared" si="56"/>
        <v/>
      </c>
    </row>
    <row r="88" spans="1:45">
      <c r="A88" s="35">
        <v>79</v>
      </c>
      <c r="B88" s="60"/>
      <c r="C88" s="60"/>
      <c r="D88" s="60"/>
      <c r="E88" s="269"/>
      <c r="F88" s="60"/>
      <c r="G88" s="61"/>
      <c r="H88" s="62"/>
      <c r="I88" s="190"/>
      <c r="J88" s="62"/>
      <c r="K88" s="190"/>
      <c r="L88" s="62"/>
      <c r="M88" s="213"/>
      <c r="N88" s="63"/>
      <c r="O88" s="63"/>
      <c r="P88" s="223"/>
      <c r="V88" s="5" t="str">
        <f t="shared" si="43"/>
        <v/>
      </c>
      <c r="W88" s="5" t="str">
        <f t="shared" si="44"/>
        <v/>
      </c>
      <c r="X88" s="5" t="str">
        <f t="shared" si="45"/>
        <v/>
      </c>
      <c r="Y88" s="5" t="str">
        <f t="shared" si="46"/>
        <v/>
      </c>
      <c r="Z88" s="5" t="str">
        <f t="shared" si="47"/>
        <v/>
      </c>
      <c r="AA88" s="10" t="str">
        <f>IF(F88="男",data_kyogisha!A80,"")</f>
        <v/>
      </c>
      <c r="AB88" s="5" t="str">
        <f t="shared" si="37"/>
        <v/>
      </c>
      <c r="AC88" s="5" t="str">
        <f t="shared" si="38"/>
        <v/>
      </c>
      <c r="AD88" s="5" t="str">
        <f t="shared" si="48"/>
        <v/>
      </c>
      <c r="AE88" s="5" t="str">
        <f t="shared" si="39"/>
        <v/>
      </c>
      <c r="AF88" s="5" t="str">
        <f t="shared" si="49"/>
        <v/>
      </c>
      <c r="AG88" s="5" t="str">
        <f>IF(F88="女",data_kyogisha!A80,"")</f>
        <v/>
      </c>
      <c r="AH88" s="1">
        <f t="shared" si="50"/>
        <v>0</v>
      </c>
      <c r="AI88" s="1" t="str">
        <f t="shared" si="40"/>
        <v/>
      </c>
      <c r="AJ88" s="1">
        <f t="shared" si="57"/>
        <v>0</v>
      </c>
      <c r="AK88" s="1" t="str">
        <f t="shared" si="51"/>
        <v/>
      </c>
      <c r="AL88" s="1">
        <f t="shared" si="58"/>
        <v>0</v>
      </c>
      <c r="AM88" s="1" t="str">
        <f t="shared" si="52"/>
        <v/>
      </c>
      <c r="AN88" s="1">
        <f t="shared" si="53"/>
        <v>0</v>
      </c>
      <c r="AO88" s="1" t="str">
        <f t="shared" si="59"/>
        <v/>
      </c>
      <c r="AP88" s="1">
        <f t="shared" si="54"/>
        <v>0</v>
      </c>
      <c r="AQ88" s="1" t="str">
        <f t="shared" si="42"/>
        <v/>
      </c>
      <c r="AR88" s="1">
        <f t="shared" si="55"/>
        <v>0</v>
      </c>
      <c r="AS88" s="1" t="str">
        <f t="shared" si="56"/>
        <v/>
      </c>
    </row>
    <row r="89" spans="1:45">
      <c r="A89" s="35">
        <v>80</v>
      </c>
      <c r="B89" s="60"/>
      <c r="C89" s="60"/>
      <c r="D89" s="60"/>
      <c r="E89" s="269"/>
      <c r="F89" s="60"/>
      <c r="G89" s="61"/>
      <c r="H89" s="62"/>
      <c r="I89" s="190"/>
      <c r="J89" s="62"/>
      <c r="K89" s="190"/>
      <c r="L89" s="62"/>
      <c r="M89" s="213"/>
      <c r="N89" s="63"/>
      <c r="O89" s="63"/>
      <c r="P89" s="223"/>
      <c r="V89" s="5" t="str">
        <f t="shared" si="43"/>
        <v/>
      </c>
      <c r="W89" s="5" t="str">
        <f t="shared" si="44"/>
        <v/>
      </c>
      <c r="X89" s="5" t="str">
        <f t="shared" si="45"/>
        <v/>
      </c>
      <c r="Y89" s="5" t="str">
        <f t="shared" si="46"/>
        <v/>
      </c>
      <c r="Z89" s="5" t="str">
        <f t="shared" si="47"/>
        <v/>
      </c>
      <c r="AA89" s="10" t="str">
        <f>IF(F89="男",data_kyogisha!A81,"")</f>
        <v/>
      </c>
      <c r="AB89" s="5" t="str">
        <f t="shared" si="37"/>
        <v/>
      </c>
      <c r="AC89" s="5" t="str">
        <f t="shared" si="38"/>
        <v/>
      </c>
      <c r="AD89" s="5" t="str">
        <f t="shared" si="48"/>
        <v/>
      </c>
      <c r="AE89" s="5" t="str">
        <f t="shared" si="39"/>
        <v/>
      </c>
      <c r="AF89" s="5" t="str">
        <f t="shared" si="49"/>
        <v/>
      </c>
      <c r="AG89" s="5" t="str">
        <f>IF(F89="女",data_kyogisha!A81,"")</f>
        <v/>
      </c>
      <c r="AH89" s="1">
        <f t="shared" si="50"/>
        <v>0</v>
      </c>
      <c r="AI89" s="1" t="str">
        <f t="shared" si="40"/>
        <v/>
      </c>
      <c r="AJ89" s="1">
        <f t="shared" si="57"/>
        <v>0</v>
      </c>
      <c r="AK89" s="1" t="str">
        <f t="shared" si="51"/>
        <v/>
      </c>
      <c r="AL89" s="1">
        <f t="shared" si="58"/>
        <v>0</v>
      </c>
      <c r="AM89" s="1" t="str">
        <f t="shared" si="52"/>
        <v/>
      </c>
      <c r="AN89" s="1">
        <f t="shared" si="53"/>
        <v>0</v>
      </c>
      <c r="AO89" s="1" t="str">
        <f t="shared" si="59"/>
        <v/>
      </c>
      <c r="AP89" s="1">
        <f t="shared" si="54"/>
        <v>0</v>
      </c>
      <c r="AQ89" s="1" t="str">
        <f t="shared" si="42"/>
        <v/>
      </c>
      <c r="AR89" s="1">
        <f t="shared" si="55"/>
        <v>0</v>
      </c>
      <c r="AS89" s="1" t="str">
        <f t="shared" si="56"/>
        <v/>
      </c>
    </row>
    <row r="90" spans="1:45">
      <c r="A90" s="35">
        <v>81</v>
      </c>
      <c r="B90" s="60"/>
      <c r="C90" s="60"/>
      <c r="D90" s="60"/>
      <c r="E90" s="269"/>
      <c r="F90" s="60"/>
      <c r="G90" s="61"/>
      <c r="H90" s="62"/>
      <c r="I90" s="190"/>
      <c r="J90" s="62"/>
      <c r="K90" s="190"/>
      <c r="L90" s="62"/>
      <c r="M90" s="213"/>
      <c r="N90" s="63"/>
      <c r="O90" s="63"/>
      <c r="P90" s="223"/>
      <c r="V90" s="5" t="str">
        <f t="shared" si="43"/>
        <v/>
      </c>
      <c r="W90" s="5" t="str">
        <f t="shared" si="44"/>
        <v/>
      </c>
      <c r="X90" s="5" t="str">
        <f t="shared" si="45"/>
        <v/>
      </c>
      <c r="Y90" s="5" t="str">
        <f t="shared" si="46"/>
        <v/>
      </c>
      <c r="Z90" s="5" t="str">
        <f t="shared" si="47"/>
        <v/>
      </c>
      <c r="AA90" s="10" t="str">
        <f>IF(F90="男",data_kyogisha!A82,"")</f>
        <v/>
      </c>
      <c r="AB90" s="5" t="str">
        <f t="shared" si="37"/>
        <v/>
      </c>
      <c r="AC90" s="5" t="str">
        <f t="shared" si="38"/>
        <v/>
      </c>
      <c r="AD90" s="5" t="str">
        <f t="shared" si="48"/>
        <v/>
      </c>
      <c r="AE90" s="5" t="str">
        <f t="shared" si="39"/>
        <v/>
      </c>
      <c r="AF90" s="5" t="str">
        <f t="shared" si="49"/>
        <v/>
      </c>
      <c r="AG90" s="5" t="str">
        <f>IF(F90="女",data_kyogisha!A82,"")</f>
        <v/>
      </c>
      <c r="AH90" s="1">
        <f t="shared" si="50"/>
        <v>0</v>
      </c>
      <c r="AI90" s="1" t="str">
        <f t="shared" si="40"/>
        <v/>
      </c>
      <c r="AJ90" s="1">
        <f t="shared" si="57"/>
        <v>0</v>
      </c>
      <c r="AK90" s="1" t="str">
        <f t="shared" si="51"/>
        <v/>
      </c>
      <c r="AL90" s="1">
        <f t="shared" si="58"/>
        <v>0</v>
      </c>
      <c r="AM90" s="1" t="str">
        <f t="shared" si="52"/>
        <v/>
      </c>
      <c r="AN90" s="1">
        <f t="shared" si="53"/>
        <v>0</v>
      </c>
      <c r="AO90" s="1" t="str">
        <f t="shared" si="59"/>
        <v/>
      </c>
      <c r="AP90" s="1">
        <f t="shared" si="54"/>
        <v>0</v>
      </c>
      <c r="AQ90" s="1" t="str">
        <f t="shared" si="42"/>
        <v/>
      </c>
      <c r="AR90" s="1">
        <f t="shared" si="55"/>
        <v>0</v>
      </c>
      <c r="AS90" s="1" t="str">
        <f t="shared" si="56"/>
        <v/>
      </c>
    </row>
    <row r="91" spans="1:45">
      <c r="A91" s="35">
        <v>82</v>
      </c>
      <c r="B91" s="60"/>
      <c r="C91" s="60"/>
      <c r="D91" s="60"/>
      <c r="E91" s="269"/>
      <c r="F91" s="60"/>
      <c r="G91" s="61"/>
      <c r="H91" s="62"/>
      <c r="I91" s="190"/>
      <c r="J91" s="62"/>
      <c r="K91" s="190"/>
      <c r="L91" s="62"/>
      <c r="M91" s="213"/>
      <c r="N91" s="63"/>
      <c r="O91" s="63"/>
      <c r="P91" s="223"/>
      <c r="V91" s="5" t="str">
        <f t="shared" si="43"/>
        <v/>
      </c>
      <c r="W91" s="5" t="str">
        <f t="shared" si="44"/>
        <v/>
      </c>
      <c r="X91" s="5" t="str">
        <f t="shared" si="45"/>
        <v/>
      </c>
      <c r="Y91" s="5" t="str">
        <f t="shared" si="46"/>
        <v/>
      </c>
      <c r="Z91" s="5" t="str">
        <f t="shared" si="47"/>
        <v/>
      </c>
      <c r="AA91" s="10" t="str">
        <f>IF(F91="男",data_kyogisha!A83,"")</f>
        <v/>
      </c>
      <c r="AB91" s="5" t="str">
        <f t="shared" si="37"/>
        <v/>
      </c>
      <c r="AC91" s="5" t="str">
        <f t="shared" si="38"/>
        <v/>
      </c>
      <c r="AD91" s="5" t="str">
        <f t="shared" si="48"/>
        <v/>
      </c>
      <c r="AE91" s="5" t="str">
        <f t="shared" si="39"/>
        <v/>
      </c>
      <c r="AF91" s="5" t="str">
        <f t="shared" si="49"/>
        <v/>
      </c>
      <c r="AG91" s="5" t="str">
        <f>IF(F91="女",data_kyogisha!A83,"")</f>
        <v/>
      </c>
      <c r="AH91" s="1">
        <f t="shared" si="50"/>
        <v>0</v>
      </c>
      <c r="AI91" s="1" t="str">
        <f t="shared" si="40"/>
        <v/>
      </c>
      <c r="AJ91" s="1">
        <f t="shared" si="57"/>
        <v>0</v>
      </c>
      <c r="AK91" s="1" t="str">
        <f t="shared" si="51"/>
        <v/>
      </c>
      <c r="AL91" s="1">
        <f t="shared" si="58"/>
        <v>0</v>
      </c>
      <c r="AM91" s="1" t="str">
        <f t="shared" si="52"/>
        <v/>
      </c>
      <c r="AN91" s="1">
        <f t="shared" si="53"/>
        <v>0</v>
      </c>
      <c r="AO91" s="1" t="str">
        <f t="shared" si="59"/>
        <v/>
      </c>
      <c r="AP91" s="1">
        <f t="shared" si="54"/>
        <v>0</v>
      </c>
      <c r="AQ91" s="1" t="str">
        <f t="shared" si="42"/>
        <v/>
      </c>
      <c r="AR91" s="1">
        <f t="shared" si="55"/>
        <v>0</v>
      </c>
      <c r="AS91" s="1" t="str">
        <f t="shared" si="56"/>
        <v/>
      </c>
    </row>
    <row r="92" spans="1:45">
      <c r="A92" s="35">
        <v>83</v>
      </c>
      <c r="B92" s="60"/>
      <c r="C92" s="60"/>
      <c r="D92" s="60"/>
      <c r="E92" s="269"/>
      <c r="F92" s="60"/>
      <c r="G92" s="61"/>
      <c r="H92" s="62"/>
      <c r="I92" s="190"/>
      <c r="J92" s="62"/>
      <c r="K92" s="190"/>
      <c r="L92" s="62"/>
      <c r="M92" s="213"/>
      <c r="N92" s="63"/>
      <c r="O92" s="63"/>
      <c r="P92" s="223"/>
      <c r="V92" s="5" t="str">
        <f t="shared" si="43"/>
        <v/>
      </c>
      <c r="W92" s="5" t="str">
        <f t="shared" si="44"/>
        <v/>
      </c>
      <c r="X92" s="5" t="str">
        <f t="shared" si="45"/>
        <v/>
      </c>
      <c r="Y92" s="5" t="str">
        <f t="shared" si="46"/>
        <v/>
      </c>
      <c r="Z92" s="5" t="str">
        <f t="shared" si="47"/>
        <v/>
      </c>
      <c r="AA92" s="10" t="str">
        <f>IF(F92="男",data_kyogisha!A84,"")</f>
        <v/>
      </c>
      <c r="AB92" s="5" t="str">
        <f t="shared" si="37"/>
        <v/>
      </c>
      <c r="AC92" s="5" t="str">
        <f t="shared" si="38"/>
        <v/>
      </c>
      <c r="AD92" s="5" t="str">
        <f t="shared" si="48"/>
        <v/>
      </c>
      <c r="AE92" s="5" t="str">
        <f t="shared" si="39"/>
        <v/>
      </c>
      <c r="AF92" s="5" t="str">
        <f t="shared" si="49"/>
        <v/>
      </c>
      <c r="AG92" s="5" t="str">
        <f>IF(F92="女",data_kyogisha!A84,"")</f>
        <v/>
      </c>
      <c r="AH92" s="1">
        <f t="shared" si="50"/>
        <v>0</v>
      </c>
      <c r="AI92" s="1" t="str">
        <f t="shared" si="40"/>
        <v/>
      </c>
      <c r="AJ92" s="1">
        <f t="shared" si="57"/>
        <v>0</v>
      </c>
      <c r="AK92" s="1" t="str">
        <f t="shared" si="51"/>
        <v/>
      </c>
      <c r="AL92" s="1">
        <f t="shared" si="58"/>
        <v>0</v>
      </c>
      <c r="AM92" s="1" t="str">
        <f t="shared" si="52"/>
        <v/>
      </c>
      <c r="AN92" s="1">
        <f t="shared" si="53"/>
        <v>0</v>
      </c>
      <c r="AO92" s="1" t="str">
        <f t="shared" si="59"/>
        <v/>
      </c>
      <c r="AP92" s="1">
        <f t="shared" si="54"/>
        <v>0</v>
      </c>
      <c r="AQ92" s="1" t="str">
        <f t="shared" si="42"/>
        <v/>
      </c>
      <c r="AR92" s="1">
        <f t="shared" si="55"/>
        <v>0</v>
      </c>
      <c r="AS92" s="1" t="str">
        <f t="shared" si="56"/>
        <v/>
      </c>
    </row>
    <row r="93" spans="1:45">
      <c r="A93" s="35">
        <v>84</v>
      </c>
      <c r="B93" s="60"/>
      <c r="C93" s="60"/>
      <c r="D93" s="60"/>
      <c r="E93" s="269"/>
      <c r="F93" s="60"/>
      <c r="G93" s="61"/>
      <c r="H93" s="62"/>
      <c r="I93" s="190"/>
      <c r="J93" s="62"/>
      <c r="K93" s="190"/>
      <c r="L93" s="62"/>
      <c r="M93" s="213"/>
      <c r="N93" s="63"/>
      <c r="O93" s="63"/>
      <c r="P93" s="223"/>
      <c r="V93" s="5" t="str">
        <f t="shared" si="43"/>
        <v/>
      </c>
      <c r="W93" s="5" t="str">
        <f t="shared" si="44"/>
        <v/>
      </c>
      <c r="X93" s="5" t="str">
        <f t="shared" si="45"/>
        <v/>
      </c>
      <c r="Y93" s="5" t="str">
        <f t="shared" si="46"/>
        <v/>
      </c>
      <c r="Z93" s="5" t="str">
        <f t="shared" si="47"/>
        <v/>
      </c>
      <c r="AA93" s="10" t="str">
        <f>IF(F93="男",data_kyogisha!A85,"")</f>
        <v/>
      </c>
      <c r="AB93" s="5" t="str">
        <f t="shared" si="37"/>
        <v/>
      </c>
      <c r="AC93" s="5" t="str">
        <f t="shared" si="38"/>
        <v/>
      </c>
      <c r="AD93" s="5" t="str">
        <f t="shared" si="48"/>
        <v/>
      </c>
      <c r="AE93" s="5" t="str">
        <f t="shared" si="39"/>
        <v/>
      </c>
      <c r="AF93" s="5" t="str">
        <f t="shared" si="49"/>
        <v/>
      </c>
      <c r="AG93" s="5" t="str">
        <f>IF(F93="女",data_kyogisha!A85,"")</f>
        <v/>
      </c>
      <c r="AH93" s="1">
        <f t="shared" si="50"/>
        <v>0</v>
      </c>
      <c r="AI93" s="1" t="str">
        <f t="shared" si="40"/>
        <v/>
      </c>
      <c r="AJ93" s="1">
        <f t="shared" si="57"/>
        <v>0</v>
      </c>
      <c r="AK93" s="1" t="str">
        <f t="shared" si="51"/>
        <v/>
      </c>
      <c r="AL93" s="1">
        <f t="shared" si="58"/>
        <v>0</v>
      </c>
      <c r="AM93" s="1" t="str">
        <f t="shared" si="52"/>
        <v/>
      </c>
      <c r="AN93" s="1">
        <f t="shared" si="53"/>
        <v>0</v>
      </c>
      <c r="AO93" s="1" t="str">
        <f t="shared" si="59"/>
        <v/>
      </c>
      <c r="AP93" s="1">
        <f t="shared" si="54"/>
        <v>0</v>
      </c>
      <c r="AQ93" s="1" t="str">
        <f t="shared" si="42"/>
        <v/>
      </c>
      <c r="AR93" s="1">
        <f t="shared" si="55"/>
        <v>0</v>
      </c>
      <c r="AS93" s="1" t="str">
        <f t="shared" si="56"/>
        <v/>
      </c>
    </row>
    <row r="94" spans="1:45">
      <c r="A94" s="35">
        <v>85</v>
      </c>
      <c r="B94" s="60"/>
      <c r="C94" s="60"/>
      <c r="D94" s="60"/>
      <c r="E94" s="269"/>
      <c r="F94" s="60"/>
      <c r="G94" s="61"/>
      <c r="H94" s="62"/>
      <c r="I94" s="190"/>
      <c r="J94" s="62"/>
      <c r="K94" s="190"/>
      <c r="L94" s="62"/>
      <c r="M94" s="213"/>
      <c r="N94" s="63"/>
      <c r="O94" s="63"/>
      <c r="P94" s="223"/>
      <c r="V94" s="5" t="str">
        <f t="shared" si="43"/>
        <v/>
      </c>
      <c r="W94" s="5" t="str">
        <f t="shared" si="44"/>
        <v/>
      </c>
      <c r="X94" s="5" t="str">
        <f t="shared" si="45"/>
        <v/>
      </c>
      <c r="Y94" s="5" t="str">
        <f t="shared" si="46"/>
        <v/>
      </c>
      <c r="Z94" s="5" t="str">
        <f t="shared" si="47"/>
        <v/>
      </c>
      <c r="AA94" s="10" t="str">
        <f>IF(F94="男",data_kyogisha!A86,"")</f>
        <v/>
      </c>
      <c r="AB94" s="5" t="str">
        <f t="shared" si="37"/>
        <v/>
      </c>
      <c r="AC94" s="5" t="str">
        <f t="shared" si="38"/>
        <v/>
      </c>
      <c r="AD94" s="5" t="str">
        <f t="shared" si="48"/>
        <v/>
      </c>
      <c r="AE94" s="5" t="str">
        <f t="shared" si="39"/>
        <v/>
      </c>
      <c r="AF94" s="5" t="str">
        <f t="shared" si="49"/>
        <v/>
      </c>
      <c r="AG94" s="5" t="str">
        <f>IF(F94="女",data_kyogisha!A86,"")</f>
        <v/>
      </c>
      <c r="AH94" s="1">
        <f t="shared" si="50"/>
        <v>0</v>
      </c>
      <c r="AI94" s="1" t="str">
        <f t="shared" si="40"/>
        <v/>
      </c>
      <c r="AJ94" s="1">
        <f t="shared" si="57"/>
        <v>0</v>
      </c>
      <c r="AK94" s="1" t="str">
        <f t="shared" si="51"/>
        <v/>
      </c>
      <c r="AL94" s="1">
        <f t="shared" si="58"/>
        <v>0</v>
      </c>
      <c r="AM94" s="1" t="str">
        <f t="shared" si="52"/>
        <v/>
      </c>
      <c r="AN94" s="1">
        <f t="shared" si="53"/>
        <v>0</v>
      </c>
      <c r="AO94" s="1" t="str">
        <f t="shared" si="59"/>
        <v/>
      </c>
      <c r="AP94" s="1">
        <f t="shared" si="54"/>
        <v>0</v>
      </c>
      <c r="AQ94" s="1" t="str">
        <f t="shared" si="42"/>
        <v/>
      </c>
      <c r="AR94" s="1">
        <f t="shared" si="55"/>
        <v>0</v>
      </c>
      <c r="AS94" s="1" t="str">
        <f t="shared" si="56"/>
        <v/>
      </c>
    </row>
    <row r="95" spans="1:45">
      <c r="A95" s="35">
        <v>86</v>
      </c>
      <c r="B95" s="60"/>
      <c r="C95" s="60"/>
      <c r="D95" s="60"/>
      <c r="E95" s="269"/>
      <c r="F95" s="60"/>
      <c r="G95" s="61"/>
      <c r="H95" s="62"/>
      <c r="I95" s="190"/>
      <c r="J95" s="62"/>
      <c r="K95" s="190"/>
      <c r="L95" s="62"/>
      <c r="M95" s="213"/>
      <c r="N95" s="63"/>
      <c r="O95" s="63"/>
      <c r="P95" s="223"/>
      <c r="V95" s="5" t="str">
        <f t="shared" si="43"/>
        <v/>
      </c>
      <c r="W95" s="5" t="str">
        <f t="shared" si="44"/>
        <v/>
      </c>
      <c r="X95" s="5" t="str">
        <f t="shared" si="45"/>
        <v/>
      </c>
      <c r="Y95" s="5" t="str">
        <f t="shared" si="46"/>
        <v/>
      </c>
      <c r="Z95" s="5" t="str">
        <f t="shared" si="47"/>
        <v/>
      </c>
      <c r="AA95" s="10" t="str">
        <f>IF(F95="男",data_kyogisha!A87,"")</f>
        <v/>
      </c>
      <c r="AB95" s="5" t="str">
        <f t="shared" si="37"/>
        <v/>
      </c>
      <c r="AC95" s="5" t="str">
        <f t="shared" si="38"/>
        <v/>
      </c>
      <c r="AD95" s="5" t="str">
        <f t="shared" si="48"/>
        <v/>
      </c>
      <c r="AE95" s="5" t="str">
        <f t="shared" si="39"/>
        <v/>
      </c>
      <c r="AF95" s="5" t="str">
        <f t="shared" si="49"/>
        <v/>
      </c>
      <c r="AG95" s="5" t="str">
        <f>IF(F95="女",data_kyogisha!A87,"")</f>
        <v/>
      </c>
      <c r="AH95" s="1">
        <f t="shared" si="50"/>
        <v>0</v>
      </c>
      <c r="AI95" s="1" t="str">
        <f t="shared" si="40"/>
        <v/>
      </c>
      <c r="AJ95" s="1">
        <f t="shared" si="57"/>
        <v>0</v>
      </c>
      <c r="AK95" s="1" t="str">
        <f t="shared" si="51"/>
        <v/>
      </c>
      <c r="AL95" s="1">
        <f t="shared" si="58"/>
        <v>0</v>
      </c>
      <c r="AM95" s="1" t="str">
        <f t="shared" si="52"/>
        <v/>
      </c>
      <c r="AN95" s="1">
        <f t="shared" si="53"/>
        <v>0</v>
      </c>
      <c r="AO95" s="1" t="str">
        <f t="shared" si="59"/>
        <v/>
      </c>
      <c r="AP95" s="1">
        <f t="shared" si="54"/>
        <v>0</v>
      </c>
      <c r="AQ95" s="1" t="str">
        <f t="shared" si="42"/>
        <v/>
      </c>
      <c r="AR95" s="1">
        <f t="shared" si="55"/>
        <v>0</v>
      </c>
      <c r="AS95" s="1" t="str">
        <f t="shared" si="56"/>
        <v/>
      </c>
    </row>
    <row r="96" spans="1:45">
      <c r="A96" s="35">
        <v>87</v>
      </c>
      <c r="B96" s="60"/>
      <c r="C96" s="60"/>
      <c r="D96" s="60"/>
      <c r="E96" s="269"/>
      <c r="F96" s="60"/>
      <c r="G96" s="61"/>
      <c r="H96" s="62"/>
      <c r="I96" s="190"/>
      <c r="J96" s="62"/>
      <c r="K96" s="190"/>
      <c r="L96" s="62"/>
      <c r="M96" s="213"/>
      <c r="N96" s="63"/>
      <c r="O96" s="63"/>
      <c r="P96" s="223"/>
      <c r="V96" s="5" t="str">
        <f t="shared" si="43"/>
        <v/>
      </c>
      <c r="W96" s="5" t="str">
        <f t="shared" si="44"/>
        <v/>
      </c>
      <c r="X96" s="5" t="str">
        <f t="shared" si="45"/>
        <v/>
      </c>
      <c r="Y96" s="5" t="str">
        <f t="shared" si="46"/>
        <v/>
      </c>
      <c r="Z96" s="5" t="str">
        <f t="shared" si="47"/>
        <v/>
      </c>
      <c r="AA96" s="10" t="str">
        <f>IF(F96="男",data_kyogisha!A88,"")</f>
        <v/>
      </c>
      <c r="AB96" s="5" t="str">
        <f t="shared" si="37"/>
        <v/>
      </c>
      <c r="AC96" s="5" t="str">
        <f t="shared" si="38"/>
        <v/>
      </c>
      <c r="AD96" s="5" t="str">
        <f t="shared" si="48"/>
        <v/>
      </c>
      <c r="AE96" s="5" t="str">
        <f t="shared" si="39"/>
        <v/>
      </c>
      <c r="AF96" s="5" t="str">
        <f t="shared" si="49"/>
        <v/>
      </c>
      <c r="AG96" s="5" t="str">
        <f>IF(F96="女",data_kyogisha!A88,"")</f>
        <v/>
      </c>
      <c r="AH96" s="1">
        <f t="shared" si="50"/>
        <v>0</v>
      </c>
      <c r="AI96" s="1" t="str">
        <f t="shared" si="40"/>
        <v/>
      </c>
      <c r="AJ96" s="1">
        <f t="shared" si="57"/>
        <v>0</v>
      </c>
      <c r="AK96" s="1" t="str">
        <f t="shared" si="51"/>
        <v/>
      </c>
      <c r="AL96" s="1">
        <f t="shared" si="58"/>
        <v>0</v>
      </c>
      <c r="AM96" s="1" t="str">
        <f t="shared" si="52"/>
        <v/>
      </c>
      <c r="AN96" s="1">
        <f t="shared" si="53"/>
        <v>0</v>
      </c>
      <c r="AO96" s="1" t="str">
        <f t="shared" si="59"/>
        <v/>
      </c>
      <c r="AP96" s="1">
        <f t="shared" si="54"/>
        <v>0</v>
      </c>
      <c r="AQ96" s="1" t="str">
        <f t="shared" si="42"/>
        <v/>
      </c>
      <c r="AR96" s="1">
        <f t="shared" si="55"/>
        <v>0</v>
      </c>
      <c r="AS96" s="1" t="str">
        <f t="shared" si="56"/>
        <v/>
      </c>
    </row>
    <row r="97" spans="1:45">
      <c r="A97" s="35">
        <v>88</v>
      </c>
      <c r="B97" s="60"/>
      <c r="C97" s="60"/>
      <c r="D97" s="60"/>
      <c r="E97" s="269"/>
      <c r="F97" s="60"/>
      <c r="G97" s="61"/>
      <c r="H97" s="62"/>
      <c r="I97" s="190"/>
      <c r="J97" s="62"/>
      <c r="K97" s="190"/>
      <c r="L97" s="62"/>
      <c r="M97" s="213"/>
      <c r="N97" s="63"/>
      <c r="O97" s="63"/>
      <c r="P97" s="223"/>
      <c r="V97" s="5" t="str">
        <f t="shared" si="43"/>
        <v/>
      </c>
      <c r="W97" s="5" t="str">
        <f t="shared" si="44"/>
        <v/>
      </c>
      <c r="X97" s="5" t="str">
        <f t="shared" si="45"/>
        <v/>
      </c>
      <c r="Y97" s="5" t="str">
        <f t="shared" si="46"/>
        <v/>
      </c>
      <c r="Z97" s="5" t="str">
        <f t="shared" si="47"/>
        <v/>
      </c>
      <c r="AA97" s="10" t="str">
        <f>IF(F97="男",data_kyogisha!A89,"")</f>
        <v/>
      </c>
      <c r="AB97" s="5" t="str">
        <f t="shared" si="37"/>
        <v/>
      </c>
      <c r="AC97" s="5" t="str">
        <f t="shared" si="38"/>
        <v/>
      </c>
      <c r="AD97" s="5" t="str">
        <f t="shared" si="48"/>
        <v/>
      </c>
      <c r="AE97" s="5" t="str">
        <f t="shared" si="39"/>
        <v/>
      </c>
      <c r="AF97" s="5" t="str">
        <f t="shared" si="49"/>
        <v/>
      </c>
      <c r="AG97" s="5" t="str">
        <f>IF(F97="女",data_kyogisha!A89,"")</f>
        <v/>
      </c>
      <c r="AH97" s="1">
        <f t="shared" si="50"/>
        <v>0</v>
      </c>
      <c r="AI97" s="1" t="str">
        <f t="shared" si="40"/>
        <v/>
      </c>
      <c r="AJ97" s="1">
        <f t="shared" si="57"/>
        <v>0</v>
      </c>
      <c r="AK97" s="1" t="str">
        <f t="shared" si="51"/>
        <v/>
      </c>
      <c r="AL97" s="1">
        <f t="shared" si="58"/>
        <v>0</v>
      </c>
      <c r="AM97" s="1" t="str">
        <f t="shared" si="52"/>
        <v/>
      </c>
      <c r="AN97" s="1">
        <f t="shared" si="53"/>
        <v>0</v>
      </c>
      <c r="AO97" s="1" t="str">
        <f t="shared" si="59"/>
        <v/>
      </c>
      <c r="AP97" s="1">
        <f t="shared" si="54"/>
        <v>0</v>
      </c>
      <c r="AQ97" s="1" t="str">
        <f t="shared" si="42"/>
        <v/>
      </c>
      <c r="AR97" s="1">
        <f t="shared" si="55"/>
        <v>0</v>
      </c>
      <c r="AS97" s="1" t="str">
        <f t="shared" si="56"/>
        <v/>
      </c>
    </row>
    <row r="98" spans="1:45">
      <c r="A98" s="35">
        <v>89</v>
      </c>
      <c r="B98" s="60"/>
      <c r="C98" s="60"/>
      <c r="D98" s="60"/>
      <c r="E98" s="269"/>
      <c r="F98" s="60"/>
      <c r="G98" s="61"/>
      <c r="H98" s="62"/>
      <c r="I98" s="190"/>
      <c r="J98" s="62"/>
      <c r="K98" s="190"/>
      <c r="L98" s="62"/>
      <c r="M98" s="213"/>
      <c r="N98" s="63"/>
      <c r="O98" s="63"/>
      <c r="P98" s="223"/>
      <c r="V98" s="5" t="str">
        <f t="shared" si="43"/>
        <v/>
      </c>
      <c r="W98" s="5" t="str">
        <f t="shared" si="44"/>
        <v/>
      </c>
      <c r="X98" s="5" t="str">
        <f t="shared" si="45"/>
        <v/>
      </c>
      <c r="Y98" s="5" t="str">
        <f t="shared" si="46"/>
        <v/>
      </c>
      <c r="Z98" s="5" t="str">
        <f t="shared" si="47"/>
        <v/>
      </c>
      <c r="AA98" s="10" t="str">
        <f>IF(F98="男",data_kyogisha!A90,"")</f>
        <v/>
      </c>
      <c r="AB98" s="5" t="str">
        <f t="shared" si="37"/>
        <v/>
      </c>
      <c r="AC98" s="5" t="str">
        <f t="shared" si="38"/>
        <v/>
      </c>
      <c r="AD98" s="5" t="str">
        <f t="shared" si="48"/>
        <v/>
      </c>
      <c r="AE98" s="5" t="str">
        <f t="shared" si="39"/>
        <v/>
      </c>
      <c r="AF98" s="5" t="str">
        <f t="shared" si="49"/>
        <v/>
      </c>
      <c r="AG98" s="5" t="str">
        <f>IF(F98="女",data_kyogisha!A90,"")</f>
        <v/>
      </c>
      <c r="AH98" s="1">
        <f t="shared" si="50"/>
        <v>0</v>
      </c>
      <c r="AI98" s="1" t="str">
        <f t="shared" si="40"/>
        <v/>
      </c>
      <c r="AJ98" s="1">
        <f t="shared" si="57"/>
        <v>0</v>
      </c>
      <c r="AK98" s="1" t="str">
        <f t="shared" si="51"/>
        <v/>
      </c>
      <c r="AL98" s="1">
        <f t="shared" si="58"/>
        <v>0</v>
      </c>
      <c r="AM98" s="1" t="str">
        <f t="shared" si="52"/>
        <v/>
      </c>
      <c r="AN98" s="1">
        <f t="shared" si="53"/>
        <v>0</v>
      </c>
      <c r="AO98" s="1" t="str">
        <f t="shared" si="59"/>
        <v/>
      </c>
      <c r="AP98" s="1">
        <f t="shared" si="54"/>
        <v>0</v>
      </c>
      <c r="AQ98" s="1" t="str">
        <f t="shared" si="42"/>
        <v/>
      </c>
      <c r="AR98" s="1">
        <f t="shared" si="55"/>
        <v>0</v>
      </c>
      <c r="AS98" s="1" t="str">
        <f t="shared" si="56"/>
        <v/>
      </c>
    </row>
    <row r="99" spans="1:45" ht="14.25" thickBot="1">
      <c r="A99" s="24">
        <v>90</v>
      </c>
      <c r="B99" s="64"/>
      <c r="C99" s="64"/>
      <c r="D99" s="64"/>
      <c r="E99" s="270"/>
      <c r="F99" s="64"/>
      <c r="G99" s="65"/>
      <c r="H99" s="66"/>
      <c r="I99" s="191"/>
      <c r="J99" s="66"/>
      <c r="K99" s="191"/>
      <c r="L99" s="66"/>
      <c r="M99" s="214"/>
      <c r="N99" s="67"/>
      <c r="O99" s="67"/>
      <c r="P99" s="224"/>
      <c r="V99" s="131" t="str">
        <f t="shared" si="43"/>
        <v/>
      </c>
      <c r="W99" s="131" t="str">
        <f t="shared" si="44"/>
        <v/>
      </c>
      <c r="X99" s="131" t="str">
        <f t="shared" si="45"/>
        <v/>
      </c>
      <c r="Y99" s="131" t="str">
        <f t="shared" si="46"/>
        <v/>
      </c>
      <c r="Z99" s="131" t="str">
        <f t="shared" si="47"/>
        <v/>
      </c>
      <c r="AA99" s="132" t="str">
        <f>IF(F99="男",data_kyogisha!A91,"")</f>
        <v/>
      </c>
      <c r="AB99" s="131" t="str">
        <f t="shared" si="37"/>
        <v/>
      </c>
      <c r="AC99" s="131" t="str">
        <f t="shared" si="38"/>
        <v/>
      </c>
      <c r="AD99" s="131" t="str">
        <f t="shared" si="48"/>
        <v/>
      </c>
      <c r="AE99" s="131" t="str">
        <f t="shared" si="39"/>
        <v/>
      </c>
      <c r="AF99" s="131" t="str">
        <f t="shared" si="49"/>
        <v/>
      </c>
      <c r="AG99" s="131" t="str">
        <f>IF(F99="女",data_kyogisha!A91,"")</f>
        <v/>
      </c>
      <c r="AH99" s="131">
        <f t="shared" si="50"/>
        <v>0</v>
      </c>
      <c r="AI99" s="131" t="str">
        <f t="shared" si="40"/>
        <v/>
      </c>
      <c r="AJ99" s="131">
        <f t="shared" si="57"/>
        <v>0</v>
      </c>
      <c r="AK99" s="131" t="str">
        <f t="shared" si="51"/>
        <v/>
      </c>
      <c r="AL99" s="1">
        <f t="shared" si="58"/>
        <v>0</v>
      </c>
      <c r="AM99" s="1" t="str">
        <f t="shared" si="52"/>
        <v/>
      </c>
      <c r="AN99" s="131">
        <f t="shared" si="53"/>
        <v>0</v>
      </c>
      <c r="AO99" s="131" t="str">
        <f t="shared" si="59"/>
        <v/>
      </c>
      <c r="AP99" s="131">
        <f t="shared" si="54"/>
        <v>0</v>
      </c>
      <c r="AQ99" s="131" t="str">
        <f t="shared" si="42"/>
        <v/>
      </c>
      <c r="AR99" s="131">
        <f t="shared" si="55"/>
        <v>0</v>
      </c>
      <c r="AS99" s="1" t="str">
        <f t="shared" si="56"/>
        <v/>
      </c>
    </row>
    <row r="100" spans="1:45" hidden="1">
      <c r="E100" s="271"/>
      <c r="F100" s="78">
        <f>SUM(H100:L100)</f>
        <v>0</v>
      </c>
      <c r="H100" s="1">
        <f>COUNTA(H10:H99)</f>
        <v>0</v>
      </c>
      <c r="J100" s="1">
        <f>COUNTA(J10:J99)</f>
        <v>0</v>
      </c>
      <c r="L100" s="1">
        <f>COUNTA(L10:L99)</f>
        <v>0</v>
      </c>
    </row>
    <row r="101" spans="1:45" hidden="1">
      <c r="E101" s="271"/>
      <c r="F101" s="78">
        <f>③リレー情報確認!F14+③リレー情報確認!L14+③リレー情報確認!R14+③リレー情報確認!X14+③リレー情報確認!F26+③リレー情報確認!L26</f>
        <v>0</v>
      </c>
    </row>
    <row r="102" spans="1:45" hidden="1">
      <c r="E102" s="271"/>
      <c r="F102" s="78">
        <f>COUNTIF(F10:F99,"男")</f>
        <v>0</v>
      </c>
    </row>
    <row r="103" spans="1:45" hidden="1">
      <c r="E103" s="272"/>
      <c r="F103" s="1">
        <f>COUNTIF(F10:F99,"女")</f>
        <v>0</v>
      </c>
    </row>
    <row r="104" spans="1:45" hidden="1">
      <c r="E104" s="1" t="s">
        <v>257</v>
      </c>
      <c r="F104" s="1">
        <f>SUM(F102:F103)</f>
        <v>0</v>
      </c>
    </row>
  </sheetData>
  <sheetProtection selectLockedCells="1"/>
  <mergeCells count="1">
    <mergeCell ref="M3:P3"/>
  </mergeCells>
  <phoneticPr fontId="2"/>
  <dataValidations count="9">
    <dataValidation type="list" allowBlank="1" showInputMessage="1" showErrorMessage="1" sqref="L10:L99">
      <formula1>IF(F10="","",IF(F10="男",$S$10:$S$36,$T$10:$T$36))</formula1>
    </dataValidation>
    <dataValidation imeMode="off" allowBlank="1" showInputMessage="1" showErrorMessage="1" sqref="M10:M99 I10:I99 K10:K99 N5:P6 B10:B99 E10:E99 G10:G99"/>
    <dataValidation type="list" allowBlank="1" showInputMessage="1" showErrorMessage="1" sqref="N10:O99">
      <formula1>$U$11</formula1>
    </dataValidation>
    <dataValidation type="list" imeMode="on" allowBlank="1" showInputMessage="1" showErrorMessage="1" sqref="F10:F99">
      <formula1>$R$11:$R$12</formula1>
    </dataValidation>
    <dataValidation imeMode="on" allowBlank="1" showInputMessage="1" showErrorMessage="1" sqref="C10:C99"/>
    <dataValidation imeMode="halfKatakana" allowBlank="1" showInputMessage="1" showErrorMessage="1" sqref="D9:D99 E9"/>
    <dataValidation type="list" allowBlank="1" showInputMessage="1" showErrorMessage="1" sqref="P10:P99">
      <formula1>"○"</formula1>
    </dataValidation>
    <dataValidation type="list" allowBlank="1" showInputMessage="1" showErrorMessage="1" sqref="H10:H99">
      <formula1>IF(F10="","",IF(F10="男",$S$10:$S$23,$T$10:$T$23))</formula1>
    </dataValidation>
    <dataValidation type="list" allowBlank="1" showInputMessage="1" showErrorMessage="1" sqref="J10:J99">
      <formula1>IF(F10="","",IF(F10="男",$S$24:$S$24,$T$24:$T$24))</formula1>
    </dataValidation>
  </dataValidations>
  <pageMargins left="0.7" right="0.7" top="0.75" bottom="0.75" header="0.3" footer="0.3"/>
  <pageSetup paperSize="9" orientation="portrait" verticalDpi="0" r:id="rId1"/>
  <ignoredErrors>
    <ignoredError sqref="AK11 AL10"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AE26"/>
  <sheetViews>
    <sheetView zoomScaleNormal="100" workbookViewId="0">
      <selection activeCell="L15" sqref="L15"/>
    </sheetView>
  </sheetViews>
  <sheetFormatPr defaultColWidth="9" defaultRowHeight="13.5"/>
  <cols>
    <col min="1" max="1" width="1.875" style="39" customWidth="1"/>
    <col min="2" max="2" width="2.5" style="39" customWidth="1"/>
    <col min="3" max="3" width="6.5" style="39" bestFit="1" customWidth="1"/>
    <col min="4" max="4" width="12.25" style="39" bestFit="1" customWidth="1"/>
    <col min="5" max="5" width="4.25" style="39" customWidth="1"/>
    <col min="6" max="6" width="8.5" style="39" bestFit="1" customWidth="1"/>
    <col min="7" max="7" width="4.875" style="40" customWidth="1"/>
    <col min="8" max="8" width="3.375" style="39" customWidth="1"/>
    <col min="9" max="9" width="6.5" style="39" customWidth="1"/>
    <col min="10" max="10" width="12.25" style="39" customWidth="1"/>
    <col min="11" max="11" width="2.875" style="39" customWidth="1"/>
    <col min="12" max="12" width="8.5" style="39" bestFit="1" customWidth="1"/>
    <col min="13" max="13" width="5" style="42" customWidth="1"/>
    <col min="14" max="14" width="2.5" style="39" customWidth="1"/>
    <col min="15" max="15" width="6.5" style="39" bestFit="1" customWidth="1"/>
    <col min="16" max="16" width="12.25" style="39" customWidth="1"/>
    <col min="17" max="17" width="6.625" style="39" customWidth="1"/>
    <col min="18" max="18" width="8.5" style="39" bestFit="1" customWidth="1"/>
    <col min="19" max="19" width="5" style="42" customWidth="1"/>
    <col min="20" max="20" width="4.25" style="39" customWidth="1"/>
    <col min="21" max="21" width="6.5" style="39" bestFit="1" customWidth="1"/>
    <col min="22" max="22" width="12.25" style="39" customWidth="1"/>
    <col min="23" max="23" width="3.25" style="39" customWidth="1"/>
    <col min="24" max="24" width="8.5" style="39" bestFit="1" customWidth="1"/>
    <col min="25" max="25" width="9" style="39"/>
    <col min="26" max="26" width="9" style="39" customWidth="1"/>
    <col min="27" max="16384" width="9" style="39"/>
  </cols>
  <sheetData>
    <row r="1" spans="1:31" ht="18" thickBot="1">
      <c r="A1" s="38" t="s">
        <v>154</v>
      </c>
      <c r="H1" s="41"/>
      <c r="I1" s="69" t="s">
        <v>72</v>
      </c>
      <c r="J1" s="366" t="str">
        <f>IF(①学校情報入力!D5="","",①学校情報入力!D5)</f>
        <v/>
      </c>
      <c r="K1" s="367"/>
      <c r="L1" s="368"/>
      <c r="M1" s="37"/>
      <c r="O1" s="69" t="s">
        <v>120</v>
      </c>
      <c r="P1" s="366" t="str">
        <f>IF(①学校情報入力!D6="","",①学校情報入力!D6)</f>
        <v/>
      </c>
      <c r="Q1" s="367"/>
      <c r="R1" s="368"/>
      <c r="T1" s="41"/>
      <c r="W1" s="139"/>
    </row>
    <row r="2" spans="1:31">
      <c r="H2" s="41"/>
      <c r="N2" s="41"/>
      <c r="T2" s="41"/>
    </row>
    <row r="3" spans="1:31" s="146" customFormat="1">
      <c r="A3" s="147"/>
      <c r="B3" s="143"/>
      <c r="C3" s="144" t="s">
        <v>153</v>
      </c>
      <c r="D3" s="145"/>
      <c r="E3" s="145"/>
      <c r="F3" s="145"/>
      <c r="G3" s="145"/>
      <c r="H3" s="145"/>
      <c r="I3" s="145"/>
      <c r="J3" s="145"/>
      <c r="K3" s="145"/>
      <c r="L3" s="145"/>
      <c r="M3" s="145"/>
      <c r="N3" s="145"/>
      <c r="O3" s="145"/>
      <c r="P3" s="161"/>
      <c r="Q3" s="161"/>
      <c r="R3" s="161"/>
      <c r="S3" s="161"/>
      <c r="T3" s="161"/>
      <c r="U3" s="161"/>
      <c r="V3" s="161"/>
      <c r="W3" s="161"/>
    </row>
    <row r="4" spans="1:31" s="146" customFormat="1">
      <c r="A4" s="147"/>
      <c r="B4" s="143"/>
      <c r="C4" s="144" t="s">
        <v>155</v>
      </c>
      <c r="D4" s="145"/>
      <c r="E4" s="145"/>
      <c r="F4" s="145"/>
      <c r="G4" s="145"/>
      <c r="H4" s="145"/>
      <c r="I4" s="145"/>
      <c r="J4" s="145"/>
      <c r="K4" s="145"/>
      <c r="L4" s="145"/>
      <c r="M4" s="145"/>
      <c r="N4" s="145"/>
      <c r="O4" s="145"/>
      <c r="P4" s="161"/>
      <c r="Q4" s="161"/>
      <c r="R4" s="161"/>
      <c r="S4" s="161"/>
      <c r="T4" s="161"/>
      <c r="U4" s="161"/>
      <c r="V4" s="161"/>
      <c r="W4" s="161"/>
    </row>
    <row r="5" spans="1:31">
      <c r="H5" s="147"/>
      <c r="N5" s="147"/>
      <c r="T5" s="147"/>
    </row>
    <row r="6" spans="1:31" s="148" customFormat="1">
      <c r="A6" s="158"/>
      <c r="B6" s="369" t="s">
        <v>214</v>
      </c>
      <c r="C6" s="370"/>
      <c r="D6" s="370"/>
      <c r="E6" s="370"/>
      <c r="F6" s="371"/>
      <c r="G6" s="159"/>
      <c r="H6" s="369" t="s">
        <v>215</v>
      </c>
      <c r="I6" s="370"/>
      <c r="J6" s="370"/>
      <c r="K6" s="370"/>
      <c r="L6" s="371"/>
      <c r="M6" s="160"/>
      <c r="N6" s="369" t="s">
        <v>213</v>
      </c>
      <c r="O6" s="370"/>
      <c r="P6" s="370"/>
      <c r="Q6" s="370"/>
      <c r="R6" s="371"/>
      <c r="S6" s="160"/>
      <c r="T6" s="364" t="s">
        <v>216</v>
      </c>
      <c r="U6" s="364"/>
      <c r="V6" s="364"/>
      <c r="W6" s="364"/>
      <c r="X6" s="364"/>
      <c r="AE6" s="160"/>
    </row>
    <row r="7" spans="1:31">
      <c r="B7" s="149" t="s">
        <v>93</v>
      </c>
      <c r="C7" s="149" t="s">
        <v>0</v>
      </c>
      <c r="D7" s="149" t="s">
        <v>97</v>
      </c>
      <c r="E7" s="149" t="s">
        <v>145</v>
      </c>
      <c r="F7" s="149" t="s">
        <v>39</v>
      </c>
      <c r="H7" s="150" t="s">
        <v>93</v>
      </c>
      <c r="I7" s="150" t="s">
        <v>0</v>
      </c>
      <c r="J7" s="149" t="s">
        <v>97</v>
      </c>
      <c r="K7" s="149" t="s">
        <v>145</v>
      </c>
      <c r="L7" s="149" t="s">
        <v>39</v>
      </c>
      <c r="N7" s="150" t="s">
        <v>93</v>
      </c>
      <c r="O7" s="150" t="s">
        <v>0</v>
      </c>
      <c r="P7" s="149" t="s">
        <v>97</v>
      </c>
      <c r="Q7" s="149" t="s">
        <v>145</v>
      </c>
      <c r="R7" s="149" t="s">
        <v>39</v>
      </c>
      <c r="T7" s="150" t="s">
        <v>93</v>
      </c>
      <c r="U7" s="150" t="s">
        <v>0</v>
      </c>
      <c r="V7" s="149" t="s">
        <v>97</v>
      </c>
      <c r="W7" s="149" t="s">
        <v>145</v>
      </c>
      <c r="X7" s="149" t="s">
        <v>39</v>
      </c>
      <c r="AE7" s="42"/>
    </row>
    <row r="8" spans="1:31">
      <c r="B8" s="151">
        <v>1</v>
      </c>
      <c r="C8" s="151" t="str">
        <f>IF(②選手情報入力!$AI$9&lt;1,"",VLOOKUP(B8,②選手情報入力!$AH$10:$AI$99,2,FALSE))</f>
        <v/>
      </c>
      <c r="D8" s="123" t="str">
        <f>IF(C8="","",VLOOKUP(C8,②選手情報入力!$V$10:$W$99,2,FALSE))</f>
        <v/>
      </c>
      <c r="E8" s="123" t="str">
        <f>IF(C8="","",VLOOKUP(C8,②選手情報入力!$V$10:$AB$99,6,FALSE))</f>
        <v/>
      </c>
      <c r="F8" s="365" t="str">
        <f>IF(②選手情報入力!N5="","",②選手情報入力!N5)</f>
        <v/>
      </c>
      <c r="H8" s="151">
        <v>1</v>
      </c>
      <c r="I8" s="151" t="str">
        <f>IF(②選手情報入力!$AK$9&lt;1,"",VLOOKUP(H8,②選手情報入力!$AJ$10:$AK$99,2,FALSE))</f>
        <v/>
      </c>
      <c r="J8" s="123" t="str">
        <f>IF(I8="","",VLOOKUP(I8,②選手情報入力!$V$10:$W$99,2,FALSE))</f>
        <v/>
      </c>
      <c r="K8" s="123" t="str">
        <f>IF(I8="","",VLOOKUP(I8,②選手情報入力!$V$10:$AB$99,6,FALSE))</f>
        <v/>
      </c>
      <c r="L8" s="372" t="str">
        <f>IF(②選手情報入力!O5="","",②選手情報入力!O5)</f>
        <v/>
      </c>
      <c r="N8" s="151">
        <v>1</v>
      </c>
      <c r="O8" s="151" t="str">
        <f>IF(②選手情報入力!$AM$9&lt;1,"",VLOOKUP(N8,②選手情報入力!$AL$10:$AM$99,2,FALSE))</f>
        <v/>
      </c>
      <c r="P8" s="123" t="str">
        <f>IF(O8="","",VLOOKUP(O8,②選手情報入力!$V$10:$AC$99,2,FALSE))</f>
        <v/>
      </c>
      <c r="Q8" s="123" t="str">
        <f>IF(O8="","",VLOOKUP(O8,②選手情報入力!$V$10:$AA$99,6,FALSE))</f>
        <v/>
      </c>
      <c r="R8" s="365" t="str">
        <f>IF(②選手情報入力!P5="","",②選手情報入力!P5)</f>
        <v/>
      </c>
      <c r="T8" s="151">
        <v>1</v>
      </c>
      <c r="U8" s="151" t="str">
        <f>IF(②選手情報入力!$AO$9&lt;1,"",VLOOKUP(T8,②選手情報入力!$AN$10:$AO$99,2,FALSE))</f>
        <v/>
      </c>
      <c r="V8" s="123" t="str">
        <f>IF(U8="","",VLOOKUP(U8,②選手情報入力!$AB$10:$AC$99,2,FALSE))</f>
        <v/>
      </c>
      <c r="W8" s="123" t="str">
        <f>IF(U8="","",VLOOKUP(U8,②選手情報入力!$AB$10:$AI$99,6,FALSE))</f>
        <v/>
      </c>
      <c r="X8" s="365" t="str">
        <f>IF(②選手情報入力!N6="","",②選手情報入力!N6)</f>
        <v/>
      </c>
      <c r="AE8" s="42"/>
    </row>
    <row r="9" spans="1:31">
      <c r="B9" s="152">
        <v>2</v>
      </c>
      <c r="C9" s="152" t="str">
        <f>IF(②選手情報入力!$AI$9&lt;2,"",VLOOKUP(B9,②選手情報入力!$AH$10:$AI$99,2,FALSE))</f>
        <v/>
      </c>
      <c r="D9" s="124" t="str">
        <f>IF(C9="","",VLOOKUP(C9,②選手情報入力!$V$10:$W$99,2,FALSE))</f>
        <v/>
      </c>
      <c r="E9" s="124" t="str">
        <f>IF(C9="","",VLOOKUP(C9,②選手情報入力!$V$10:$AB$99,6,FALSE))</f>
        <v/>
      </c>
      <c r="F9" s="365"/>
      <c r="H9" s="152">
        <v>2</v>
      </c>
      <c r="I9" s="152" t="str">
        <f>IF(②選手情報入力!$AK$9&lt;2,"",VLOOKUP(H9,②選手情報入力!$AJ$10:$AK$99,2,FALSE))</f>
        <v/>
      </c>
      <c r="J9" s="124" t="str">
        <f>IF(I9="","",VLOOKUP(I9,②選手情報入力!$V$10:$W$99,2,FALSE))</f>
        <v/>
      </c>
      <c r="K9" s="124" t="str">
        <f>IF(I9="","",VLOOKUP(I9,②選手情報入力!$V$10:$AB$99,6,FALSE))</f>
        <v/>
      </c>
      <c r="L9" s="373"/>
      <c r="N9" s="152">
        <v>2</v>
      </c>
      <c r="O9" s="152" t="str">
        <f>IF(②選手情報入力!$AM$9&lt;2,"",VLOOKUP(N9,②選手情報入力!$AL$10:$AM$99,2,FALSE))</f>
        <v/>
      </c>
      <c r="P9" s="124" t="str">
        <f>IF(O9="","",VLOOKUP(O9,②選手情報入力!$V$10:$AC$99,2,FALSE))</f>
        <v/>
      </c>
      <c r="Q9" s="124" t="str">
        <f>IF(O9="","",VLOOKUP(O9,②選手情報入力!$V$10:$AA$99,6,FALSE))</f>
        <v/>
      </c>
      <c r="R9" s="365"/>
      <c r="T9" s="152">
        <v>2</v>
      </c>
      <c r="U9" s="152" t="str">
        <f>IF(②選手情報入力!$AO$9&lt;2,"",VLOOKUP(T9,②選手情報入力!$AN$10:$AO$99,2,FALSE))</f>
        <v/>
      </c>
      <c r="V9" s="124" t="str">
        <f>IF(U9="","",VLOOKUP(U9,②選手情報入力!$AB$10:$AC$99,2,FALSE))</f>
        <v/>
      </c>
      <c r="W9" s="124" t="str">
        <f>IF(U9="","",VLOOKUP(U9,②選手情報入力!$AB$10:$AI$99,6,FALSE))</f>
        <v/>
      </c>
      <c r="X9" s="365"/>
      <c r="AE9" s="42"/>
    </row>
    <row r="10" spans="1:31">
      <c r="B10" s="152">
        <v>3</v>
      </c>
      <c r="C10" s="152" t="str">
        <f>IF(②選手情報入力!$AI$9&lt;3,"",VLOOKUP(B10,②選手情報入力!$AH$10:$AI$99,2,FALSE))</f>
        <v/>
      </c>
      <c r="D10" s="124" t="str">
        <f>IF(C10="","",VLOOKUP(C10,②選手情報入力!$V$10:$W$99,2,FALSE))</f>
        <v/>
      </c>
      <c r="E10" s="124" t="str">
        <f>IF(C10="","",VLOOKUP(C10,②選手情報入力!$V$10:$AB$99,6,FALSE))</f>
        <v/>
      </c>
      <c r="F10" s="365"/>
      <c r="H10" s="152">
        <v>3</v>
      </c>
      <c r="I10" s="152" t="str">
        <f>IF(②選手情報入力!$AK$9&lt;3,"",VLOOKUP(H10,②選手情報入力!$AJ$10:$AK$99,2,FALSE))</f>
        <v/>
      </c>
      <c r="J10" s="124" t="str">
        <f>IF(I10="","",VLOOKUP(I10,②選手情報入力!$V$10:$W$99,2,FALSE))</f>
        <v/>
      </c>
      <c r="K10" s="124" t="str">
        <f>IF(I10="","",VLOOKUP(I10,②選手情報入力!$V$10:$AB$99,6,FALSE))</f>
        <v/>
      </c>
      <c r="L10" s="373"/>
      <c r="N10" s="152">
        <v>3</v>
      </c>
      <c r="O10" s="152" t="str">
        <f>IF(②選手情報入力!$AM$9&lt;3,"",VLOOKUP(N10,②選手情報入力!$AL$10:$AM$99,2,FALSE))</f>
        <v/>
      </c>
      <c r="P10" s="124" t="str">
        <f>IF(O10="","",VLOOKUP(O10,②選手情報入力!$V$10:$AC$99,2,FALSE))</f>
        <v/>
      </c>
      <c r="Q10" s="124" t="str">
        <f>IF(O10="","",VLOOKUP(O10,②選手情報入力!$V$10:$AA$99,6,FALSE))</f>
        <v/>
      </c>
      <c r="R10" s="365"/>
      <c r="T10" s="152">
        <v>3</v>
      </c>
      <c r="U10" s="152" t="str">
        <f>IF(②選手情報入力!$AO$9&lt;3,"",VLOOKUP(T10,②選手情報入力!$AN$10:$AO$99,2,FALSE))</f>
        <v/>
      </c>
      <c r="V10" s="124" t="str">
        <f>IF(U10="","",VLOOKUP(U10,②選手情報入力!$AB$10:$AC$99,2,FALSE))</f>
        <v/>
      </c>
      <c r="W10" s="124" t="str">
        <f>IF(U10="","",VLOOKUP(U10,②選手情報入力!$AB$10:$AI$99,6,FALSE))</f>
        <v/>
      </c>
      <c r="X10" s="365"/>
      <c r="AE10" s="42"/>
    </row>
    <row r="11" spans="1:31">
      <c r="B11" s="152">
        <v>4</v>
      </c>
      <c r="C11" s="152" t="str">
        <f>IF(②選手情報入力!$AI$9&lt;4,"",VLOOKUP(B11,②選手情報入力!$AH$10:$AI$99,2,FALSE))</f>
        <v/>
      </c>
      <c r="D11" s="124" t="str">
        <f>IF(C11="","",VLOOKUP(C11,②選手情報入力!$V$10:$W$99,2,FALSE))</f>
        <v/>
      </c>
      <c r="E11" s="124" t="str">
        <f>IF(C11="","",VLOOKUP(C11,②選手情報入力!$V$10:$AB$99,6,FALSE))</f>
        <v/>
      </c>
      <c r="F11" s="365"/>
      <c r="H11" s="152">
        <v>4</v>
      </c>
      <c r="I11" s="152" t="str">
        <f>IF(②選手情報入力!$AK$9&lt;4,"",VLOOKUP(H11,②選手情報入力!$AJ$10:$AK$99,2,FALSE))</f>
        <v/>
      </c>
      <c r="J11" s="124" t="str">
        <f>IF(I11="","",VLOOKUP(I11,②選手情報入力!$V$10:$W$99,2,FALSE))</f>
        <v/>
      </c>
      <c r="K11" s="124" t="str">
        <f>IF(I11="","",VLOOKUP(I11,②選手情報入力!$V$10:$AB$99,6,FALSE))</f>
        <v/>
      </c>
      <c r="L11" s="373"/>
      <c r="N11" s="152">
        <v>4</v>
      </c>
      <c r="O11" s="152" t="str">
        <f>IF(②選手情報入力!$AM$9&lt;4,"",VLOOKUP(N11,②選手情報入力!$AL$10:$AM$99,2,FALSE))</f>
        <v/>
      </c>
      <c r="P11" s="124" t="str">
        <f>IF(O11="","",VLOOKUP(O11,②選手情報入力!$V$10:$AC$99,2,FALSE))</f>
        <v/>
      </c>
      <c r="Q11" s="124" t="str">
        <f>IF(O11="","",VLOOKUP(O11,②選手情報入力!$V$10:$AA$99,6,FALSE))</f>
        <v/>
      </c>
      <c r="R11" s="365"/>
      <c r="T11" s="152">
        <v>4</v>
      </c>
      <c r="U11" s="152" t="str">
        <f>IF(②選手情報入力!$AO$9&lt;4,"",VLOOKUP(T11,②選手情報入力!$AN$10:$AO$99,2,FALSE))</f>
        <v/>
      </c>
      <c r="V11" s="124" t="str">
        <f>IF(U11="","",VLOOKUP(U11,②選手情報入力!$AB$10:$AC$99,2,FALSE))</f>
        <v/>
      </c>
      <c r="W11" s="124" t="str">
        <f>IF(U11="","",VLOOKUP(U11,②選手情報入力!$AB$10:$AI$99,6,FALSE))</f>
        <v/>
      </c>
      <c r="X11" s="365"/>
      <c r="AE11" s="42"/>
    </row>
    <row r="12" spans="1:31">
      <c r="B12" s="152">
        <v>5</v>
      </c>
      <c r="C12" s="152" t="str">
        <f>IF(②選手情報入力!$AI$9&lt;5,"",VLOOKUP(B12,②選手情報入力!$AH$10:$AI$99,2,FALSE))</f>
        <v/>
      </c>
      <c r="D12" s="124" t="str">
        <f>IF(C12="","",VLOOKUP(C12,②選手情報入力!$V$10:$W$99,2,FALSE))</f>
        <v/>
      </c>
      <c r="E12" s="124" t="str">
        <f>IF(C12="","",VLOOKUP(C12,②選手情報入力!$V$10:$AB$99,6,FALSE))</f>
        <v/>
      </c>
      <c r="F12" s="365"/>
      <c r="H12" s="152">
        <v>5</v>
      </c>
      <c r="I12" s="152" t="str">
        <f>IF(②選手情報入力!$AK$9&lt;5,"",VLOOKUP(H12,②選手情報入力!$AJ$10:$AK$99,2,FALSE))</f>
        <v/>
      </c>
      <c r="J12" s="124" t="str">
        <f>IF(I12="","",VLOOKUP(I12,②選手情報入力!$V$10:$W$99,2,FALSE))</f>
        <v/>
      </c>
      <c r="K12" s="124" t="str">
        <f>IF(I12="","",VLOOKUP(I12,②選手情報入力!$V$10:$AB$99,6,FALSE))</f>
        <v/>
      </c>
      <c r="L12" s="373"/>
      <c r="N12" s="152">
        <v>5</v>
      </c>
      <c r="O12" s="152" t="str">
        <f>IF(②選手情報入力!$AM$9&lt;5,"",VLOOKUP(N12,②選手情報入力!$AL$10:$AM$99,2,FALSE))</f>
        <v/>
      </c>
      <c r="P12" s="124" t="str">
        <f>IF(O12="","",VLOOKUP(O12,②選手情報入力!$V$10:$AC$99,2,FALSE))</f>
        <v/>
      </c>
      <c r="Q12" s="124" t="str">
        <f>IF(O12="","",VLOOKUP(O12,②選手情報入力!$V$10:$AA$99,6,FALSE))</f>
        <v/>
      </c>
      <c r="R12" s="365"/>
      <c r="T12" s="152">
        <v>5</v>
      </c>
      <c r="U12" s="152" t="str">
        <f>IF(②選手情報入力!$AO$9&lt;5,"",VLOOKUP(T12,②選手情報入力!$AN$10:$AO$99,2,FALSE))</f>
        <v/>
      </c>
      <c r="V12" s="124" t="str">
        <f>IF(U12="","",VLOOKUP(U12,②選手情報入力!$AB$10:$AC$99,2,FALSE))</f>
        <v/>
      </c>
      <c r="W12" s="124" t="str">
        <f>IF(U12="","",VLOOKUP(U12,②選手情報入力!$AB$10:$AI$99,6,FALSE))</f>
        <v/>
      </c>
      <c r="X12" s="365"/>
      <c r="AE12" s="42"/>
    </row>
    <row r="13" spans="1:31">
      <c r="B13" s="153">
        <v>6</v>
      </c>
      <c r="C13" s="153" t="str">
        <f>IF(②選手情報入力!$AI$9&lt;6,"",VLOOKUP(B13,②選手情報入力!$AH$10:$AI$99,2,FALSE))</f>
        <v/>
      </c>
      <c r="D13" s="125" t="str">
        <f>IF(C13="","",VLOOKUP(C13,②選手情報入力!$V$10:$W$99,2,FALSE))</f>
        <v/>
      </c>
      <c r="E13" s="125" t="str">
        <f>IF(C13="","",VLOOKUP(C13,②選手情報入力!$V$10:$AB$99,6,FALSE))</f>
        <v/>
      </c>
      <c r="F13" s="365"/>
      <c r="H13" s="153">
        <v>6</v>
      </c>
      <c r="I13" s="153" t="str">
        <f>IF(②選手情報入力!$AK$9&lt;6,"",VLOOKUP(H13,②選手情報入力!$AJ$10:$AK$99,2,FALSE))</f>
        <v/>
      </c>
      <c r="J13" s="125" t="str">
        <f>IF(I13="","",VLOOKUP(I13,②選手情報入力!$V$10:$W$99,2,FALSE))</f>
        <v/>
      </c>
      <c r="K13" s="125" t="str">
        <f>IF(I13="","",VLOOKUP(I13,②選手情報入力!$V$10:$AB$99,6,FALSE))</f>
        <v/>
      </c>
      <c r="L13" s="374"/>
      <c r="N13" s="153">
        <v>6</v>
      </c>
      <c r="O13" s="153" t="str">
        <f>IF(②選手情報入力!$AM$9&lt;6,"",VLOOKUP(N13,②選手情報入力!$AL$10:$AM$99,2,FALSE))</f>
        <v/>
      </c>
      <c r="P13" s="125" t="str">
        <f>IF(O13="","",VLOOKUP(O13,②選手情報入力!$V$10:$AC$99,2,FALSE))</f>
        <v/>
      </c>
      <c r="Q13" s="125" t="str">
        <f>IF(O13="","",VLOOKUP(O13,②選手情報入力!$V$10:$AA$99,6,FALSE))</f>
        <v/>
      </c>
      <c r="R13" s="365"/>
      <c r="T13" s="153">
        <v>6</v>
      </c>
      <c r="U13" s="153" t="str">
        <f>IF(②選手情報入力!$AO$9&lt;6,"",VLOOKUP(T13,②選手情報入力!$AN$10:$AO$99,2,FALSE))</f>
        <v/>
      </c>
      <c r="V13" s="125" t="str">
        <f>IF(U13="","",VLOOKUP(U13,②選手情報入力!$AB$10:$AC$99,2,FALSE))</f>
        <v/>
      </c>
      <c r="W13" s="125" t="str">
        <f>IF(U13="","",VLOOKUP(U13,②選手情報入力!$AB$10:$AI$99,6,FALSE))</f>
        <v/>
      </c>
      <c r="X13" s="365"/>
      <c r="AE13" s="42"/>
    </row>
    <row r="14" spans="1:31">
      <c r="C14" s="154"/>
      <c r="D14" s="155" t="s">
        <v>68</v>
      </c>
      <c r="E14" s="156"/>
      <c r="F14" s="157">
        <f>IF(②選手情報入力!AI9&gt;=4,1,0)</f>
        <v>0</v>
      </c>
      <c r="H14" s="154"/>
      <c r="I14" s="154"/>
      <c r="J14" s="155" t="s">
        <v>68</v>
      </c>
      <c r="K14" s="156"/>
      <c r="L14" s="157">
        <f>IF(②選手情報入力!AK9&gt;=4,1,0)</f>
        <v>0</v>
      </c>
      <c r="N14" s="154"/>
      <c r="O14" s="154"/>
      <c r="P14" s="155" t="s">
        <v>68</v>
      </c>
      <c r="Q14" s="156"/>
      <c r="R14" s="157">
        <f>IF(②選手情報入力!AM9&gt;=4,1,0)</f>
        <v>0</v>
      </c>
      <c r="T14" s="154"/>
      <c r="U14" s="154"/>
      <c r="V14" s="155" t="s">
        <v>68</v>
      </c>
      <c r="W14" s="156"/>
      <c r="X14" s="157">
        <f>IF(②選手情報入力!AO9&gt;=4,1,0)</f>
        <v>0</v>
      </c>
      <c r="AE14" s="42"/>
    </row>
    <row r="18" spans="2:12">
      <c r="B18" s="364" t="s">
        <v>218</v>
      </c>
      <c r="C18" s="364"/>
      <c r="D18" s="364"/>
      <c r="E18" s="364"/>
      <c r="F18" s="364"/>
      <c r="H18" s="364" t="s">
        <v>219</v>
      </c>
      <c r="I18" s="364"/>
      <c r="J18" s="364"/>
      <c r="K18" s="364"/>
      <c r="L18" s="364"/>
    </row>
    <row r="19" spans="2:12">
      <c r="B19" s="219" t="s">
        <v>93</v>
      </c>
      <c r="C19" s="219" t="s">
        <v>0</v>
      </c>
      <c r="D19" s="220" t="s">
        <v>42</v>
      </c>
      <c r="E19" s="220" t="s">
        <v>145</v>
      </c>
      <c r="F19" s="220" t="s">
        <v>39</v>
      </c>
      <c r="H19" s="219" t="s">
        <v>93</v>
      </c>
      <c r="I19" s="219" t="s">
        <v>0</v>
      </c>
      <c r="J19" s="220" t="s">
        <v>42</v>
      </c>
      <c r="K19" s="220" t="s">
        <v>145</v>
      </c>
      <c r="L19" s="220" t="s">
        <v>39</v>
      </c>
    </row>
    <row r="20" spans="2:12">
      <c r="B20" s="151">
        <v>1</v>
      </c>
      <c r="C20" s="151" t="str">
        <f>IF(②選手情報入力!$AQ$9&lt;1,"",VLOOKUP(B20,②選手情報入力!$AP$10:$AQ$99,2,FALSE))</f>
        <v/>
      </c>
      <c r="D20" s="123" t="str">
        <f>IF(C20="","",VLOOKUP(C20,②選手情報入力!$AB$10:$AC$99,2,FALSE))</f>
        <v/>
      </c>
      <c r="E20" s="123" t="str">
        <f>IF(C20="","",VLOOKUP(C20,②選手情報入力!$AB$10:$AI$99,6,FALSE))</f>
        <v/>
      </c>
      <c r="F20" s="365" t="str">
        <f>IF(②選手情報入力!O6="","",②選手情報入力!O6)</f>
        <v/>
      </c>
      <c r="H20" s="151">
        <v>1</v>
      </c>
      <c r="I20" s="151" t="str">
        <f>IF(②選手情報入力!$AS$9&lt;1,"",VLOOKUP(H20,②選手情報入力!$AR$10:$AS$99,2,FALSE))</f>
        <v/>
      </c>
      <c r="J20" s="123" t="str">
        <f>IF(I20="","",VLOOKUP(I20,②選手情報入力!$AB$10:$AC$99,2,FALSE))</f>
        <v/>
      </c>
      <c r="K20" s="123" t="str">
        <f>IF(I20="","",VLOOKUP(I20,②選手情報入力!$AB$10:$AI$99,6,FALSE))</f>
        <v/>
      </c>
      <c r="L20" s="365" t="str">
        <f>IF(②選手情報入力!P6="","",②選手情報入力!P6)</f>
        <v/>
      </c>
    </row>
    <row r="21" spans="2:12">
      <c r="B21" s="152">
        <v>2</v>
      </c>
      <c r="C21" s="152" t="str">
        <f>IF(②選手情報入力!$AQ$9&lt;2,"",VLOOKUP(B21,②選手情報入力!$AP$10:$AQ$99,2,FALSE))</f>
        <v/>
      </c>
      <c r="D21" s="124" t="str">
        <f>IF(C21="","",VLOOKUP(C21,②選手情報入力!$AB$10:$AC$99,2,FALSE))</f>
        <v/>
      </c>
      <c r="E21" s="124" t="str">
        <f>IF(C21="","",VLOOKUP(C21,②選手情報入力!$AB$10:$AI$99,6,FALSE))</f>
        <v/>
      </c>
      <c r="F21" s="365"/>
      <c r="H21" s="152">
        <v>2</v>
      </c>
      <c r="I21" s="152" t="str">
        <f>IF(②選手情報入力!$AS$9&lt;2,"",VLOOKUP(H21,②選手情報入力!$AR$10:$AS$99,2,FALSE))</f>
        <v/>
      </c>
      <c r="J21" s="124" t="str">
        <f>IF(I21="","",VLOOKUP(I21,②選手情報入力!$AB$10:$AC$99,2,FALSE))</f>
        <v/>
      </c>
      <c r="K21" s="124" t="str">
        <f>IF(I21="","",VLOOKUP(I21,②選手情報入力!$AB$10:$AI$99,6,FALSE))</f>
        <v/>
      </c>
      <c r="L21" s="365"/>
    </row>
    <row r="22" spans="2:12">
      <c r="B22" s="152">
        <v>3</v>
      </c>
      <c r="C22" s="152" t="str">
        <f>IF(②選手情報入力!$AQ$9&lt;3,"",VLOOKUP(B22,②選手情報入力!$AP$10:$AQ$99,2,FALSE))</f>
        <v/>
      </c>
      <c r="D22" s="124" t="str">
        <f>IF(C22="","",VLOOKUP(C22,②選手情報入力!$AB$10:$AC$99,2,FALSE))</f>
        <v/>
      </c>
      <c r="E22" s="124" t="str">
        <f>IF(C22="","",VLOOKUP(C22,②選手情報入力!$AB$10:$AI$99,6,FALSE))</f>
        <v/>
      </c>
      <c r="F22" s="365"/>
      <c r="H22" s="152">
        <v>3</v>
      </c>
      <c r="I22" s="152" t="str">
        <f>IF(②選手情報入力!$AS$9&lt;3,"",VLOOKUP(H22,②選手情報入力!$AR$10:$AS$99,2,FALSE))</f>
        <v/>
      </c>
      <c r="J22" s="124" t="str">
        <f>IF(I22="","",VLOOKUP(I22,②選手情報入力!$AB$10:$AC$99,2,FALSE))</f>
        <v/>
      </c>
      <c r="K22" s="124" t="str">
        <f>IF(I22="","",VLOOKUP(I22,②選手情報入力!$AB$10:$AI$99,6,FALSE))</f>
        <v/>
      </c>
      <c r="L22" s="365"/>
    </row>
    <row r="23" spans="2:12">
      <c r="B23" s="152">
        <v>4</v>
      </c>
      <c r="C23" s="152" t="str">
        <f>IF(②選手情報入力!$AQ$9&lt;4,"",VLOOKUP(B23,②選手情報入力!$AP$10:$AQ$99,2,FALSE))</f>
        <v/>
      </c>
      <c r="D23" s="124" t="str">
        <f>IF(C23="","",VLOOKUP(C23,②選手情報入力!$AB$10:$AC$99,2,FALSE))</f>
        <v/>
      </c>
      <c r="E23" s="124" t="str">
        <f>IF(C23="","",VLOOKUP(C23,②選手情報入力!$AB$10:$AI$99,6,FALSE))</f>
        <v/>
      </c>
      <c r="F23" s="365"/>
      <c r="H23" s="152">
        <v>4</v>
      </c>
      <c r="I23" s="152" t="str">
        <f>IF(②選手情報入力!$AS$9&lt;4,"",VLOOKUP(H23,②選手情報入力!$AR$10:$AS$99,2,FALSE))</f>
        <v/>
      </c>
      <c r="J23" s="124" t="str">
        <f>IF(I23="","",VLOOKUP(I23,②選手情報入力!$AB$10:$AC$99,2,FALSE))</f>
        <v/>
      </c>
      <c r="K23" s="124" t="str">
        <f>IF(I23="","",VLOOKUP(I23,②選手情報入力!$AB$10:$AI$99,6,FALSE))</f>
        <v/>
      </c>
      <c r="L23" s="365"/>
    </row>
    <row r="24" spans="2:12">
      <c r="B24" s="152">
        <v>5</v>
      </c>
      <c r="C24" s="152" t="str">
        <f>IF(②選手情報入力!$AQ$9&lt;5,"",VLOOKUP(B24,②選手情報入力!$AP$10:$AQ$99,2,FALSE))</f>
        <v/>
      </c>
      <c r="D24" s="124" t="str">
        <f>IF(C24="","",VLOOKUP(C24,②選手情報入力!$AB$10:$AC$99,2,FALSE))</f>
        <v/>
      </c>
      <c r="E24" s="124" t="str">
        <f>IF(C24="","",VLOOKUP(C24,②選手情報入力!$AB$10:$AI$99,6,FALSE))</f>
        <v/>
      </c>
      <c r="F24" s="365"/>
      <c r="H24" s="152">
        <v>5</v>
      </c>
      <c r="I24" s="152" t="str">
        <f>IF(②選手情報入力!$AS$9&lt;5,"",VLOOKUP(H24,②選手情報入力!$AR$10:$AS$99,2,FALSE))</f>
        <v/>
      </c>
      <c r="J24" s="124" t="str">
        <f>IF(I24="","",VLOOKUP(I24,②選手情報入力!$AB$10:$AC$99,2,FALSE))</f>
        <v/>
      </c>
      <c r="K24" s="124" t="str">
        <f>IF(I24="","",VLOOKUP(I24,②選手情報入力!$AB$10:$AI$99,6,FALSE))</f>
        <v/>
      </c>
      <c r="L24" s="365"/>
    </row>
    <row r="25" spans="2:12">
      <c r="B25" s="153">
        <v>6</v>
      </c>
      <c r="C25" s="153" t="str">
        <f>IF(②選手情報入力!$AQ$9&lt;6,"",VLOOKUP(B25,②選手情報入力!$AP$10:$AQ$99,2,FALSE))</f>
        <v/>
      </c>
      <c r="D25" s="125" t="str">
        <f>IF(C25="","",VLOOKUP(C25,②選手情報入力!$AB$10:$AC$99,2,FALSE))</f>
        <v/>
      </c>
      <c r="E25" s="125" t="str">
        <f>IF(C25="","",VLOOKUP(C25,②選手情報入力!$AB$10:$AI$99,6,FALSE))</f>
        <v/>
      </c>
      <c r="F25" s="365"/>
      <c r="H25" s="153">
        <v>6</v>
      </c>
      <c r="I25" s="153" t="str">
        <f>IF(②選手情報入力!$AS$9&lt;6,"",VLOOKUP(H25,②選手情報入力!$AR$10:$AS$99,2,FALSE))</f>
        <v/>
      </c>
      <c r="J25" s="125" t="str">
        <f>IF(I25="","",VLOOKUP(I25,②選手情報入力!$AB$10:$AC$99,2,FALSE))</f>
        <v/>
      </c>
      <c r="K25" s="125" t="str">
        <f>IF(I25="","",VLOOKUP(I25,②選手情報入力!$AB$10:$AI$99,6,FALSE))</f>
        <v/>
      </c>
      <c r="L25" s="365"/>
    </row>
    <row r="26" spans="2:12">
      <c r="B26" s="154"/>
      <c r="C26" s="154"/>
      <c r="D26" s="155" t="s">
        <v>68</v>
      </c>
      <c r="E26" s="156"/>
      <c r="F26" s="157">
        <f>IF(②選手情報入力!AQ9&gt;=4,1,0)</f>
        <v>0</v>
      </c>
      <c r="H26" s="154"/>
      <c r="I26" s="154"/>
      <c r="J26" s="155" t="s">
        <v>68</v>
      </c>
      <c r="K26" s="156"/>
      <c r="L26" s="157">
        <f>IF(②選手情報入力!AS9&gt;=4,1,0)</f>
        <v>0</v>
      </c>
    </row>
  </sheetData>
  <sheetProtection sheet="1" selectLockedCells="1" selectUnlockedCells="1"/>
  <mergeCells count="14">
    <mergeCell ref="P1:R1"/>
    <mergeCell ref="R8:R13"/>
    <mergeCell ref="F8:F13"/>
    <mergeCell ref="B6:F6"/>
    <mergeCell ref="X8:X13"/>
    <mergeCell ref="N6:R6"/>
    <mergeCell ref="T6:X6"/>
    <mergeCell ref="H6:L6"/>
    <mergeCell ref="L8:L13"/>
    <mergeCell ref="B18:F18"/>
    <mergeCell ref="H18:L18"/>
    <mergeCell ref="F20:F25"/>
    <mergeCell ref="L20:L25"/>
    <mergeCell ref="J1:L1"/>
  </mergeCells>
  <phoneticPr fontId="2"/>
  <dataValidations count="1">
    <dataValidation imeMode="off" allowBlank="1" showInputMessage="1" showErrorMessage="1" sqref="C8:F13 O8:R13 I8:L13 U8:X13 C20:F25 I20:L25"/>
  </dataValidations>
  <pageMargins left="0.70866141732283472" right="0.70866141732283472" top="0.74803149606299213" bottom="0.74803149606299213" header="0.31496062992125984" footer="0.31496062992125984"/>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48"/>
  <sheetViews>
    <sheetView zoomScaleNormal="100" workbookViewId="0">
      <pane ySplit="2" topLeftCell="A9" activePane="bottomLeft" state="frozen"/>
      <selection pane="bottomLeft" activeCell="F29" sqref="F29:G29"/>
    </sheetView>
  </sheetViews>
  <sheetFormatPr defaultColWidth="9" defaultRowHeight="13.5"/>
  <cols>
    <col min="1" max="1" width="3.75" style="164" customWidth="1"/>
    <col min="2" max="2" width="26.25" style="164" customWidth="1"/>
    <col min="3" max="3" width="10" style="164" customWidth="1"/>
    <col min="4" max="4" width="4.875" style="164" customWidth="1"/>
    <col min="5" max="5" width="10.875" style="164" customWidth="1"/>
    <col min="6" max="6" width="26.25" style="164" customWidth="1"/>
    <col min="7" max="7" width="15.5" style="164" customWidth="1"/>
    <col min="8" max="8" width="3.75" style="164" customWidth="1"/>
    <col min="9" max="9" width="9" style="164"/>
    <col min="10" max="16" width="9" style="164" customWidth="1"/>
    <col min="17" max="16384" width="9" style="164"/>
  </cols>
  <sheetData>
    <row r="1" spans="1:14" ht="17.25">
      <c r="A1" s="38" t="s">
        <v>70</v>
      </c>
      <c r="B1" s="162"/>
      <c r="C1" s="163"/>
      <c r="D1" s="392" t="s">
        <v>165</v>
      </c>
      <c r="E1" s="392"/>
      <c r="F1" s="392"/>
      <c r="G1" s="392"/>
      <c r="H1" s="392"/>
    </row>
    <row r="2" spans="1:14" ht="24.75" customHeight="1">
      <c r="A2" s="393" t="s">
        <v>71</v>
      </c>
      <c r="B2" s="393"/>
      <c r="C2" s="393"/>
      <c r="D2" s="393"/>
      <c r="E2" s="393"/>
      <c r="F2" s="393"/>
      <c r="G2" s="393"/>
      <c r="H2" s="393"/>
    </row>
    <row r="3" spans="1:14" ht="31.15" customHeight="1">
      <c r="A3" s="398"/>
      <c r="B3" s="398"/>
      <c r="C3" s="398"/>
      <c r="D3" s="398"/>
      <c r="E3" s="398"/>
      <c r="G3" s="195" t="str">
        <f>IF(①学校情報入力!D3="","",①学校情報入力!D3)</f>
        <v/>
      </c>
      <c r="H3" s="165"/>
    </row>
    <row r="4" spans="1:14" ht="18.75">
      <c r="A4" s="394" t="str">
        <f>注意事項!C2&amp;注意事項!F2</f>
        <v>2017年　名古屋市民スポーツ祭陸上競技大会</v>
      </c>
      <c r="B4" s="394"/>
      <c r="C4" s="394"/>
      <c r="D4" s="394"/>
      <c r="E4" s="394"/>
      <c r="F4" s="394"/>
      <c r="G4" s="394"/>
      <c r="H4" s="394"/>
    </row>
    <row r="5" spans="1:14" ht="19.5" thickBot="1">
      <c r="A5" s="395" t="s">
        <v>51</v>
      </c>
      <c r="B5" s="395"/>
      <c r="C5" s="395"/>
      <c r="D5" s="395"/>
      <c r="E5" s="395"/>
      <c r="F5" s="395"/>
      <c r="G5" s="395"/>
      <c r="H5" s="395"/>
    </row>
    <row r="6" spans="1:14" ht="19.5" customHeight="1" thickBot="1">
      <c r="A6" s="166"/>
      <c r="B6" s="216" t="s">
        <v>163</v>
      </c>
      <c r="C6" s="399" t="str">
        <f>IF(①学校情報入力!D8="","",①学校情報入力!D8)</f>
        <v/>
      </c>
      <c r="D6" s="400"/>
      <c r="E6" s="400"/>
      <c r="F6" s="401"/>
      <c r="G6" s="167" t="s">
        <v>43</v>
      </c>
      <c r="H6" s="163"/>
    </row>
    <row r="7" spans="1:14" ht="22.5" customHeight="1" thickBot="1">
      <c r="A7" s="163"/>
      <c r="B7" s="206" t="str">
        <f>IF(①学校情報入力!D9="","",①学校情報入力!D9)</f>
        <v/>
      </c>
      <c r="C7" s="207" t="s">
        <v>119</v>
      </c>
      <c r="D7" s="402" t="str">
        <f>IF(①学校情報入力!D4="","",①学校情報入力!D4)</f>
        <v/>
      </c>
      <c r="E7" s="403"/>
      <c r="F7" s="403"/>
      <c r="G7" s="404"/>
      <c r="H7" s="168"/>
    </row>
    <row r="8" spans="1:14" ht="16.5" customHeight="1" thickBot="1">
      <c r="A8" s="163"/>
      <c r="B8" s="396" t="s">
        <v>44</v>
      </c>
      <c r="C8" s="397"/>
      <c r="D8" s="200"/>
      <c r="E8" s="169"/>
      <c r="F8" s="376" t="s">
        <v>45</v>
      </c>
      <c r="G8" s="376"/>
      <c r="H8" s="163"/>
    </row>
    <row r="9" spans="1:14" ht="16.5" customHeight="1">
      <c r="A9" s="163"/>
      <c r="B9" s="204" t="s">
        <v>46</v>
      </c>
      <c r="C9" s="390" t="s">
        <v>47</v>
      </c>
      <c r="D9" s="391"/>
      <c r="E9" s="170"/>
      <c r="F9" s="171" t="s">
        <v>48</v>
      </c>
      <c r="G9" s="172" t="s">
        <v>47</v>
      </c>
      <c r="H9" s="163"/>
      <c r="L9" s="163" t="s">
        <v>49</v>
      </c>
      <c r="N9" s="163" t="s">
        <v>50</v>
      </c>
    </row>
    <row r="10" spans="1:14" ht="21" customHeight="1">
      <c r="A10" s="173"/>
      <c r="B10" s="203" t="s">
        <v>224</v>
      </c>
      <c r="C10" s="377">
        <f>IF(L10=0,0,L10)</f>
        <v>0</v>
      </c>
      <c r="D10" s="378"/>
      <c r="E10" s="175"/>
      <c r="F10" s="205" t="s">
        <v>228</v>
      </c>
      <c r="G10" s="174">
        <f>IF(N10=0,0,N10)</f>
        <v>0</v>
      </c>
      <c r="H10" s="173"/>
      <c r="K10" s="164" t="str">
        <f>種目情報!A4</f>
        <v>小4年男50m</v>
      </c>
      <c r="L10" s="176">
        <f>COUNTIF(②選手情報入力!$H$10:$M$99,K10)</f>
        <v>0</v>
      </c>
      <c r="M10" s="164" t="str">
        <f>種目情報!E4</f>
        <v>小4年女50m</v>
      </c>
      <c r="N10" s="176">
        <f>COUNTIF(②選手情報入力!$H$10:$M$99,M10)</f>
        <v>0</v>
      </c>
    </row>
    <row r="11" spans="1:14" ht="21" customHeight="1">
      <c r="A11" s="173"/>
      <c r="B11" s="205" t="s">
        <v>225</v>
      </c>
      <c r="C11" s="377">
        <f t="shared" ref="C11:C16" si="0">IF(L11=0,0,L11)</f>
        <v>0</v>
      </c>
      <c r="D11" s="378"/>
      <c r="E11" s="175"/>
      <c r="F11" s="205" t="s">
        <v>229</v>
      </c>
      <c r="G11" s="174">
        <f t="shared" ref="G11:G23" si="1">IF(N11=0,0,N11)</f>
        <v>0</v>
      </c>
      <c r="H11" s="173"/>
      <c r="K11" s="164" t="str">
        <f>種目情報!A5</f>
        <v>小5年男100m</v>
      </c>
      <c r="L11" s="176">
        <f>COUNTIF(②選手情報入力!$H$10:$M$99,K11)</f>
        <v>0</v>
      </c>
      <c r="M11" s="164" t="str">
        <f>種目情報!E5</f>
        <v>小5年女100m</v>
      </c>
      <c r="N11" s="176">
        <f>COUNTIF(②選手情報入力!$H$10:$M$99,M11)</f>
        <v>0</v>
      </c>
    </row>
    <row r="12" spans="1:14" ht="21" customHeight="1">
      <c r="A12" s="173"/>
      <c r="B12" s="205" t="s">
        <v>226</v>
      </c>
      <c r="C12" s="377">
        <f t="shared" si="0"/>
        <v>0</v>
      </c>
      <c r="D12" s="378"/>
      <c r="E12" s="175"/>
      <c r="F12" s="205" t="s">
        <v>230</v>
      </c>
      <c r="G12" s="174">
        <f t="shared" si="1"/>
        <v>0</v>
      </c>
      <c r="H12" s="173"/>
      <c r="K12" s="164" t="str">
        <f>種目情報!A6</f>
        <v>小6年男100m</v>
      </c>
      <c r="L12" s="176">
        <f>COUNTIF(②選手情報入力!$H$10:$M$99,K12)</f>
        <v>0</v>
      </c>
      <c r="M12" s="164" t="str">
        <f>種目情報!E6</f>
        <v>小6年女100m</v>
      </c>
      <c r="N12" s="176">
        <f>COUNTIF(②選手情報入力!$H$10:$M$99,M12)</f>
        <v>0</v>
      </c>
    </row>
    <row r="13" spans="1:14" ht="21" customHeight="1">
      <c r="A13" s="173"/>
      <c r="B13" s="203" t="s">
        <v>392</v>
      </c>
      <c r="C13" s="377">
        <f t="shared" si="0"/>
        <v>0</v>
      </c>
      <c r="D13" s="378"/>
      <c r="E13" s="175"/>
      <c r="F13" s="203" t="s">
        <v>402</v>
      </c>
      <c r="G13" s="174">
        <f t="shared" si="1"/>
        <v>0</v>
      </c>
      <c r="H13" s="173"/>
      <c r="K13" s="164" t="str">
        <f>種目情報!A7</f>
        <v>小男50mH(0.650m)</v>
      </c>
      <c r="L13" s="176">
        <f>COUNTIF(②選手情報入力!$H$10:$M$99,K13)</f>
        <v>0</v>
      </c>
      <c r="M13" s="164" t="str">
        <f>種目情報!E7</f>
        <v>小女50mH(0.650m)</v>
      </c>
      <c r="N13" s="176">
        <f>COUNTIF(②選手情報入力!$H$10:$M$99,M13)</f>
        <v>0</v>
      </c>
    </row>
    <row r="14" spans="1:14" ht="21" customHeight="1">
      <c r="A14" s="173"/>
      <c r="B14" s="205" t="s">
        <v>393</v>
      </c>
      <c r="C14" s="377">
        <f t="shared" si="0"/>
        <v>0</v>
      </c>
      <c r="D14" s="378"/>
      <c r="E14" s="175"/>
      <c r="F14" s="205" t="s">
        <v>375</v>
      </c>
      <c r="G14" s="174">
        <f t="shared" si="1"/>
        <v>0</v>
      </c>
      <c r="H14" s="173"/>
      <c r="K14" s="164" t="str">
        <f>種目情報!A8</f>
        <v>小4男走高跳</v>
      </c>
      <c r="L14" s="176">
        <f>COUNTIF(②選手情報入力!$H$10:$M$99,K14)</f>
        <v>0</v>
      </c>
      <c r="M14" s="164" t="str">
        <f>種目情報!E8</f>
        <v>小4女走高跳</v>
      </c>
      <c r="N14" s="176">
        <f>COUNTIF(②選手情報入力!$H$10:$M$99,M14)</f>
        <v>0</v>
      </c>
    </row>
    <row r="15" spans="1:14" ht="21" customHeight="1">
      <c r="A15" s="173"/>
      <c r="B15" s="205" t="s">
        <v>394</v>
      </c>
      <c r="C15" s="377">
        <f t="shared" si="0"/>
        <v>0</v>
      </c>
      <c r="D15" s="378"/>
      <c r="E15" s="175"/>
      <c r="F15" s="205" t="s">
        <v>377</v>
      </c>
      <c r="G15" s="174">
        <f t="shared" si="1"/>
        <v>0</v>
      </c>
      <c r="H15" s="173"/>
      <c r="K15" s="164" t="str">
        <f>種目情報!A9</f>
        <v>小5男走高跳</v>
      </c>
      <c r="L15" s="176">
        <f>COUNTIF(②選手情報入力!$H$10:$M$99,K15)</f>
        <v>0</v>
      </c>
      <c r="M15" s="164" t="str">
        <f>種目情報!E9</f>
        <v>小5女走高跳</v>
      </c>
      <c r="N15" s="176">
        <f>COUNTIF(②選手情報入力!$H$10:$M$99,M15)</f>
        <v>0</v>
      </c>
    </row>
    <row r="16" spans="1:14" ht="21" customHeight="1">
      <c r="A16" s="173"/>
      <c r="B16" s="203" t="s">
        <v>395</v>
      </c>
      <c r="C16" s="377">
        <f t="shared" si="0"/>
        <v>0</v>
      </c>
      <c r="D16" s="378"/>
      <c r="E16" s="175"/>
      <c r="F16" s="197" t="s">
        <v>379</v>
      </c>
      <c r="G16" s="174">
        <f t="shared" si="1"/>
        <v>0</v>
      </c>
      <c r="H16" s="173"/>
      <c r="K16" s="164" t="str">
        <f>種目情報!A10</f>
        <v>小6男走高跳</v>
      </c>
      <c r="L16" s="176">
        <f>COUNTIF(②選手情報入力!$H$10:$M$99,K16)</f>
        <v>0</v>
      </c>
      <c r="M16" s="164" t="str">
        <f>種目情報!E10</f>
        <v>小6女走高跳</v>
      </c>
      <c r="N16" s="176">
        <f>COUNTIF(②選手情報入力!$H$10:$M$99,M16)</f>
        <v>0</v>
      </c>
    </row>
    <row r="17" spans="1:14" ht="21" customHeight="1">
      <c r="A17" s="173"/>
      <c r="B17" s="217" t="s">
        <v>396</v>
      </c>
      <c r="C17" s="377">
        <f t="shared" ref="C17" si="2">IF(L17=0,0,L17)</f>
        <v>0</v>
      </c>
      <c r="D17" s="378"/>
      <c r="E17" s="218"/>
      <c r="F17" s="217" t="s">
        <v>381</v>
      </c>
      <c r="G17" s="246">
        <f t="shared" si="1"/>
        <v>0</v>
      </c>
      <c r="H17" s="173"/>
      <c r="K17" s="164" t="str">
        <f>種目情報!A11</f>
        <v>小4男走幅跳</v>
      </c>
      <c r="L17" s="176">
        <f>COUNTIF(②選手情報入力!$H$10:$M$99,K17)</f>
        <v>0</v>
      </c>
      <c r="M17" s="164" t="str">
        <f>種目情報!E11</f>
        <v>小4女走幅跳</v>
      </c>
      <c r="N17" s="176">
        <f>COUNTIF(②選手情報入力!$H$10:$M$99,M17)</f>
        <v>0</v>
      </c>
    </row>
    <row r="18" spans="1:14" ht="21" customHeight="1">
      <c r="A18" s="173"/>
      <c r="B18" s="217" t="s">
        <v>397</v>
      </c>
      <c r="C18" s="377">
        <f t="shared" ref="C18:C23" si="3">IF(L18=0,0,L18)</f>
        <v>0</v>
      </c>
      <c r="D18" s="378"/>
      <c r="E18" s="218"/>
      <c r="F18" s="217" t="s">
        <v>383</v>
      </c>
      <c r="G18" s="273">
        <f t="shared" si="1"/>
        <v>0</v>
      </c>
      <c r="H18" s="173"/>
      <c r="K18" s="164" t="str">
        <f>種目情報!A12</f>
        <v>小5男走幅跳</v>
      </c>
      <c r="L18" s="176">
        <f>COUNTIF(②選手情報入力!$H$10:$M$99,K18)</f>
        <v>0</v>
      </c>
      <c r="M18" s="164" t="str">
        <f>種目情報!E12</f>
        <v>小5女走幅跳</v>
      </c>
      <c r="N18" s="176">
        <f>COUNTIF(②選手情報入力!$H$10:$M$99,M18)</f>
        <v>0</v>
      </c>
    </row>
    <row r="19" spans="1:14" ht="21" customHeight="1">
      <c r="A19" s="173"/>
      <c r="B19" s="205" t="s">
        <v>398</v>
      </c>
      <c r="C19" s="377">
        <f t="shared" si="3"/>
        <v>0</v>
      </c>
      <c r="D19" s="378"/>
      <c r="E19" s="175"/>
      <c r="F19" s="196" t="s">
        <v>385</v>
      </c>
      <c r="G19" s="273">
        <f t="shared" si="1"/>
        <v>0</v>
      </c>
      <c r="H19" s="173"/>
      <c r="K19" s="164" t="str">
        <f>種目情報!A13</f>
        <v>小6男走幅跳</v>
      </c>
      <c r="L19" s="176">
        <f>COUNTIF(②選手情報入力!$H$10:$M$99,K19)</f>
        <v>0</v>
      </c>
      <c r="M19" s="164" t="str">
        <f>種目情報!E13</f>
        <v>小6女走幅跳</v>
      </c>
      <c r="N19" s="176">
        <f>COUNTIF(②選手情報入力!$H$10:$M$99,M19)</f>
        <v>0</v>
      </c>
    </row>
    <row r="20" spans="1:14" ht="21" customHeight="1">
      <c r="A20" s="173"/>
      <c r="B20" s="307" t="s">
        <v>399</v>
      </c>
      <c r="C20" s="377">
        <f t="shared" si="3"/>
        <v>0</v>
      </c>
      <c r="D20" s="378"/>
      <c r="E20" s="175"/>
      <c r="F20" s="308" t="s">
        <v>387</v>
      </c>
      <c r="G20" s="273">
        <f t="shared" si="1"/>
        <v>0</v>
      </c>
      <c r="H20" s="173"/>
      <c r="K20" s="164" t="str">
        <f>種目情報!A14</f>
        <v>小4男ｼﾞｬﾍﾞﾘｯｸﾎﾞｰﾙ投</v>
      </c>
      <c r="L20" s="176">
        <f>COUNTIF(②選手情報入力!$H$10:$M$99,K20)</f>
        <v>0</v>
      </c>
      <c r="M20" s="164" t="str">
        <f>種目情報!E14</f>
        <v>小4女ｼﾞｬﾍﾞﾘｯｸﾎﾞｰﾙ投</v>
      </c>
      <c r="N20" s="176">
        <f>COUNTIF(②選手情報入力!$H$10:$M$99,M20)</f>
        <v>0</v>
      </c>
    </row>
    <row r="21" spans="1:14" ht="21" customHeight="1">
      <c r="A21" s="173"/>
      <c r="B21" s="307" t="s">
        <v>400</v>
      </c>
      <c r="C21" s="377">
        <f t="shared" si="3"/>
        <v>0</v>
      </c>
      <c r="D21" s="378"/>
      <c r="E21" s="175"/>
      <c r="F21" s="308" t="s">
        <v>389</v>
      </c>
      <c r="G21" s="273">
        <f t="shared" si="1"/>
        <v>0</v>
      </c>
      <c r="H21" s="173"/>
      <c r="K21" s="164" t="str">
        <f>種目情報!A15</f>
        <v>小5男ｼﾞｬﾍﾞﾘｯｸﾎﾞｰﾙ投</v>
      </c>
      <c r="L21" s="176">
        <f>COUNTIF(②選手情報入力!$H$10:$M$99,K21)</f>
        <v>0</v>
      </c>
      <c r="M21" s="164" t="str">
        <f>種目情報!E15</f>
        <v>小5女ｼﾞｬﾍﾞﾘｯｸﾎﾞｰﾙ投</v>
      </c>
      <c r="N21" s="176">
        <f>COUNTIF(②選手情報入力!$H$10:$M$99,M21)</f>
        <v>0</v>
      </c>
    </row>
    <row r="22" spans="1:14" ht="21" customHeight="1">
      <c r="A22" s="173"/>
      <c r="B22" s="307" t="s">
        <v>401</v>
      </c>
      <c r="C22" s="377">
        <f t="shared" si="3"/>
        <v>0</v>
      </c>
      <c r="D22" s="378"/>
      <c r="E22" s="175"/>
      <c r="F22" s="308" t="s">
        <v>391</v>
      </c>
      <c r="G22" s="273">
        <f t="shared" si="1"/>
        <v>0</v>
      </c>
      <c r="H22" s="173"/>
      <c r="K22" s="164" t="str">
        <f>種目情報!A16</f>
        <v>小6男ｼﾞｬﾍﾞﾘｯｸﾎﾞｰﾙ投</v>
      </c>
      <c r="L22" s="176">
        <f>COUNTIF(②選手情報入力!$H$10:$M$99,K22)</f>
        <v>0</v>
      </c>
      <c r="M22" s="164" t="str">
        <f>種目情報!E16</f>
        <v>小6女ｼﾞｬﾍﾞﾘｯｸﾎﾞｰﾙ投</v>
      </c>
      <c r="N22" s="176">
        <f>COUNTIF(②選手情報入力!$H$10:$M$99,M22)</f>
        <v>0</v>
      </c>
    </row>
    <row r="23" spans="1:14" ht="21" customHeight="1" thickBot="1">
      <c r="A23" s="173"/>
      <c r="B23" s="307" t="s">
        <v>227</v>
      </c>
      <c r="C23" s="377">
        <f t="shared" si="3"/>
        <v>0</v>
      </c>
      <c r="D23" s="378"/>
      <c r="E23" s="175"/>
      <c r="F23" s="308" t="s">
        <v>231</v>
      </c>
      <c r="G23" s="273">
        <f t="shared" si="1"/>
        <v>0</v>
      </c>
      <c r="H23" s="173"/>
      <c r="I23" s="199"/>
      <c r="K23" s="164" t="str">
        <f>種目情報!A17</f>
        <v>小男1000m</v>
      </c>
      <c r="L23" s="176">
        <f>COUNTIF(②選手情報入力!$H$10:$M$99,K23)</f>
        <v>0</v>
      </c>
      <c r="M23" s="164" t="str">
        <f>種目情報!E17</f>
        <v>小女1000m</v>
      </c>
      <c r="N23" s="176">
        <f>COUNTIF(②選手情報入力!$H$10:$M$99,M23)</f>
        <v>0</v>
      </c>
    </row>
    <row r="24" spans="1:14" ht="21" customHeight="1">
      <c r="A24" s="173"/>
      <c r="B24" s="177" t="s">
        <v>220</v>
      </c>
      <c r="C24" s="379" t="str">
        <f>IF(③リレー情報確認!F14=0,"",③リレー情報確認!F14)</f>
        <v/>
      </c>
      <c r="D24" s="380"/>
      <c r="E24" s="175"/>
      <c r="F24" s="177" t="s">
        <v>220</v>
      </c>
      <c r="G24" s="244" t="str">
        <f>IF(③リレー情報確認!X14=0,"",③リレー情報確認!X14)</f>
        <v/>
      </c>
      <c r="H24" s="173"/>
      <c r="K24" s="164">
        <f>種目情報!A18</f>
        <v>0</v>
      </c>
      <c r="L24" s="176">
        <f>COUNTIF(②選手情報入力!$H$10:$M$99,K24)</f>
        <v>0</v>
      </c>
      <c r="M24" s="164">
        <f>種目情報!E26</f>
        <v>0</v>
      </c>
      <c r="N24" s="176">
        <f>COUNTIF(②選手情報入力!$H$10:$M$99,M24)</f>
        <v>0</v>
      </c>
    </row>
    <row r="25" spans="1:14" ht="21" customHeight="1">
      <c r="A25" s="173"/>
      <c r="B25" s="243" t="s">
        <v>221</v>
      </c>
      <c r="C25" s="388" t="str">
        <f>IF(③リレー情報確認!L14=0,"",③リレー情報確認!L14)</f>
        <v/>
      </c>
      <c r="D25" s="389"/>
      <c r="E25" s="175"/>
      <c r="F25" s="243" t="s">
        <v>221</v>
      </c>
      <c r="G25" s="174" t="str">
        <f>IF(③リレー情報確認!F26=0,"",③リレー情報確認!F26)</f>
        <v/>
      </c>
      <c r="H25" s="173"/>
      <c r="K25" s="164">
        <f>種目情報!A19</f>
        <v>0</v>
      </c>
      <c r="L25" s="176">
        <f>COUNTIF(②選手情報入力!$H$10:$M$99,K25)</f>
        <v>0</v>
      </c>
      <c r="M25" s="164">
        <f>種目情報!E27</f>
        <v>0</v>
      </c>
      <c r="N25" s="176">
        <f>COUNTIF(②選手情報入力!$H$10:$M$99,M25)</f>
        <v>0</v>
      </c>
    </row>
    <row r="26" spans="1:14" ht="21" customHeight="1" thickBot="1">
      <c r="A26" s="173"/>
      <c r="B26" s="178" t="s">
        <v>222</v>
      </c>
      <c r="C26" s="386" t="str">
        <f>IF(③リレー情報確認!R14=0,"",③リレー情報確認!R14)</f>
        <v/>
      </c>
      <c r="D26" s="387"/>
      <c r="E26" s="175"/>
      <c r="F26" s="178" t="s">
        <v>222</v>
      </c>
      <c r="G26" s="179" t="str">
        <f>IF(③リレー情報確認!L26=0,"",③リレー情報確認!L26)</f>
        <v/>
      </c>
      <c r="H26" s="173"/>
      <c r="K26" s="164">
        <f>種目情報!A20</f>
        <v>0</v>
      </c>
      <c r="L26" s="176">
        <f>COUNTIF(②選手情報入力!$H$10:$M$99,K26)</f>
        <v>0</v>
      </c>
      <c r="M26" s="164">
        <f>種目情報!E28</f>
        <v>0</v>
      </c>
      <c r="N26" s="176">
        <f>COUNTIF(②選手情報入力!$H$10:$M$99,M26)</f>
        <v>0</v>
      </c>
    </row>
    <row r="27" spans="1:14" ht="21" customHeight="1">
      <c r="A27" s="173"/>
      <c r="B27" s="180"/>
      <c r="C27" s="181"/>
      <c r="D27" s="181"/>
      <c r="E27" s="175"/>
      <c r="H27" s="173"/>
      <c r="K27" s="164">
        <f>種目情報!A21</f>
        <v>0</v>
      </c>
      <c r="L27" s="176">
        <f>COUNTIF(②選手情報入力!$H$10:$M$99,K27)</f>
        <v>0</v>
      </c>
      <c r="M27" s="164">
        <f>種目情報!E29</f>
        <v>0</v>
      </c>
      <c r="N27" s="176">
        <f>COUNTIF(②選手情報入力!$H$10:$M$99,M27)</f>
        <v>0</v>
      </c>
    </row>
    <row r="28" spans="1:14" ht="21" customHeight="1" thickBot="1">
      <c r="A28" s="247" t="s">
        <v>139</v>
      </c>
      <c r="B28" s="376" t="s">
        <v>159</v>
      </c>
      <c r="C28" s="381"/>
      <c r="D28" s="201"/>
      <c r="E28" s="175"/>
      <c r="F28" s="376"/>
      <c r="G28" s="376"/>
      <c r="H28" s="247"/>
    </row>
    <row r="29" spans="1:14" ht="21" customHeight="1" thickBot="1">
      <c r="A29" s="163"/>
      <c r="B29" s="182" t="s">
        <v>160</v>
      </c>
      <c r="C29" s="382">
        <f>②選手情報入力!F100</f>
        <v>0</v>
      </c>
      <c r="D29" s="383"/>
      <c r="E29" s="175"/>
      <c r="F29" s="309" t="s">
        <v>408</v>
      </c>
      <c r="G29" s="253">
        <f>IF(①学校情報入力!D10="","",C31*1000)</f>
        <v>0</v>
      </c>
      <c r="H29" s="163"/>
    </row>
    <row r="30" spans="1:14" ht="21" customHeight="1" thickTop="1" thickBot="1">
      <c r="A30" s="163"/>
      <c r="B30" s="183" t="s">
        <v>161</v>
      </c>
      <c r="C30" s="384">
        <f>②選手情報入力!F101</f>
        <v>0</v>
      </c>
      <c r="D30" s="385"/>
      <c r="E30" s="175"/>
      <c r="F30" s="198" t="s">
        <v>255</v>
      </c>
      <c r="G30" s="254">
        <f>IF(②選手情報入力!F104="","",②選手情報入力!F104)</f>
        <v>0</v>
      </c>
      <c r="H30" s="163"/>
    </row>
    <row r="31" spans="1:14" ht="21" customHeight="1" thickTop="1" thickBot="1">
      <c r="A31" s="163"/>
      <c r="B31" s="306" t="s">
        <v>407</v>
      </c>
      <c r="C31" s="210">
        <f>IF(①学校情報入力!D10="","",①学校情報入力!D10)</f>
        <v>0</v>
      </c>
      <c r="D31" s="202" t="s">
        <v>254</v>
      </c>
      <c r="F31" s="375">
        <f ca="1">TODAY()</f>
        <v>42919</v>
      </c>
      <c r="G31" s="375"/>
      <c r="H31" s="163"/>
    </row>
    <row r="32" spans="1:14" ht="18.75" customHeight="1">
      <c r="A32" s="163"/>
      <c r="B32" s="247"/>
      <c r="C32" s="247"/>
      <c r="D32" s="247"/>
      <c r="E32" s="247"/>
      <c r="H32" s="163"/>
    </row>
    <row r="33" spans="1:8" ht="18.75" customHeight="1">
      <c r="A33" s="186"/>
      <c r="B33" s="185"/>
      <c r="C33" s="133"/>
      <c r="D33" s="133"/>
      <c r="E33" s="184"/>
      <c r="H33" s="186"/>
    </row>
    <row r="34" spans="1:8" ht="18.75" customHeight="1">
      <c r="A34" s="163"/>
      <c r="C34" s="173"/>
      <c r="D34" s="173"/>
      <c r="E34" s="184"/>
      <c r="H34" s="163"/>
    </row>
    <row r="35" spans="1:8" ht="18.75" customHeight="1">
      <c r="A35" s="163"/>
      <c r="E35" s="184"/>
      <c r="F35" s="186"/>
      <c r="G35" s="186"/>
      <c r="H35" s="163"/>
    </row>
    <row r="36" spans="1:8" ht="14.25">
      <c r="A36" s="163"/>
      <c r="B36" s="184"/>
      <c r="C36" s="184"/>
      <c r="D36" s="184"/>
      <c r="E36" s="184"/>
      <c r="H36" s="163"/>
    </row>
    <row r="37" spans="1:8" ht="14.25">
      <c r="A37" s="163"/>
      <c r="B37" s="186"/>
      <c r="C37" s="186"/>
      <c r="D37" s="186"/>
      <c r="E37" s="186"/>
      <c r="H37" s="163"/>
    </row>
    <row r="38" spans="1:8" ht="18.75">
      <c r="A38" s="163"/>
      <c r="B38" s="184"/>
      <c r="C38" s="184"/>
      <c r="D38" s="184"/>
      <c r="E38" s="184"/>
      <c r="F38" s="187"/>
      <c r="G38" s="187"/>
      <c r="H38" s="163"/>
    </row>
    <row r="39" spans="1:8" ht="18.75">
      <c r="A39" s="163"/>
      <c r="B39" s="187"/>
      <c r="C39" s="187"/>
      <c r="D39" s="187"/>
      <c r="E39" s="187"/>
      <c r="F39" s="189"/>
      <c r="G39" s="184"/>
      <c r="H39" s="163"/>
    </row>
    <row r="40" spans="1:8" ht="18.75">
      <c r="A40" s="163"/>
      <c r="B40" s="187"/>
      <c r="C40" s="187"/>
      <c r="D40" s="187"/>
      <c r="E40" s="187"/>
      <c r="F40" s="189"/>
      <c r="G40" s="184"/>
      <c r="H40" s="163"/>
    </row>
    <row r="41" spans="1:8" ht="14.25">
      <c r="A41" s="163"/>
      <c r="B41" s="188"/>
      <c r="C41" s="184"/>
      <c r="D41" s="184"/>
      <c r="E41" s="184"/>
      <c r="F41" s="189"/>
      <c r="G41" s="184"/>
      <c r="H41" s="163"/>
    </row>
    <row r="42" spans="1:8" ht="14.25">
      <c r="A42" s="163"/>
      <c r="B42" s="188"/>
      <c r="C42" s="184"/>
      <c r="D42" s="184"/>
      <c r="E42" s="184"/>
      <c r="F42" s="189"/>
      <c r="G42" s="184"/>
      <c r="H42" s="163"/>
    </row>
    <row r="43" spans="1:8" ht="14.25">
      <c r="A43" s="163"/>
      <c r="B43" s="188"/>
      <c r="C43" s="184"/>
      <c r="D43" s="184"/>
      <c r="E43" s="184"/>
      <c r="F43" s="189"/>
      <c r="G43" s="184"/>
      <c r="H43" s="163"/>
    </row>
    <row r="44" spans="1:8" ht="14.25">
      <c r="A44" s="163"/>
      <c r="B44" s="188"/>
      <c r="C44" s="184"/>
      <c r="D44" s="184"/>
      <c r="E44" s="184"/>
      <c r="F44" s="189"/>
      <c r="G44" s="184"/>
      <c r="H44" s="163"/>
    </row>
    <row r="45" spans="1:8" ht="14.25">
      <c r="B45" s="188"/>
      <c r="C45" s="184"/>
      <c r="D45" s="184"/>
      <c r="E45" s="184"/>
      <c r="F45" s="189"/>
      <c r="G45" s="184"/>
    </row>
    <row r="46" spans="1:8" ht="14.25">
      <c r="B46" s="188"/>
      <c r="C46" s="184"/>
      <c r="D46" s="184"/>
      <c r="E46" s="184"/>
      <c r="F46" s="189"/>
      <c r="G46" s="184"/>
    </row>
    <row r="47" spans="1:8" ht="14.25">
      <c r="B47" s="188"/>
      <c r="C47" s="184"/>
      <c r="D47" s="184"/>
      <c r="E47" s="184"/>
    </row>
    <row r="48" spans="1:8" ht="14.25">
      <c r="B48" s="188"/>
      <c r="C48" s="184"/>
      <c r="D48" s="184"/>
      <c r="E48" s="184"/>
    </row>
  </sheetData>
  <sheetProtection selectLockedCells="1"/>
  <mergeCells count="32">
    <mergeCell ref="C22:D22"/>
    <mergeCell ref="C23:D23"/>
    <mergeCell ref="D1:H1"/>
    <mergeCell ref="A2:H2"/>
    <mergeCell ref="A4:H4"/>
    <mergeCell ref="A5:H5"/>
    <mergeCell ref="B8:C8"/>
    <mergeCell ref="F8:G8"/>
    <mergeCell ref="A3:E3"/>
    <mergeCell ref="C6:F6"/>
    <mergeCell ref="D7:G7"/>
    <mergeCell ref="C9:D9"/>
    <mergeCell ref="C10:D10"/>
    <mergeCell ref="C11:D11"/>
    <mergeCell ref="C12:D12"/>
    <mergeCell ref="C13:D13"/>
    <mergeCell ref="F31:G31"/>
    <mergeCell ref="F28:G28"/>
    <mergeCell ref="C14:D14"/>
    <mergeCell ref="C15:D15"/>
    <mergeCell ref="C16:D16"/>
    <mergeCell ref="C17:D17"/>
    <mergeCell ref="C18:D18"/>
    <mergeCell ref="C24:D24"/>
    <mergeCell ref="B28:C28"/>
    <mergeCell ref="C29:D29"/>
    <mergeCell ref="C30:D30"/>
    <mergeCell ref="C26:D26"/>
    <mergeCell ref="C25:D25"/>
    <mergeCell ref="C19:D19"/>
    <mergeCell ref="C20:D20"/>
    <mergeCell ref="C21:D21"/>
  </mergeCells>
  <phoneticPr fontId="2"/>
  <printOptions horizontalCentered="1" verticalCentered="1"/>
  <pageMargins left="0.39370078740157483" right="0.39370078740157483" top="0.59055118110236227" bottom="0.59055118110236227" header="0.31496062992125984" footer="0.31496062992125984"/>
  <pageSetup paperSize="9" scale="95" orientation="portrait" horizontalDpi="4294967293" verticalDpi="300" r:id="rId1"/>
  <ignoredErrors>
    <ignoredError sqref="G2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100"/>
  <sheetViews>
    <sheetView zoomScaleNormal="100" workbookViewId="0">
      <pane ySplit="10" topLeftCell="A11" activePane="bottomLeft" state="frozen"/>
      <selection pane="bottomLeft" activeCell="F6" sqref="F6:J6"/>
    </sheetView>
  </sheetViews>
  <sheetFormatPr defaultColWidth="9" defaultRowHeight="13.5"/>
  <cols>
    <col min="1" max="1" width="3.625" style="13" bestFit="1" customWidth="1"/>
    <col min="2" max="2" width="6" style="1" bestFit="1" customWidth="1"/>
    <col min="3" max="3" width="15" style="1" customWidth="1"/>
    <col min="4" max="5" width="3.75" style="1" customWidth="1"/>
    <col min="6" max="6" width="13.75" style="13" customWidth="1"/>
    <col min="7" max="7" width="9.375" style="1" customWidth="1"/>
    <col min="8" max="8" width="13.75" style="13" customWidth="1"/>
    <col min="9" max="9" width="9.375" style="1" customWidth="1"/>
    <col min="10" max="10" width="11.625" style="13" customWidth="1"/>
    <col min="11" max="11" width="11.625" style="1" customWidth="1"/>
    <col min="12" max="12" width="11.625" style="13" customWidth="1"/>
    <col min="13" max="16384" width="9" style="13"/>
  </cols>
  <sheetData>
    <row r="1" spans="1:13" ht="18" thickBot="1">
      <c r="A1" s="9" t="s">
        <v>129</v>
      </c>
    </row>
    <row r="2" spans="1:13" s="59" customFormat="1" ht="22.9" customHeight="1" thickBot="1">
      <c r="B2" s="146"/>
      <c r="C2" s="256" t="s">
        <v>266</v>
      </c>
      <c r="D2" s="415" t="s">
        <v>271</v>
      </c>
      <c r="E2" s="415"/>
      <c r="F2" s="415"/>
      <c r="G2" s="415"/>
      <c r="H2" s="416"/>
      <c r="I2" s="257" t="s">
        <v>267</v>
      </c>
      <c r="J2" s="405" t="str">
        <f>IF(①学校情報入力!D5="","",①学校情報入力!D5)</f>
        <v/>
      </c>
      <c r="K2" s="406"/>
    </row>
    <row r="3" spans="1:13" ht="21.6" customHeight="1">
      <c r="B3" s="255"/>
      <c r="C3" s="5"/>
      <c r="D3" s="258"/>
      <c r="E3" s="258"/>
      <c r="F3" s="258"/>
      <c r="G3" s="258"/>
      <c r="H3" s="258"/>
      <c r="I3" s="259"/>
      <c r="J3" s="260"/>
      <c r="K3" s="261"/>
    </row>
    <row r="4" spans="1:13" ht="18" customHeight="1">
      <c r="B4" s="13"/>
      <c r="C4" s="2" t="s">
        <v>268</v>
      </c>
      <c r="D4" s="255"/>
      <c r="E4" s="262"/>
      <c r="F4" s="262"/>
      <c r="G4" s="263"/>
      <c r="H4" s="262"/>
      <c r="I4" s="263"/>
      <c r="J4" s="264"/>
      <c r="K4" s="260"/>
      <c r="L4" s="261"/>
    </row>
    <row r="5" spans="1:13" ht="18" customHeight="1">
      <c r="B5" s="13"/>
      <c r="C5" s="2"/>
      <c r="D5" s="255"/>
      <c r="E5" s="262"/>
      <c r="F5" s="262"/>
      <c r="G5" s="263"/>
      <c r="H5" s="262"/>
      <c r="I5" s="263"/>
      <c r="J5" s="264"/>
      <c r="K5" s="260"/>
      <c r="L5" s="261"/>
    </row>
    <row r="6" spans="1:13" ht="18.75" customHeight="1" thickBot="1">
      <c r="B6" s="13"/>
      <c r="C6" s="407" t="s">
        <v>265</v>
      </c>
      <c r="D6" s="407"/>
      <c r="E6" s="407"/>
      <c r="F6" s="408" t="str">
        <f>IF(①学校情報入力!D7="","",①学校情報入力!D7)</f>
        <v/>
      </c>
      <c r="G6" s="408"/>
      <c r="H6" s="408"/>
      <c r="I6" s="408"/>
      <c r="J6" s="408"/>
      <c r="K6" s="265" t="s">
        <v>269</v>
      </c>
      <c r="L6" s="266"/>
      <c r="M6" s="265"/>
    </row>
    <row r="7" spans="1:13" ht="14.25" thickBot="1">
      <c r="J7" s="231" t="s">
        <v>208</v>
      </c>
      <c r="K7" s="232" t="s">
        <v>209</v>
      </c>
      <c r="L7" s="140" t="s">
        <v>210</v>
      </c>
    </row>
    <row r="8" spans="1:13" s="96" customFormat="1" ht="16.5" customHeight="1">
      <c r="B8" s="409" t="s">
        <v>132</v>
      </c>
      <c r="C8" s="115" t="s">
        <v>133</v>
      </c>
      <c r="D8" s="411">
        <f>②選手情報入力!F102</f>
        <v>0</v>
      </c>
      <c r="E8" s="412"/>
      <c r="H8" s="409" t="s">
        <v>124</v>
      </c>
      <c r="I8" s="97" t="s">
        <v>108</v>
      </c>
      <c r="J8" s="227" t="str">
        <f>IF(③リレー情報確認!F8="","",③リレー情報確認!F8)</f>
        <v/>
      </c>
      <c r="K8" s="229" t="str">
        <f>IF(③リレー情報確認!L8="","",③リレー情報確認!L8)</f>
        <v/>
      </c>
      <c r="L8" s="98" t="str">
        <f>IF(③リレー情報確認!R8="","",③リレー情報確認!R8)</f>
        <v/>
      </c>
    </row>
    <row r="9" spans="1:13" s="96" customFormat="1" ht="16.5" customHeight="1" thickBot="1">
      <c r="B9" s="410"/>
      <c r="C9" s="116" t="s">
        <v>134</v>
      </c>
      <c r="D9" s="413">
        <f>②選手情報入力!F103</f>
        <v>0</v>
      </c>
      <c r="E9" s="414"/>
      <c r="H9" s="410"/>
      <c r="I9" s="99" t="s">
        <v>123</v>
      </c>
      <c r="J9" s="228" t="str">
        <f>IF(③リレー情報確認!X8="","",③リレー情報確認!X8)</f>
        <v/>
      </c>
      <c r="K9" s="230" t="str">
        <f>IF(③リレー情報確認!F20="","",③リレー情報確認!F20)</f>
        <v/>
      </c>
      <c r="L9" s="100" t="str">
        <f>IF(③リレー情報確認!L20="","",③リレー情報確認!L20)</f>
        <v/>
      </c>
    </row>
    <row r="10" spans="1:13" s="96" customFormat="1" ht="16.5" customHeight="1">
      <c r="A10" s="101"/>
      <c r="B10" s="102" t="s">
        <v>125</v>
      </c>
      <c r="C10" s="102" t="s">
        <v>126</v>
      </c>
      <c r="D10" s="102" t="s">
        <v>127</v>
      </c>
      <c r="E10" s="102" t="s">
        <v>128</v>
      </c>
      <c r="F10" s="102" t="s">
        <v>246</v>
      </c>
      <c r="G10" s="102" t="s">
        <v>39</v>
      </c>
      <c r="H10" s="102" t="s">
        <v>247</v>
      </c>
      <c r="I10" s="102" t="s">
        <v>39</v>
      </c>
      <c r="J10" s="102" t="s">
        <v>250</v>
      </c>
      <c r="K10" s="102" t="s">
        <v>251</v>
      </c>
      <c r="L10" s="102" t="s">
        <v>252</v>
      </c>
    </row>
    <row r="11" spans="1:13" s="96" customFormat="1" ht="18" customHeight="1">
      <c r="A11" s="103">
        <v>1</v>
      </c>
      <c r="B11" s="104" t="str">
        <f>IF(②選手情報入力!B10="","",②選手情報入力!B10)</f>
        <v/>
      </c>
      <c r="C11" s="126" t="str">
        <f>IF(②選手情報入力!C10="","",②選手情報入力!C10)</f>
        <v/>
      </c>
      <c r="D11" s="104" t="str">
        <f>IF(②選手情報入力!F10="","",②選手情報入力!F10)</f>
        <v/>
      </c>
      <c r="E11" s="104" t="str">
        <f>IF(②選手情報入力!G10="","",②選手情報入力!G10)</f>
        <v/>
      </c>
      <c r="F11" s="103" t="str">
        <f>IF(②選手情報入力!H10="","",②選手情報入力!H10)</f>
        <v/>
      </c>
      <c r="G11" s="104" t="str">
        <f>IF(②選手情報入力!I10="","",②選手情報入力!I10)</f>
        <v/>
      </c>
      <c r="H11" s="103" t="str">
        <f>IF(②選手情報入力!J10="","",②選手情報入力!J10)</f>
        <v/>
      </c>
      <c r="I11" s="104" t="str">
        <f>IF(②選手情報入力!K10="","",②選手情報入力!K10)</f>
        <v/>
      </c>
      <c r="J11" s="104" t="str">
        <f>IF(②選手情報入力!N10="","",②選手情報入力!N10)</f>
        <v/>
      </c>
      <c r="K11" s="104" t="str">
        <f>IF(②選手情報入力!O10="","",②選手情報入力!O10)</f>
        <v/>
      </c>
      <c r="L11" s="104" t="str">
        <f>IF(②選手情報入力!P10="","",②選手情報入力!P10)</f>
        <v/>
      </c>
    </row>
    <row r="12" spans="1:13" s="96" customFormat="1" ht="18" customHeight="1">
      <c r="A12" s="105">
        <v>2</v>
      </c>
      <c r="B12" s="106" t="str">
        <f>IF(②選手情報入力!B11="","",②選手情報入力!B11)</f>
        <v/>
      </c>
      <c r="C12" s="127" t="str">
        <f>IF(②選手情報入力!C11="","",②選手情報入力!C11)</f>
        <v/>
      </c>
      <c r="D12" s="106" t="str">
        <f>IF(②選手情報入力!F11="","",②選手情報入力!F11)</f>
        <v/>
      </c>
      <c r="E12" s="106" t="str">
        <f>IF(②選手情報入力!G11="","",②選手情報入力!G11)</f>
        <v/>
      </c>
      <c r="F12" s="105" t="str">
        <f>IF(②選手情報入力!H11="","",②選手情報入力!H11)</f>
        <v/>
      </c>
      <c r="G12" s="106" t="str">
        <f>IF(②選手情報入力!I11="","",②選手情報入力!I11)</f>
        <v/>
      </c>
      <c r="H12" s="105" t="str">
        <f>IF(②選手情報入力!J11="","",②選手情報入力!J11)</f>
        <v/>
      </c>
      <c r="I12" s="106" t="str">
        <f>IF(②選手情報入力!K11="","",②選手情報入力!K11)</f>
        <v/>
      </c>
      <c r="J12" s="106" t="str">
        <f>IF(②選手情報入力!N11="","",②選手情報入力!N11)</f>
        <v/>
      </c>
      <c r="K12" s="106" t="str">
        <f>IF(②選手情報入力!O11="","",②選手情報入力!O11)</f>
        <v/>
      </c>
      <c r="L12" s="106" t="str">
        <f>IF(②選手情報入力!P11="","",②選手情報入力!P11)</f>
        <v/>
      </c>
    </row>
    <row r="13" spans="1:13" s="96" customFormat="1" ht="18" customHeight="1">
      <c r="A13" s="105">
        <v>3</v>
      </c>
      <c r="B13" s="106" t="str">
        <f>IF(②選手情報入力!B12="","",②選手情報入力!B12)</f>
        <v/>
      </c>
      <c r="C13" s="127" t="str">
        <f>IF(②選手情報入力!C12="","",②選手情報入力!C12)</f>
        <v/>
      </c>
      <c r="D13" s="106" t="str">
        <f>IF(②選手情報入力!F12="","",②選手情報入力!F12)</f>
        <v/>
      </c>
      <c r="E13" s="106" t="str">
        <f>IF(②選手情報入力!G12="","",②選手情報入力!G12)</f>
        <v/>
      </c>
      <c r="F13" s="105" t="str">
        <f>IF(②選手情報入力!H12="","",②選手情報入力!H12)</f>
        <v/>
      </c>
      <c r="G13" s="106" t="str">
        <f>IF(②選手情報入力!I12="","",②選手情報入力!I12)</f>
        <v/>
      </c>
      <c r="H13" s="105" t="str">
        <f>IF(②選手情報入力!J12="","",②選手情報入力!J12)</f>
        <v/>
      </c>
      <c r="I13" s="106" t="str">
        <f>IF(②選手情報入力!K12="","",②選手情報入力!K12)</f>
        <v/>
      </c>
      <c r="J13" s="106" t="str">
        <f>IF(②選手情報入力!N12="","",②選手情報入力!N12)</f>
        <v/>
      </c>
      <c r="K13" s="106" t="str">
        <f>IF(②選手情報入力!O12="","",②選手情報入力!O12)</f>
        <v/>
      </c>
      <c r="L13" s="106" t="str">
        <f>IF(②選手情報入力!P12="","",②選手情報入力!P12)</f>
        <v/>
      </c>
    </row>
    <row r="14" spans="1:13" s="96" customFormat="1" ht="18" customHeight="1">
      <c r="A14" s="105">
        <v>4</v>
      </c>
      <c r="B14" s="106" t="str">
        <f>IF(②選手情報入力!B13="","",②選手情報入力!B13)</f>
        <v/>
      </c>
      <c r="C14" s="127" t="str">
        <f>IF(②選手情報入力!C13="","",②選手情報入力!C13)</f>
        <v/>
      </c>
      <c r="D14" s="106" t="str">
        <f>IF(②選手情報入力!F13="","",②選手情報入力!F13)</f>
        <v/>
      </c>
      <c r="E14" s="106" t="str">
        <f>IF(②選手情報入力!G13="","",②選手情報入力!G13)</f>
        <v/>
      </c>
      <c r="F14" s="105" t="str">
        <f>IF(②選手情報入力!H13="","",②選手情報入力!H13)</f>
        <v/>
      </c>
      <c r="G14" s="106" t="str">
        <f>IF(②選手情報入力!I13="","",②選手情報入力!I13)</f>
        <v/>
      </c>
      <c r="H14" s="105" t="str">
        <f>IF(②選手情報入力!J13="","",②選手情報入力!J13)</f>
        <v/>
      </c>
      <c r="I14" s="106" t="str">
        <f>IF(②選手情報入力!K13="","",②選手情報入力!K13)</f>
        <v/>
      </c>
      <c r="J14" s="106" t="str">
        <f>IF(②選手情報入力!N13="","",②選手情報入力!N13)</f>
        <v/>
      </c>
      <c r="K14" s="106" t="str">
        <f>IF(②選手情報入力!O13="","",②選手情報入力!O13)</f>
        <v/>
      </c>
      <c r="L14" s="106" t="str">
        <f>IF(②選手情報入力!P13="","",②選手情報入力!P13)</f>
        <v/>
      </c>
    </row>
    <row r="15" spans="1:13" s="96" customFormat="1" ht="18" customHeight="1">
      <c r="A15" s="109">
        <v>5</v>
      </c>
      <c r="B15" s="110" t="str">
        <f>IF(②選手情報入力!B14="","",②選手情報入力!B14)</f>
        <v/>
      </c>
      <c r="C15" s="128" t="str">
        <f>IF(②選手情報入力!C14="","",②選手情報入力!C14)</f>
        <v/>
      </c>
      <c r="D15" s="110" t="str">
        <f>IF(②選手情報入力!F14="","",②選手情報入力!F14)</f>
        <v/>
      </c>
      <c r="E15" s="110" t="str">
        <f>IF(②選手情報入力!G14="","",②選手情報入力!G14)</f>
        <v/>
      </c>
      <c r="F15" s="109" t="str">
        <f>IF(②選手情報入力!H14="","",②選手情報入力!H14)</f>
        <v/>
      </c>
      <c r="G15" s="110" t="str">
        <f>IF(②選手情報入力!I14="","",②選手情報入力!I14)</f>
        <v/>
      </c>
      <c r="H15" s="109" t="str">
        <f>IF(②選手情報入力!J14="","",②選手情報入力!J14)</f>
        <v/>
      </c>
      <c r="I15" s="110" t="str">
        <f>IF(②選手情報入力!K14="","",②選手情報入力!K14)</f>
        <v/>
      </c>
      <c r="J15" s="110" t="str">
        <f>IF(②選手情報入力!N14="","",②選手情報入力!N14)</f>
        <v/>
      </c>
      <c r="K15" s="110" t="str">
        <f>IF(②選手情報入力!O14="","",②選手情報入力!O14)</f>
        <v/>
      </c>
      <c r="L15" s="110" t="str">
        <f>IF(②選手情報入力!P14="","",②選手情報入力!P14)</f>
        <v/>
      </c>
    </row>
    <row r="16" spans="1:13" s="96" customFormat="1" ht="18" customHeight="1">
      <c r="A16" s="103">
        <v>6</v>
      </c>
      <c r="B16" s="104" t="str">
        <f>IF(②選手情報入力!B15="","",②選手情報入力!B15)</f>
        <v/>
      </c>
      <c r="C16" s="126" t="str">
        <f>IF(②選手情報入力!C15="","",②選手情報入力!C15)</f>
        <v/>
      </c>
      <c r="D16" s="104" t="str">
        <f>IF(②選手情報入力!F15="","",②選手情報入力!F15)</f>
        <v/>
      </c>
      <c r="E16" s="104" t="str">
        <f>IF(②選手情報入力!G15="","",②選手情報入力!G15)</f>
        <v/>
      </c>
      <c r="F16" s="103" t="str">
        <f>IF(②選手情報入力!H15="","",②選手情報入力!H15)</f>
        <v/>
      </c>
      <c r="G16" s="104" t="str">
        <f>IF(②選手情報入力!I15="","",②選手情報入力!I15)</f>
        <v/>
      </c>
      <c r="H16" s="103" t="str">
        <f>IF(②選手情報入力!J15="","",②選手情報入力!J15)</f>
        <v/>
      </c>
      <c r="I16" s="104" t="str">
        <f>IF(②選手情報入力!K15="","",②選手情報入力!K15)</f>
        <v/>
      </c>
      <c r="J16" s="104" t="str">
        <f>IF(②選手情報入力!N15="","",②選手情報入力!N15)</f>
        <v/>
      </c>
      <c r="K16" s="104" t="str">
        <f>IF(②選手情報入力!O15="","",②選手情報入力!O15)</f>
        <v/>
      </c>
      <c r="L16" s="104" t="str">
        <f>IF(②選手情報入力!P15="","",②選手情報入力!P15)</f>
        <v/>
      </c>
    </row>
    <row r="17" spans="1:12" s="96" customFormat="1" ht="18" customHeight="1">
      <c r="A17" s="105">
        <v>7</v>
      </c>
      <c r="B17" s="106" t="str">
        <f>IF(②選手情報入力!B16="","",②選手情報入力!B16)</f>
        <v/>
      </c>
      <c r="C17" s="127" t="str">
        <f>IF(②選手情報入力!C16="","",②選手情報入力!C16)</f>
        <v/>
      </c>
      <c r="D17" s="106" t="str">
        <f>IF(②選手情報入力!F16="","",②選手情報入力!F16)</f>
        <v/>
      </c>
      <c r="E17" s="106" t="str">
        <f>IF(②選手情報入力!G16="","",②選手情報入力!G16)</f>
        <v/>
      </c>
      <c r="F17" s="105" t="str">
        <f>IF(②選手情報入力!H16="","",②選手情報入力!H16)</f>
        <v/>
      </c>
      <c r="G17" s="106" t="str">
        <f>IF(②選手情報入力!I16="","",②選手情報入力!I16)</f>
        <v/>
      </c>
      <c r="H17" s="105" t="str">
        <f>IF(②選手情報入力!J16="","",②選手情報入力!J16)</f>
        <v/>
      </c>
      <c r="I17" s="106" t="str">
        <f>IF(②選手情報入力!K16="","",②選手情報入力!K16)</f>
        <v/>
      </c>
      <c r="J17" s="106" t="str">
        <f>IF(②選手情報入力!N16="","",②選手情報入力!N16)</f>
        <v/>
      </c>
      <c r="K17" s="106" t="str">
        <f>IF(②選手情報入力!O16="","",②選手情報入力!O16)</f>
        <v/>
      </c>
      <c r="L17" s="106" t="str">
        <f>IF(②選手情報入力!P16="","",②選手情報入力!P16)</f>
        <v/>
      </c>
    </row>
    <row r="18" spans="1:12" s="96" customFormat="1" ht="18" customHeight="1">
      <c r="A18" s="105">
        <v>8</v>
      </c>
      <c r="B18" s="106" t="str">
        <f>IF(②選手情報入力!B17="","",②選手情報入力!B17)</f>
        <v/>
      </c>
      <c r="C18" s="127" t="str">
        <f>IF(②選手情報入力!C17="","",②選手情報入力!C17)</f>
        <v/>
      </c>
      <c r="D18" s="106" t="str">
        <f>IF(②選手情報入力!F17="","",②選手情報入力!F17)</f>
        <v/>
      </c>
      <c r="E18" s="106" t="str">
        <f>IF(②選手情報入力!G17="","",②選手情報入力!G17)</f>
        <v/>
      </c>
      <c r="F18" s="105" t="str">
        <f>IF(②選手情報入力!H17="","",②選手情報入力!H17)</f>
        <v/>
      </c>
      <c r="G18" s="106" t="str">
        <f>IF(②選手情報入力!I17="","",②選手情報入力!I17)</f>
        <v/>
      </c>
      <c r="H18" s="105" t="str">
        <f>IF(②選手情報入力!J17="","",②選手情報入力!J17)</f>
        <v/>
      </c>
      <c r="I18" s="106" t="str">
        <f>IF(②選手情報入力!K17="","",②選手情報入力!K17)</f>
        <v/>
      </c>
      <c r="J18" s="106" t="str">
        <f>IF(②選手情報入力!N17="","",②選手情報入力!N17)</f>
        <v/>
      </c>
      <c r="K18" s="106" t="str">
        <f>IF(②選手情報入力!O17="","",②選手情報入力!O17)</f>
        <v/>
      </c>
      <c r="L18" s="106" t="str">
        <f>IF(②選手情報入力!P17="","",②選手情報入力!P17)</f>
        <v/>
      </c>
    </row>
    <row r="19" spans="1:12" s="96" customFormat="1" ht="18" customHeight="1">
      <c r="A19" s="105">
        <v>9</v>
      </c>
      <c r="B19" s="106" t="str">
        <f>IF(②選手情報入力!B18="","",②選手情報入力!B18)</f>
        <v/>
      </c>
      <c r="C19" s="127" t="str">
        <f>IF(②選手情報入力!C18="","",②選手情報入力!C18)</f>
        <v/>
      </c>
      <c r="D19" s="106" t="str">
        <f>IF(②選手情報入力!F18="","",②選手情報入力!F18)</f>
        <v/>
      </c>
      <c r="E19" s="106" t="str">
        <f>IF(②選手情報入力!G18="","",②選手情報入力!G18)</f>
        <v/>
      </c>
      <c r="F19" s="105" t="str">
        <f>IF(②選手情報入力!H18="","",②選手情報入力!H18)</f>
        <v/>
      </c>
      <c r="G19" s="106" t="str">
        <f>IF(②選手情報入力!I18="","",②選手情報入力!I18)</f>
        <v/>
      </c>
      <c r="H19" s="105" t="str">
        <f>IF(②選手情報入力!J18="","",②選手情報入力!J18)</f>
        <v/>
      </c>
      <c r="I19" s="106" t="str">
        <f>IF(②選手情報入力!K18="","",②選手情報入力!K18)</f>
        <v/>
      </c>
      <c r="J19" s="106" t="str">
        <f>IF(②選手情報入力!N18="","",②選手情報入力!N18)</f>
        <v/>
      </c>
      <c r="K19" s="106" t="str">
        <f>IF(②選手情報入力!O18="","",②選手情報入力!O18)</f>
        <v/>
      </c>
      <c r="L19" s="106" t="str">
        <f>IF(②選手情報入力!P18="","",②選手情報入力!P18)</f>
        <v/>
      </c>
    </row>
    <row r="20" spans="1:12" s="96" customFormat="1" ht="18" customHeight="1">
      <c r="A20" s="107">
        <v>10</v>
      </c>
      <c r="B20" s="108" t="str">
        <f>IF(②選手情報入力!B19="","",②選手情報入力!B19)</f>
        <v/>
      </c>
      <c r="C20" s="129" t="str">
        <f>IF(②選手情報入力!C19="","",②選手情報入力!C19)</f>
        <v/>
      </c>
      <c r="D20" s="108" t="str">
        <f>IF(②選手情報入力!F19="","",②選手情報入力!F19)</f>
        <v/>
      </c>
      <c r="E20" s="108" t="str">
        <f>IF(②選手情報入力!G19="","",②選手情報入力!G19)</f>
        <v/>
      </c>
      <c r="F20" s="107" t="str">
        <f>IF(②選手情報入力!H19="","",②選手情報入力!H19)</f>
        <v/>
      </c>
      <c r="G20" s="108" t="str">
        <f>IF(②選手情報入力!I19="","",②選手情報入力!I19)</f>
        <v/>
      </c>
      <c r="H20" s="107" t="str">
        <f>IF(②選手情報入力!J19="","",②選手情報入力!J19)</f>
        <v/>
      </c>
      <c r="I20" s="108" t="str">
        <f>IF(②選手情報入力!K19="","",②選手情報入力!K19)</f>
        <v/>
      </c>
      <c r="J20" s="108" t="str">
        <f>IF(②選手情報入力!N19="","",②選手情報入力!N19)</f>
        <v/>
      </c>
      <c r="K20" s="108" t="str">
        <f>IF(②選手情報入力!O19="","",②選手情報入力!O19)</f>
        <v/>
      </c>
      <c r="L20" s="108" t="str">
        <f>IF(②選手情報入力!P19="","",②選手情報入力!P19)</f>
        <v/>
      </c>
    </row>
    <row r="21" spans="1:12" s="96" customFormat="1" ht="18" customHeight="1">
      <c r="A21" s="111">
        <v>11</v>
      </c>
      <c r="B21" s="112" t="str">
        <f>IF(②選手情報入力!B20="","",②選手情報入力!B20)</f>
        <v/>
      </c>
      <c r="C21" s="130" t="str">
        <f>IF(②選手情報入力!C20="","",②選手情報入力!C20)</f>
        <v/>
      </c>
      <c r="D21" s="112" t="str">
        <f>IF(②選手情報入力!F20="","",②選手情報入力!F20)</f>
        <v/>
      </c>
      <c r="E21" s="112" t="str">
        <f>IF(②選手情報入力!G20="","",②選手情報入力!G20)</f>
        <v/>
      </c>
      <c r="F21" s="111" t="str">
        <f>IF(②選手情報入力!H20="","",②選手情報入力!H20)</f>
        <v/>
      </c>
      <c r="G21" s="112" t="str">
        <f>IF(②選手情報入力!I20="","",②選手情報入力!I20)</f>
        <v/>
      </c>
      <c r="H21" s="111" t="str">
        <f>IF(②選手情報入力!J20="","",②選手情報入力!J20)</f>
        <v/>
      </c>
      <c r="I21" s="112" t="str">
        <f>IF(②選手情報入力!K20="","",②選手情報入力!K20)</f>
        <v/>
      </c>
      <c r="J21" s="112" t="str">
        <f>IF(②選手情報入力!N20="","",②選手情報入力!N20)</f>
        <v/>
      </c>
      <c r="K21" s="112" t="str">
        <f>IF(②選手情報入力!O20="","",②選手情報入力!O20)</f>
        <v/>
      </c>
      <c r="L21" s="112" t="str">
        <f>IF(②選手情報入力!P20="","",②選手情報入力!P20)</f>
        <v/>
      </c>
    </row>
    <row r="22" spans="1:12" s="96" customFormat="1" ht="18" customHeight="1">
      <c r="A22" s="105">
        <v>12</v>
      </c>
      <c r="B22" s="106" t="str">
        <f>IF(②選手情報入力!B21="","",②選手情報入力!B21)</f>
        <v/>
      </c>
      <c r="C22" s="127" t="str">
        <f>IF(②選手情報入力!C21="","",②選手情報入力!C21)</f>
        <v/>
      </c>
      <c r="D22" s="106" t="str">
        <f>IF(②選手情報入力!F21="","",②選手情報入力!F21)</f>
        <v/>
      </c>
      <c r="E22" s="106" t="str">
        <f>IF(②選手情報入力!G21="","",②選手情報入力!G21)</f>
        <v/>
      </c>
      <c r="F22" s="105" t="str">
        <f>IF(②選手情報入力!H21="","",②選手情報入力!H21)</f>
        <v/>
      </c>
      <c r="G22" s="106" t="str">
        <f>IF(②選手情報入力!I21="","",②選手情報入力!I21)</f>
        <v/>
      </c>
      <c r="H22" s="105" t="str">
        <f>IF(②選手情報入力!J21="","",②選手情報入力!J21)</f>
        <v/>
      </c>
      <c r="I22" s="106" t="str">
        <f>IF(②選手情報入力!K21="","",②選手情報入力!K21)</f>
        <v/>
      </c>
      <c r="J22" s="106" t="str">
        <f>IF(②選手情報入力!N21="","",②選手情報入力!N21)</f>
        <v/>
      </c>
      <c r="K22" s="106" t="str">
        <f>IF(②選手情報入力!O21="","",②選手情報入力!O21)</f>
        <v/>
      </c>
      <c r="L22" s="106" t="str">
        <f>IF(②選手情報入力!P21="","",②選手情報入力!P21)</f>
        <v/>
      </c>
    </row>
    <row r="23" spans="1:12" s="96" customFormat="1" ht="18" customHeight="1">
      <c r="A23" s="105">
        <v>13</v>
      </c>
      <c r="B23" s="106" t="str">
        <f>IF(②選手情報入力!B22="","",②選手情報入力!B22)</f>
        <v/>
      </c>
      <c r="C23" s="127" t="str">
        <f>IF(②選手情報入力!C22="","",②選手情報入力!C22)</f>
        <v/>
      </c>
      <c r="D23" s="106" t="str">
        <f>IF(②選手情報入力!F22="","",②選手情報入力!F22)</f>
        <v/>
      </c>
      <c r="E23" s="106" t="str">
        <f>IF(②選手情報入力!G22="","",②選手情報入力!G22)</f>
        <v/>
      </c>
      <c r="F23" s="105" t="str">
        <f>IF(②選手情報入力!H22="","",②選手情報入力!H22)</f>
        <v/>
      </c>
      <c r="G23" s="106" t="str">
        <f>IF(②選手情報入力!I22="","",②選手情報入力!I22)</f>
        <v/>
      </c>
      <c r="H23" s="105" t="str">
        <f>IF(②選手情報入力!J22="","",②選手情報入力!J22)</f>
        <v/>
      </c>
      <c r="I23" s="106" t="str">
        <f>IF(②選手情報入力!K22="","",②選手情報入力!K22)</f>
        <v/>
      </c>
      <c r="J23" s="106" t="str">
        <f>IF(②選手情報入力!N22="","",②選手情報入力!N22)</f>
        <v/>
      </c>
      <c r="K23" s="106" t="str">
        <f>IF(②選手情報入力!O22="","",②選手情報入力!O22)</f>
        <v/>
      </c>
      <c r="L23" s="106" t="str">
        <f>IF(②選手情報入力!P22="","",②選手情報入力!P22)</f>
        <v/>
      </c>
    </row>
    <row r="24" spans="1:12" s="96" customFormat="1" ht="18" customHeight="1">
      <c r="A24" s="105">
        <v>14</v>
      </c>
      <c r="B24" s="106" t="str">
        <f>IF(②選手情報入力!B23="","",②選手情報入力!B23)</f>
        <v/>
      </c>
      <c r="C24" s="127" t="str">
        <f>IF(②選手情報入力!C23="","",②選手情報入力!C23)</f>
        <v/>
      </c>
      <c r="D24" s="106" t="str">
        <f>IF(②選手情報入力!F23="","",②選手情報入力!F23)</f>
        <v/>
      </c>
      <c r="E24" s="106" t="str">
        <f>IF(②選手情報入力!G23="","",②選手情報入力!G23)</f>
        <v/>
      </c>
      <c r="F24" s="105" t="str">
        <f>IF(②選手情報入力!H23="","",②選手情報入力!H23)</f>
        <v/>
      </c>
      <c r="G24" s="106" t="str">
        <f>IF(②選手情報入力!I23="","",②選手情報入力!I23)</f>
        <v/>
      </c>
      <c r="H24" s="105" t="str">
        <f>IF(②選手情報入力!J23="","",②選手情報入力!J23)</f>
        <v/>
      </c>
      <c r="I24" s="106" t="str">
        <f>IF(②選手情報入力!K23="","",②選手情報入力!K23)</f>
        <v/>
      </c>
      <c r="J24" s="106" t="str">
        <f>IF(②選手情報入力!N23="","",②選手情報入力!N23)</f>
        <v/>
      </c>
      <c r="K24" s="106" t="str">
        <f>IF(②選手情報入力!O23="","",②選手情報入力!O23)</f>
        <v/>
      </c>
      <c r="L24" s="106" t="str">
        <f>IF(②選手情報入力!P23="","",②選手情報入力!P23)</f>
        <v/>
      </c>
    </row>
    <row r="25" spans="1:12" s="96" customFormat="1" ht="18" customHeight="1">
      <c r="A25" s="109">
        <v>15</v>
      </c>
      <c r="B25" s="110" t="str">
        <f>IF(②選手情報入力!B24="","",②選手情報入力!B24)</f>
        <v/>
      </c>
      <c r="C25" s="128" t="str">
        <f>IF(②選手情報入力!C24="","",②選手情報入力!C24)</f>
        <v/>
      </c>
      <c r="D25" s="110" t="str">
        <f>IF(②選手情報入力!F24="","",②選手情報入力!F24)</f>
        <v/>
      </c>
      <c r="E25" s="110" t="str">
        <f>IF(②選手情報入力!G24="","",②選手情報入力!G24)</f>
        <v/>
      </c>
      <c r="F25" s="109" t="str">
        <f>IF(②選手情報入力!H24="","",②選手情報入力!H24)</f>
        <v/>
      </c>
      <c r="G25" s="110" t="str">
        <f>IF(②選手情報入力!I24="","",②選手情報入力!I24)</f>
        <v/>
      </c>
      <c r="H25" s="109" t="str">
        <f>IF(②選手情報入力!J24="","",②選手情報入力!J24)</f>
        <v/>
      </c>
      <c r="I25" s="110" t="str">
        <f>IF(②選手情報入力!K24="","",②選手情報入力!K24)</f>
        <v/>
      </c>
      <c r="J25" s="110" t="str">
        <f>IF(②選手情報入力!N24="","",②選手情報入力!N24)</f>
        <v/>
      </c>
      <c r="K25" s="110" t="str">
        <f>IF(②選手情報入力!O24="","",②選手情報入力!O24)</f>
        <v/>
      </c>
      <c r="L25" s="110" t="str">
        <f>IF(②選手情報入力!P24="","",②選手情報入力!P24)</f>
        <v/>
      </c>
    </row>
    <row r="26" spans="1:12" s="96" customFormat="1" ht="18" customHeight="1">
      <c r="A26" s="103">
        <v>16</v>
      </c>
      <c r="B26" s="104" t="str">
        <f>IF(②選手情報入力!B25="","",②選手情報入力!B25)</f>
        <v/>
      </c>
      <c r="C26" s="126" t="str">
        <f>IF(②選手情報入力!C25="","",②選手情報入力!C25)</f>
        <v/>
      </c>
      <c r="D26" s="104" t="str">
        <f>IF(②選手情報入力!F25="","",②選手情報入力!F25)</f>
        <v/>
      </c>
      <c r="E26" s="104" t="str">
        <f>IF(②選手情報入力!G25="","",②選手情報入力!G25)</f>
        <v/>
      </c>
      <c r="F26" s="103" t="str">
        <f>IF(②選手情報入力!H25="","",②選手情報入力!H25)</f>
        <v/>
      </c>
      <c r="G26" s="104" t="str">
        <f>IF(②選手情報入力!I25="","",②選手情報入力!I25)</f>
        <v/>
      </c>
      <c r="H26" s="103" t="str">
        <f>IF(②選手情報入力!J25="","",②選手情報入力!J25)</f>
        <v/>
      </c>
      <c r="I26" s="104" t="str">
        <f>IF(②選手情報入力!K25="","",②選手情報入力!K25)</f>
        <v/>
      </c>
      <c r="J26" s="104" t="str">
        <f>IF(②選手情報入力!N25="","",②選手情報入力!N25)</f>
        <v/>
      </c>
      <c r="K26" s="104" t="str">
        <f>IF(②選手情報入力!O25="","",②選手情報入力!O25)</f>
        <v/>
      </c>
      <c r="L26" s="104" t="str">
        <f>IF(②選手情報入力!P25="","",②選手情報入力!P25)</f>
        <v/>
      </c>
    </row>
    <row r="27" spans="1:12" s="96" customFormat="1" ht="18" customHeight="1">
      <c r="A27" s="105">
        <v>17</v>
      </c>
      <c r="B27" s="106" t="str">
        <f>IF(②選手情報入力!B26="","",②選手情報入力!B26)</f>
        <v/>
      </c>
      <c r="C27" s="127" t="str">
        <f>IF(②選手情報入力!C26="","",②選手情報入力!C26)</f>
        <v/>
      </c>
      <c r="D27" s="106" t="str">
        <f>IF(②選手情報入力!F26="","",②選手情報入力!F26)</f>
        <v/>
      </c>
      <c r="E27" s="106" t="str">
        <f>IF(②選手情報入力!G26="","",②選手情報入力!G26)</f>
        <v/>
      </c>
      <c r="F27" s="105" t="str">
        <f>IF(②選手情報入力!H26="","",②選手情報入力!H26)</f>
        <v/>
      </c>
      <c r="G27" s="106" t="str">
        <f>IF(②選手情報入力!I26="","",②選手情報入力!I26)</f>
        <v/>
      </c>
      <c r="H27" s="105" t="str">
        <f>IF(②選手情報入力!J26="","",②選手情報入力!J26)</f>
        <v/>
      </c>
      <c r="I27" s="106" t="str">
        <f>IF(②選手情報入力!K26="","",②選手情報入力!K26)</f>
        <v/>
      </c>
      <c r="J27" s="106" t="str">
        <f>IF(②選手情報入力!N26="","",②選手情報入力!N26)</f>
        <v/>
      </c>
      <c r="K27" s="106" t="str">
        <f>IF(②選手情報入力!O26="","",②選手情報入力!O26)</f>
        <v/>
      </c>
      <c r="L27" s="106" t="str">
        <f>IF(②選手情報入力!P26="","",②選手情報入力!P26)</f>
        <v/>
      </c>
    </row>
    <row r="28" spans="1:12" s="96" customFormat="1" ht="18" customHeight="1">
      <c r="A28" s="105">
        <v>18</v>
      </c>
      <c r="B28" s="106" t="str">
        <f>IF(②選手情報入力!B27="","",②選手情報入力!B27)</f>
        <v/>
      </c>
      <c r="C28" s="127" t="str">
        <f>IF(②選手情報入力!C27="","",②選手情報入力!C27)</f>
        <v/>
      </c>
      <c r="D28" s="106" t="str">
        <f>IF(②選手情報入力!F27="","",②選手情報入力!F27)</f>
        <v/>
      </c>
      <c r="E28" s="106" t="str">
        <f>IF(②選手情報入力!G27="","",②選手情報入力!G27)</f>
        <v/>
      </c>
      <c r="F28" s="105" t="str">
        <f>IF(②選手情報入力!H27="","",②選手情報入力!H27)</f>
        <v/>
      </c>
      <c r="G28" s="106" t="str">
        <f>IF(②選手情報入力!I27="","",②選手情報入力!I27)</f>
        <v/>
      </c>
      <c r="H28" s="105" t="str">
        <f>IF(②選手情報入力!J27="","",②選手情報入力!J27)</f>
        <v/>
      </c>
      <c r="I28" s="106" t="str">
        <f>IF(②選手情報入力!K27="","",②選手情報入力!K27)</f>
        <v/>
      </c>
      <c r="J28" s="106" t="str">
        <f>IF(②選手情報入力!N27="","",②選手情報入力!N27)</f>
        <v/>
      </c>
      <c r="K28" s="106" t="str">
        <f>IF(②選手情報入力!O27="","",②選手情報入力!O27)</f>
        <v/>
      </c>
      <c r="L28" s="106" t="str">
        <f>IF(②選手情報入力!P27="","",②選手情報入力!P27)</f>
        <v/>
      </c>
    </row>
    <row r="29" spans="1:12" s="96" customFormat="1" ht="18" customHeight="1">
      <c r="A29" s="105">
        <v>19</v>
      </c>
      <c r="B29" s="106" t="str">
        <f>IF(②選手情報入力!B28="","",②選手情報入力!B28)</f>
        <v/>
      </c>
      <c r="C29" s="127" t="str">
        <f>IF(②選手情報入力!C28="","",②選手情報入力!C28)</f>
        <v/>
      </c>
      <c r="D29" s="106" t="str">
        <f>IF(②選手情報入力!F28="","",②選手情報入力!F28)</f>
        <v/>
      </c>
      <c r="E29" s="106" t="str">
        <f>IF(②選手情報入力!G28="","",②選手情報入力!G28)</f>
        <v/>
      </c>
      <c r="F29" s="105" t="str">
        <f>IF(②選手情報入力!H28="","",②選手情報入力!H28)</f>
        <v/>
      </c>
      <c r="G29" s="106" t="str">
        <f>IF(②選手情報入力!I28="","",②選手情報入力!I28)</f>
        <v/>
      </c>
      <c r="H29" s="105" t="str">
        <f>IF(②選手情報入力!J28="","",②選手情報入力!J28)</f>
        <v/>
      </c>
      <c r="I29" s="106" t="str">
        <f>IF(②選手情報入力!K28="","",②選手情報入力!K28)</f>
        <v/>
      </c>
      <c r="J29" s="106" t="str">
        <f>IF(②選手情報入力!N28="","",②選手情報入力!N28)</f>
        <v/>
      </c>
      <c r="K29" s="106" t="str">
        <f>IF(②選手情報入力!O28="","",②選手情報入力!O28)</f>
        <v/>
      </c>
      <c r="L29" s="106" t="str">
        <f>IF(②選手情報入力!P28="","",②選手情報入力!P28)</f>
        <v/>
      </c>
    </row>
    <row r="30" spans="1:12" s="96" customFormat="1" ht="18" customHeight="1">
      <c r="A30" s="107">
        <v>20</v>
      </c>
      <c r="B30" s="108" t="str">
        <f>IF(②選手情報入力!B29="","",②選手情報入力!B29)</f>
        <v/>
      </c>
      <c r="C30" s="129" t="str">
        <f>IF(②選手情報入力!C29="","",②選手情報入力!C29)</f>
        <v/>
      </c>
      <c r="D30" s="108" t="str">
        <f>IF(②選手情報入力!F29="","",②選手情報入力!F29)</f>
        <v/>
      </c>
      <c r="E30" s="108" t="str">
        <f>IF(②選手情報入力!G29="","",②選手情報入力!G29)</f>
        <v/>
      </c>
      <c r="F30" s="107" t="str">
        <f>IF(②選手情報入力!H29="","",②選手情報入力!H29)</f>
        <v/>
      </c>
      <c r="G30" s="108" t="str">
        <f>IF(②選手情報入力!I29="","",②選手情報入力!I29)</f>
        <v/>
      </c>
      <c r="H30" s="107" t="str">
        <f>IF(②選手情報入力!J29="","",②選手情報入力!J29)</f>
        <v/>
      </c>
      <c r="I30" s="108" t="str">
        <f>IF(②選手情報入力!K29="","",②選手情報入力!K29)</f>
        <v/>
      </c>
      <c r="J30" s="108" t="str">
        <f>IF(②選手情報入力!N29="","",②選手情報入力!N29)</f>
        <v/>
      </c>
      <c r="K30" s="108" t="str">
        <f>IF(②選手情報入力!O29="","",②選手情報入力!O29)</f>
        <v/>
      </c>
      <c r="L30" s="108" t="str">
        <f>IF(②選手情報入力!P29="","",②選手情報入力!P29)</f>
        <v/>
      </c>
    </row>
    <row r="31" spans="1:12" s="96" customFormat="1" ht="18" customHeight="1">
      <c r="A31" s="111">
        <v>21</v>
      </c>
      <c r="B31" s="112" t="str">
        <f>IF(②選手情報入力!B30="","",②選手情報入力!B30)</f>
        <v/>
      </c>
      <c r="C31" s="130" t="str">
        <f>IF(②選手情報入力!C30="","",②選手情報入力!C30)</f>
        <v/>
      </c>
      <c r="D31" s="112" t="str">
        <f>IF(②選手情報入力!F30="","",②選手情報入力!F30)</f>
        <v/>
      </c>
      <c r="E31" s="112" t="str">
        <f>IF(②選手情報入力!G30="","",②選手情報入力!G30)</f>
        <v/>
      </c>
      <c r="F31" s="111" t="str">
        <f>IF(②選手情報入力!H30="","",②選手情報入力!H30)</f>
        <v/>
      </c>
      <c r="G31" s="112" t="str">
        <f>IF(②選手情報入力!I30="","",②選手情報入力!I30)</f>
        <v/>
      </c>
      <c r="H31" s="111" t="str">
        <f>IF(②選手情報入力!J30="","",②選手情報入力!J30)</f>
        <v/>
      </c>
      <c r="I31" s="112" t="str">
        <f>IF(②選手情報入力!K30="","",②選手情報入力!K30)</f>
        <v/>
      </c>
      <c r="J31" s="112" t="str">
        <f>IF(②選手情報入力!N30="","",②選手情報入力!N30)</f>
        <v/>
      </c>
      <c r="K31" s="112" t="str">
        <f>IF(②選手情報入力!O30="","",②選手情報入力!O30)</f>
        <v/>
      </c>
      <c r="L31" s="112" t="str">
        <f>IF(②選手情報入力!P30="","",②選手情報入力!P30)</f>
        <v/>
      </c>
    </row>
    <row r="32" spans="1:12" s="96" customFormat="1" ht="18" customHeight="1">
      <c r="A32" s="105">
        <v>22</v>
      </c>
      <c r="B32" s="106" t="str">
        <f>IF(②選手情報入力!B31="","",②選手情報入力!B31)</f>
        <v/>
      </c>
      <c r="C32" s="127" t="str">
        <f>IF(②選手情報入力!C31="","",②選手情報入力!C31)</f>
        <v/>
      </c>
      <c r="D32" s="106" t="str">
        <f>IF(②選手情報入力!F31="","",②選手情報入力!F31)</f>
        <v/>
      </c>
      <c r="E32" s="106" t="str">
        <f>IF(②選手情報入力!G31="","",②選手情報入力!G31)</f>
        <v/>
      </c>
      <c r="F32" s="105" t="str">
        <f>IF(②選手情報入力!H31="","",②選手情報入力!H31)</f>
        <v/>
      </c>
      <c r="G32" s="106" t="str">
        <f>IF(②選手情報入力!I31="","",②選手情報入力!I31)</f>
        <v/>
      </c>
      <c r="H32" s="105" t="str">
        <f>IF(②選手情報入力!J31="","",②選手情報入力!J31)</f>
        <v/>
      </c>
      <c r="I32" s="106" t="str">
        <f>IF(②選手情報入力!K31="","",②選手情報入力!K31)</f>
        <v/>
      </c>
      <c r="J32" s="106" t="str">
        <f>IF(②選手情報入力!N31="","",②選手情報入力!N31)</f>
        <v/>
      </c>
      <c r="K32" s="106" t="str">
        <f>IF(②選手情報入力!O31="","",②選手情報入力!O31)</f>
        <v/>
      </c>
      <c r="L32" s="106" t="str">
        <f>IF(②選手情報入力!P31="","",②選手情報入力!P31)</f>
        <v/>
      </c>
    </row>
    <row r="33" spans="1:12" s="96" customFormat="1" ht="18" customHeight="1">
      <c r="A33" s="105">
        <v>23</v>
      </c>
      <c r="B33" s="106" t="str">
        <f>IF(②選手情報入力!B32="","",②選手情報入力!B32)</f>
        <v/>
      </c>
      <c r="C33" s="127" t="str">
        <f>IF(②選手情報入力!C32="","",②選手情報入力!C32)</f>
        <v/>
      </c>
      <c r="D33" s="106" t="str">
        <f>IF(②選手情報入力!F32="","",②選手情報入力!F32)</f>
        <v/>
      </c>
      <c r="E33" s="106" t="str">
        <f>IF(②選手情報入力!G32="","",②選手情報入力!G32)</f>
        <v/>
      </c>
      <c r="F33" s="105" t="str">
        <f>IF(②選手情報入力!H32="","",②選手情報入力!H32)</f>
        <v/>
      </c>
      <c r="G33" s="106" t="str">
        <f>IF(②選手情報入力!I32="","",②選手情報入力!I32)</f>
        <v/>
      </c>
      <c r="H33" s="105" t="str">
        <f>IF(②選手情報入力!J32="","",②選手情報入力!J32)</f>
        <v/>
      </c>
      <c r="I33" s="106" t="str">
        <f>IF(②選手情報入力!K32="","",②選手情報入力!K32)</f>
        <v/>
      </c>
      <c r="J33" s="106" t="str">
        <f>IF(②選手情報入力!N32="","",②選手情報入力!N32)</f>
        <v/>
      </c>
      <c r="K33" s="106" t="str">
        <f>IF(②選手情報入力!O32="","",②選手情報入力!O32)</f>
        <v/>
      </c>
      <c r="L33" s="106" t="str">
        <f>IF(②選手情報入力!P32="","",②選手情報入力!P32)</f>
        <v/>
      </c>
    </row>
    <row r="34" spans="1:12" s="96" customFormat="1" ht="18" customHeight="1">
      <c r="A34" s="105">
        <v>24</v>
      </c>
      <c r="B34" s="106" t="str">
        <f>IF(②選手情報入力!B33="","",②選手情報入力!B33)</f>
        <v/>
      </c>
      <c r="C34" s="127" t="str">
        <f>IF(②選手情報入力!C33="","",②選手情報入力!C33)</f>
        <v/>
      </c>
      <c r="D34" s="106" t="str">
        <f>IF(②選手情報入力!F33="","",②選手情報入力!F33)</f>
        <v/>
      </c>
      <c r="E34" s="106" t="str">
        <f>IF(②選手情報入力!G33="","",②選手情報入力!G33)</f>
        <v/>
      </c>
      <c r="F34" s="105" t="str">
        <f>IF(②選手情報入力!H33="","",②選手情報入力!H33)</f>
        <v/>
      </c>
      <c r="G34" s="106" t="str">
        <f>IF(②選手情報入力!I33="","",②選手情報入力!I33)</f>
        <v/>
      </c>
      <c r="H34" s="105" t="str">
        <f>IF(②選手情報入力!J33="","",②選手情報入力!J33)</f>
        <v/>
      </c>
      <c r="I34" s="106" t="str">
        <f>IF(②選手情報入力!K33="","",②選手情報入力!K33)</f>
        <v/>
      </c>
      <c r="J34" s="106" t="str">
        <f>IF(②選手情報入力!N33="","",②選手情報入力!N33)</f>
        <v/>
      </c>
      <c r="K34" s="106" t="str">
        <f>IF(②選手情報入力!O33="","",②選手情報入力!O33)</f>
        <v/>
      </c>
      <c r="L34" s="106" t="str">
        <f>IF(②選手情報入力!P33="","",②選手情報入力!P33)</f>
        <v/>
      </c>
    </row>
    <row r="35" spans="1:12" s="96" customFormat="1" ht="18" customHeight="1">
      <c r="A35" s="109">
        <v>25</v>
      </c>
      <c r="B35" s="110" t="str">
        <f>IF(②選手情報入力!B34="","",②選手情報入力!B34)</f>
        <v/>
      </c>
      <c r="C35" s="128" t="str">
        <f>IF(②選手情報入力!C34="","",②選手情報入力!C34)</f>
        <v/>
      </c>
      <c r="D35" s="110" t="str">
        <f>IF(②選手情報入力!F34="","",②選手情報入力!F34)</f>
        <v/>
      </c>
      <c r="E35" s="110" t="str">
        <f>IF(②選手情報入力!G34="","",②選手情報入力!G34)</f>
        <v/>
      </c>
      <c r="F35" s="109" t="str">
        <f>IF(②選手情報入力!H34="","",②選手情報入力!H34)</f>
        <v/>
      </c>
      <c r="G35" s="110" t="str">
        <f>IF(②選手情報入力!I34="","",②選手情報入力!I34)</f>
        <v/>
      </c>
      <c r="H35" s="109" t="str">
        <f>IF(②選手情報入力!J34="","",②選手情報入力!J34)</f>
        <v/>
      </c>
      <c r="I35" s="110" t="str">
        <f>IF(②選手情報入力!K34="","",②選手情報入力!K34)</f>
        <v/>
      </c>
      <c r="J35" s="110" t="str">
        <f>IF(②選手情報入力!N34="","",②選手情報入力!N34)</f>
        <v/>
      </c>
      <c r="K35" s="110" t="str">
        <f>IF(②選手情報入力!O34="","",②選手情報入力!O34)</f>
        <v/>
      </c>
      <c r="L35" s="110" t="str">
        <f>IF(②選手情報入力!P34="","",②選手情報入力!P34)</f>
        <v/>
      </c>
    </row>
    <row r="36" spans="1:12" s="96" customFormat="1" ht="18" customHeight="1">
      <c r="A36" s="103">
        <v>26</v>
      </c>
      <c r="B36" s="104" t="str">
        <f>IF(②選手情報入力!B35="","",②選手情報入力!B35)</f>
        <v/>
      </c>
      <c r="C36" s="126" t="str">
        <f>IF(②選手情報入力!C35="","",②選手情報入力!C35)</f>
        <v/>
      </c>
      <c r="D36" s="104" t="str">
        <f>IF(②選手情報入力!F35="","",②選手情報入力!F35)</f>
        <v/>
      </c>
      <c r="E36" s="104" t="str">
        <f>IF(②選手情報入力!G35="","",②選手情報入力!G35)</f>
        <v/>
      </c>
      <c r="F36" s="103" t="str">
        <f>IF(②選手情報入力!H35="","",②選手情報入力!H35)</f>
        <v/>
      </c>
      <c r="G36" s="104" t="str">
        <f>IF(②選手情報入力!I35="","",②選手情報入力!I35)</f>
        <v/>
      </c>
      <c r="H36" s="103" t="str">
        <f>IF(②選手情報入力!J35="","",②選手情報入力!J35)</f>
        <v/>
      </c>
      <c r="I36" s="104" t="str">
        <f>IF(②選手情報入力!K35="","",②選手情報入力!K35)</f>
        <v/>
      </c>
      <c r="J36" s="104" t="str">
        <f>IF(②選手情報入力!N35="","",②選手情報入力!N35)</f>
        <v/>
      </c>
      <c r="K36" s="104" t="str">
        <f>IF(②選手情報入力!O35="","",②選手情報入力!O35)</f>
        <v/>
      </c>
      <c r="L36" s="104" t="str">
        <f>IF(②選手情報入力!P35="","",②選手情報入力!P35)</f>
        <v/>
      </c>
    </row>
    <row r="37" spans="1:12" s="96" customFormat="1" ht="18" customHeight="1">
      <c r="A37" s="105">
        <v>27</v>
      </c>
      <c r="B37" s="106" t="str">
        <f>IF(②選手情報入力!B36="","",②選手情報入力!B36)</f>
        <v/>
      </c>
      <c r="C37" s="127" t="str">
        <f>IF(②選手情報入力!C36="","",②選手情報入力!C36)</f>
        <v/>
      </c>
      <c r="D37" s="106" t="str">
        <f>IF(②選手情報入力!F36="","",②選手情報入力!F36)</f>
        <v/>
      </c>
      <c r="E37" s="106" t="str">
        <f>IF(②選手情報入力!G36="","",②選手情報入力!G36)</f>
        <v/>
      </c>
      <c r="F37" s="105" t="str">
        <f>IF(②選手情報入力!H36="","",②選手情報入力!H36)</f>
        <v/>
      </c>
      <c r="G37" s="106" t="str">
        <f>IF(②選手情報入力!I36="","",②選手情報入力!I36)</f>
        <v/>
      </c>
      <c r="H37" s="105" t="str">
        <f>IF(②選手情報入力!J36="","",②選手情報入力!J36)</f>
        <v/>
      </c>
      <c r="I37" s="106" t="str">
        <f>IF(②選手情報入力!K36="","",②選手情報入力!K36)</f>
        <v/>
      </c>
      <c r="J37" s="106" t="str">
        <f>IF(②選手情報入力!N36="","",②選手情報入力!N36)</f>
        <v/>
      </c>
      <c r="K37" s="106" t="str">
        <f>IF(②選手情報入力!O36="","",②選手情報入力!O36)</f>
        <v/>
      </c>
      <c r="L37" s="106" t="str">
        <f>IF(②選手情報入力!P36="","",②選手情報入力!P36)</f>
        <v/>
      </c>
    </row>
    <row r="38" spans="1:12" s="96" customFormat="1" ht="18" customHeight="1">
      <c r="A38" s="105">
        <v>28</v>
      </c>
      <c r="B38" s="106" t="str">
        <f>IF(②選手情報入力!B37="","",②選手情報入力!B37)</f>
        <v/>
      </c>
      <c r="C38" s="127" t="str">
        <f>IF(②選手情報入力!C37="","",②選手情報入力!C37)</f>
        <v/>
      </c>
      <c r="D38" s="106" t="str">
        <f>IF(②選手情報入力!F37="","",②選手情報入力!F37)</f>
        <v/>
      </c>
      <c r="E38" s="106" t="str">
        <f>IF(②選手情報入力!G37="","",②選手情報入力!G37)</f>
        <v/>
      </c>
      <c r="F38" s="105" t="str">
        <f>IF(②選手情報入力!H37="","",②選手情報入力!H37)</f>
        <v/>
      </c>
      <c r="G38" s="106" t="str">
        <f>IF(②選手情報入力!I37="","",②選手情報入力!I37)</f>
        <v/>
      </c>
      <c r="H38" s="105" t="str">
        <f>IF(②選手情報入力!J37="","",②選手情報入力!J37)</f>
        <v/>
      </c>
      <c r="I38" s="106" t="str">
        <f>IF(②選手情報入力!K37="","",②選手情報入力!K37)</f>
        <v/>
      </c>
      <c r="J38" s="106" t="str">
        <f>IF(②選手情報入力!N37="","",②選手情報入力!N37)</f>
        <v/>
      </c>
      <c r="K38" s="106" t="str">
        <f>IF(②選手情報入力!O37="","",②選手情報入力!O37)</f>
        <v/>
      </c>
      <c r="L38" s="106" t="str">
        <f>IF(②選手情報入力!P37="","",②選手情報入力!P37)</f>
        <v/>
      </c>
    </row>
    <row r="39" spans="1:12" s="96" customFormat="1" ht="18" customHeight="1">
      <c r="A39" s="105">
        <v>29</v>
      </c>
      <c r="B39" s="106" t="str">
        <f>IF(②選手情報入力!B38="","",②選手情報入力!B38)</f>
        <v/>
      </c>
      <c r="C39" s="127" t="str">
        <f>IF(②選手情報入力!C38="","",②選手情報入力!C38)</f>
        <v/>
      </c>
      <c r="D39" s="106" t="str">
        <f>IF(②選手情報入力!F38="","",②選手情報入力!F38)</f>
        <v/>
      </c>
      <c r="E39" s="106" t="str">
        <f>IF(②選手情報入力!G38="","",②選手情報入力!G38)</f>
        <v/>
      </c>
      <c r="F39" s="105" t="str">
        <f>IF(②選手情報入力!H38="","",②選手情報入力!H38)</f>
        <v/>
      </c>
      <c r="G39" s="106" t="str">
        <f>IF(②選手情報入力!I38="","",②選手情報入力!I38)</f>
        <v/>
      </c>
      <c r="H39" s="105" t="str">
        <f>IF(②選手情報入力!J38="","",②選手情報入力!J38)</f>
        <v/>
      </c>
      <c r="I39" s="106" t="str">
        <f>IF(②選手情報入力!K38="","",②選手情報入力!K38)</f>
        <v/>
      </c>
      <c r="J39" s="106" t="str">
        <f>IF(②選手情報入力!N38="","",②選手情報入力!N38)</f>
        <v/>
      </c>
      <c r="K39" s="106" t="str">
        <f>IF(②選手情報入力!O38="","",②選手情報入力!O38)</f>
        <v/>
      </c>
      <c r="L39" s="106" t="str">
        <f>IF(②選手情報入力!P38="","",②選手情報入力!P38)</f>
        <v/>
      </c>
    </row>
    <row r="40" spans="1:12" s="96" customFormat="1" ht="18" customHeight="1">
      <c r="A40" s="107">
        <v>30</v>
      </c>
      <c r="B40" s="108" t="str">
        <f>IF(②選手情報入力!B39="","",②選手情報入力!B39)</f>
        <v/>
      </c>
      <c r="C40" s="129" t="str">
        <f>IF(②選手情報入力!C39="","",②選手情報入力!C39)</f>
        <v/>
      </c>
      <c r="D40" s="108" t="str">
        <f>IF(②選手情報入力!F39="","",②選手情報入力!F39)</f>
        <v/>
      </c>
      <c r="E40" s="108" t="str">
        <f>IF(②選手情報入力!G39="","",②選手情報入力!G39)</f>
        <v/>
      </c>
      <c r="F40" s="107" t="str">
        <f>IF(②選手情報入力!H39="","",②選手情報入力!H39)</f>
        <v/>
      </c>
      <c r="G40" s="108" t="str">
        <f>IF(②選手情報入力!I39="","",②選手情報入力!I39)</f>
        <v/>
      </c>
      <c r="H40" s="107" t="str">
        <f>IF(②選手情報入力!J39="","",②選手情報入力!J39)</f>
        <v/>
      </c>
      <c r="I40" s="108" t="str">
        <f>IF(②選手情報入力!K39="","",②選手情報入力!K39)</f>
        <v/>
      </c>
      <c r="J40" s="108" t="str">
        <f>IF(②選手情報入力!N39="","",②選手情報入力!N39)</f>
        <v/>
      </c>
      <c r="K40" s="108" t="str">
        <f>IF(②選手情報入力!O39="","",②選手情報入力!O39)</f>
        <v/>
      </c>
      <c r="L40" s="108" t="str">
        <f>IF(②選手情報入力!P39="","",②選手情報入力!P39)</f>
        <v/>
      </c>
    </row>
    <row r="41" spans="1:12" s="96" customFormat="1" ht="18" customHeight="1">
      <c r="A41" s="111">
        <v>31</v>
      </c>
      <c r="B41" s="112" t="str">
        <f>IF(②選手情報入力!B40="","",②選手情報入力!B40)</f>
        <v/>
      </c>
      <c r="C41" s="130" t="str">
        <f>IF(②選手情報入力!C40="","",②選手情報入力!C40)</f>
        <v/>
      </c>
      <c r="D41" s="112" t="str">
        <f>IF(②選手情報入力!F40="","",②選手情報入力!F40)</f>
        <v/>
      </c>
      <c r="E41" s="112" t="str">
        <f>IF(②選手情報入力!G40="","",②選手情報入力!G40)</f>
        <v/>
      </c>
      <c r="F41" s="111" t="str">
        <f>IF(②選手情報入力!H40="","",②選手情報入力!H40)</f>
        <v/>
      </c>
      <c r="G41" s="112" t="str">
        <f>IF(②選手情報入力!I40="","",②選手情報入力!I40)</f>
        <v/>
      </c>
      <c r="H41" s="111" t="str">
        <f>IF(②選手情報入力!J40="","",②選手情報入力!J40)</f>
        <v/>
      </c>
      <c r="I41" s="112" t="str">
        <f>IF(②選手情報入力!K40="","",②選手情報入力!K40)</f>
        <v/>
      </c>
      <c r="J41" s="112" t="str">
        <f>IF(②選手情報入力!N40="","",②選手情報入力!N40)</f>
        <v/>
      </c>
      <c r="K41" s="112" t="str">
        <f>IF(②選手情報入力!O40="","",②選手情報入力!O40)</f>
        <v/>
      </c>
      <c r="L41" s="112" t="str">
        <f>IF(②選手情報入力!P40="","",②選手情報入力!P40)</f>
        <v/>
      </c>
    </row>
    <row r="42" spans="1:12" s="96" customFormat="1" ht="18" customHeight="1">
      <c r="A42" s="105">
        <v>32</v>
      </c>
      <c r="B42" s="106" t="str">
        <f>IF(②選手情報入力!B41="","",②選手情報入力!B41)</f>
        <v/>
      </c>
      <c r="C42" s="127" t="str">
        <f>IF(②選手情報入力!C41="","",②選手情報入力!C41)</f>
        <v/>
      </c>
      <c r="D42" s="106" t="str">
        <f>IF(②選手情報入力!F41="","",②選手情報入力!F41)</f>
        <v/>
      </c>
      <c r="E42" s="106" t="str">
        <f>IF(②選手情報入力!G41="","",②選手情報入力!G41)</f>
        <v/>
      </c>
      <c r="F42" s="105" t="str">
        <f>IF(②選手情報入力!H41="","",②選手情報入力!H41)</f>
        <v/>
      </c>
      <c r="G42" s="106" t="str">
        <f>IF(②選手情報入力!I41="","",②選手情報入力!I41)</f>
        <v/>
      </c>
      <c r="H42" s="105" t="str">
        <f>IF(②選手情報入力!J41="","",②選手情報入力!J41)</f>
        <v/>
      </c>
      <c r="I42" s="106" t="str">
        <f>IF(②選手情報入力!K41="","",②選手情報入力!K41)</f>
        <v/>
      </c>
      <c r="J42" s="106" t="str">
        <f>IF(②選手情報入力!N41="","",②選手情報入力!N41)</f>
        <v/>
      </c>
      <c r="K42" s="106" t="str">
        <f>IF(②選手情報入力!O41="","",②選手情報入力!O41)</f>
        <v/>
      </c>
      <c r="L42" s="106" t="str">
        <f>IF(②選手情報入力!P41="","",②選手情報入力!P41)</f>
        <v/>
      </c>
    </row>
    <row r="43" spans="1:12" s="96" customFormat="1" ht="18" customHeight="1">
      <c r="A43" s="105">
        <v>33</v>
      </c>
      <c r="B43" s="106" t="str">
        <f>IF(②選手情報入力!B42="","",②選手情報入力!B42)</f>
        <v/>
      </c>
      <c r="C43" s="127" t="str">
        <f>IF(②選手情報入力!C42="","",②選手情報入力!C42)</f>
        <v/>
      </c>
      <c r="D43" s="106" t="str">
        <f>IF(②選手情報入力!F42="","",②選手情報入力!F42)</f>
        <v/>
      </c>
      <c r="E43" s="106" t="str">
        <f>IF(②選手情報入力!G42="","",②選手情報入力!G42)</f>
        <v/>
      </c>
      <c r="F43" s="105" t="str">
        <f>IF(②選手情報入力!H42="","",②選手情報入力!H42)</f>
        <v/>
      </c>
      <c r="G43" s="106" t="str">
        <f>IF(②選手情報入力!I42="","",②選手情報入力!I42)</f>
        <v/>
      </c>
      <c r="H43" s="105" t="str">
        <f>IF(②選手情報入力!J42="","",②選手情報入力!J42)</f>
        <v/>
      </c>
      <c r="I43" s="106" t="str">
        <f>IF(②選手情報入力!K42="","",②選手情報入力!K42)</f>
        <v/>
      </c>
      <c r="J43" s="106" t="str">
        <f>IF(②選手情報入力!N42="","",②選手情報入力!N42)</f>
        <v/>
      </c>
      <c r="K43" s="106" t="str">
        <f>IF(②選手情報入力!O42="","",②選手情報入力!O42)</f>
        <v/>
      </c>
      <c r="L43" s="106" t="str">
        <f>IF(②選手情報入力!P42="","",②選手情報入力!P42)</f>
        <v/>
      </c>
    </row>
    <row r="44" spans="1:12" s="96" customFormat="1" ht="18" customHeight="1">
      <c r="A44" s="105">
        <v>34</v>
      </c>
      <c r="B44" s="106" t="str">
        <f>IF(②選手情報入力!B43="","",②選手情報入力!B43)</f>
        <v/>
      </c>
      <c r="C44" s="127" t="str">
        <f>IF(②選手情報入力!C43="","",②選手情報入力!C43)</f>
        <v/>
      </c>
      <c r="D44" s="106" t="str">
        <f>IF(②選手情報入力!F43="","",②選手情報入力!F43)</f>
        <v/>
      </c>
      <c r="E44" s="106" t="str">
        <f>IF(②選手情報入力!G43="","",②選手情報入力!G43)</f>
        <v/>
      </c>
      <c r="F44" s="105" t="str">
        <f>IF(②選手情報入力!H43="","",②選手情報入力!H43)</f>
        <v/>
      </c>
      <c r="G44" s="106" t="str">
        <f>IF(②選手情報入力!I43="","",②選手情報入力!I43)</f>
        <v/>
      </c>
      <c r="H44" s="105" t="str">
        <f>IF(②選手情報入力!J43="","",②選手情報入力!J43)</f>
        <v/>
      </c>
      <c r="I44" s="106" t="str">
        <f>IF(②選手情報入力!K43="","",②選手情報入力!K43)</f>
        <v/>
      </c>
      <c r="J44" s="106" t="str">
        <f>IF(②選手情報入力!N43="","",②選手情報入力!N43)</f>
        <v/>
      </c>
      <c r="K44" s="106" t="str">
        <f>IF(②選手情報入力!O43="","",②選手情報入力!O43)</f>
        <v/>
      </c>
      <c r="L44" s="106" t="str">
        <f>IF(②選手情報入力!P43="","",②選手情報入力!P43)</f>
        <v/>
      </c>
    </row>
    <row r="45" spans="1:12" s="96" customFormat="1" ht="18" customHeight="1">
      <c r="A45" s="109">
        <v>35</v>
      </c>
      <c r="B45" s="110" t="str">
        <f>IF(②選手情報入力!B44="","",②選手情報入力!B44)</f>
        <v/>
      </c>
      <c r="C45" s="128" t="str">
        <f>IF(②選手情報入力!C44="","",②選手情報入力!C44)</f>
        <v/>
      </c>
      <c r="D45" s="110" t="str">
        <f>IF(②選手情報入力!F44="","",②選手情報入力!F44)</f>
        <v/>
      </c>
      <c r="E45" s="110" t="str">
        <f>IF(②選手情報入力!G44="","",②選手情報入力!G44)</f>
        <v/>
      </c>
      <c r="F45" s="109" t="str">
        <f>IF(②選手情報入力!H44="","",②選手情報入力!H44)</f>
        <v/>
      </c>
      <c r="G45" s="110" t="str">
        <f>IF(②選手情報入力!I44="","",②選手情報入力!I44)</f>
        <v/>
      </c>
      <c r="H45" s="109" t="str">
        <f>IF(②選手情報入力!J44="","",②選手情報入力!J44)</f>
        <v/>
      </c>
      <c r="I45" s="110" t="str">
        <f>IF(②選手情報入力!K44="","",②選手情報入力!K44)</f>
        <v/>
      </c>
      <c r="J45" s="110" t="str">
        <f>IF(②選手情報入力!N44="","",②選手情報入力!N44)</f>
        <v/>
      </c>
      <c r="K45" s="110" t="str">
        <f>IF(②選手情報入力!O44="","",②選手情報入力!O44)</f>
        <v/>
      </c>
      <c r="L45" s="110" t="str">
        <f>IF(②選手情報入力!P44="","",②選手情報入力!P44)</f>
        <v/>
      </c>
    </row>
    <row r="46" spans="1:12" s="96" customFormat="1" ht="18" customHeight="1">
      <c r="A46" s="103">
        <v>36</v>
      </c>
      <c r="B46" s="104" t="str">
        <f>IF(②選手情報入力!B45="","",②選手情報入力!B45)</f>
        <v/>
      </c>
      <c r="C46" s="126" t="str">
        <f>IF(②選手情報入力!C45="","",②選手情報入力!C45)</f>
        <v/>
      </c>
      <c r="D46" s="104" t="str">
        <f>IF(②選手情報入力!F45="","",②選手情報入力!F45)</f>
        <v/>
      </c>
      <c r="E46" s="104" t="str">
        <f>IF(②選手情報入力!G45="","",②選手情報入力!G45)</f>
        <v/>
      </c>
      <c r="F46" s="103" t="str">
        <f>IF(②選手情報入力!H45="","",②選手情報入力!H45)</f>
        <v/>
      </c>
      <c r="G46" s="104" t="str">
        <f>IF(②選手情報入力!I45="","",②選手情報入力!I45)</f>
        <v/>
      </c>
      <c r="H46" s="103" t="str">
        <f>IF(②選手情報入力!J45="","",②選手情報入力!J45)</f>
        <v/>
      </c>
      <c r="I46" s="104" t="str">
        <f>IF(②選手情報入力!K45="","",②選手情報入力!K45)</f>
        <v/>
      </c>
      <c r="J46" s="104" t="str">
        <f>IF(②選手情報入力!N45="","",②選手情報入力!N45)</f>
        <v/>
      </c>
      <c r="K46" s="104" t="str">
        <f>IF(②選手情報入力!O45="","",②選手情報入力!O45)</f>
        <v/>
      </c>
      <c r="L46" s="104" t="str">
        <f>IF(②選手情報入力!P45="","",②選手情報入力!P45)</f>
        <v/>
      </c>
    </row>
    <row r="47" spans="1:12" s="96" customFormat="1" ht="18" customHeight="1">
      <c r="A47" s="105">
        <v>37</v>
      </c>
      <c r="B47" s="106" t="str">
        <f>IF(②選手情報入力!B46="","",②選手情報入力!B46)</f>
        <v/>
      </c>
      <c r="C47" s="127" t="str">
        <f>IF(②選手情報入力!C46="","",②選手情報入力!C46)</f>
        <v/>
      </c>
      <c r="D47" s="106" t="str">
        <f>IF(②選手情報入力!F46="","",②選手情報入力!F46)</f>
        <v/>
      </c>
      <c r="E47" s="106" t="str">
        <f>IF(②選手情報入力!G46="","",②選手情報入力!G46)</f>
        <v/>
      </c>
      <c r="F47" s="105" t="str">
        <f>IF(②選手情報入力!H46="","",②選手情報入力!H46)</f>
        <v/>
      </c>
      <c r="G47" s="106" t="str">
        <f>IF(②選手情報入力!I46="","",②選手情報入力!I46)</f>
        <v/>
      </c>
      <c r="H47" s="105" t="str">
        <f>IF(②選手情報入力!J46="","",②選手情報入力!J46)</f>
        <v/>
      </c>
      <c r="I47" s="106" t="str">
        <f>IF(②選手情報入力!K46="","",②選手情報入力!K46)</f>
        <v/>
      </c>
      <c r="J47" s="106" t="str">
        <f>IF(②選手情報入力!N46="","",②選手情報入力!N46)</f>
        <v/>
      </c>
      <c r="K47" s="106" t="str">
        <f>IF(②選手情報入力!O46="","",②選手情報入力!O46)</f>
        <v/>
      </c>
      <c r="L47" s="106" t="str">
        <f>IF(②選手情報入力!P46="","",②選手情報入力!P46)</f>
        <v/>
      </c>
    </row>
    <row r="48" spans="1:12" s="96" customFormat="1" ht="18" customHeight="1">
      <c r="A48" s="105">
        <v>38</v>
      </c>
      <c r="B48" s="106" t="str">
        <f>IF(②選手情報入力!B47="","",②選手情報入力!B47)</f>
        <v/>
      </c>
      <c r="C48" s="127" t="str">
        <f>IF(②選手情報入力!C47="","",②選手情報入力!C47)</f>
        <v/>
      </c>
      <c r="D48" s="106" t="str">
        <f>IF(②選手情報入力!F47="","",②選手情報入力!F47)</f>
        <v/>
      </c>
      <c r="E48" s="106" t="str">
        <f>IF(②選手情報入力!G47="","",②選手情報入力!G47)</f>
        <v/>
      </c>
      <c r="F48" s="105" t="str">
        <f>IF(②選手情報入力!H47="","",②選手情報入力!H47)</f>
        <v/>
      </c>
      <c r="G48" s="106" t="str">
        <f>IF(②選手情報入力!I47="","",②選手情報入力!I47)</f>
        <v/>
      </c>
      <c r="H48" s="105" t="str">
        <f>IF(②選手情報入力!J47="","",②選手情報入力!J47)</f>
        <v/>
      </c>
      <c r="I48" s="106" t="str">
        <f>IF(②選手情報入力!K47="","",②選手情報入力!K47)</f>
        <v/>
      </c>
      <c r="J48" s="106" t="str">
        <f>IF(②選手情報入力!N47="","",②選手情報入力!N47)</f>
        <v/>
      </c>
      <c r="K48" s="106" t="str">
        <f>IF(②選手情報入力!O47="","",②選手情報入力!O47)</f>
        <v/>
      </c>
      <c r="L48" s="106" t="str">
        <f>IF(②選手情報入力!P47="","",②選手情報入力!P47)</f>
        <v/>
      </c>
    </row>
    <row r="49" spans="1:12" s="96" customFormat="1" ht="18" customHeight="1">
      <c r="A49" s="105">
        <v>39</v>
      </c>
      <c r="B49" s="106" t="str">
        <f>IF(②選手情報入力!B48="","",②選手情報入力!B48)</f>
        <v/>
      </c>
      <c r="C49" s="127" t="str">
        <f>IF(②選手情報入力!C48="","",②選手情報入力!C48)</f>
        <v/>
      </c>
      <c r="D49" s="106" t="str">
        <f>IF(②選手情報入力!F48="","",②選手情報入力!F48)</f>
        <v/>
      </c>
      <c r="E49" s="106" t="str">
        <f>IF(②選手情報入力!G48="","",②選手情報入力!G48)</f>
        <v/>
      </c>
      <c r="F49" s="105" t="str">
        <f>IF(②選手情報入力!H48="","",②選手情報入力!H48)</f>
        <v/>
      </c>
      <c r="G49" s="106" t="str">
        <f>IF(②選手情報入力!I48="","",②選手情報入力!I48)</f>
        <v/>
      </c>
      <c r="H49" s="105" t="str">
        <f>IF(②選手情報入力!J48="","",②選手情報入力!J48)</f>
        <v/>
      </c>
      <c r="I49" s="106" t="str">
        <f>IF(②選手情報入力!K48="","",②選手情報入力!K48)</f>
        <v/>
      </c>
      <c r="J49" s="106" t="str">
        <f>IF(②選手情報入力!N48="","",②選手情報入力!N48)</f>
        <v/>
      </c>
      <c r="K49" s="106" t="str">
        <f>IF(②選手情報入力!O48="","",②選手情報入力!O48)</f>
        <v/>
      </c>
      <c r="L49" s="106" t="str">
        <f>IF(②選手情報入力!P48="","",②選手情報入力!P48)</f>
        <v/>
      </c>
    </row>
    <row r="50" spans="1:12" s="96" customFormat="1" ht="18" customHeight="1">
      <c r="A50" s="107">
        <v>40</v>
      </c>
      <c r="B50" s="108" t="str">
        <f>IF(②選手情報入力!B49="","",②選手情報入力!B49)</f>
        <v/>
      </c>
      <c r="C50" s="129" t="str">
        <f>IF(②選手情報入力!C49="","",②選手情報入力!C49)</f>
        <v/>
      </c>
      <c r="D50" s="108" t="str">
        <f>IF(②選手情報入力!F49="","",②選手情報入力!F49)</f>
        <v/>
      </c>
      <c r="E50" s="108" t="str">
        <f>IF(②選手情報入力!G49="","",②選手情報入力!G49)</f>
        <v/>
      </c>
      <c r="F50" s="107" t="str">
        <f>IF(②選手情報入力!H49="","",②選手情報入力!H49)</f>
        <v/>
      </c>
      <c r="G50" s="108" t="str">
        <f>IF(②選手情報入力!I49="","",②選手情報入力!I49)</f>
        <v/>
      </c>
      <c r="H50" s="107" t="str">
        <f>IF(②選手情報入力!J49="","",②選手情報入力!J49)</f>
        <v/>
      </c>
      <c r="I50" s="108" t="str">
        <f>IF(②選手情報入力!K49="","",②選手情報入力!K49)</f>
        <v/>
      </c>
      <c r="J50" s="108" t="str">
        <f>IF(②選手情報入力!N49="","",②選手情報入力!N49)</f>
        <v/>
      </c>
      <c r="K50" s="108" t="str">
        <f>IF(②選手情報入力!O49="","",②選手情報入力!O49)</f>
        <v/>
      </c>
      <c r="L50" s="108" t="str">
        <f>IF(②選手情報入力!P49="","",②選手情報入力!P49)</f>
        <v/>
      </c>
    </row>
    <row r="51" spans="1:12" s="96" customFormat="1" ht="18" customHeight="1">
      <c r="A51" s="103">
        <v>41</v>
      </c>
      <c r="B51" s="104" t="str">
        <f>IF(②選手情報入力!B50="","",②選手情報入力!B50)</f>
        <v/>
      </c>
      <c r="C51" s="126" t="str">
        <f>IF(②選手情報入力!C50="","",②選手情報入力!C50)</f>
        <v/>
      </c>
      <c r="D51" s="104" t="str">
        <f>IF(②選手情報入力!F50="","",②選手情報入力!F50)</f>
        <v/>
      </c>
      <c r="E51" s="104" t="str">
        <f>IF(②選手情報入力!G50="","",②選手情報入力!G50)</f>
        <v/>
      </c>
      <c r="F51" s="103" t="str">
        <f>IF(②選手情報入力!H50="","",②選手情報入力!H50)</f>
        <v/>
      </c>
      <c r="G51" s="104" t="str">
        <f>IF(②選手情報入力!I50="","",②選手情報入力!I50)</f>
        <v/>
      </c>
      <c r="H51" s="103" t="str">
        <f>IF(②選手情報入力!J50="","",②選手情報入力!J50)</f>
        <v/>
      </c>
      <c r="I51" s="104" t="str">
        <f>IF(②選手情報入力!K50="","",②選手情報入力!K50)</f>
        <v/>
      </c>
      <c r="J51" s="104" t="str">
        <f>IF(②選手情報入力!N50="","",②選手情報入力!N50)</f>
        <v/>
      </c>
      <c r="K51" s="104" t="str">
        <f>IF(②選手情報入力!O50="","",②選手情報入力!O50)</f>
        <v/>
      </c>
      <c r="L51" s="104" t="str">
        <f>IF(②選手情報入力!P50="","",②選手情報入力!P50)</f>
        <v/>
      </c>
    </row>
    <row r="52" spans="1:12" s="96" customFormat="1" ht="18" customHeight="1">
      <c r="A52" s="105">
        <v>42</v>
      </c>
      <c r="B52" s="106" t="str">
        <f>IF(②選手情報入力!B51="","",②選手情報入力!B51)</f>
        <v/>
      </c>
      <c r="C52" s="127" t="str">
        <f>IF(②選手情報入力!C51="","",②選手情報入力!C51)</f>
        <v/>
      </c>
      <c r="D52" s="106" t="str">
        <f>IF(②選手情報入力!F51="","",②選手情報入力!F51)</f>
        <v/>
      </c>
      <c r="E52" s="106" t="str">
        <f>IF(②選手情報入力!G51="","",②選手情報入力!G51)</f>
        <v/>
      </c>
      <c r="F52" s="105" t="str">
        <f>IF(②選手情報入力!H51="","",②選手情報入力!H51)</f>
        <v/>
      </c>
      <c r="G52" s="106" t="str">
        <f>IF(②選手情報入力!I51="","",②選手情報入力!I51)</f>
        <v/>
      </c>
      <c r="H52" s="105" t="str">
        <f>IF(②選手情報入力!J51="","",②選手情報入力!J51)</f>
        <v/>
      </c>
      <c r="I52" s="106" t="str">
        <f>IF(②選手情報入力!K51="","",②選手情報入力!K51)</f>
        <v/>
      </c>
      <c r="J52" s="106" t="str">
        <f>IF(②選手情報入力!N51="","",②選手情報入力!N51)</f>
        <v/>
      </c>
      <c r="K52" s="106" t="str">
        <f>IF(②選手情報入力!O51="","",②選手情報入力!O51)</f>
        <v/>
      </c>
      <c r="L52" s="106" t="str">
        <f>IF(②選手情報入力!P51="","",②選手情報入力!P51)</f>
        <v/>
      </c>
    </row>
    <row r="53" spans="1:12" s="96" customFormat="1" ht="18" customHeight="1">
      <c r="A53" s="105">
        <v>43</v>
      </c>
      <c r="B53" s="106" t="str">
        <f>IF(②選手情報入力!B52="","",②選手情報入力!B52)</f>
        <v/>
      </c>
      <c r="C53" s="127" t="str">
        <f>IF(②選手情報入力!C52="","",②選手情報入力!C52)</f>
        <v/>
      </c>
      <c r="D53" s="106" t="str">
        <f>IF(②選手情報入力!F52="","",②選手情報入力!F52)</f>
        <v/>
      </c>
      <c r="E53" s="106" t="str">
        <f>IF(②選手情報入力!G52="","",②選手情報入力!G52)</f>
        <v/>
      </c>
      <c r="F53" s="105" t="str">
        <f>IF(②選手情報入力!H52="","",②選手情報入力!H52)</f>
        <v/>
      </c>
      <c r="G53" s="106" t="str">
        <f>IF(②選手情報入力!I52="","",②選手情報入力!I52)</f>
        <v/>
      </c>
      <c r="H53" s="105" t="str">
        <f>IF(②選手情報入力!J52="","",②選手情報入力!J52)</f>
        <v/>
      </c>
      <c r="I53" s="106" t="str">
        <f>IF(②選手情報入力!K52="","",②選手情報入力!K52)</f>
        <v/>
      </c>
      <c r="J53" s="106" t="str">
        <f>IF(②選手情報入力!N52="","",②選手情報入力!N52)</f>
        <v/>
      </c>
      <c r="K53" s="106" t="str">
        <f>IF(②選手情報入力!O52="","",②選手情報入力!O52)</f>
        <v/>
      </c>
      <c r="L53" s="106" t="str">
        <f>IF(②選手情報入力!P52="","",②選手情報入力!P52)</f>
        <v/>
      </c>
    </row>
    <row r="54" spans="1:12" s="96" customFormat="1" ht="18" customHeight="1">
      <c r="A54" s="105">
        <v>44</v>
      </c>
      <c r="B54" s="106" t="str">
        <f>IF(②選手情報入力!B53="","",②選手情報入力!B53)</f>
        <v/>
      </c>
      <c r="C54" s="127" t="str">
        <f>IF(②選手情報入力!C53="","",②選手情報入力!C53)</f>
        <v/>
      </c>
      <c r="D54" s="106" t="str">
        <f>IF(②選手情報入力!F53="","",②選手情報入力!F53)</f>
        <v/>
      </c>
      <c r="E54" s="106" t="str">
        <f>IF(②選手情報入力!G53="","",②選手情報入力!G53)</f>
        <v/>
      </c>
      <c r="F54" s="105" t="str">
        <f>IF(②選手情報入力!H53="","",②選手情報入力!H53)</f>
        <v/>
      </c>
      <c r="G54" s="106" t="str">
        <f>IF(②選手情報入力!I53="","",②選手情報入力!I53)</f>
        <v/>
      </c>
      <c r="H54" s="105" t="str">
        <f>IF(②選手情報入力!J53="","",②選手情報入力!J53)</f>
        <v/>
      </c>
      <c r="I54" s="106" t="str">
        <f>IF(②選手情報入力!K53="","",②選手情報入力!K53)</f>
        <v/>
      </c>
      <c r="J54" s="106" t="str">
        <f>IF(②選手情報入力!N53="","",②選手情報入力!N53)</f>
        <v/>
      </c>
      <c r="K54" s="106" t="str">
        <f>IF(②選手情報入力!O53="","",②選手情報入力!O53)</f>
        <v/>
      </c>
      <c r="L54" s="106" t="str">
        <f>IF(②選手情報入力!P53="","",②選手情報入力!P53)</f>
        <v/>
      </c>
    </row>
    <row r="55" spans="1:12" s="96" customFormat="1" ht="18" customHeight="1">
      <c r="A55" s="107">
        <v>45</v>
      </c>
      <c r="B55" s="108" t="str">
        <f>IF(②選手情報入力!B54="","",②選手情報入力!B54)</f>
        <v/>
      </c>
      <c r="C55" s="129" t="str">
        <f>IF(②選手情報入力!C54="","",②選手情報入力!C54)</f>
        <v/>
      </c>
      <c r="D55" s="108" t="str">
        <f>IF(②選手情報入力!F54="","",②選手情報入力!F54)</f>
        <v/>
      </c>
      <c r="E55" s="108" t="str">
        <f>IF(②選手情報入力!G54="","",②選手情報入力!G54)</f>
        <v/>
      </c>
      <c r="F55" s="107" t="str">
        <f>IF(②選手情報入力!H54="","",②選手情報入力!H54)</f>
        <v/>
      </c>
      <c r="G55" s="108" t="str">
        <f>IF(②選手情報入力!I54="","",②選手情報入力!I54)</f>
        <v/>
      </c>
      <c r="H55" s="107" t="str">
        <f>IF(②選手情報入力!J54="","",②選手情報入力!J54)</f>
        <v/>
      </c>
      <c r="I55" s="108" t="str">
        <f>IF(②選手情報入力!K54="","",②選手情報入力!K54)</f>
        <v/>
      </c>
      <c r="J55" s="108" t="str">
        <f>IF(②選手情報入力!N54="","",②選手情報入力!N54)</f>
        <v/>
      </c>
      <c r="K55" s="108" t="str">
        <f>IF(②選手情報入力!O54="","",②選手情報入力!O54)</f>
        <v/>
      </c>
      <c r="L55" s="108" t="str">
        <f>IF(②選手情報入力!P54="","",②選手情報入力!P54)</f>
        <v/>
      </c>
    </row>
    <row r="56" spans="1:12" s="96" customFormat="1" ht="18" customHeight="1">
      <c r="A56" s="103">
        <v>46</v>
      </c>
      <c r="B56" s="104" t="str">
        <f>IF(②選手情報入力!B55="","",②選手情報入力!B55)</f>
        <v/>
      </c>
      <c r="C56" s="126" t="str">
        <f>IF(②選手情報入力!C55="","",②選手情報入力!C55)</f>
        <v/>
      </c>
      <c r="D56" s="104" t="str">
        <f>IF(②選手情報入力!F55="","",②選手情報入力!F55)</f>
        <v/>
      </c>
      <c r="E56" s="104" t="str">
        <f>IF(②選手情報入力!G55="","",②選手情報入力!G55)</f>
        <v/>
      </c>
      <c r="F56" s="103" t="str">
        <f>IF(②選手情報入力!H55="","",②選手情報入力!H55)</f>
        <v/>
      </c>
      <c r="G56" s="104" t="str">
        <f>IF(②選手情報入力!I55="","",②選手情報入力!I55)</f>
        <v/>
      </c>
      <c r="H56" s="103" t="str">
        <f>IF(②選手情報入力!J55="","",②選手情報入力!J55)</f>
        <v/>
      </c>
      <c r="I56" s="104" t="str">
        <f>IF(②選手情報入力!K55="","",②選手情報入力!K55)</f>
        <v/>
      </c>
      <c r="J56" s="104" t="str">
        <f>IF(②選手情報入力!N55="","",②選手情報入力!N55)</f>
        <v/>
      </c>
      <c r="K56" s="104" t="str">
        <f>IF(②選手情報入力!O55="","",②選手情報入力!O55)</f>
        <v/>
      </c>
      <c r="L56" s="104" t="str">
        <f>IF(②選手情報入力!P55="","",②選手情報入力!P55)</f>
        <v/>
      </c>
    </row>
    <row r="57" spans="1:12" s="96" customFormat="1" ht="18" customHeight="1">
      <c r="A57" s="105">
        <v>47</v>
      </c>
      <c r="B57" s="106" t="str">
        <f>IF(②選手情報入力!B56="","",②選手情報入力!B56)</f>
        <v/>
      </c>
      <c r="C57" s="127" t="str">
        <f>IF(②選手情報入力!C56="","",②選手情報入力!C56)</f>
        <v/>
      </c>
      <c r="D57" s="106" t="str">
        <f>IF(②選手情報入力!F56="","",②選手情報入力!F56)</f>
        <v/>
      </c>
      <c r="E57" s="106" t="str">
        <f>IF(②選手情報入力!G56="","",②選手情報入力!G56)</f>
        <v/>
      </c>
      <c r="F57" s="105" t="str">
        <f>IF(②選手情報入力!H56="","",②選手情報入力!H56)</f>
        <v/>
      </c>
      <c r="G57" s="106" t="str">
        <f>IF(②選手情報入力!I56="","",②選手情報入力!I56)</f>
        <v/>
      </c>
      <c r="H57" s="105" t="str">
        <f>IF(②選手情報入力!J56="","",②選手情報入力!J56)</f>
        <v/>
      </c>
      <c r="I57" s="106" t="str">
        <f>IF(②選手情報入力!K56="","",②選手情報入力!K56)</f>
        <v/>
      </c>
      <c r="J57" s="106" t="str">
        <f>IF(②選手情報入力!N56="","",②選手情報入力!N56)</f>
        <v/>
      </c>
      <c r="K57" s="106" t="str">
        <f>IF(②選手情報入力!O56="","",②選手情報入力!O56)</f>
        <v/>
      </c>
      <c r="L57" s="106" t="str">
        <f>IF(②選手情報入力!P56="","",②選手情報入力!P56)</f>
        <v/>
      </c>
    </row>
    <row r="58" spans="1:12" s="96" customFormat="1" ht="18" customHeight="1">
      <c r="A58" s="105">
        <v>48</v>
      </c>
      <c r="B58" s="106" t="str">
        <f>IF(②選手情報入力!B57="","",②選手情報入力!B57)</f>
        <v/>
      </c>
      <c r="C58" s="127" t="str">
        <f>IF(②選手情報入力!C57="","",②選手情報入力!C57)</f>
        <v/>
      </c>
      <c r="D58" s="106" t="str">
        <f>IF(②選手情報入力!F57="","",②選手情報入力!F57)</f>
        <v/>
      </c>
      <c r="E58" s="106" t="str">
        <f>IF(②選手情報入力!G57="","",②選手情報入力!G57)</f>
        <v/>
      </c>
      <c r="F58" s="105" t="str">
        <f>IF(②選手情報入力!H57="","",②選手情報入力!H57)</f>
        <v/>
      </c>
      <c r="G58" s="106" t="str">
        <f>IF(②選手情報入力!I57="","",②選手情報入力!I57)</f>
        <v/>
      </c>
      <c r="H58" s="105" t="str">
        <f>IF(②選手情報入力!J57="","",②選手情報入力!J57)</f>
        <v/>
      </c>
      <c r="I58" s="106" t="str">
        <f>IF(②選手情報入力!K57="","",②選手情報入力!K57)</f>
        <v/>
      </c>
      <c r="J58" s="106" t="str">
        <f>IF(②選手情報入力!N57="","",②選手情報入力!N57)</f>
        <v/>
      </c>
      <c r="K58" s="106" t="str">
        <f>IF(②選手情報入力!O57="","",②選手情報入力!O57)</f>
        <v/>
      </c>
      <c r="L58" s="106" t="str">
        <f>IF(②選手情報入力!P57="","",②選手情報入力!P57)</f>
        <v/>
      </c>
    </row>
    <row r="59" spans="1:12" s="96" customFormat="1" ht="18" customHeight="1">
      <c r="A59" s="105">
        <v>49</v>
      </c>
      <c r="B59" s="106" t="str">
        <f>IF(②選手情報入力!B58="","",②選手情報入力!B58)</f>
        <v/>
      </c>
      <c r="C59" s="127" t="str">
        <f>IF(②選手情報入力!C58="","",②選手情報入力!C58)</f>
        <v/>
      </c>
      <c r="D59" s="106" t="str">
        <f>IF(②選手情報入力!F58="","",②選手情報入力!F58)</f>
        <v/>
      </c>
      <c r="E59" s="106" t="str">
        <f>IF(②選手情報入力!G58="","",②選手情報入力!G58)</f>
        <v/>
      </c>
      <c r="F59" s="105" t="str">
        <f>IF(②選手情報入力!H58="","",②選手情報入力!H58)</f>
        <v/>
      </c>
      <c r="G59" s="106" t="str">
        <f>IF(②選手情報入力!I58="","",②選手情報入力!I58)</f>
        <v/>
      </c>
      <c r="H59" s="105" t="str">
        <f>IF(②選手情報入力!J58="","",②選手情報入力!J58)</f>
        <v/>
      </c>
      <c r="I59" s="106" t="str">
        <f>IF(②選手情報入力!K58="","",②選手情報入力!K58)</f>
        <v/>
      </c>
      <c r="J59" s="106" t="str">
        <f>IF(②選手情報入力!N58="","",②選手情報入力!N58)</f>
        <v/>
      </c>
      <c r="K59" s="106" t="str">
        <f>IF(②選手情報入力!O58="","",②選手情報入力!O58)</f>
        <v/>
      </c>
      <c r="L59" s="106" t="str">
        <f>IF(②選手情報入力!P58="","",②選手情報入力!P58)</f>
        <v/>
      </c>
    </row>
    <row r="60" spans="1:12" s="96" customFormat="1" ht="18" customHeight="1">
      <c r="A60" s="107">
        <v>50</v>
      </c>
      <c r="B60" s="108" t="str">
        <f>IF(②選手情報入力!B59="","",②選手情報入力!B59)</f>
        <v/>
      </c>
      <c r="C60" s="129" t="str">
        <f>IF(②選手情報入力!C59="","",②選手情報入力!C59)</f>
        <v/>
      </c>
      <c r="D60" s="108" t="str">
        <f>IF(②選手情報入力!F59="","",②選手情報入力!F59)</f>
        <v/>
      </c>
      <c r="E60" s="108" t="str">
        <f>IF(②選手情報入力!G59="","",②選手情報入力!G59)</f>
        <v/>
      </c>
      <c r="F60" s="107" t="str">
        <f>IF(②選手情報入力!H59="","",②選手情報入力!H59)</f>
        <v/>
      </c>
      <c r="G60" s="108" t="str">
        <f>IF(②選手情報入力!I59="","",②選手情報入力!I59)</f>
        <v/>
      </c>
      <c r="H60" s="107" t="str">
        <f>IF(②選手情報入力!J59="","",②選手情報入力!J59)</f>
        <v/>
      </c>
      <c r="I60" s="108" t="str">
        <f>IF(②選手情報入力!K59="","",②選手情報入力!K59)</f>
        <v/>
      </c>
      <c r="J60" s="108" t="str">
        <f>IF(②選手情報入力!N59="","",②選手情報入力!N59)</f>
        <v/>
      </c>
      <c r="K60" s="108" t="str">
        <f>IF(②選手情報入力!O59="","",②選手情報入力!O59)</f>
        <v/>
      </c>
      <c r="L60" s="108" t="str">
        <f>IF(②選手情報入力!P59="","",②選手情報入力!P59)</f>
        <v/>
      </c>
    </row>
    <row r="61" spans="1:12" s="96" customFormat="1" ht="18" customHeight="1">
      <c r="A61" s="111">
        <v>51</v>
      </c>
      <c r="B61" s="112" t="str">
        <f>IF(②選手情報入力!B60="","",②選手情報入力!B60)</f>
        <v/>
      </c>
      <c r="C61" s="130" t="str">
        <f>IF(②選手情報入力!C60="","",②選手情報入力!C60)</f>
        <v/>
      </c>
      <c r="D61" s="112" t="str">
        <f>IF(②選手情報入力!F60="","",②選手情報入力!F60)</f>
        <v/>
      </c>
      <c r="E61" s="112" t="str">
        <f>IF(②選手情報入力!G60="","",②選手情報入力!G60)</f>
        <v/>
      </c>
      <c r="F61" s="111" t="str">
        <f>IF(②選手情報入力!H60="","",②選手情報入力!H60)</f>
        <v/>
      </c>
      <c r="G61" s="112" t="str">
        <f>IF(②選手情報入力!I60="","",②選手情報入力!I60)</f>
        <v/>
      </c>
      <c r="H61" s="111" t="str">
        <f>IF(②選手情報入力!J60="","",②選手情報入力!J60)</f>
        <v/>
      </c>
      <c r="I61" s="112" t="str">
        <f>IF(②選手情報入力!K60="","",②選手情報入力!K60)</f>
        <v/>
      </c>
      <c r="J61" s="112" t="str">
        <f>IF(②選手情報入力!N60="","",②選手情報入力!N60)</f>
        <v/>
      </c>
      <c r="K61" s="112" t="str">
        <f>IF(②選手情報入力!O60="","",②選手情報入力!O60)</f>
        <v/>
      </c>
      <c r="L61" s="112" t="str">
        <f>IF(②選手情報入力!P60="","",②選手情報入力!P60)</f>
        <v/>
      </c>
    </row>
    <row r="62" spans="1:12" s="96" customFormat="1" ht="18" customHeight="1">
      <c r="A62" s="105">
        <v>52</v>
      </c>
      <c r="B62" s="106" t="str">
        <f>IF(②選手情報入力!B61="","",②選手情報入力!B61)</f>
        <v/>
      </c>
      <c r="C62" s="127" t="str">
        <f>IF(②選手情報入力!C61="","",②選手情報入力!C61)</f>
        <v/>
      </c>
      <c r="D62" s="106" t="str">
        <f>IF(②選手情報入力!F61="","",②選手情報入力!F61)</f>
        <v/>
      </c>
      <c r="E62" s="106" t="str">
        <f>IF(②選手情報入力!G61="","",②選手情報入力!G61)</f>
        <v/>
      </c>
      <c r="F62" s="105" t="str">
        <f>IF(②選手情報入力!H61="","",②選手情報入力!H61)</f>
        <v/>
      </c>
      <c r="G62" s="106" t="str">
        <f>IF(②選手情報入力!I61="","",②選手情報入力!I61)</f>
        <v/>
      </c>
      <c r="H62" s="105" t="str">
        <f>IF(②選手情報入力!J61="","",②選手情報入力!J61)</f>
        <v/>
      </c>
      <c r="I62" s="106" t="str">
        <f>IF(②選手情報入力!K61="","",②選手情報入力!K61)</f>
        <v/>
      </c>
      <c r="J62" s="106" t="str">
        <f>IF(②選手情報入力!N61="","",②選手情報入力!N61)</f>
        <v/>
      </c>
      <c r="K62" s="106" t="str">
        <f>IF(②選手情報入力!O61="","",②選手情報入力!O61)</f>
        <v/>
      </c>
      <c r="L62" s="106" t="str">
        <f>IF(②選手情報入力!P61="","",②選手情報入力!P61)</f>
        <v/>
      </c>
    </row>
    <row r="63" spans="1:12" s="96" customFormat="1" ht="18" customHeight="1">
      <c r="A63" s="105">
        <v>53</v>
      </c>
      <c r="B63" s="106" t="str">
        <f>IF(②選手情報入力!B62="","",②選手情報入力!B62)</f>
        <v/>
      </c>
      <c r="C63" s="127" t="str">
        <f>IF(②選手情報入力!C62="","",②選手情報入力!C62)</f>
        <v/>
      </c>
      <c r="D63" s="106" t="str">
        <f>IF(②選手情報入力!F62="","",②選手情報入力!F62)</f>
        <v/>
      </c>
      <c r="E63" s="106" t="str">
        <f>IF(②選手情報入力!G62="","",②選手情報入力!G62)</f>
        <v/>
      </c>
      <c r="F63" s="105" t="str">
        <f>IF(②選手情報入力!H62="","",②選手情報入力!H62)</f>
        <v/>
      </c>
      <c r="G63" s="106" t="str">
        <f>IF(②選手情報入力!I62="","",②選手情報入力!I62)</f>
        <v/>
      </c>
      <c r="H63" s="105" t="str">
        <f>IF(②選手情報入力!J62="","",②選手情報入力!J62)</f>
        <v/>
      </c>
      <c r="I63" s="106" t="str">
        <f>IF(②選手情報入力!K62="","",②選手情報入力!K62)</f>
        <v/>
      </c>
      <c r="J63" s="106" t="str">
        <f>IF(②選手情報入力!N62="","",②選手情報入力!N62)</f>
        <v/>
      </c>
      <c r="K63" s="106" t="str">
        <f>IF(②選手情報入力!O62="","",②選手情報入力!O62)</f>
        <v/>
      </c>
      <c r="L63" s="106" t="str">
        <f>IF(②選手情報入力!P62="","",②選手情報入力!P62)</f>
        <v/>
      </c>
    </row>
    <row r="64" spans="1:12" s="96" customFormat="1" ht="18" customHeight="1">
      <c r="A64" s="105">
        <v>54</v>
      </c>
      <c r="B64" s="106" t="str">
        <f>IF(②選手情報入力!B63="","",②選手情報入力!B63)</f>
        <v/>
      </c>
      <c r="C64" s="127" t="str">
        <f>IF(②選手情報入力!C63="","",②選手情報入力!C63)</f>
        <v/>
      </c>
      <c r="D64" s="106" t="str">
        <f>IF(②選手情報入力!F63="","",②選手情報入力!F63)</f>
        <v/>
      </c>
      <c r="E64" s="106" t="str">
        <f>IF(②選手情報入力!G63="","",②選手情報入力!G63)</f>
        <v/>
      </c>
      <c r="F64" s="105" t="str">
        <f>IF(②選手情報入力!H63="","",②選手情報入力!H63)</f>
        <v/>
      </c>
      <c r="G64" s="106" t="str">
        <f>IF(②選手情報入力!I63="","",②選手情報入力!I63)</f>
        <v/>
      </c>
      <c r="H64" s="105" t="str">
        <f>IF(②選手情報入力!J63="","",②選手情報入力!J63)</f>
        <v/>
      </c>
      <c r="I64" s="106" t="str">
        <f>IF(②選手情報入力!K63="","",②選手情報入力!K63)</f>
        <v/>
      </c>
      <c r="J64" s="106" t="str">
        <f>IF(②選手情報入力!N63="","",②選手情報入力!N63)</f>
        <v/>
      </c>
      <c r="K64" s="106" t="str">
        <f>IF(②選手情報入力!O63="","",②選手情報入力!O63)</f>
        <v/>
      </c>
      <c r="L64" s="106" t="str">
        <f>IF(②選手情報入力!P63="","",②選手情報入力!P63)</f>
        <v/>
      </c>
    </row>
    <row r="65" spans="1:12" s="96" customFormat="1" ht="18" customHeight="1">
      <c r="A65" s="109">
        <v>55</v>
      </c>
      <c r="B65" s="110" t="str">
        <f>IF(②選手情報入力!B64="","",②選手情報入力!B64)</f>
        <v/>
      </c>
      <c r="C65" s="128" t="str">
        <f>IF(②選手情報入力!C64="","",②選手情報入力!C64)</f>
        <v/>
      </c>
      <c r="D65" s="110" t="str">
        <f>IF(②選手情報入力!F64="","",②選手情報入力!F64)</f>
        <v/>
      </c>
      <c r="E65" s="110" t="str">
        <f>IF(②選手情報入力!G64="","",②選手情報入力!G64)</f>
        <v/>
      </c>
      <c r="F65" s="109" t="str">
        <f>IF(②選手情報入力!H64="","",②選手情報入力!H64)</f>
        <v/>
      </c>
      <c r="G65" s="110" t="str">
        <f>IF(②選手情報入力!I64="","",②選手情報入力!I64)</f>
        <v/>
      </c>
      <c r="H65" s="109" t="str">
        <f>IF(②選手情報入力!J64="","",②選手情報入力!J64)</f>
        <v/>
      </c>
      <c r="I65" s="110" t="str">
        <f>IF(②選手情報入力!K64="","",②選手情報入力!K64)</f>
        <v/>
      </c>
      <c r="J65" s="110" t="str">
        <f>IF(②選手情報入力!N64="","",②選手情報入力!N64)</f>
        <v/>
      </c>
      <c r="K65" s="110" t="str">
        <f>IF(②選手情報入力!O64="","",②選手情報入力!O64)</f>
        <v/>
      </c>
      <c r="L65" s="110" t="str">
        <f>IF(②選手情報入力!P64="","",②選手情報入力!P64)</f>
        <v/>
      </c>
    </row>
    <row r="66" spans="1:12" s="96" customFormat="1" ht="18" customHeight="1">
      <c r="A66" s="103">
        <v>56</v>
      </c>
      <c r="B66" s="104" t="str">
        <f>IF(②選手情報入力!B65="","",②選手情報入力!B65)</f>
        <v/>
      </c>
      <c r="C66" s="126" t="str">
        <f>IF(②選手情報入力!C65="","",②選手情報入力!C65)</f>
        <v/>
      </c>
      <c r="D66" s="104" t="str">
        <f>IF(②選手情報入力!F65="","",②選手情報入力!F65)</f>
        <v/>
      </c>
      <c r="E66" s="104" t="str">
        <f>IF(②選手情報入力!G65="","",②選手情報入力!G65)</f>
        <v/>
      </c>
      <c r="F66" s="103" t="str">
        <f>IF(②選手情報入力!H65="","",②選手情報入力!H65)</f>
        <v/>
      </c>
      <c r="G66" s="104" t="str">
        <f>IF(②選手情報入力!I65="","",②選手情報入力!I65)</f>
        <v/>
      </c>
      <c r="H66" s="103" t="str">
        <f>IF(②選手情報入力!J65="","",②選手情報入力!J65)</f>
        <v/>
      </c>
      <c r="I66" s="104" t="str">
        <f>IF(②選手情報入力!K65="","",②選手情報入力!K65)</f>
        <v/>
      </c>
      <c r="J66" s="104" t="str">
        <f>IF(②選手情報入力!N65="","",②選手情報入力!N65)</f>
        <v/>
      </c>
      <c r="K66" s="104" t="str">
        <f>IF(②選手情報入力!O65="","",②選手情報入力!O65)</f>
        <v/>
      </c>
      <c r="L66" s="104" t="str">
        <f>IF(②選手情報入力!P65="","",②選手情報入力!P65)</f>
        <v/>
      </c>
    </row>
    <row r="67" spans="1:12" s="96" customFormat="1" ht="18" customHeight="1">
      <c r="A67" s="105">
        <v>57</v>
      </c>
      <c r="B67" s="106" t="str">
        <f>IF(②選手情報入力!B66="","",②選手情報入力!B66)</f>
        <v/>
      </c>
      <c r="C67" s="127" t="str">
        <f>IF(②選手情報入力!C66="","",②選手情報入力!C66)</f>
        <v/>
      </c>
      <c r="D67" s="106" t="str">
        <f>IF(②選手情報入力!F66="","",②選手情報入力!F66)</f>
        <v/>
      </c>
      <c r="E67" s="106" t="str">
        <f>IF(②選手情報入力!G66="","",②選手情報入力!G66)</f>
        <v/>
      </c>
      <c r="F67" s="105" t="str">
        <f>IF(②選手情報入力!H66="","",②選手情報入力!H66)</f>
        <v/>
      </c>
      <c r="G67" s="106" t="str">
        <f>IF(②選手情報入力!I66="","",②選手情報入力!I66)</f>
        <v/>
      </c>
      <c r="H67" s="105" t="str">
        <f>IF(②選手情報入力!J66="","",②選手情報入力!J66)</f>
        <v/>
      </c>
      <c r="I67" s="106" t="str">
        <f>IF(②選手情報入力!K66="","",②選手情報入力!K66)</f>
        <v/>
      </c>
      <c r="J67" s="106" t="str">
        <f>IF(②選手情報入力!N66="","",②選手情報入力!N66)</f>
        <v/>
      </c>
      <c r="K67" s="106" t="str">
        <f>IF(②選手情報入力!O66="","",②選手情報入力!O66)</f>
        <v/>
      </c>
      <c r="L67" s="106" t="str">
        <f>IF(②選手情報入力!P66="","",②選手情報入力!P66)</f>
        <v/>
      </c>
    </row>
    <row r="68" spans="1:12" s="96" customFormat="1" ht="18" customHeight="1">
      <c r="A68" s="105">
        <v>58</v>
      </c>
      <c r="B68" s="106" t="str">
        <f>IF(②選手情報入力!B67="","",②選手情報入力!B67)</f>
        <v/>
      </c>
      <c r="C68" s="127" t="str">
        <f>IF(②選手情報入力!C67="","",②選手情報入力!C67)</f>
        <v/>
      </c>
      <c r="D68" s="106" t="str">
        <f>IF(②選手情報入力!F67="","",②選手情報入力!F67)</f>
        <v/>
      </c>
      <c r="E68" s="106" t="str">
        <f>IF(②選手情報入力!G67="","",②選手情報入力!G67)</f>
        <v/>
      </c>
      <c r="F68" s="105" t="str">
        <f>IF(②選手情報入力!H67="","",②選手情報入力!H67)</f>
        <v/>
      </c>
      <c r="G68" s="106" t="str">
        <f>IF(②選手情報入力!I67="","",②選手情報入力!I67)</f>
        <v/>
      </c>
      <c r="H68" s="105" t="str">
        <f>IF(②選手情報入力!J67="","",②選手情報入力!J67)</f>
        <v/>
      </c>
      <c r="I68" s="106" t="str">
        <f>IF(②選手情報入力!K67="","",②選手情報入力!K67)</f>
        <v/>
      </c>
      <c r="J68" s="106" t="str">
        <f>IF(②選手情報入力!N67="","",②選手情報入力!N67)</f>
        <v/>
      </c>
      <c r="K68" s="106" t="str">
        <f>IF(②選手情報入力!O67="","",②選手情報入力!O67)</f>
        <v/>
      </c>
      <c r="L68" s="106" t="str">
        <f>IF(②選手情報入力!P67="","",②選手情報入力!P67)</f>
        <v/>
      </c>
    </row>
    <row r="69" spans="1:12" s="96" customFormat="1" ht="18" customHeight="1">
      <c r="A69" s="105">
        <v>59</v>
      </c>
      <c r="B69" s="106" t="str">
        <f>IF(②選手情報入力!B68="","",②選手情報入力!B68)</f>
        <v/>
      </c>
      <c r="C69" s="127" t="str">
        <f>IF(②選手情報入力!C68="","",②選手情報入力!C68)</f>
        <v/>
      </c>
      <c r="D69" s="106" t="str">
        <f>IF(②選手情報入力!F68="","",②選手情報入力!F68)</f>
        <v/>
      </c>
      <c r="E69" s="106" t="str">
        <f>IF(②選手情報入力!G68="","",②選手情報入力!G68)</f>
        <v/>
      </c>
      <c r="F69" s="105" t="str">
        <f>IF(②選手情報入力!H68="","",②選手情報入力!H68)</f>
        <v/>
      </c>
      <c r="G69" s="106" t="str">
        <f>IF(②選手情報入力!I68="","",②選手情報入力!I68)</f>
        <v/>
      </c>
      <c r="H69" s="105" t="str">
        <f>IF(②選手情報入力!J68="","",②選手情報入力!J68)</f>
        <v/>
      </c>
      <c r="I69" s="106" t="str">
        <f>IF(②選手情報入力!K68="","",②選手情報入力!K68)</f>
        <v/>
      </c>
      <c r="J69" s="106" t="str">
        <f>IF(②選手情報入力!N68="","",②選手情報入力!N68)</f>
        <v/>
      </c>
      <c r="K69" s="106" t="str">
        <f>IF(②選手情報入力!O68="","",②選手情報入力!O68)</f>
        <v/>
      </c>
      <c r="L69" s="106" t="str">
        <f>IF(②選手情報入力!P68="","",②選手情報入力!P68)</f>
        <v/>
      </c>
    </row>
    <row r="70" spans="1:12" s="96" customFormat="1" ht="18" customHeight="1">
      <c r="A70" s="107">
        <v>60</v>
      </c>
      <c r="B70" s="108" t="str">
        <f>IF(②選手情報入力!B69="","",②選手情報入力!B69)</f>
        <v/>
      </c>
      <c r="C70" s="129" t="str">
        <f>IF(②選手情報入力!C69="","",②選手情報入力!C69)</f>
        <v/>
      </c>
      <c r="D70" s="108" t="str">
        <f>IF(②選手情報入力!F69="","",②選手情報入力!F69)</f>
        <v/>
      </c>
      <c r="E70" s="108" t="str">
        <f>IF(②選手情報入力!G69="","",②選手情報入力!G69)</f>
        <v/>
      </c>
      <c r="F70" s="107" t="str">
        <f>IF(②選手情報入力!H69="","",②選手情報入力!H69)</f>
        <v/>
      </c>
      <c r="G70" s="108" t="str">
        <f>IF(②選手情報入力!I69="","",②選手情報入力!I69)</f>
        <v/>
      </c>
      <c r="H70" s="107" t="str">
        <f>IF(②選手情報入力!J69="","",②選手情報入力!J69)</f>
        <v/>
      </c>
      <c r="I70" s="108" t="str">
        <f>IF(②選手情報入力!K69="","",②選手情報入力!K69)</f>
        <v/>
      </c>
      <c r="J70" s="108" t="str">
        <f>IF(②選手情報入力!N69="","",②選手情報入力!N69)</f>
        <v/>
      </c>
      <c r="K70" s="108" t="str">
        <f>IF(②選手情報入力!O69="","",②選手情報入力!O69)</f>
        <v/>
      </c>
      <c r="L70" s="108" t="str">
        <f>IF(②選手情報入力!P69="","",②選手情報入力!P69)</f>
        <v/>
      </c>
    </row>
    <row r="71" spans="1:12" s="96" customFormat="1" ht="18" customHeight="1">
      <c r="A71" s="111">
        <v>61</v>
      </c>
      <c r="B71" s="112" t="str">
        <f>IF(②選手情報入力!B70="","",②選手情報入力!B70)</f>
        <v/>
      </c>
      <c r="C71" s="130" t="str">
        <f>IF(②選手情報入力!C70="","",②選手情報入力!C70)</f>
        <v/>
      </c>
      <c r="D71" s="112" t="str">
        <f>IF(②選手情報入力!F70="","",②選手情報入力!F70)</f>
        <v/>
      </c>
      <c r="E71" s="112" t="str">
        <f>IF(②選手情報入力!G70="","",②選手情報入力!G70)</f>
        <v/>
      </c>
      <c r="F71" s="111" t="str">
        <f>IF(②選手情報入力!H70="","",②選手情報入力!H70)</f>
        <v/>
      </c>
      <c r="G71" s="112" t="str">
        <f>IF(②選手情報入力!I70="","",②選手情報入力!I70)</f>
        <v/>
      </c>
      <c r="H71" s="111" t="str">
        <f>IF(②選手情報入力!J70="","",②選手情報入力!J70)</f>
        <v/>
      </c>
      <c r="I71" s="112" t="str">
        <f>IF(②選手情報入力!K70="","",②選手情報入力!K70)</f>
        <v/>
      </c>
      <c r="J71" s="112" t="str">
        <f>IF(②選手情報入力!N70="","",②選手情報入力!N70)</f>
        <v/>
      </c>
      <c r="K71" s="112" t="str">
        <f>IF(②選手情報入力!O70="","",②選手情報入力!O70)</f>
        <v/>
      </c>
      <c r="L71" s="112" t="str">
        <f>IF(②選手情報入力!P70="","",②選手情報入力!P70)</f>
        <v/>
      </c>
    </row>
    <row r="72" spans="1:12" s="96" customFormat="1" ht="18" customHeight="1">
      <c r="A72" s="105">
        <v>62</v>
      </c>
      <c r="B72" s="106" t="str">
        <f>IF(②選手情報入力!B71="","",②選手情報入力!B71)</f>
        <v/>
      </c>
      <c r="C72" s="127" t="str">
        <f>IF(②選手情報入力!C71="","",②選手情報入力!C71)</f>
        <v/>
      </c>
      <c r="D72" s="106" t="str">
        <f>IF(②選手情報入力!F71="","",②選手情報入力!F71)</f>
        <v/>
      </c>
      <c r="E72" s="106" t="str">
        <f>IF(②選手情報入力!G71="","",②選手情報入力!G71)</f>
        <v/>
      </c>
      <c r="F72" s="105" t="str">
        <f>IF(②選手情報入力!H71="","",②選手情報入力!H71)</f>
        <v/>
      </c>
      <c r="G72" s="106" t="str">
        <f>IF(②選手情報入力!I71="","",②選手情報入力!I71)</f>
        <v/>
      </c>
      <c r="H72" s="105" t="str">
        <f>IF(②選手情報入力!J71="","",②選手情報入力!J71)</f>
        <v/>
      </c>
      <c r="I72" s="106" t="str">
        <f>IF(②選手情報入力!K71="","",②選手情報入力!K71)</f>
        <v/>
      </c>
      <c r="J72" s="106" t="str">
        <f>IF(②選手情報入力!N71="","",②選手情報入力!N71)</f>
        <v/>
      </c>
      <c r="K72" s="106" t="str">
        <f>IF(②選手情報入力!O71="","",②選手情報入力!O71)</f>
        <v/>
      </c>
      <c r="L72" s="106" t="str">
        <f>IF(②選手情報入力!P71="","",②選手情報入力!P71)</f>
        <v/>
      </c>
    </row>
    <row r="73" spans="1:12" s="96" customFormat="1" ht="18" customHeight="1">
      <c r="A73" s="105">
        <v>63</v>
      </c>
      <c r="B73" s="106" t="str">
        <f>IF(②選手情報入力!B72="","",②選手情報入力!B72)</f>
        <v/>
      </c>
      <c r="C73" s="127" t="str">
        <f>IF(②選手情報入力!C72="","",②選手情報入力!C72)</f>
        <v/>
      </c>
      <c r="D73" s="106" t="str">
        <f>IF(②選手情報入力!F72="","",②選手情報入力!F72)</f>
        <v/>
      </c>
      <c r="E73" s="106" t="str">
        <f>IF(②選手情報入力!G72="","",②選手情報入力!G72)</f>
        <v/>
      </c>
      <c r="F73" s="105" t="str">
        <f>IF(②選手情報入力!H72="","",②選手情報入力!H72)</f>
        <v/>
      </c>
      <c r="G73" s="106" t="str">
        <f>IF(②選手情報入力!I72="","",②選手情報入力!I72)</f>
        <v/>
      </c>
      <c r="H73" s="105" t="str">
        <f>IF(②選手情報入力!J72="","",②選手情報入力!J72)</f>
        <v/>
      </c>
      <c r="I73" s="106" t="str">
        <f>IF(②選手情報入力!K72="","",②選手情報入力!K72)</f>
        <v/>
      </c>
      <c r="J73" s="106" t="str">
        <f>IF(②選手情報入力!N72="","",②選手情報入力!N72)</f>
        <v/>
      </c>
      <c r="K73" s="106" t="str">
        <f>IF(②選手情報入力!O72="","",②選手情報入力!O72)</f>
        <v/>
      </c>
      <c r="L73" s="106" t="str">
        <f>IF(②選手情報入力!P72="","",②選手情報入力!P72)</f>
        <v/>
      </c>
    </row>
    <row r="74" spans="1:12" s="96" customFormat="1" ht="18" customHeight="1">
      <c r="A74" s="105">
        <v>64</v>
      </c>
      <c r="B74" s="106" t="str">
        <f>IF(②選手情報入力!B73="","",②選手情報入力!B73)</f>
        <v/>
      </c>
      <c r="C74" s="127" t="str">
        <f>IF(②選手情報入力!C73="","",②選手情報入力!C73)</f>
        <v/>
      </c>
      <c r="D74" s="106" t="str">
        <f>IF(②選手情報入力!F73="","",②選手情報入力!F73)</f>
        <v/>
      </c>
      <c r="E74" s="106" t="str">
        <f>IF(②選手情報入力!G73="","",②選手情報入力!G73)</f>
        <v/>
      </c>
      <c r="F74" s="105" t="str">
        <f>IF(②選手情報入力!H73="","",②選手情報入力!H73)</f>
        <v/>
      </c>
      <c r="G74" s="106" t="str">
        <f>IF(②選手情報入力!I73="","",②選手情報入力!I73)</f>
        <v/>
      </c>
      <c r="H74" s="105" t="str">
        <f>IF(②選手情報入力!J73="","",②選手情報入力!J73)</f>
        <v/>
      </c>
      <c r="I74" s="106" t="str">
        <f>IF(②選手情報入力!K73="","",②選手情報入力!K73)</f>
        <v/>
      </c>
      <c r="J74" s="106" t="str">
        <f>IF(②選手情報入力!N73="","",②選手情報入力!N73)</f>
        <v/>
      </c>
      <c r="K74" s="106" t="str">
        <f>IF(②選手情報入力!O73="","",②選手情報入力!O73)</f>
        <v/>
      </c>
      <c r="L74" s="106" t="str">
        <f>IF(②選手情報入力!P73="","",②選手情報入力!P73)</f>
        <v/>
      </c>
    </row>
    <row r="75" spans="1:12" s="96" customFormat="1" ht="18" customHeight="1">
      <c r="A75" s="109">
        <v>65</v>
      </c>
      <c r="B75" s="110" t="str">
        <f>IF(②選手情報入力!B74="","",②選手情報入力!B74)</f>
        <v/>
      </c>
      <c r="C75" s="128" t="str">
        <f>IF(②選手情報入力!C74="","",②選手情報入力!C74)</f>
        <v/>
      </c>
      <c r="D75" s="110" t="str">
        <f>IF(②選手情報入力!F74="","",②選手情報入力!F74)</f>
        <v/>
      </c>
      <c r="E75" s="110" t="str">
        <f>IF(②選手情報入力!G74="","",②選手情報入力!G74)</f>
        <v/>
      </c>
      <c r="F75" s="109" t="str">
        <f>IF(②選手情報入力!H74="","",②選手情報入力!H74)</f>
        <v/>
      </c>
      <c r="G75" s="110" t="str">
        <f>IF(②選手情報入力!I74="","",②選手情報入力!I74)</f>
        <v/>
      </c>
      <c r="H75" s="109" t="str">
        <f>IF(②選手情報入力!J74="","",②選手情報入力!J74)</f>
        <v/>
      </c>
      <c r="I75" s="110" t="str">
        <f>IF(②選手情報入力!K74="","",②選手情報入力!K74)</f>
        <v/>
      </c>
      <c r="J75" s="110" t="str">
        <f>IF(②選手情報入力!N74="","",②選手情報入力!N74)</f>
        <v/>
      </c>
      <c r="K75" s="110" t="str">
        <f>IF(②選手情報入力!O74="","",②選手情報入力!O74)</f>
        <v/>
      </c>
      <c r="L75" s="110" t="str">
        <f>IF(②選手情報入力!P74="","",②選手情報入力!P74)</f>
        <v/>
      </c>
    </row>
    <row r="76" spans="1:12" s="96" customFormat="1" ht="18" customHeight="1">
      <c r="A76" s="103">
        <v>66</v>
      </c>
      <c r="B76" s="104" t="str">
        <f>IF(②選手情報入力!B75="","",②選手情報入力!B75)</f>
        <v/>
      </c>
      <c r="C76" s="126" t="str">
        <f>IF(②選手情報入力!C75="","",②選手情報入力!C75)</f>
        <v/>
      </c>
      <c r="D76" s="104" t="str">
        <f>IF(②選手情報入力!F75="","",②選手情報入力!F75)</f>
        <v/>
      </c>
      <c r="E76" s="104" t="str">
        <f>IF(②選手情報入力!G75="","",②選手情報入力!G75)</f>
        <v/>
      </c>
      <c r="F76" s="103" t="str">
        <f>IF(②選手情報入力!H75="","",②選手情報入力!H75)</f>
        <v/>
      </c>
      <c r="G76" s="104" t="str">
        <f>IF(②選手情報入力!I75="","",②選手情報入力!I75)</f>
        <v/>
      </c>
      <c r="H76" s="103" t="str">
        <f>IF(②選手情報入力!J75="","",②選手情報入力!J75)</f>
        <v/>
      </c>
      <c r="I76" s="104" t="str">
        <f>IF(②選手情報入力!K75="","",②選手情報入力!K75)</f>
        <v/>
      </c>
      <c r="J76" s="104" t="str">
        <f>IF(②選手情報入力!N75="","",②選手情報入力!N75)</f>
        <v/>
      </c>
      <c r="K76" s="104" t="str">
        <f>IF(②選手情報入力!O75="","",②選手情報入力!O75)</f>
        <v/>
      </c>
      <c r="L76" s="104" t="str">
        <f>IF(②選手情報入力!P75="","",②選手情報入力!P75)</f>
        <v/>
      </c>
    </row>
    <row r="77" spans="1:12" s="96" customFormat="1" ht="18" customHeight="1">
      <c r="A77" s="105">
        <v>67</v>
      </c>
      <c r="B77" s="106" t="str">
        <f>IF(②選手情報入力!B76="","",②選手情報入力!B76)</f>
        <v/>
      </c>
      <c r="C77" s="127" t="str">
        <f>IF(②選手情報入力!C76="","",②選手情報入力!C76)</f>
        <v/>
      </c>
      <c r="D77" s="106" t="str">
        <f>IF(②選手情報入力!F76="","",②選手情報入力!F76)</f>
        <v/>
      </c>
      <c r="E77" s="106" t="str">
        <f>IF(②選手情報入力!G76="","",②選手情報入力!G76)</f>
        <v/>
      </c>
      <c r="F77" s="105" t="str">
        <f>IF(②選手情報入力!H76="","",②選手情報入力!H76)</f>
        <v/>
      </c>
      <c r="G77" s="106" t="str">
        <f>IF(②選手情報入力!I76="","",②選手情報入力!I76)</f>
        <v/>
      </c>
      <c r="H77" s="105" t="str">
        <f>IF(②選手情報入力!J76="","",②選手情報入力!J76)</f>
        <v/>
      </c>
      <c r="I77" s="106" t="str">
        <f>IF(②選手情報入力!K76="","",②選手情報入力!K76)</f>
        <v/>
      </c>
      <c r="J77" s="106" t="str">
        <f>IF(②選手情報入力!N76="","",②選手情報入力!N76)</f>
        <v/>
      </c>
      <c r="K77" s="106" t="str">
        <f>IF(②選手情報入力!O76="","",②選手情報入力!O76)</f>
        <v/>
      </c>
      <c r="L77" s="106" t="str">
        <f>IF(②選手情報入力!P76="","",②選手情報入力!P76)</f>
        <v/>
      </c>
    </row>
    <row r="78" spans="1:12" s="96" customFormat="1" ht="18" customHeight="1">
      <c r="A78" s="105">
        <v>68</v>
      </c>
      <c r="B78" s="106" t="str">
        <f>IF(②選手情報入力!B77="","",②選手情報入力!B77)</f>
        <v/>
      </c>
      <c r="C78" s="127" t="str">
        <f>IF(②選手情報入力!C77="","",②選手情報入力!C77)</f>
        <v/>
      </c>
      <c r="D78" s="106" t="str">
        <f>IF(②選手情報入力!F77="","",②選手情報入力!F77)</f>
        <v/>
      </c>
      <c r="E78" s="106" t="str">
        <f>IF(②選手情報入力!G77="","",②選手情報入力!G77)</f>
        <v/>
      </c>
      <c r="F78" s="105" t="str">
        <f>IF(②選手情報入力!H77="","",②選手情報入力!H77)</f>
        <v/>
      </c>
      <c r="G78" s="106" t="str">
        <f>IF(②選手情報入力!I77="","",②選手情報入力!I77)</f>
        <v/>
      </c>
      <c r="H78" s="105" t="str">
        <f>IF(②選手情報入力!J77="","",②選手情報入力!J77)</f>
        <v/>
      </c>
      <c r="I78" s="106" t="str">
        <f>IF(②選手情報入力!K77="","",②選手情報入力!K77)</f>
        <v/>
      </c>
      <c r="J78" s="106" t="str">
        <f>IF(②選手情報入力!N77="","",②選手情報入力!N77)</f>
        <v/>
      </c>
      <c r="K78" s="106" t="str">
        <f>IF(②選手情報入力!O77="","",②選手情報入力!O77)</f>
        <v/>
      </c>
      <c r="L78" s="106" t="str">
        <f>IF(②選手情報入力!P77="","",②選手情報入力!P77)</f>
        <v/>
      </c>
    </row>
    <row r="79" spans="1:12" s="96" customFormat="1" ht="18" customHeight="1">
      <c r="A79" s="105">
        <v>69</v>
      </c>
      <c r="B79" s="106" t="str">
        <f>IF(②選手情報入力!B78="","",②選手情報入力!B78)</f>
        <v/>
      </c>
      <c r="C79" s="127" t="str">
        <f>IF(②選手情報入力!C78="","",②選手情報入力!C78)</f>
        <v/>
      </c>
      <c r="D79" s="106" t="str">
        <f>IF(②選手情報入力!F78="","",②選手情報入力!F78)</f>
        <v/>
      </c>
      <c r="E79" s="106" t="str">
        <f>IF(②選手情報入力!G78="","",②選手情報入力!G78)</f>
        <v/>
      </c>
      <c r="F79" s="105" t="str">
        <f>IF(②選手情報入力!H78="","",②選手情報入力!H78)</f>
        <v/>
      </c>
      <c r="G79" s="106" t="str">
        <f>IF(②選手情報入力!I78="","",②選手情報入力!I78)</f>
        <v/>
      </c>
      <c r="H79" s="105" t="str">
        <f>IF(②選手情報入力!J78="","",②選手情報入力!J78)</f>
        <v/>
      </c>
      <c r="I79" s="106" t="str">
        <f>IF(②選手情報入力!K78="","",②選手情報入力!K78)</f>
        <v/>
      </c>
      <c r="J79" s="106" t="str">
        <f>IF(②選手情報入力!N78="","",②選手情報入力!N78)</f>
        <v/>
      </c>
      <c r="K79" s="106" t="str">
        <f>IF(②選手情報入力!O78="","",②選手情報入力!O78)</f>
        <v/>
      </c>
      <c r="L79" s="106" t="str">
        <f>IF(②選手情報入力!P78="","",②選手情報入力!P78)</f>
        <v/>
      </c>
    </row>
    <row r="80" spans="1:12" s="96" customFormat="1" ht="18" customHeight="1">
      <c r="A80" s="107">
        <v>70</v>
      </c>
      <c r="B80" s="108" t="str">
        <f>IF(②選手情報入力!B79="","",②選手情報入力!B79)</f>
        <v/>
      </c>
      <c r="C80" s="129" t="str">
        <f>IF(②選手情報入力!C79="","",②選手情報入力!C79)</f>
        <v/>
      </c>
      <c r="D80" s="108" t="str">
        <f>IF(②選手情報入力!F79="","",②選手情報入力!F79)</f>
        <v/>
      </c>
      <c r="E80" s="108" t="str">
        <f>IF(②選手情報入力!G79="","",②選手情報入力!G79)</f>
        <v/>
      </c>
      <c r="F80" s="107" t="str">
        <f>IF(②選手情報入力!H79="","",②選手情報入力!H79)</f>
        <v/>
      </c>
      <c r="G80" s="108" t="str">
        <f>IF(②選手情報入力!I79="","",②選手情報入力!I79)</f>
        <v/>
      </c>
      <c r="H80" s="107" t="str">
        <f>IF(②選手情報入力!J79="","",②選手情報入力!J79)</f>
        <v/>
      </c>
      <c r="I80" s="108" t="str">
        <f>IF(②選手情報入力!K79="","",②選手情報入力!K79)</f>
        <v/>
      </c>
      <c r="J80" s="108" t="str">
        <f>IF(②選手情報入力!N79="","",②選手情報入力!N79)</f>
        <v/>
      </c>
      <c r="K80" s="108" t="str">
        <f>IF(②選手情報入力!O79="","",②選手情報入力!O79)</f>
        <v/>
      </c>
      <c r="L80" s="108" t="str">
        <f>IF(②選手情報入力!P79="","",②選手情報入力!P79)</f>
        <v/>
      </c>
    </row>
    <row r="81" spans="1:12" s="96" customFormat="1" ht="18" customHeight="1">
      <c r="A81" s="111">
        <v>71</v>
      </c>
      <c r="B81" s="112" t="str">
        <f>IF(②選手情報入力!B80="","",②選手情報入力!B80)</f>
        <v/>
      </c>
      <c r="C81" s="130" t="str">
        <f>IF(②選手情報入力!C80="","",②選手情報入力!C80)</f>
        <v/>
      </c>
      <c r="D81" s="112" t="str">
        <f>IF(②選手情報入力!F80="","",②選手情報入力!F80)</f>
        <v/>
      </c>
      <c r="E81" s="112" t="str">
        <f>IF(②選手情報入力!G80="","",②選手情報入力!G80)</f>
        <v/>
      </c>
      <c r="F81" s="111" t="str">
        <f>IF(②選手情報入力!H80="","",②選手情報入力!H80)</f>
        <v/>
      </c>
      <c r="G81" s="112" t="str">
        <f>IF(②選手情報入力!I80="","",②選手情報入力!I80)</f>
        <v/>
      </c>
      <c r="H81" s="111" t="str">
        <f>IF(②選手情報入力!J80="","",②選手情報入力!J80)</f>
        <v/>
      </c>
      <c r="I81" s="112" t="str">
        <f>IF(②選手情報入力!K80="","",②選手情報入力!K80)</f>
        <v/>
      </c>
      <c r="J81" s="112" t="str">
        <f>IF(②選手情報入力!N80="","",②選手情報入力!N80)</f>
        <v/>
      </c>
      <c r="K81" s="112" t="str">
        <f>IF(②選手情報入力!O80="","",②選手情報入力!O80)</f>
        <v/>
      </c>
      <c r="L81" s="112" t="str">
        <f>IF(②選手情報入力!P80="","",②選手情報入力!P80)</f>
        <v/>
      </c>
    </row>
    <row r="82" spans="1:12" s="96" customFormat="1" ht="18" customHeight="1">
      <c r="A82" s="105">
        <v>72</v>
      </c>
      <c r="B82" s="106" t="str">
        <f>IF(②選手情報入力!B81="","",②選手情報入力!B81)</f>
        <v/>
      </c>
      <c r="C82" s="127" t="str">
        <f>IF(②選手情報入力!C81="","",②選手情報入力!C81)</f>
        <v/>
      </c>
      <c r="D82" s="106" t="str">
        <f>IF(②選手情報入力!F81="","",②選手情報入力!F81)</f>
        <v/>
      </c>
      <c r="E82" s="106" t="str">
        <f>IF(②選手情報入力!G81="","",②選手情報入力!G81)</f>
        <v/>
      </c>
      <c r="F82" s="105" t="str">
        <f>IF(②選手情報入力!H81="","",②選手情報入力!H81)</f>
        <v/>
      </c>
      <c r="G82" s="106" t="str">
        <f>IF(②選手情報入力!I81="","",②選手情報入力!I81)</f>
        <v/>
      </c>
      <c r="H82" s="105" t="str">
        <f>IF(②選手情報入力!J81="","",②選手情報入力!J81)</f>
        <v/>
      </c>
      <c r="I82" s="106" t="str">
        <f>IF(②選手情報入力!K81="","",②選手情報入力!K81)</f>
        <v/>
      </c>
      <c r="J82" s="106" t="str">
        <f>IF(②選手情報入力!N81="","",②選手情報入力!N81)</f>
        <v/>
      </c>
      <c r="K82" s="106" t="str">
        <f>IF(②選手情報入力!O81="","",②選手情報入力!O81)</f>
        <v/>
      </c>
      <c r="L82" s="106" t="str">
        <f>IF(②選手情報入力!P81="","",②選手情報入力!P81)</f>
        <v/>
      </c>
    </row>
    <row r="83" spans="1:12" s="96" customFormat="1" ht="18" customHeight="1">
      <c r="A83" s="105">
        <v>73</v>
      </c>
      <c r="B83" s="106" t="str">
        <f>IF(②選手情報入力!B82="","",②選手情報入力!B82)</f>
        <v/>
      </c>
      <c r="C83" s="127" t="str">
        <f>IF(②選手情報入力!C82="","",②選手情報入力!C82)</f>
        <v/>
      </c>
      <c r="D83" s="106" t="str">
        <f>IF(②選手情報入力!F82="","",②選手情報入力!F82)</f>
        <v/>
      </c>
      <c r="E83" s="106" t="str">
        <f>IF(②選手情報入力!G82="","",②選手情報入力!G82)</f>
        <v/>
      </c>
      <c r="F83" s="105" t="str">
        <f>IF(②選手情報入力!H82="","",②選手情報入力!H82)</f>
        <v/>
      </c>
      <c r="G83" s="106" t="str">
        <f>IF(②選手情報入力!I82="","",②選手情報入力!I82)</f>
        <v/>
      </c>
      <c r="H83" s="105" t="str">
        <f>IF(②選手情報入力!J82="","",②選手情報入力!J82)</f>
        <v/>
      </c>
      <c r="I83" s="106" t="str">
        <f>IF(②選手情報入力!K82="","",②選手情報入力!K82)</f>
        <v/>
      </c>
      <c r="J83" s="106" t="str">
        <f>IF(②選手情報入力!N82="","",②選手情報入力!N82)</f>
        <v/>
      </c>
      <c r="K83" s="106" t="str">
        <f>IF(②選手情報入力!O82="","",②選手情報入力!O82)</f>
        <v/>
      </c>
      <c r="L83" s="106" t="str">
        <f>IF(②選手情報入力!P82="","",②選手情報入力!P82)</f>
        <v/>
      </c>
    </row>
    <row r="84" spans="1:12" s="96" customFormat="1" ht="18" customHeight="1">
      <c r="A84" s="105">
        <v>74</v>
      </c>
      <c r="B84" s="106" t="str">
        <f>IF(②選手情報入力!B83="","",②選手情報入力!B83)</f>
        <v/>
      </c>
      <c r="C84" s="127" t="str">
        <f>IF(②選手情報入力!C83="","",②選手情報入力!C83)</f>
        <v/>
      </c>
      <c r="D84" s="106" t="str">
        <f>IF(②選手情報入力!F83="","",②選手情報入力!F83)</f>
        <v/>
      </c>
      <c r="E84" s="106" t="str">
        <f>IF(②選手情報入力!G83="","",②選手情報入力!G83)</f>
        <v/>
      </c>
      <c r="F84" s="105" t="str">
        <f>IF(②選手情報入力!H83="","",②選手情報入力!H83)</f>
        <v/>
      </c>
      <c r="G84" s="106" t="str">
        <f>IF(②選手情報入力!I83="","",②選手情報入力!I83)</f>
        <v/>
      </c>
      <c r="H84" s="105" t="str">
        <f>IF(②選手情報入力!J83="","",②選手情報入力!J83)</f>
        <v/>
      </c>
      <c r="I84" s="106" t="str">
        <f>IF(②選手情報入力!K83="","",②選手情報入力!K83)</f>
        <v/>
      </c>
      <c r="J84" s="106" t="str">
        <f>IF(②選手情報入力!N83="","",②選手情報入力!N83)</f>
        <v/>
      </c>
      <c r="K84" s="106" t="str">
        <f>IF(②選手情報入力!O83="","",②選手情報入力!O83)</f>
        <v/>
      </c>
      <c r="L84" s="106" t="str">
        <f>IF(②選手情報入力!P83="","",②選手情報入力!P83)</f>
        <v/>
      </c>
    </row>
    <row r="85" spans="1:12" s="96" customFormat="1" ht="18" customHeight="1">
      <c r="A85" s="109">
        <v>75</v>
      </c>
      <c r="B85" s="110" t="str">
        <f>IF(②選手情報入力!B84="","",②選手情報入力!B84)</f>
        <v/>
      </c>
      <c r="C85" s="128" t="str">
        <f>IF(②選手情報入力!C84="","",②選手情報入力!C84)</f>
        <v/>
      </c>
      <c r="D85" s="110" t="str">
        <f>IF(②選手情報入力!F84="","",②選手情報入力!F84)</f>
        <v/>
      </c>
      <c r="E85" s="110" t="str">
        <f>IF(②選手情報入力!G84="","",②選手情報入力!G84)</f>
        <v/>
      </c>
      <c r="F85" s="109" t="str">
        <f>IF(②選手情報入力!H84="","",②選手情報入力!H84)</f>
        <v/>
      </c>
      <c r="G85" s="110" t="str">
        <f>IF(②選手情報入力!I84="","",②選手情報入力!I84)</f>
        <v/>
      </c>
      <c r="H85" s="109" t="str">
        <f>IF(②選手情報入力!J84="","",②選手情報入力!J84)</f>
        <v/>
      </c>
      <c r="I85" s="110" t="str">
        <f>IF(②選手情報入力!K84="","",②選手情報入力!K84)</f>
        <v/>
      </c>
      <c r="J85" s="110" t="str">
        <f>IF(②選手情報入力!N84="","",②選手情報入力!N84)</f>
        <v/>
      </c>
      <c r="K85" s="110" t="str">
        <f>IF(②選手情報入力!O84="","",②選手情報入力!O84)</f>
        <v/>
      </c>
      <c r="L85" s="110" t="str">
        <f>IF(②選手情報入力!P84="","",②選手情報入力!P84)</f>
        <v/>
      </c>
    </row>
    <row r="86" spans="1:12" s="96" customFormat="1" ht="18" customHeight="1">
      <c r="A86" s="103">
        <v>76</v>
      </c>
      <c r="B86" s="104" t="str">
        <f>IF(②選手情報入力!B85="","",②選手情報入力!B85)</f>
        <v/>
      </c>
      <c r="C86" s="126" t="str">
        <f>IF(②選手情報入力!C85="","",②選手情報入力!C85)</f>
        <v/>
      </c>
      <c r="D86" s="104" t="str">
        <f>IF(②選手情報入力!F85="","",②選手情報入力!F85)</f>
        <v/>
      </c>
      <c r="E86" s="104" t="str">
        <f>IF(②選手情報入力!G85="","",②選手情報入力!G85)</f>
        <v/>
      </c>
      <c r="F86" s="103" t="str">
        <f>IF(②選手情報入力!H85="","",②選手情報入力!H85)</f>
        <v/>
      </c>
      <c r="G86" s="104" t="str">
        <f>IF(②選手情報入力!I85="","",②選手情報入力!I85)</f>
        <v/>
      </c>
      <c r="H86" s="103" t="str">
        <f>IF(②選手情報入力!J85="","",②選手情報入力!J85)</f>
        <v/>
      </c>
      <c r="I86" s="104" t="str">
        <f>IF(②選手情報入力!K85="","",②選手情報入力!K85)</f>
        <v/>
      </c>
      <c r="J86" s="104" t="str">
        <f>IF(②選手情報入力!N85="","",②選手情報入力!N85)</f>
        <v/>
      </c>
      <c r="K86" s="104" t="str">
        <f>IF(②選手情報入力!O85="","",②選手情報入力!O85)</f>
        <v/>
      </c>
      <c r="L86" s="104" t="str">
        <f>IF(②選手情報入力!P85="","",②選手情報入力!P85)</f>
        <v/>
      </c>
    </row>
    <row r="87" spans="1:12" s="96" customFormat="1" ht="18" customHeight="1">
      <c r="A87" s="105">
        <v>77</v>
      </c>
      <c r="B87" s="106" t="str">
        <f>IF(②選手情報入力!B86="","",②選手情報入力!B86)</f>
        <v/>
      </c>
      <c r="C87" s="127" t="str">
        <f>IF(②選手情報入力!C86="","",②選手情報入力!C86)</f>
        <v/>
      </c>
      <c r="D87" s="106" t="str">
        <f>IF(②選手情報入力!F86="","",②選手情報入力!F86)</f>
        <v/>
      </c>
      <c r="E87" s="106" t="str">
        <f>IF(②選手情報入力!G86="","",②選手情報入力!G86)</f>
        <v/>
      </c>
      <c r="F87" s="105" t="str">
        <f>IF(②選手情報入力!H86="","",②選手情報入力!H86)</f>
        <v/>
      </c>
      <c r="G87" s="106" t="str">
        <f>IF(②選手情報入力!I86="","",②選手情報入力!I86)</f>
        <v/>
      </c>
      <c r="H87" s="105" t="str">
        <f>IF(②選手情報入力!J86="","",②選手情報入力!J86)</f>
        <v/>
      </c>
      <c r="I87" s="106" t="str">
        <f>IF(②選手情報入力!K86="","",②選手情報入力!K86)</f>
        <v/>
      </c>
      <c r="J87" s="106" t="str">
        <f>IF(②選手情報入力!N86="","",②選手情報入力!N86)</f>
        <v/>
      </c>
      <c r="K87" s="106" t="str">
        <f>IF(②選手情報入力!O86="","",②選手情報入力!O86)</f>
        <v/>
      </c>
      <c r="L87" s="106" t="str">
        <f>IF(②選手情報入力!P86="","",②選手情報入力!P86)</f>
        <v/>
      </c>
    </row>
    <row r="88" spans="1:12" s="96" customFormat="1" ht="18" customHeight="1">
      <c r="A88" s="105">
        <v>78</v>
      </c>
      <c r="B88" s="106" t="str">
        <f>IF(②選手情報入力!B87="","",②選手情報入力!B87)</f>
        <v/>
      </c>
      <c r="C88" s="127" t="str">
        <f>IF(②選手情報入力!C87="","",②選手情報入力!C87)</f>
        <v/>
      </c>
      <c r="D88" s="106" t="str">
        <f>IF(②選手情報入力!F87="","",②選手情報入力!F87)</f>
        <v/>
      </c>
      <c r="E88" s="106" t="str">
        <f>IF(②選手情報入力!G87="","",②選手情報入力!G87)</f>
        <v/>
      </c>
      <c r="F88" s="105" t="str">
        <f>IF(②選手情報入力!H87="","",②選手情報入力!H87)</f>
        <v/>
      </c>
      <c r="G88" s="106" t="str">
        <f>IF(②選手情報入力!I87="","",②選手情報入力!I87)</f>
        <v/>
      </c>
      <c r="H88" s="105" t="str">
        <f>IF(②選手情報入力!J87="","",②選手情報入力!J87)</f>
        <v/>
      </c>
      <c r="I88" s="106" t="str">
        <f>IF(②選手情報入力!K87="","",②選手情報入力!K87)</f>
        <v/>
      </c>
      <c r="J88" s="106" t="str">
        <f>IF(②選手情報入力!N87="","",②選手情報入力!N87)</f>
        <v/>
      </c>
      <c r="K88" s="106" t="str">
        <f>IF(②選手情報入力!O87="","",②選手情報入力!O87)</f>
        <v/>
      </c>
      <c r="L88" s="106" t="str">
        <f>IF(②選手情報入力!P87="","",②選手情報入力!P87)</f>
        <v/>
      </c>
    </row>
    <row r="89" spans="1:12" s="96" customFormat="1" ht="18" customHeight="1">
      <c r="A89" s="105">
        <v>79</v>
      </c>
      <c r="B89" s="106" t="str">
        <f>IF(②選手情報入力!B88="","",②選手情報入力!B88)</f>
        <v/>
      </c>
      <c r="C89" s="127" t="str">
        <f>IF(②選手情報入力!C88="","",②選手情報入力!C88)</f>
        <v/>
      </c>
      <c r="D89" s="106" t="str">
        <f>IF(②選手情報入力!F88="","",②選手情報入力!F88)</f>
        <v/>
      </c>
      <c r="E89" s="106" t="str">
        <f>IF(②選手情報入力!G88="","",②選手情報入力!G88)</f>
        <v/>
      </c>
      <c r="F89" s="105" t="str">
        <f>IF(②選手情報入力!H88="","",②選手情報入力!H88)</f>
        <v/>
      </c>
      <c r="G89" s="106" t="str">
        <f>IF(②選手情報入力!I88="","",②選手情報入力!I88)</f>
        <v/>
      </c>
      <c r="H89" s="105" t="str">
        <f>IF(②選手情報入力!J88="","",②選手情報入力!J88)</f>
        <v/>
      </c>
      <c r="I89" s="106" t="str">
        <f>IF(②選手情報入力!K88="","",②選手情報入力!K88)</f>
        <v/>
      </c>
      <c r="J89" s="106" t="str">
        <f>IF(②選手情報入力!N88="","",②選手情報入力!N88)</f>
        <v/>
      </c>
      <c r="K89" s="106" t="str">
        <f>IF(②選手情報入力!O88="","",②選手情報入力!O88)</f>
        <v/>
      </c>
      <c r="L89" s="106" t="str">
        <f>IF(②選手情報入力!P88="","",②選手情報入力!P88)</f>
        <v/>
      </c>
    </row>
    <row r="90" spans="1:12" s="96" customFormat="1" ht="18" customHeight="1">
      <c r="A90" s="107">
        <v>80</v>
      </c>
      <c r="B90" s="108" t="str">
        <f>IF(②選手情報入力!B89="","",②選手情報入力!B89)</f>
        <v/>
      </c>
      <c r="C90" s="129" t="str">
        <f>IF(②選手情報入力!C89="","",②選手情報入力!C89)</f>
        <v/>
      </c>
      <c r="D90" s="108" t="str">
        <f>IF(②選手情報入力!F89="","",②選手情報入力!F89)</f>
        <v/>
      </c>
      <c r="E90" s="108" t="str">
        <f>IF(②選手情報入力!G89="","",②選手情報入力!G89)</f>
        <v/>
      </c>
      <c r="F90" s="107" t="str">
        <f>IF(②選手情報入力!H89="","",②選手情報入力!H89)</f>
        <v/>
      </c>
      <c r="G90" s="108" t="str">
        <f>IF(②選手情報入力!I89="","",②選手情報入力!I89)</f>
        <v/>
      </c>
      <c r="H90" s="107" t="str">
        <f>IF(②選手情報入力!J89="","",②選手情報入力!J89)</f>
        <v/>
      </c>
      <c r="I90" s="108" t="str">
        <f>IF(②選手情報入力!K89="","",②選手情報入力!K89)</f>
        <v/>
      </c>
      <c r="J90" s="108" t="str">
        <f>IF(②選手情報入力!N89="","",②選手情報入力!N89)</f>
        <v/>
      </c>
      <c r="K90" s="108" t="str">
        <f>IF(②選手情報入力!O89="","",②選手情報入力!O89)</f>
        <v/>
      </c>
      <c r="L90" s="108" t="str">
        <f>IF(②選手情報入力!P89="","",②選手情報入力!P89)</f>
        <v/>
      </c>
    </row>
    <row r="91" spans="1:12" s="96" customFormat="1" ht="18" customHeight="1">
      <c r="A91" s="111">
        <v>81</v>
      </c>
      <c r="B91" s="112" t="str">
        <f>IF(②選手情報入力!B90="","",②選手情報入力!B90)</f>
        <v/>
      </c>
      <c r="C91" s="130" t="str">
        <f>IF(②選手情報入力!C90="","",②選手情報入力!C90)</f>
        <v/>
      </c>
      <c r="D91" s="112" t="str">
        <f>IF(②選手情報入力!F90="","",②選手情報入力!F90)</f>
        <v/>
      </c>
      <c r="E91" s="112" t="str">
        <f>IF(②選手情報入力!G90="","",②選手情報入力!G90)</f>
        <v/>
      </c>
      <c r="F91" s="111" t="str">
        <f>IF(②選手情報入力!H90="","",②選手情報入力!H90)</f>
        <v/>
      </c>
      <c r="G91" s="112" t="str">
        <f>IF(②選手情報入力!I90="","",②選手情報入力!I90)</f>
        <v/>
      </c>
      <c r="H91" s="111" t="str">
        <f>IF(②選手情報入力!J90="","",②選手情報入力!J90)</f>
        <v/>
      </c>
      <c r="I91" s="112" t="str">
        <f>IF(②選手情報入力!K90="","",②選手情報入力!K90)</f>
        <v/>
      </c>
      <c r="J91" s="112" t="str">
        <f>IF(②選手情報入力!N90="","",②選手情報入力!N90)</f>
        <v/>
      </c>
      <c r="K91" s="112" t="str">
        <f>IF(②選手情報入力!O90="","",②選手情報入力!O90)</f>
        <v/>
      </c>
      <c r="L91" s="112" t="str">
        <f>IF(②選手情報入力!P90="","",②選手情報入力!P90)</f>
        <v/>
      </c>
    </row>
    <row r="92" spans="1:12" s="96" customFormat="1" ht="18" customHeight="1">
      <c r="A92" s="105">
        <v>82</v>
      </c>
      <c r="B92" s="106" t="str">
        <f>IF(②選手情報入力!B91="","",②選手情報入力!B91)</f>
        <v/>
      </c>
      <c r="C92" s="127" t="str">
        <f>IF(②選手情報入力!C91="","",②選手情報入力!C91)</f>
        <v/>
      </c>
      <c r="D92" s="106" t="str">
        <f>IF(②選手情報入力!F91="","",②選手情報入力!F91)</f>
        <v/>
      </c>
      <c r="E92" s="106" t="str">
        <f>IF(②選手情報入力!G91="","",②選手情報入力!G91)</f>
        <v/>
      </c>
      <c r="F92" s="105" t="str">
        <f>IF(②選手情報入力!H91="","",②選手情報入力!H91)</f>
        <v/>
      </c>
      <c r="G92" s="106" t="str">
        <f>IF(②選手情報入力!I91="","",②選手情報入力!I91)</f>
        <v/>
      </c>
      <c r="H92" s="105" t="str">
        <f>IF(②選手情報入力!J91="","",②選手情報入力!J91)</f>
        <v/>
      </c>
      <c r="I92" s="106" t="str">
        <f>IF(②選手情報入力!K91="","",②選手情報入力!K91)</f>
        <v/>
      </c>
      <c r="J92" s="106" t="str">
        <f>IF(②選手情報入力!N91="","",②選手情報入力!N91)</f>
        <v/>
      </c>
      <c r="K92" s="106" t="str">
        <f>IF(②選手情報入力!O91="","",②選手情報入力!O91)</f>
        <v/>
      </c>
      <c r="L92" s="106" t="str">
        <f>IF(②選手情報入力!P91="","",②選手情報入力!P91)</f>
        <v/>
      </c>
    </row>
    <row r="93" spans="1:12" s="96" customFormat="1" ht="18" customHeight="1">
      <c r="A93" s="105">
        <v>83</v>
      </c>
      <c r="B93" s="106" t="str">
        <f>IF(②選手情報入力!B92="","",②選手情報入力!B92)</f>
        <v/>
      </c>
      <c r="C93" s="127" t="str">
        <f>IF(②選手情報入力!C92="","",②選手情報入力!C92)</f>
        <v/>
      </c>
      <c r="D93" s="106" t="str">
        <f>IF(②選手情報入力!F92="","",②選手情報入力!F92)</f>
        <v/>
      </c>
      <c r="E93" s="106" t="str">
        <f>IF(②選手情報入力!G92="","",②選手情報入力!G92)</f>
        <v/>
      </c>
      <c r="F93" s="105" t="str">
        <f>IF(②選手情報入力!H92="","",②選手情報入力!H92)</f>
        <v/>
      </c>
      <c r="G93" s="106" t="str">
        <f>IF(②選手情報入力!I92="","",②選手情報入力!I92)</f>
        <v/>
      </c>
      <c r="H93" s="105" t="str">
        <f>IF(②選手情報入力!J92="","",②選手情報入力!J92)</f>
        <v/>
      </c>
      <c r="I93" s="106" t="str">
        <f>IF(②選手情報入力!K92="","",②選手情報入力!K92)</f>
        <v/>
      </c>
      <c r="J93" s="106" t="str">
        <f>IF(②選手情報入力!N92="","",②選手情報入力!N92)</f>
        <v/>
      </c>
      <c r="K93" s="106" t="str">
        <f>IF(②選手情報入力!O92="","",②選手情報入力!O92)</f>
        <v/>
      </c>
      <c r="L93" s="106" t="str">
        <f>IF(②選手情報入力!P92="","",②選手情報入力!P92)</f>
        <v/>
      </c>
    </row>
    <row r="94" spans="1:12" s="96" customFormat="1" ht="18" customHeight="1">
      <c r="A94" s="105">
        <v>84</v>
      </c>
      <c r="B94" s="106" t="str">
        <f>IF(②選手情報入力!B93="","",②選手情報入力!B93)</f>
        <v/>
      </c>
      <c r="C94" s="127" t="str">
        <f>IF(②選手情報入力!C93="","",②選手情報入力!C93)</f>
        <v/>
      </c>
      <c r="D94" s="106" t="str">
        <f>IF(②選手情報入力!F93="","",②選手情報入力!F93)</f>
        <v/>
      </c>
      <c r="E94" s="106" t="str">
        <f>IF(②選手情報入力!G93="","",②選手情報入力!G93)</f>
        <v/>
      </c>
      <c r="F94" s="105" t="str">
        <f>IF(②選手情報入力!H93="","",②選手情報入力!H93)</f>
        <v/>
      </c>
      <c r="G94" s="106" t="str">
        <f>IF(②選手情報入力!I93="","",②選手情報入力!I93)</f>
        <v/>
      </c>
      <c r="H94" s="105" t="str">
        <f>IF(②選手情報入力!J93="","",②選手情報入力!J93)</f>
        <v/>
      </c>
      <c r="I94" s="106" t="str">
        <f>IF(②選手情報入力!K93="","",②選手情報入力!K93)</f>
        <v/>
      </c>
      <c r="J94" s="106" t="str">
        <f>IF(②選手情報入力!N93="","",②選手情報入力!N93)</f>
        <v/>
      </c>
      <c r="K94" s="106" t="str">
        <f>IF(②選手情報入力!O93="","",②選手情報入力!O93)</f>
        <v/>
      </c>
      <c r="L94" s="106" t="str">
        <f>IF(②選手情報入力!P93="","",②選手情報入力!P93)</f>
        <v/>
      </c>
    </row>
    <row r="95" spans="1:12" s="96" customFormat="1" ht="18" customHeight="1">
      <c r="A95" s="109">
        <v>85</v>
      </c>
      <c r="B95" s="110" t="str">
        <f>IF(②選手情報入力!B94="","",②選手情報入力!B94)</f>
        <v/>
      </c>
      <c r="C95" s="128" t="str">
        <f>IF(②選手情報入力!C94="","",②選手情報入力!C94)</f>
        <v/>
      </c>
      <c r="D95" s="110" t="str">
        <f>IF(②選手情報入力!F94="","",②選手情報入力!F94)</f>
        <v/>
      </c>
      <c r="E95" s="110" t="str">
        <f>IF(②選手情報入力!G94="","",②選手情報入力!G94)</f>
        <v/>
      </c>
      <c r="F95" s="109" t="str">
        <f>IF(②選手情報入力!H94="","",②選手情報入力!H94)</f>
        <v/>
      </c>
      <c r="G95" s="110" t="str">
        <f>IF(②選手情報入力!I94="","",②選手情報入力!I94)</f>
        <v/>
      </c>
      <c r="H95" s="109" t="str">
        <f>IF(②選手情報入力!J94="","",②選手情報入力!J94)</f>
        <v/>
      </c>
      <c r="I95" s="110" t="str">
        <f>IF(②選手情報入力!K94="","",②選手情報入力!K94)</f>
        <v/>
      </c>
      <c r="J95" s="110" t="str">
        <f>IF(②選手情報入力!N94="","",②選手情報入力!N94)</f>
        <v/>
      </c>
      <c r="K95" s="110" t="str">
        <f>IF(②選手情報入力!O94="","",②選手情報入力!O94)</f>
        <v/>
      </c>
      <c r="L95" s="110" t="str">
        <f>IF(②選手情報入力!P94="","",②選手情報入力!P94)</f>
        <v/>
      </c>
    </row>
    <row r="96" spans="1:12" s="96" customFormat="1" ht="18" customHeight="1">
      <c r="A96" s="103">
        <v>86</v>
      </c>
      <c r="B96" s="104" t="str">
        <f>IF(②選手情報入力!B95="","",②選手情報入力!B95)</f>
        <v/>
      </c>
      <c r="C96" s="126" t="str">
        <f>IF(②選手情報入力!C95="","",②選手情報入力!C95)</f>
        <v/>
      </c>
      <c r="D96" s="104" t="str">
        <f>IF(②選手情報入力!F95="","",②選手情報入力!F95)</f>
        <v/>
      </c>
      <c r="E96" s="104" t="str">
        <f>IF(②選手情報入力!G95="","",②選手情報入力!G95)</f>
        <v/>
      </c>
      <c r="F96" s="103" t="str">
        <f>IF(②選手情報入力!H95="","",②選手情報入力!H95)</f>
        <v/>
      </c>
      <c r="G96" s="104" t="str">
        <f>IF(②選手情報入力!I95="","",②選手情報入力!I95)</f>
        <v/>
      </c>
      <c r="H96" s="103" t="str">
        <f>IF(②選手情報入力!J95="","",②選手情報入力!J95)</f>
        <v/>
      </c>
      <c r="I96" s="104" t="str">
        <f>IF(②選手情報入力!K95="","",②選手情報入力!K95)</f>
        <v/>
      </c>
      <c r="J96" s="104" t="str">
        <f>IF(②選手情報入力!N95="","",②選手情報入力!N95)</f>
        <v/>
      </c>
      <c r="K96" s="104" t="str">
        <f>IF(②選手情報入力!O95="","",②選手情報入力!O95)</f>
        <v/>
      </c>
      <c r="L96" s="104" t="str">
        <f>IF(②選手情報入力!P95="","",②選手情報入力!P95)</f>
        <v/>
      </c>
    </row>
    <row r="97" spans="1:12" s="96" customFormat="1" ht="18" customHeight="1">
      <c r="A97" s="105">
        <v>87</v>
      </c>
      <c r="B97" s="106" t="str">
        <f>IF(②選手情報入力!B96="","",②選手情報入力!B96)</f>
        <v/>
      </c>
      <c r="C97" s="127" t="str">
        <f>IF(②選手情報入力!C96="","",②選手情報入力!C96)</f>
        <v/>
      </c>
      <c r="D97" s="106" t="str">
        <f>IF(②選手情報入力!F96="","",②選手情報入力!F96)</f>
        <v/>
      </c>
      <c r="E97" s="106" t="str">
        <f>IF(②選手情報入力!G96="","",②選手情報入力!G96)</f>
        <v/>
      </c>
      <c r="F97" s="105" t="str">
        <f>IF(②選手情報入力!H96="","",②選手情報入力!H96)</f>
        <v/>
      </c>
      <c r="G97" s="106" t="str">
        <f>IF(②選手情報入力!I96="","",②選手情報入力!I96)</f>
        <v/>
      </c>
      <c r="H97" s="105" t="str">
        <f>IF(②選手情報入力!J96="","",②選手情報入力!J96)</f>
        <v/>
      </c>
      <c r="I97" s="106" t="str">
        <f>IF(②選手情報入力!K96="","",②選手情報入力!K96)</f>
        <v/>
      </c>
      <c r="J97" s="106" t="str">
        <f>IF(②選手情報入力!N96="","",②選手情報入力!N96)</f>
        <v/>
      </c>
      <c r="K97" s="106" t="str">
        <f>IF(②選手情報入力!O96="","",②選手情報入力!O96)</f>
        <v/>
      </c>
      <c r="L97" s="106" t="str">
        <f>IF(②選手情報入力!P96="","",②選手情報入力!P96)</f>
        <v/>
      </c>
    </row>
    <row r="98" spans="1:12" s="96" customFormat="1" ht="18" customHeight="1">
      <c r="A98" s="105">
        <v>88</v>
      </c>
      <c r="B98" s="106" t="str">
        <f>IF(②選手情報入力!B97="","",②選手情報入力!B97)</f>
        <v/>
      </c>
      <c r="C98" s="127" t="str">
        <f>IF(②選手情報入力!C97="","",②選手情報入力!C97)</f>
        <v/>
      </c>
      <c r="D98" s="106" t="str">
        <f>IF(②選手情報入力!F97="","",②選手情報入力!F97)</f>
        <v/>
      </c>
      <c r="E98" s="106" t="str">
        <f>IF(②選手情報入力!G97="","",②選手情報入力!G97)</f>
        <v/>
      </c>
      <c r="F98" s="105" t="str">
        <f>IF(②選手情報入力!H97="","",②選手情報入力!H97)</f>
        <v/>
      </c>
      <c r="G98" s="106" t="str">
        <f>IF(②選手情報入力!I97="","",②選手情報入力!I97)</f>
        <v/>
      </c>
      <c r="H98" s="105" t="str">
        <f>IF(②選手情報入力!J97="","",②選手情報入力!J97)</f>
        <v/>
      </c>
      <c r="I98" s="106" t="str">
        <f>IF(②選手情報入力!K97="","",②選手情報入力!K97)</f>
        <v/>
      </c>
      <c r="J98" s="106" t="str">
        <f>IF(②選手情報入力!N97="","",②選手情報入力!N97)</f>
        <v/>
      </c>
      <c r="K98" s="106" t="str">
        <f>IF(②選手情報入力!O97="","",②選手情報入力!O97)</f>
        <v/>
      </c>
      <c r="L98" s="106" t="str">
        <f>IF(②選手情報入力!P97="","",②選手情報入力!P97)</f>
        <v/>
      </c>
    </row>
    <row r="99" spans="1:12" s="96" customFormat="1" ht="18" customHeight="1">
      <c r="A99" s="105">
        <v>89</v>
      </c>
      <c r="B99" s="106" t="str">
        <f>IF(②選手情報入力!B98="","",②選手情報入力!B98)</f>
        <v/>
      </c>
      <c r="C99" s="127" t="str">
        <f>IF(②選手情報入力!C98="","",②選手情報入力!C98)</f>
        <v/>
      </c>
      <c r="D99" s="106" t="str">
        <f>IF(②選手情報入力!F98="","",②選手情報入力!F98)</f>
        <v/>
      </c>
      <c r="E99" s="106" t="str">
        <f>IF(②選手情報入力!G98="","",②選手情報入力!G98)</f>
        <v/>
      </c>
      <c r="F99" s="105" t="str">
        <f>IF(②選手情報入力!H98="","",②選手情報入力!H98)</f>
        <v/>
      </c>
      <c r="G99" s="106" t="str">
        <f>IF(②選手情報入力!I98="","",②選手情報入力!I98)</f>
        <v/>
      </c>
      <c r="H99" s="105" t="str">
        <f>IF(②選手情報入力!J98="","",②選手情報入力!J98)</f>
        <v/>
      </c>
      <c r="I99" s="106" t="str">
        <f>IF(②選手情報入力!K98="","",②選手情報入力!K98)</f>
        <v/>
      </c>
      <c r="J99" s="106" t="str">
        <f>IF(②選手情報入力!N98="","",②選手情報入力!N98)</f>
        <v/>
      </c>
      <c r="K99" s="106" t="str">
        <f>IF(②選手情報入力!O98="","",②選手情報入力!O98)</f>
        <v/>
      </c>
      <c r="L99" s="106" t="str">
        <f>IF(②選手情報入力!P98="","",②選手情報入力!P98)</f>
        <v/>
      </c>
    </row>
    <row r="100" spans="1:12" s="96" customFormat="1" ht="18" customHeight="1">
      <c r="A100" s="107">
        <v>90</v>
      </c>
      <c r="B100" s="108" t="str">
        <f>IF(②選手情報入力!B99="","",②選手情報入力!B99)</f>
        <v/>
      </c>
      <c r="C100" s="129" t="str">
        <f>IF(②選手情報入力!C99="","",②選手情報入力!C99)</f>
        <v/>
      </c>
      <c r="D100" s="108" t="str">
        <f>IF(②選手情報入力!F99="","",②選手情報入力!F99)</f>
        <v/>
      </c>
      <c r="E100" s="108" t="str">
        <f>IF(②選手情報入力!G99="","",②選手情報入力!G99)</f>
        <v/>
      </c>
      <c r="F100" s="107" t="str">
        <f>IF(②選手情報入力!H99="","",②選手情報入力!H99)</f>
        <v/>
      </c>
      <c r="G100" s="108" t="str">
        <f>IF(②選手情報入力!I99="","",②選手情報入力!I99)</f>
        <v/>
      </c>
      <c r="H100" s="107" t="str">
        <f>IF(②選手情報入力!J99="","",②選手情報入力!J99)</f>
        <v/>
      </c>
      <c r="I100" s="108" t="str">
        <f>IF(②選手情報入力!K99="","",②選手情報入力!K99)</f>
        <v/>
      </c>
      <c r="J100" s="108" t="str">
        <f>IF(②選手情報入力!N99="","",②選手情報入力!N99)</f>
        <v/>
      </c>
      <c r="K100" s="108" t="str">
        <f>IF(②選手情報入力!O99="","",②選手情報入力!O99)</f>
        <v/>
      </c>
      <c r="L100" s="108" t="str">
        <f>IF(②選手情報入力!P99="","",②選手情報入力!P99)</f>
        <v/>
      </c>
    </row>
  </sheetData>
  <sheetProtection selectLockedCells="1" selectUnlockedCells="1"/>
  <mergeCells count="8">
    <mergeCell ref="J2:K2"/>
    <mergeCell ref="C6:E6"/>
    <mergeCell ref="F6:J6"/>
    <mergeCell ref="B8:B9"/>
    <mergeCell ref="H8:H9"/>
    <mergeCell ref="D8:E8"/>
    <mergeCell ref="D9:E9"/>
    <mergeCell ref="D2:H2"/>
  </mergeCells>
  <phoneticPr fontId="40"/>
  <dataValidations count="1">
    <dataValidation imeMode="hiragana" allowBlank="1" showInputMessage="1" showErrorMessage="1" sqref="F6"/>
  </dataValidations>
  <printOptions horizontalCentered="1"/>
  <pageMargins left="0.51181102362204722" right="0.11811023622047245" top="0.74803149606299213" bottom="0.35433070866141736" header="0.31496062992125984" footer="0.31496062992125984"/>
  <pageSetup paperSize="9" scale="78" fitToHeight="2" orientation="portrait" verticalDpi="300" r:id="rId1"/>
  <headerFooter>
    <oddHeader>&amp;R&amp;14&amp;D　</oddHeader>
  </headerFooter>
  <rowBreaks count="1" manualBreakCount="1">
    <brk id="55"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sheetProtection selectLockedCells="1" selectUnlockedCell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selection activeCell="A4" sqref="A4:K17"/>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20" t="s">
        <v>109</v>
      </c>
      <c r="B1" s="420"/>
      <c r="C1" s="420"/>
      <c r="E1" s="420" t="s">
        <v>110</v>
      </c>
      <c r="F1" s="420"/>
      <c r="G1" s="420"/>
      <c r="I1" s="420" t="s">
        <v>111</v>
      </c>
      <c r="J1" s="420"/>
      <c r="K1" s="420"/>
      <c r="O1" s="79"/>
    </row>
    <row r="2" spans="1:15">
      <c r="A2" s="420" t="s">
        <v>107</v>
      </c>
      <c r="B2" s="70" t="s">
        <v>112</v>
      </c>
      <c r="C2" s="70" t="s">
        <v>115</v>
      </c>
      <c r="E2" s="420" t="s">
        <v>107</v>
      </c>
      <c r="F2" s="70" t="s">
        <v>112</v>
      </c>
      <c r="G2" s="70" t="s">
        <v>115</v>
      </c>
      <c r="I2" s="420" t="s">
        <v>107</v>
      </c>
      <c r="J2" s="70" t="s">
        <v>112</v>
      </c>
      <c r="K2" s="70" t="s">
        <v>115</v>
      </c>
      <c r="N2" s="420" t="s">
        <v>138</v>
      </c>
      <c r="O2" s="420"/>
    </row>
    <row r="3" spans="1:15" ht="14.25" thickBot="1">
      <c r="A3" s="420"/>
      <c r="B3" s="70" t="s">
        <v>113</v>
      </c>
      <c r="C3" s="70" t="s">
        <v>114</v>
      </c>
      <c r="E3" s="420"/>
      <c r="F3" s="70" t="s">
        <v>113</v>
      </c>
      <c r="G3" s="70" t="s">
        <v>114</v>
      </c>
      <c r="I3" s="420"/>
      <c r="J3" s="70" t="s">
        <v>113</v>
      </c>
      <c r="K3" s="70" t="s">
        <v>114</v>
      </c>
      <c r="N3" s="79"/>
      <c r="O3" s="79"/>
    </row>
    <row r="4" spans="1:15">
      <c r="A4" t="s">
        <v>224</v>
      </c>
      <c r="B4" s="45">
        <v>1</v>
      </c>
      <c r="C4">
        <v>2</v>
      </c>
      <c r="E4" t="s">
        <v>228</v>
      </c>
      <c r="F4" s="45">
        <v>37</v>
      </c>
      <c r="G4">
        <v>2</v>
      </c>
      <c r="I4" t="s">
        <v>232</v>
      </c>
      <c r="J4" s="45">
        <v>73</v>
      </c>
      <c r="K4">
        <v>2</v>
      </c>
      <c r="M4" s="417" t="s">
        <v>136</v>
      </c>
      <c r="N4" s="118" t="s">
        <v>224</v>
      </c>
      <c r="O4" s="80" t="s">
        <v>224</v>
      </c>
    </row>
    <row r="5" spans="1:15">
      <c r="A5" t="s">
        <v>225</v>
      </c>
      <c r="B5" s="45">
        <v>2</v>
      </c>
      <c r="C5">
        <v>2</v>
      </c>
      <c r="E5" t="s">
        <v>229</v>
      </c>
      <c r="F5" s="45">
        <v>38</v>
      </c>
      <c r="G5">
        <v>2</v>
      </c>
      <c r="I5" t="s">
        <v>233</v>
      </c>
      <c r="J5" s="45">
        <v>74</v>
      </c>
      <c r="K5">
        <v>2</v>
      </c>
      <c r="M5" s="418"/>
      <c r="N5" s="36" t="s">
        <v>225</v>
      </c>
      <c r="O5" s="81" t="s">
        <v>225</v>
      </c>
    </row>
    <row r="6" spans="1:15">
      <c r="A6" t="s">
        <v>226</v>
      </c>
      <c r="B6" s="45">
        <v>3</v>
      </c>
      <c r="C6">
        <v>2</v>
      </c>
      <c r="E6" t="s">
        <v>230</v>
      </c>
      <c r="F6" s="45">
        <v>39</v>
      </c>
      <c r="G6">
        <v>2</v>
      </c>
      <c r="I6" t="s">
        <v>234</v>
      </c>
      <c r="J6" s="45">
        <v>75</v>
      </c>
      <c r="K6">
        <v>2</v>
      </c>
      <c r="M6" s="418"/>
      <c r="N6" s="36" t="s">
        <v>226</v>
      </c>
      <c r="O6" s="81" t="s">
        <v>226</v>
      </c>
    </row>
    <row r="7" spans="1:15">
      <c r="A7" t="s">
        <v>372</v>
      </c>
      <c r="B7" s="45">
        <v>4</v>
      </c>
      <c r="C7">
        <v>2</v>
      </c>
      <c r="E7" t="s">
        <v>373</v>
      </c>
      <c r="F7" s="45">
        <v>40</v>
      </c>
      <c r="G7">
        <v>2</v>
      </c>
      <c r="I7" t="s">
        <v>235</v>
      </c>
      <c r="J7" s="45">
        <v>76</v>
      </c>
      <c r="K7">
        <v>2</v>
      </c>
      <c r="M7" s="418"/>
      <c r="N7" s="36" t="s">
        <v>392</v>
      </c>
      <c r="O7" s="81" t="s">
        <v>392</v>
      </c>
    </row>
    <row r="8" spans="1:15">
      <c r="A8" t="s">
        <v>374</v>
      </c>
      <c r="B8" s="45">
        <v>5</v>
      </c>
      <c r="C8">
        <v>0</v>
      </c>
      <c r="E8" t="s">
        <v>375</v>
      </c>
      <c r="F8" s="45">
        <v>41</v>
      </c>
      <c r="G8">
        <v>0</v>
      </c>
      <c r="I8" t="s">
        <v>236</v>
      </c>
      <c r="J8" s="45">
        <v>77</v>
      </c>
      <c r="K8">
        <v>2</v>
      </c>
      <c r="M8" s="418"/>
      <c r="N8" s="36" t="s">
        <v>393</v>
      </c>
      <c r="O8" s="81" t="s">
        <v>393</v>
      </c>
    </row>
    <row r="9" spans="1:15">
      <c r="A9" t="s">
        <v>376</v>
      </c>
      <c r="B9" s="45">
        <v>6</v>
      </c>
      <c r="C9">
        <v>0</v>
      </c>
      <c r="E9" t="s">
        <v>377</v>
      </c>
      <c r="F9" s="45">
        <v>42</v>
      </c>
      <c r="G9">
        <v>0</v>
      </c>
      <c r="I9" t="s">
        <v>237</v>
      </c>
      <c r="J9" s="45">
        <v>78</v>
      </c>
      <c r="K9">
        <v>2</v>
      </c>
      <c r="M9" s="418"/>
      <c r="N9" s="36" t="s">
        <v>394</v>
      </c>
      <c r="O9" s="81" t="s">
        <v>394</v>
      </c>
    </row>
    <row r="10" spans="1:15">
      <c r="A10" t="s">
        <v>378</v>
      </c>
      <c r="B10" s="45">
        <v>7</v>
      </c>
      <c r="C10">
        <v>0</v>
      </c>
      <c r="E10" t="s">
        <v>379</v>
      </c>
      <c r="F10" s="45">
        <v>43</v>
      </c>
      <c r="G10">
        <v>0</v>
      </c>
      <c r="M10" s="418"/>
      <c r="N10" s="36" t="s">
        <v>395</v>
      </c>
      <c r="O10" s="81" t="s">
        <v>395</v>
      </c>
    </row>
    <row r="11" spans="1:15">
      <c r="A11" t="s">
        <v>380</v>
      </c>
      <c r="B11" s="45">
        <v>8</v>
      </c>
      <c r="C11">
        <v>0</v>
      </c>
      <c r="E11" t="s">
        <v>381</v>
      </c>
      <c r="F11" s="45">
        <v>44</v>
      </c>
      <c r="G11">
        <v>0</v>
      </c>
      <c r="M11" s="418"/>
      <c r="N11" s="36" t="s">
        <v>396</v>
      </c>
      <c r="O11" s="81" t="s">
        <v>396</v>
      </c>
    </row>
    <row r="12" spans="1:15">
      <c r="A12" t="s">
        <v>382</v>
      </c>
      <c r="B12" s="45">
        <v>9</v>
      </c>
      <c r="C12">
        <v>0</v>
      </c>
      <c r="E12" t="s">
        <v>383</v>
      </c>
      <c r="F12" s="45">
        <v>45</v>
      </c>
      <c r="G12">
        <v>0</v>
      </c>
      <c r="M12" s="418"/>
      <c r="N12" s="36" t="s">
        <v>397</v>
      </c>
      <c r="O12" s="81" t="s">
        <v>397</v>
      </c>
    </row>
    <row r="13" spans="1:15">
      <c r="A13" t="s">
        <v>384</v>
      </c>
      <c r="B13" s="45">
        <v>10</v>
      </c>
      <c r="C13">
        <v>0</v>
      </c>
      <c r="E13" t="s">
        <v>385</v>
      </c>
      <c r="F13" s="45">
        <v>46</v>
      </c>
      <c r="G13">
        <v>0</v>
      </c>
      <c r="M13" s="418"/>
      <c r="N13" s="36" t="s">
        <v>398</v>
      </c>
      <c r="O13" s="81" t="s">
        <v>398</v>
      </c>
    </row>
    <row r="14" spans="1:15">
      <c r="A14" t="s">
        <v>386</v>
      </c>
      <c r="B14" s="45">
        <v>11</v>
      </c>
      <c r="C14">
        <v>0</v>
      </c>
      <c r="E14" t="s">
        <v>387</v>
      </c>
      <c r="F14" s="45">
        <v>47</v>
      </c>
      <c r="G14">
        <v>0</v>
      </c>
      <c r="M14" s="418"/>
      <c r="N14" s="36" t="s">
        <v>399</v>
      </c>
      <c r="O14" s="81" t="s">
        <v>399</v>
      </c>
    </row>
    <row r="15" spans="1:15">
      <c r="A15" t="s">
        <v>388</v>
      </c>
      <c r="B15" s="45">
        <v>12</v>
      </c>
      <c r="C15">
        <v>0</v>
      </c>
      <c r="E15" t="s">
        <v>389</v>
      </c>
      <c r="F15" s="45">
        <v>48</v>
      </c>
      <c r="G15">
        <v>0</v>
      </c>
      <c r="M15" s="418"/>
      <c r="N15" s="36" t="s">
        <v>400</v>
      </c>
      <c r="O15" s="81" t="s">
        <v>400</v>
      </c>
    </row>
    <row r="16" spans="1:15">
      <c r="A16" t="s">
        <v>390</v>
      </c>
      <c r="B16" s="45">
        <v>13</v>
      </c>
      <c r="C16">
        <v>0</v>
      </c>
      <c r="E16" t="s">
        <v>391</v>
      </c>
      <c r="F16" s="45">
        <v>49</v>
      </c>
      <c r="G16">
        <v>0</v>
      </c>
      <c r="J16" s="45"/>
      <c r="M16" s="418"/>
      <c r="N16" s="36" t="s">
        <v>401</v>
      </c>
      <c r="O16" s="81" t="s">
        <v>401</v>
      </c>
    </row>
    <row r="17" spans="1:15">
      <c r="A17" t="s">
        <v>227</v>
      </c>
      <c r="B17" s="45">
        <v>14</v>
      </c>
      <c r="C17">
        <v>2</v>
      </c>
      <c r="E17" t="s">
        <v>231</v>
      </c>
      <c r="F17" s="45">
        <v>50</v>
      </c>
      <c r="G17">
        <v>2</v>
      </c>
      <c r="M17" s="418"/>
      <c r="N17" s="36" t="s">
        <v>227</v>
      </c>
      <c r="O17" s="81" t="s">
        <v>227</v>
      </c>
    </row>
    <row r="18" spans="1:15">
      <c r="B18" s="45"/>
      <c r="F18" s="45"/>
      <c r="M18" s="418"/>
      <c r="N18" s="36"/>
      <c r="O18" s="81"/>
    </row>
    <row r="19" spans="1:15">
      <c r="B19" s="45"/>
      <c r="F19" s="45"/>
      <c r="M19" s="418"/>
      <c r="N19" s="36"/>
      <c r="O19" s="81"/>
    </row>
    <row r="20" spans="1:15">
      <c r="B20" s="45"/>
      <c r="F20" s="45"/>
      <c r="M20" s="418"/>
      <c r="N20" s="36"/>
      <c r="O20" s="81"/>
    </row>
    <row r="21" spans="1:15">
      <c r="B21" s="45"/>
      <c r="F21" s="45"/>
      <c r="M21" s="418"/>
      <c r="N21" s="36"/>
      <c r="O21" s="81"/>
    </row>
    <row r="22" spans="1:15">
      <c r="B22" s="45"/>
      <c r="F22" s="45"/>
      <c r="M22" s="418"/>
      <c r="N22" s="192"/>
      <c r="O22" s="81"/>
    </row>
    <row r="23" spans="1:15">
      <c r="B23" s="45"/>
      <c r="F23" s="45"/>
      <c r="M23" s="418"/>
      <c r="N23" s="36"/>
      <c r="O23" s="81"/>
    </row>
    <row r="24" spans="1:15">
      <c r="B24" s="45"/>
      <c r="F24" s="45"/>
      <c r="M24" s="418"/>
      <c r="N24" s="36"/>
      <c r="O24" s="81"/>
    </row>
    <row r="25" spans="1:15">
      <c r="B25" s="45"/>
      <c r="M25" s="418"/>
      <c r="N25" s="36"/>
      <c r="O25" s="81"/>
    </row>
    <row r="26" spans="1:15">
      <c r="B26" s="45"/>
      <c r="M26" s="418"/>
      <c r="N26" s="36"/>
      <c r="O26" s="81"/>
    </row>
    <row r="27" spans="1:15">
      <c r="B27" s="45"/>
      <c r="M27" s="418"/>
      <c r="N27" s="36"/>
      <c r="O27" s="81"/>
    </row>
    <row r="28" spans="1:15">
      <c r="B28" s="45"/>
      <c r="M28" s="418"/>
      <c r="N28" s="36"/>
      <c r="O28" s="81"/>
    </row>
    <row r="29" spans="1:15">
      <c r="B29" s="45"/>
      <c r="M29" s="418"/>
      <c r="N29" s="36"/>
      <c r="O29" s="81"/>
    </row>
    <row r="30" spans="1:15">
      <c r="M30" s="120"/>
      <c r="N30" s="121"/>
      <c r="O30" s="122"/>
    </row>
    <row r="31" spans="1:15">
      <c r="M31" s="418" t="s">
        <v>137</v>
      </c>
      <c r="N31" s="36" t="s">
        <v>228</v>
      </c>
      <c r="O31" s="81" t="s">
        <v>228</v>
      </c>
    </row>
    <row r="32" spans="1:15">
      <c r="M32" s="418"/>
      <c r="N32" s="36" t="s">
        <v>229</v>
      </c>
      <c r="O32" s="81" t="s">
        <v>229</v>
      </c>
    </row>
    <row r="33" spans="13:15">
      <c r="M33" s="418"/>
      <c r="N33" s="36" t="s">
        <v>230</v>
      </c>
      <c r="O33" s="81" t="s">
        <v>230</v>
      </c>
    </row>
    <row r="34" spans="13:15">
      <c r="M34" s="418"/>
      <c r="N34" s="36" t="s">
        <v>402</v>
      </c>
      <c r="O34" s="81" t="s">
        <v>402</v>
      </c>
    </row>
    <row r="35" spans="13:15">
      <c r="M35" s="418"/>
      <c r="N35" s="36" t="s">
        <v>375</v>
      </c>
      <c r="O35" s="81" t="s">
        <v>375</v>
      </c>
    </row>
    <row r="36" spans="13:15">
      <c r="M36" s="418"/>
      <c r="N36" s="36" t="s">
        <v>377</v>
      </c>
      <c r="O36" s="81" t="s">
        <v>377</v>
      </c>
    </row>
    <row r="37" spans="13:15">
      <c r="M37" s="418"/>
      <c r="N37" s="36" t="s">
        <v>379</v>
      </c>
      <c r="O37" s="81" t="s">
        <v>379</v>
      </c>
    </row>
    <row r="38" spans="13:15">
      <c r="M38" s="418"/>
      <c r="N38" s="36" t="s">
        <v>381</v>
      </c>
      <c r="O38" s="81" t="s">
        <v>381</v>
      </c>
    </row>
    <row r="39" spans="13:15">
      <c r="M39" s="418"/>
      <c r="N39" s="36" t="s">
        <v>383</v>
      </c>
      <c r="O39" s="81" t="s">
        <v>383</v>
      </c>
    </row>
    <row r="40" spans="13:15">
      <c r="M40" s="418"/>
      <c r="N40" s="36" t="s">
        <v>385</v>
      </c>
      <c r="O40" s="81" t="s">
        <v>385</v>
      </c>
    </row>
    <row r="41" spans="13:15">
      <c r="M41" s="418"/>
      <c r="N41" s="36" t="s">
        <v>387</v>
      </c>
      <c r="O41" s="81" t="s">
        <v>387</v>
      </c>
    </row>
    <row r="42" spans="13:15">
      <c r="M42" s="418"/>
      <c r="N42" s="36" t="s">
        <v>389</v>
      </c>
      <c r="O42" s="81" t="s">
        <v>389</v>
      </c>
    </row>
    <row r="43" spans="13:15">
      <c r="M43" s="418"/>
      <c r="N43" s="36" t="s">
        <v>391</v>
      </c>
      <c r="O43" s="81" t="s">
        <v>391</v>
      </c>
    </row>
    <row r="44" spans="13:15">
      <c r="M44" s="418"/>
      <c r="N44" s="36" t="s">
        <v>231</v>
      </c>
      <c r="O44" s="81" t="s">
        <v>231</v>
      </c>
    </row>
    <row r="45" spans="13:15">
      <c r="M45" s="418"/>
      <c r="N45" s="36"/>
      <c r="O45" s="81"/>
    </row>
    <row r="46" spans="13:15">
      <c r="M46" s="418"/>
      <c r="N46" s="192"/>
      <c r="O46" s="81"/>
    </row>
    <row r="47" spans="13:15">
      <c r="M47" s="418"/>
      <c r="N47" s="36"/>
      <c r="O47" s="81"/>
    </row>
    <row r="48" spans="13:15">
      <c r="M48" s="418"/>
      <c r="N48" s="36"/>
      <c r="O48" s="81"/>
    </row>
    <row r="49" spans="13:15">
      <c r="M49" s="418"/>
      <c r="N49" s="36"/>
      <c r="O49" s="81"/>
    </row>
    <row r="50" spans="13:15">
      <c r="M50" s="418"/>
      <c r="N50" s="36"/>
      <c r="O50" s="81"/>
    </row>
    <row r="51" spans="13:15" ht="14.25" thickBot="1">
      <c r="M51" s="419"/>
      <c r="N51" s="119"/>
      <c r="O51" s="82"/>
    </row>
  </sheetData>
  <sheetProtection selectLockedCells="1" selectUnlockedCells="1"/>
  <mergeCells count="9">
    <mergeCell ref="M4:M29"/>
    <mergeCell ref="M31:M51"/>
    <mergeCell ref="N2:O2"/>
    <mergeCell ref="A1:C1"/>
    <mergeCell ref="E1:G1"/>
    <mergeCell ref="I1:K1"/>
    <mergeCell ref="A2:A3"/>
    <mergeCell ref="E2:E3"/>
    <mergeCell ref="I2:I3"/>
  </mergeCells>
  <phoneticPr fontId="40"/>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市スポ要項</vt:lpstr>
      <vt:lpstr>注意事項</vt:lpstr>
      <vt:lpstr>①学校情報入力</vt:lpstr>
      <vt:lpstr>②選手情報入力</vt:lpstr>
      <vt:lpstr>③リレー情報確認</vt:lpstr>
      <vt:lpstr>④種目別人数</vt:lpstr>
      <vt:lpstr>⑤申込一覧表</vt:lpstr>
      <vt:lpstr>　　　　　</vt:lpstr>
      <vt:lpstr>種目情報</vt:lpstr>
      <vt:lpstr>data_kyogisha</vt:lpstr>
      <vt:lpstr>data_team</vt:lpstr>
      <vt:lpstr>④種目別人数!Print_Area</vt:lpstr>
      <vt:lpstr>⑤申込一覧表!Print_Area</vt:lpstr>
      <vt:lpstr>⑤申込一覧表!Print_Titles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2016-07-04T00:45:04Z</cp:lastPrinted>
  <dcterms:created xsi:type="dcterms:W3CDTF">2013-01-03T14:12:28Z</dcterms:created>
  <dcterms:modified xsi:type="dcterms:W3CDTF">2017-07-03T04:52:36Z</dcterms:modified>
</cp:coreProperties>
</file>