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updateLinks="never" defaultThemeVersion="124226"/>
  <mc:AlternateContent xmlns:mc="http://schemas.openxmlformats.org/markup-compatibility/2006">
    <mc:Choice Requires="x15">
      <x15ac:absPath xmlns:x15ac="http://schemas.microsoft.com/office/spreadsheetml/2010/11/ac" url="C:\Users\昌弘\Desktop\2017地区選手権\2017地区選手権エントリーファイル\"/>
    </mc:Choice>
  </mc:AlternateContent>
  <bookViews>
    <workbookView xWindow="0" yWindow="21465" windowWidth="23040" windowHeight="9555" tabRatio="925" xr2:uid="{00000000-000D-0000-FFFF-FFFF00000000}"/>
  </bookViews>
  <sheets>
    <sheet name="地区選手権" sheetId="23" r:id="rId1"/>
    <sheet name="注意事項" sheetId="4" r:id="rId2"/>
    <sheet name="①学校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 name="高校所属一覧" sheetId="22" r:id="rId12"/>
  </sheets>
  <externalReferences>
    <externalReference r:id="rId13"/>
    <externalReference r:id="rId14"/>
    <externalReference r:id="rId15"/>
  </externalReferences>
  <definedNames>
    <definedName name="otoko">[1]一覧表!#REF!</definedName>
    <definedName name="_xlnm.Print_Area" localSheetId="5">④種目別人数!$A$1:$H$44</definedName>
    <definedName name="_xlnm.Print_Area" localSheetId="6">⑤申込一覧表!$A$1:$M$97</definedName>
    <definedName name="_xlnm.Print_Area" localSheetId="0">地区選手権!$A$1:$H$111</definedName>
    <definedName name="_xlnm.Print_Titles" localSheetId="6">⑤申込一覧表!$1:$3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71027"/>
</workbook>
</file>

<file path=xl/calcChain.xml><?xml version="1.0" encoding="utf-8"?>
<calcChain xmlns="http://schemas.openxmlformats.org/spreadsheetml/2006/main">
  <c r="T19" i="3" l="1"/>
  <c r="T20" i="3"/>
  <c r="T21" i="3"/>
  <c r="T22" i="3"/>
  <c r="T23" i="3"/>
  <c r="T24" i="3"/>
  <c r="T25" i="3"/>
  <c r="T12" i="3"/>
  <c r="T13" i="3"/>
  <c r="T14" i="3"/>
  <c r="T15" i="3"/>
  <c r="T16" i="3"/>
  <c r="S21" i="3"/>
  <c r="S22" i="3"/>
  <c r="S23" i="3"/>
  <c r="S24" i="3"/>
  <c r="S25" i="3"/>
  <c r="S26" i="3"/>
  <c r="S27" i="3"/>
  <c r="S28" i="3"/>
  <c r="S29" i="3"/>
  <c r="S12" i="3"/>
  <c r="S13" i="3"/>
  <c r="S14" i="3"/>
  <c r="S15" i="3"/>
  <c r="S16" i="3"/>
  <c r="S17" i="3"/>
  <c r="S18" i="3"/>
  <c r="E3" i="2"/>
  <c r="D3" i="2" s="1"/>
  <c r="E4" i="2"/>
  <c r="D4" i="2" s="1"/>
  <c r="E5" i="2"/>
  <c r="D5" i="2" s="1"/>
  <c r="E6" i="2"/>
  <c r="E7" i="2"/>
  <c r="D7" i="2" s="1"/>
  <c r="E8" i="2"/>
  <c r="D8" i="2" s="1"/>
  <c r="E9" i="2"/>
  <c r="D9" i="2" s="1"/>
  <c r="E10" i="2"/>
  <c r="E11" i="2"/>
  <c r="D11" i="2" s="1"/>
  <c r="E12" i="2"/>
  <c r="D12" i="2" s="1"/>
  <c r="E13" i="2"/>
  <c r="D13" i="2" s="1"/>
  <c r="E14" i="2"/>
  <c r="A14" i="2" s="1"/>
  <c r="E15" i="2"/>
  <c r="D15" i="2" s="1"/>
  <c r="E16" i="2"/>
  <c r="D16" i="2" s="1"/>
  <c r="E17" i="2"/>
  <c r="D17" i="2" s="1"/>
  <c r="E18" i="2"/>
  <c r="A18" i="2" s="1"/>
  <c r="E19" i="2"/>
  <c r="A19" i="2" s="1"/>
  <c r="E20" i="2"/>
  <c r="D20" i="2" s="1"/>
  <c r="E21" i="2"/>
  <c r="D21" i="2" s="1"/>
  <c r="E22" i="2"/>
  <c r="A22" i="2" s="1"/>
  <c r="E23" i="2"/>
  <c r="D23" i="2" s="1"/>
  <c r="E24" i="2"/>
  <c r="D24" i="2" s="1"/>
  <c r="E25" i="2"/>
  <c r="D25" i="2" s="1"/>
  <c r="E26" i="2"/>
  <c r="A26" i="2" s="1"/>
  <c r="E27" i="2"/>
  <c r="D27" i="2" s="1"/>
  <c r="E28" i="2"/>
  <c r="D28" i="2" s="1"/>
  <c r="E29" i="2"/>
  <c r="D29" i="2" s="1"/>
  <c r="E30" i="2"/>
  <c r="A30" i="2" s="1"/>
  <c r="D31" i="2"/>
  <c r="E31" i="2"/>
  <c r="E32" i="2"/>
  <c r="D32" i="2" s="1"/>
  <c r="E33" i="2"/>
  <c r="D33" i="2" s="1"/>
  <c r="E34" i="2"/>
  <c r="A34" i="2" s="1"/>
  <c r="E35" i="2"/>
  <c r="A35" i="2" s="1"/>
  <c r="E36" i="2"/>
  <c r="D36" i="2" s="1"/>
  <c r="E37" i="2"/>
  <c r="D37" i="2" s="1"/>
  <c r="E38" i="2"/>
  <c r="A38" i="2" s="1"/>
  <c r="E39" i="2"/>
  <c r="D39" i="2" s="1"/>
  <c r="E40" i="2"/>
  <c r="D40" i="2" s="1"/>
  <c r="E41" i="2"/>
  <c r="A41" i="2" s="1"/>
  <c r="E42" i="2"/>
  <c r="A42" i="2" s="1"/>
  <c r="E43" i="2"/>
  <c r="D43" i="2" s="1"/>
  <c r="E44" i="2"/>
  <c r="D44" i="2" s="1"/>
  <c r="E45" i="2"/>
  <c r="D45" i="2" s="1"/>
  <c r="E46" i="2"/>
  <c r="A46" i="2" s="1"/>
  <c r="E47" i="2"/>
  <c r="D47" i="2" s="1"/>
  <c r="E48" i="2"/>
  <c r="D48" i="2" s="1"/>
  <c r="E49" i="2"/>
  <c r="D49" i="2" s="1"/>
  <c r="E50" i="2"/>
  <c r="A50" i="2" s="1"/>
  <c r="E51" i="2"/>
  <c r="A51" i="2" s="1"/>
  <c r="E52" i="2"/>
  <c r="D52" i="2" s="1"/>
  <c r="E53" i="2"/>
  <c r="D53" i="2" s="1"/>
  <c r="E54" i="2"/>
  <c r="A54" i="2" s="1"/>
  <c r="E55" i="2"/>
  <c r="D55" i="2" s="1"/>
  <c r="E56" i="2"/>
  <c r="D56" i="2" s="1"/>
  <c r="E57" i="2"/>
  <c r="D57" i="2" s="1"/>
  <c r="E58" i="2"/>
  <c r="A58" i="2" s="1"/>
  <c r="E59" i="2"/>
  <c r="D59" i="2" s="1"/>
  <c r="E60" i="2"/>
  <c r="D60" i="2" s="1"/>
  <c r="E61" i="2"/>
  <c r="D61" i="2" s="1"/>
  <c r="E62" i="2"/>
  <c r="A62" i="2" s="1"/>
  <c r="E63" i="2"/>
  <c r="D63" i="2" s="1"/>
  <c r="E64" i="2"/>
  <c r="D64" i="2" s="1"/>
  <c r="E65" i="2"/>
  <c r="D65" i="2" s="1"/>
  <c r="E66" i="2"/>
  <c r="A66" i="2" s="1"/>
  <c r="E67" i="2"/>
  <c r="A67" i="2" s="1"/>
  <c r="E68" i="2"/>
  <c r="D68" i="2" s="1"/>
  <c r="E69" i="2"/>
  <c r="D69" i="2" s="1"/>
  <c r="E70" i="2"/>
  <c r="A70" i="2" s="1"/>
  <c r="E71" i="2"/>
  <c r="A71" i="2" s="1"/>
  <c r="E72" i="2"/>
  <c r="D72" i="2" s="1"/>
  <c r="E73" i="2"/>
  <c r="D73" i="2" s="1"/>
  <c r="E74" i="2"/>
  <c r="A74" i="2" s="1"/>
  <c r="E75" i="2"/>
  <c r="D75" i="2" s="1"/>
  <c r="E76" i="2"/>
  <c r="D76" i="2" s="1"/>
  <c r="E77" i="2"/>
  <c r="D77" i="2" s="1"/>
  <c r="E78" i="2"/>
  <c r="A78" i="2" s="1"/>
  <c r="E79" i="2"/>
  <c r="D79" i="2" s="1"/>
  <c r="E80" i="2"/>
  <c r="D80" i="2" s="1"/>
  <c r="E81" i="2"/>
  <c r="D81" i="2" s="1"/>
  <c r="E82" i="2"/>
  <c r="A82" i="2" s="1"/>
  <c r="E83" i="2"/>
  <c r="A83" i="2" s="1"/>
  <c r="E84" i="2"/>
  <c r="D84" i="2" s="1"/>
  <c r="E85" i="2"/>
  <c r="D85" i="2" s="1"/>
  <c r="E86" i="2"/>
  <c r="E87" i="2"/>
  <c r="D87" i="2" s="1"/>
  <c r="E88" i="2"/>
  <c r="D88" i="2" s="1"/>
  <c r="E89" i="2"/>
  <c r="D89" i="2" s="1"/>
  <c r="E90" i="2"/>
  <c r="A90" i="2" s="1"/>
  <c r="E91" i="2"/>
  <c r="D91" i="2" s="1"/>
  <c r="D6" i="17"/>
  <c r="A12" i="2"/>
  <c r="A21" i="2"/>
  <c r="A24" i="2"/>
  <c r="A28" i="2"/>
  <c r="A31" i="2"/>
  <c r="A32" i="2"/>
  <c r="A33" i="2"/>
  <c r="A36" i="2"/>
  <c r="A39" i="2"/>
  <c r="A40" i="2"/>
  <c r="A43" i="2"/>
  <c r="A47" i="2"/>
  <c r="A55" i="2"/>
  <c r="A56" i="2"/>
  <c r="A61" i="2"/>
  <c r="A63" i="2"/>
  <c r="A76" i="2"/>
  <c r="A79" i="2"/>
  <c r="A85" i="2"/>
  <c r="A87" i="2"/>
  <c r="A91" i="2"/>
  <c r="T28" i="3"/>
  <c r="N11" i="17"/>
  <c r="G11" i="17" s="1"/>
  <c r="N12" i="17"/>
  <c r="N13" i="17"/>
  <c r="G13" i="17" s="1"/>
  <c r="N14" i="17"/>
  <c r="G14" i="17" s="1"/>
  <c r="N15" i="17"/>
  <c r="G15" i="17" s="1"/>
  <c r="N16" i="17"/>
  <c r="G16" i="17" s="1"/>
  <c r="N17" i="17"/>
  <c r="G17" i="17" s="1"/>
  <c r="N18" i="17"/>
  <c r="G18" i="17" s="1"/>
  <c r="N19" i="17"/>
  <c r="G19" i="17" s="1"/>
  <c r="N20" i="17"/>
  <c r="G20" i="17" s="1"/>
  <c r="N21" i="17"/>
  <c r="G21" i="17" s="1"/>
  <c r="N22" i="17"/>
  <c r="G22" i="17" s="1"/>
  <c r="N23" i="17"/>
  <c r="G23" i="17" s="1"/>
  <c r="N24" i="17"/>
  <c r="G24" i="17" s="1"/>
  <c r="N25" i="17"/>
  <c r="G25" i="17" s="1"/>
  <c r="N26" i="17"/>
  <c r="G26" i="17" s="1"/>
  <c r="N27" i="17"/>
  <c r="G27" i="17" s="1"/>
  <c r="G12" i="17"/>
  <c r="L11" i="17"/>
  <c r="L12" i="17"/>
  <c r="L13" i="17"/>
  <c r="L14" i="17"/>
  <c r="L15" i="17"/>
  <c r="L16" i="17"/>
  <c r="L17" i="17"/>
  <c r="L18" i="17"/>
  <c r="L19" i="17"/>
  <c r="L20" i="17"/>
  <c r="L21" i="17"/>
  <c r="L22" i="17"/>
  <c r="L23" i="17"/>
  <c r="L24" i="17"/>
  <c r="L25" i="17"/>
  <c r="L26" i="17"/>
  <c r="L27" i="17"/>
  <c r="L28" i="17"/>
  <c r="L29" i="17"/>
  <c r="L30" i="17"/>
  <c r="C30" i="17" s="1"/>
  <c r="L31" i="17"/>
  <c r="C31" i="17" s="1"/>
  <c r="L32" i="17"/>
  <c r="C32" i="17" s="1"/>
  <c r="A57" i="2" l="1"/>
  <c r="A73" i="2"/>
  <c r="A84" i="2"/>
  <c r="A89" i="2"/>
  <c r="A59" i="2"/>
  <c r="A11" i="2"/>
  <c r="A88" i="2"/>
  <c r="A81" i="2"/>
  <c r="A69" i="2"/>
  <c r="A44" i="2"/>
  <c r="A37" i="2"/>
  <c r="A17" i="2"/>
  <c r="A68" i="2"/>
  <c r="A53" i="2"/>
  <c r="A15" i="2"/>
  <c r="A64" i="2"/>
  <c r="A49" i="2"/>
  <c r="A75" i="2"/>
  <c r="A23" i="2"/>
  <c r="A52" i="2"/>
  <c r="A72" i="2"/>
  <c r="A27" i="2"/>
  <c r="A20" i="2"/>
  <c r="A77" i="2"/>
  <c r="A65" i="2"/>
  <c r="A60" i="2"/>
  <c r="A48" i="2"/>
  <c r="A25" i="2"/>
  <c r="A13" i="2"/>
  <c r="D71" i="2"/>
  <c r="D41" i="2"/>
  <c r="A29" i="2"/>
  <c r="A80" i="2"/>
  <c r="A45" i="2"/>
  <c r="A16" i="2"/>
  <c r="D83" i="2"/>
  <c r="D67" i="2"/>
  <c r="D51" i="2"/>
  <c r="D35" i="2"/>
  <c r="D19" i="2"/>
  <c r="D90" i="2"/>
  <c r="D86" i="2"/>
  <c r="D82" i="2"/>
  <c r="D78" i="2"/>
  <c r="D74" i="2"/>
  <c r="D70" i="2"/>
  <c r="D66" i="2"/>
  <c r="D62" i="2"/>
  <c r="D58" i="2"/>
  <c r="D54" i="2"/>
  <c r="D50" i="2"/>
  <c r="D46" i="2"/>
  <c r="D42" i="2"/>
  <c r="D38" i="2"/>
  <c r="D34" i="2"/>
  <c r="D30" i="2"/>
  <c r="D26" i="2"/>
  <c r="D22" i="2"/>
  <c r="D18" i="2"/>
  <c r="D14" i="2"/>
  <c r="D10" i="2"/>
  <c r="D6" i="2"/>
  <c r="S20" i="3" l="1"/>
  <c r="S31" i="3"/>
  <c r="S32" i="3"/>
  <c r="Y2" i="7" l="1"/>
  <c r="Y3" i="7" s="1"/>
  <c r="Z3" i="7" l="1"/>
  <c r="Z4" i="7" s="1"/>
  <c r="A3" i="17"/>
  <c r="P1" i="5"/>
  <c r="Y5" i="7" l="1"/>
  <c r="Z5" i="7"/>
  <c r="Y6" i="7" s="1"/>
  <c r="Y4" i="7"/>
  <c r="C28" i="17"/>
  <c r="C29" i="17"/>
  <c r="AM12" i="3"/>
  <c r="AO20" i="3"/>
  <c r="AI22" i="3"/>
  <c r="AK23" i="3"/>
  <c r="AM24" i="3"/>
  <c r="AO25" i="3"/>
  <c r="AI26" i="3"/>
  <c r="AK27" i="3"/>
  <c r="AM28" i="3"/>
  <c r="AO29" i="3"/>
  <c r="AI30" i="3"/>
  <c r="AK31" i="3"/>
  <c r="AM32" i="3"/>
  <c r="AO33" i="3"/>
  <c r="AI34" i="3"/>
  <c r="AK35" i="3"/>
  <c r="AM36" i="3"/>
  <c r="AO37" i="3"/>
  <c r="AI38" i="3"/>
  <c r="AK39" i="3"/>
  <c r="AM40" i="3"/>
  <c r="AO41" i="3"/>
  <c r="AI42" i="3"/>
  <c r="AK43" i="3"/>
  <c r="AM44" i="3"/>
  <c r="AO45" i="3"/>
  <c r="AI46" i="3"/>
  <c r="AK47" i="3"/>
  <c r="AM48" i="3"/>
  <c r="AO49" i="3"/>
  <c r="AI50" i="3"/>
  <c r="AO99" i="3"/>
  <c r="AM10" i="3"/>
  <c r="S34" i="3"/>
  <c r="Z6" i="7" l="1"/>
  <c r="Y7" i="7" s="1"/>
  <c r="F103" i="3"/>
  <c r="D5" i="21" s="1"/>
  <c r="F102" i="3"/>
  <c r="AI24" i="3"/>
  <c r="AI45" i="3"/>
  <c r="AK33" i="3"/>
  <c r="AM42" i="3"/>
  <c r="AO30" i="3"/>
  <c r="AI29" i="3"/>
  <c r="AK38" i="3"/>
  <c r="AM26" i="3"/>
  <c r="AM47" i="3"/>
  <c r="AO35" i="3"/>
  <c r="AI35" i="3"/>
  <c r="AK22" i="3"/>
  <c r="AK44" i="3"/>
  <c r="AM31" i="3"/>
  <c r="AO12" i="3"/>
  <c r="AO40" i="3"/>
  <c r="AI17" i="3"/>
  <c r="AI40" i="3"/>
  <c r="AK28" i="3"/>
  <c r="AK49" i="3"/>
  <c r="AM37" i="3"/>
  <c r="AO24" i="3"/>
  <c r="AO46" i="3"/>
  <c r="AI98" i="3"/>
  <c r="AO98" i="3"/>
  <c r="AM98" i="3"/>
  <c r="AK98" i="3"/>
  <c r="AM96" i="3"/>
  <c r="AK96" i="3"/>
  <c r="AO96" i="3"/>
  <c r="AI96" i="3"/>
  <c r="AO93" i="3"/>
  <c r="AM93" i="3"/>
  <c r="AK93" i="3"/>
  <c r="AI93" i="3"/>
  <c r="AK91" i="3"/>
  <c r="AO91" i="3"/>
  <c r="AI91" i="3"/>
  <c r="AM91" i="3"/>
  <c r="AO89" i="3"/>
  <c r="AM89" i="3"/>
  <c r="AK89" i="3"/>
  <c r="AI89" i="3"/>
  <c r="AK87" i="3"/>
  <c r="AO87" i="3"/>
  <c r="AI87" i="3"/>
  <c r="AM87" i="3"/>
  <c r="AO85" i="3"/>
  <c r="AK85" i="3"/>
  <c r="AI85" i="3"/>
  <c r="AM85" i="3"/>
  <c r="AK83" i="3"/>
  <c r="AM83" i="3"/>
  <c r="AO83" i="3"/>
  <c r="AI83" i="3"/>
  <c r="AI82" i="3"/>
  <c r="AO82" i="3"/>
  <c r="AM82" i="3"/>
  <c r="AK82" i="3"/>
  <c r="AM80" i="3"/>
  <c r="AK80" i="3"/>
  <c r="AO80" i="3"/>
  <c r="AI80" i="3"/>
  <c r="AI78" i="3"/>
  <c r="AM78" i="3"/>
  <c r="AK78" i="3"/>
  <c r="AO78" i="3"/>
  <c r="AM76" i="3"/>
  <c r="AO76" i="3"/>
  <c r="AI76" i="3"/>
  <c r="AK76" i="3"/>
  <c r="AI74" i="3"/>
  <c r="AK74" i="3"/>
  <c r="AO74" i="3"/>
  <c r="AM74" i="3"/>
  <c r="AM72" i="3"/>
  <c r="AK72" i="3"/>
  <c r="AO72" i="3"/>
  <c r="AI72" i="3"/>
  <c r="AI70" i="3"/>
  <c r="AO70" i="3"/>
  <c r="AM70" i="3"/>
  <c r="AK70" i="3"/>
  <c r="AM68" i="3"/>
  <c r="AK68" i="3"/>
  <c r="AO68" i="3"/>
  <c r="AI68" i="3"/>
  <c r="AI66" i="3"/>
  <c r="AO66" i="3"/>
  <c r="AM66" i="3"/>
  <c r="AK66" i="3"/>
  <c r="AM64" i="3"/>
  <c r="AK64" i="3"/>
  <c r="AO64" i="3"/>
  <c r="AI64" i="3"/>
  <c r="AK63" i="3"/>
  <c r="AO63" i="3"/>
  <c r="AI63" i="3"/>
  <c r="AM63" i="3"/>
  <c r="AO61" i="3"/>
  <c r="AM61" i="3"/>
  <c r="AK61" i="3"/>
  <c r="AI61" i="3"/>
  <c r="AK59" i="3"/>
  <c r="AO59" i="3"/>
  <c r="AI59" i="3"/>
  <c r="AM59" i="3"/>
  <c r="AO57" i="3"/>
  <c r="AM57" i="3"/>
  <c r="AK57" i="3"/>
  <c r="AI57" i="3"/>
  <c r="AK55" i="3"/>
  <c r="AO55" i="3"/>
  <c r="AI55" i="3"/>
  <c r="AM55" i="3"/>
  <c r="AO53" i="3"/>
  <c r="AK53" i="3"/>
  <c r="AI53" i="3"/>
  <c r="AM53" i="3"/>
  <c r="AK51" i="3"/>
  <c r="AM51" i="3"/>
  <c r="AO51" i="3"/>
  <c r="AI51" i="3"/>
  <c r="AO97" i="3"/>
  <c r="AI97" i="3"/>
  <c r="AM97" i="3"/>
  <c r="AK97" i="3"/>
  <c r="AK95" i="3"/>
  <c r="AO95" i="3"/>
  <c r="AI95" i="3"/>
  <c r="AM95" i="3"/>
  <c r="AI94" i="3"/>
  <c r="AM94" i="3"/>
  <c r="AK94" i="3"/>
  <c r="AO94" i="3"/>
  <c r="AM92" i="3"/>
  <c r="AO92" i="3"/>
  <c r="AI92" i="3"/>
  <c r="AK92" i="3"/>
  <c r="AI90" i="3"/>
  <c r="AK90" i="3"/>
  <c r="AO90" i="3"/>
  <c r="AM90" i="3"/>
  <c r="AM88" i="3"/>
  <c r="AK88" i="3"/>
  <c r="AO88" i="3"/>
  <c r="AI88" i="3"/>
  <c r="AI86" i="3"/>
  <c r="AO86" i="3"/>
  <c r="AM86" i="3"/>
  <c r="AK86" i="3"/>
  <c r="AM84" i="3"/>
  <c r="AK84" i="3"/>
  <c r="AO84" i="3"/>
  <c r="AI84" i="3"/>
  <c r="AO81" i="3"/>
  <c r="AI81" i="3"/>
  <c r="AM81" i="3"/>
  <c r="AK81" i="3"/>
  <c r="AK79" i="3"/>
  <c r="AO79" i="3"/>
  <c r="AI79" i="3"/>
  <c r="AM79" i="3"/>
  <c r="AO77" i="3"/>
  <c r="AM77" i="3"/>
  <c r="AK77" i="3"/>
  <c r="AI77" i="3"/>
  <c r="AK75" i="3"/>
  <c r="AO75" i="3"/>
  <c r="AI75" i="3"/>
  <c r="AM75" i="3"/>
  <c r="AO73" i="3"/>
  <c r="AM73" i="3"/>
  <c r="AK73" i="3"/>
  <c r="AI73" i="3"/>
  <c r="AK71" i="3"/>
  <c r="AO71" i="3"/>
  <c r="AI71" i="3"/>
  <c r="AM71" i="3"/>
  <c r="AO69" i="3"/>
  <c r="AK69" i="3"/>
  <c r="AI69" i="3"/>
  <c r="AM69" i="3"/>
  <c r="AK67" i="3"/>
  <c r="AM67" i="3"/>
  <c r="AO67" i="3"/>
  <c r="AI67" i="3"/>
  <c r="AO65" i="3"/>
  <c r="AI65" i="3"/>
  <c r="AM65" i="3"/>
  <c r="AK65" i="3"/>
  <c r="AI62" i="3"/>
  <c r="AM62" i="3"/>
  <c r="AK62" i="3"/>
  <c r="AO62" i="3"/>
  <c r="AM60" i="3"/>
  <c r="AO60" i="3"/>
  <c r="AI60" i="3"/>
  <c r="AK60" i="3"/>
  <c r="AI58" i="3"/>
  <c r="AK58" i="3"/>
  <c r="AO58" i="3"/>
  <c r="AM58" i="3"/>
  <c r="AM56" i="3"/>
  <c r="AK56" i="3"/>
  <c r="AI56" i="3"/>
  <c r="AO56" i="3"/>
  <c r="AI54" i="3"/>
  <c r="AO54" i="3"/>
  <c r="AM54" i="3"/>
  <c r="AK54" i="3"/>
  <c r="AM52" i="3"/>
  <c r="AK52" i="3"/>
  <c r="AO52" i="3"/>
  <c r="AI52" i="3"/>
  <c r="AI25" i="3"/>
  <c r="AI31" i="3"/>
  <c r="AI36" i="3"/>
  <c r="AI41" i="3"/>
  <c r="AI47" i="3"/>
  <c r="AK24" i="3"/>
  <c r="AK29" i="3"/>
  <c r="AK34" i="3"/>
  <c r="AK40" i="3"/>
  <c r="AK45" i="3"/>
  <c r="AK50" i="3"/>
  <c r="AM22" i="3"/>
  <c r="AM27" i="3"/>
  <c r="AM33" i="3"/>
  <c r="AM38" i="3"/>
  <c r="AM43" i="3"/>
  <c r="AM49" i="3"/>
  <c r="AO26" i="3"/>
  <c r="AO31" i="3"/>
  <c r="AO36" i="3"/>
  <c r="AO42" i="3"/>
  <c r="AO47" i="3"/>
  <c r="AI27" i="3"/>
  <c r="AI32" i="3"/>
  <c r="AI37" i="3"/>
  <c r="AI43" i="3"/>
  <c r="AI48" i="3"/>
  <c r="AK25" i="3"/>
  <c r="AK30" i="3"/>
  <c r="AK36" i="3"/>
  <c r="AK41" i="3"/>
  <c r="AK46" i="3"/>
  <c r="AM23" i="3"/>
  <c r="AM29" i="3"/>
  <c r="AM34" i="3"/>
  <c r="AM39" i="3"/>
  <c r="AM45" i="3"/>
  <c r="AM50" i="3"/>
  <c r="AO22" i="3"/>
  <c r="AO27" i="3"/>
  <c r="AO32" i="3"/>
  <c r="AO38" i="3"/>
  <c r="AO43" i="3"/>
  <c r="AO48" i="3"/>
  <c r="AI23" i="3"/>
  <c r="AI28" i="3"/>
  <c r="AI33" i="3"/>
  <c r="AI39" i="3"/>
  <c r="AI44" i="3"/>
  <c r="AI49" i="3"/>
  <c r="AK26" i="3"/>
  <c r="AK32" i="3"/>
  <c r="AK37" i="3"/>
  <c r="AK42" i="3"/>
  <c r="AK48" i="3"/>
  <c r="AM25" i="3"/>
  <c r="AM30" i="3"/>
  <c r="AM35" i="3"/>
  <c r="AM41" i="3"/>
  <c r="AM46" i="3"/>
  <c r="AO10" i="3"/>
  <c r="AO28" i="3"/>
  <c r="AO34" i="3"/>
  <c r="AO39" i="3"/>
  <c r="AO44" i="3"/>
  <c r="AO50" i="3"/>
  <c r="AI99" i="3"/>
  <c r="AK99" i="3"/>
  <c r="AM99" i="3"/>
  <c r="AM21" i="3"/>
  <c r="AO21" i="3"/>
  <c r="AM20" i="3"/>
  <c r="Z7" i="7" l="1"/>
  <c r="Y8" i="7" s="1"/>
  <c r="F104" i="3"/>
  <c r="G41" i="17" s="1"/>
  <c r="D4" i="21"/>
  <c r="D1" i="7"/>
  <c r="Z8" i="7" l="1"/>
  <c r="Y9" i="7" s="1"/>
  <c r="C43" i="17"/>
  <c r="B43" i="17"/>
  <c r="C39" i="17"/>
  <c r="G39" i="17" s="1"/>
  <c r="Z9" i="7" l="1"/>
  <c r="Y10" i="7" s="1"/>
  <c r="C23" i="17"/>
  <c r="C24" i="17"/>
  <c r="C25" i="17"/>
  <c r="C26" i="17"/>
  <c r="C27" i="17"/>
  <c r="C17" i="17"/>
  <c r="C18" i="17"/>
  <c r="C19" i="17"/>
  <c r="C20" i="17"/>
  <c r="C21" i="17"/>
  <c r="C22" i="17"/>
  <c r="Z10" i="7" l="1"/>
  <c r="Y11" i="7" s="1"/>
  <c r="T18" i="3"/>
  <c r="T27"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Z11" i="7" l="1"/>
  <c r="Y12" i="7" s="1"/>
  <c r="C42" i="17"/>
  <c r="B42" i="17"/>
  <c r="Z12" i="7" l="1"/>
  <c r="Y13" i="7" s="1"/>
  <c r="B7" i="17"/>
  <c r="Z13" i="7" l="1"/>
  <c r="Y14" i="7" s="1"/>
  <c r="L100" i="3"/>
  <c r="J100" i="3"/>
  <c r="H100" i="3"/>
  <c r="F100" i="3" l="1"/>
  <c r="C37" i="17" s="1"/>
  <c r="G37" i="17" s="1"/>
  <c r="Z14" i="7"/>
  <c r="Y15" i="7" s="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Z15" i="7" l="1"/>
  <c r="Y16" i="7" s="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Z16" i="7" l="1"/>
  <c r="Y17" i="7" s="1"/>
  <c r="AH12" i="3"/>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Z17" i="7" l="1"/>
  <c r="Y18" i="7" s="1"/>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29" i="3"/>
  <c r="AA28" i="3"/>
  <c r="Z18" i="7" l="1"/>
  <c r="Y19" i="7" s="1"/>
  <c r="C2" i="21"/>
  <c r="A4" i="17"/>
  <c r="G3"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Z19" i="7" l="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F43" i="17"/>
  <c r="N10" i="17"/>
  <c r="G10" i="17" s="1"/>
  <c r="C11" i="17"/>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D2" i="2" l="1"/>
  <c r="O90" i="2"/>
  <c r="S90" i="2"/>
  <c r="W90" i="2"/>
  <c r="P90" i="2"/>
  <c r="T90" i="2"/>
  <c r="X90" i="2"/>
  <c r="AB90" i="2"/>
  <c r="AF90" i="2"/>
  <c r="R90" i="2"/>
  <c r="Z90" i="2"/>
  <c r="AE90" i="2"/>
  <c r="AD90" i="2"/>
  <c r="U90" i="2"/>
  <c r="AA90" i="2"/>
  <c r="AG90" i="2"/>
  <c r="Y90" i="2"/>
  <c r="V90" i="2"/>
  <c r="AC90" i="2"/>
  <c r="AH90" i="2"/>
  <c r="Q90" i="2"/>
  <c r="O86" i="2"/>
  <c r="S86" i="2"/>
  <c r="W86" i="2"/>
  <c r="AA86" i="2"/>
  <c r="AE86" i="2"/>
  <c r="P86" i="2"/>
  <c r="T86" i="2"/>
  <c r="X86" i="2"/>
  <c r="AB86" i="2"/>
  <c r="AF86" i="2"/>
  <c r="R86" i="2"/>
  <c r="Z86" i="2"/>
  <c r="AH86" i="2"/>
  <c r="AG86" i="2"/>
  <c r="U86" i="2"/>
  <c r="AC86" i="2"/>
  <c r="Y86" i="2"/>
  <c r="V86" i="2"/>
  <c r="AD86" i="2"/>
  <c r="Q86" i="2"/>
  <c r="R82" i="2"/>
  <c r="V82" i="2"/>
  <c r="Z82" i="2"/>
  <c r="AD82" i="2"/>
  <c r="O82" i="2"/>
  <c r="S82" i="2"/>
  <c r="W82" i="2"/>
  <c r="AA82" i="2"/>
  <c r="AE82" i="2"/>
  <c r="P82" i="2"/>
  <c r="T82" i="2"/>
  <c r="X82" i="2"/>
  <c r="AB82" i="2"/>
  <c r="AF82" i="2"/>
  <c r="U82" i="2"/>
  <c r="AH82" i="2"/>
  <c r="Y82" i="2"/>
  <c r="Q82" i="2"/>
  <c r="AG82" i="2"/>
  <c r="AC82" i="2"/>
  <c r="P78" i="2"/>
  <c r="T78" i="2"/>
  <c r="X78" i="2"/>
  <c r="AB78" i="2"/>
  <c r="AF78" i="2"/>
  <c r="Q78" i="2"/>
  <c r="V78" i="2"/>
  <c r="AA78" i="2"/>
  <c r="AG78" i="2"/>
  <c r="R78" i="2"/>
  <c r="W78" i="2"/>
  <c r="AC78" i="2"/>
  <c r="AH78" i="2"/>
  <c r="S78" i="2"/>
  <c r="Y78" i="2"/>
  <c r="AD78" i="2"/>
  <c r="O78" i="2"/>
  <c r="U78" i="2"/>
  <c r="AE78" i="2"/>
  <c r="Z78" i="2"/>
  <c r="P74" i="2"/>
  <c r="T74" i="2"/>
  <c r="X74" i="2"/>
  <c r="AB74" i="2"/>
  <c r="AF74" i="2"/>
  <c r="Q74" i="2"/>
  <c r="V74" i="2"/>
  <c r="AA74" i="2"/>
  <c r="AG74" i="2"/>
  <c r="R74" i="2"/>
  <c r="W74" i="2"/>
  <c r="AC74" i="2"/>
  <c r="AH74" i="2"/>
  <c r="S74" i="2"/>
  <c r="Y74" i="2"/>
  <c r="AD74" i="2"/>
  <c r="AE74" i="2"/>
  <c r="O74" i="2"/>
  <c r="Z74" i="2"/>
  <c r="U74" i="2"/>
  <c r="R70" i="2"/>
  <c r="V70" i="2"/>
  <c r="Z70" i="2"/>
  <c r="AD70" i="2"/>
  <c r="AH70" i="2"/>
  <c r="P70" i="2"/>
  <c r="T70" i="2"/>
  <c r="X70" i="2"/>
  <c r="AB70" i="2"/>
  <c r="AF70" i="2"/>
  <c r="S70" i="2"/>
  <c r="AA70" i="2"/>
  <c r="U70" i="2"/>
  <c r="AC70" i="2"/>
  <c r="O70" i="2"/>
  <c r="W70" i="2"/>
  <c r="AE70" i="2"/>
  <c r="Q70" i="2"/>
  <c r="Y70" i="2"/>
  <c r="AG70" i="2"/>
  <c r="R66" i="2"/>
  <c r="V66" i="2"/>
  <c r="Z66" i="2"/>
  <c r="AD66" i="2"/>
  <c r="AH66" i="2"/>
  <c r="P66" i="2"/>
  <c r="T66" i="2"/>
  <c r="X66" i="2"/>
  <c r="AB66" i="2"/>
  <c r="AF66" i="2"/>
  <c r="S66" i="2"/>
  <c r="AA66" i="2"/>
  <c r="U66" i="2"/>
  <c r="AC66" i="2"/>
  <c r="O66" i="2"/>
  <c r="W66" i="2"/>
  <c r="AE66" i="2"/>
  <c r="AG66" i="2"/>
  <c r="Y66" i="2"/>
  <c r="Q66" i="2"/>
  <c r="R62" i="2"/>
  <c r="V62" i="2"/>
  <c r="Z62" i="2"/>
  <c r="AD62" i="2"/>
  <c r="AH62" i="2"/>
  <c r="P62" i="2"/>
  <c r="T62" i="2"/>
  <c r="X62" i="2"/>
  <c r="AB62" i="2"/>
  <c r="AF62" i="2"/>
  <c r="S62" i="2"/>
  <c r="AA62" i="2"/>
  <c r="U62" i="2"/>
  <c r="AC62" i="2"/>
  <c r="O62" i="2"/>
  <c r="W62" i="2"/>
  <c r="AE62" i="2"/>
  <c r="Q62" i="2"/>
  <c r="Y62" i="2"/>
  <c r="AG62" i="2"/>
  <c r="R58" i="2"/>
  <c r="V58" i="2"/>
  <c r="Z58" i="2"/>
  <c r="AD58" i="2"/>
  <c r="AH58" i="2"/>
  <c r="P58" i="2"/>
  <c r="T58" i="2"/>
  <c r="X58" i="2"/>
  <c r="AB58" i="2"/>
  <c r="AF58" i="2"/>
  <c r="S58" i="2"/>
  <c r="AA58" i="2"/>
  <c r="U58" i="2"/>
  <c r="AC58" i="2"/>
  <c r="O58" i="2"/>
  <c r="W58" i="2"/>
  <c r="AE58" i="2"/>
  <c r="AG58" i="2"/>
  <c r="Y58" i="2"/>
  <c r="Q58" i="2"/>
  <c r="O54" i="2"/>
  <c r="S54" i="2"/>
  <c r="W54" i="2"/>
  <c r="AA54" i="2"/>
  <c r="AE54" i="2"/>
  <c r="R54" i="2"/>
  <c r="X54" i="2"/>
  <c r="AC54" i="2"/>
  <c r="AH54" i="2"/>
  <c r="P54" i="2"/>
  <c r="U54" i="2"/>
  <c r="Z54" i="2"/>
  <c r="AF54" i="2"/>
  <c r="Y54" i="2"/>
  <c r="Q54" i="2"/>
  <c r="AB54" i="2"/>
  <c r="T54" i="2"/>
  <c r="AD54" i="2"/>
  <c r="AG54" i="2"/>
  <c r="V54" i="2"/>
  <c r="O50" i="2"/>
  <c r="S50" i="2"/>
  <c r="W50" i="2"/>
  <c r="AA50" i="2"/>
  <c r="AE50" i="2"/>
  <c r="R50" i="2"/>
  <c r="X50" i="2"/>
  <c r="AC50" i="2"/>
  <c r="AH50" i="2"/>
  <c r="P50" i="2"/>
  <c r="U50" i="2"/>
  <c r="Z50" i="2"/>
  <c r="AF50" i="2"/>
  <c r="T50" i="2"/>
  <c r="AD50" i="2"/>
  <c r="V50" i="2"/>
  <c r="AG50" i="2"/>
  <c r="Y50" i="2"/>
  <c r="AB50" i="2"/>
  <c r="Q50" i="2"/>
  <c r="Q46" i="2"/>
  <c r="U46" i="2"/>
  <c r="Y46" i="2"/>
  <c r="AC46" i="2"/>
  <c r="AG46" i="2"/>
  <c r="O46" i="2"/>
  <c r="S46" i="2"/>
  <c r="W46" i="2"/>
  <c r="AA46" i="2"/>
  <c r="AE46" i="2"/>
  <c r="V46" i="2"/>
  <c r="AD46" i="2"/>
  <c r="R46" i="2"/>
  <c r="Z46" i="2"/>
  <c r="AH46" i="2"/>
  <c r="X46" i="2"/>
  <c r="AB46" i="2"/>
  <c r="P46" i="2"/>
  <c r="AF46" i="2"/>
  <c r="T46" i="2"/>
  <c r="Q42" i="2"/>
  <c r="U42" i="2"/>
  <c r="Y42" i="2"/>
  <c r="AC42" i="2"/>
  <c r="AG42" i="2"/>
  <c r="O42" i="2"/>
  <c r="S42" i="2"/>
  <c r="W42" i="2"/>
  <c r="AA42" i="2"/>
  <c r="AE42" i="2"/>
  <c r="V42" i="2"/>
  <c r="AD42" i="2"/>
  <c r="R42" i="2"/>
  <c r="Z42" i="2"/>
  <c r="AH42" i="2"/>
  <c r="X42" i="2"/>
  <c r="AB42" i="2"/>
  <c r="P42" i="2"/>
  <c r="AF42" i="2"/>
  <c r="T42" i="2"/>
  <c r="Q38" i="2"/>
  <c r="U38" i="2"/>
  <c r="Y38" i="2"/>
  <c r="AC38" i="2"/>
  <c r="AG38" i="2"/>
  <c r="O38" i="2"/>
  <c r="S38" i="2"/>
  <c r="W38" i="2"/>
  <c r="AA38" i="2"/>
  <c r="AE38" i="2"/>
  <c r="V38" i="2"/>
  <c r="AD38" i="2"/>
  <c r="R38" i="2"/>
  <c r="Z38" i="2"/>
  <c r="AH38" i="2"/>
  <c r="X38" i="2"/>
  <c r="AB38" i="2"/>
  <c r="P38" i="2"/>
  <c r="AF38" i="2"/>
  <c r="T38" i="2"/>
  <c r="Q34" i="2"/>
  <c r="U34" i="2"/>
  <c r="Y34" i="2"/>
  <c r="AC34" i="2"/>
  <c r="AG34" i="2"/>
  <c r="O34" i="2"/>
  <c r="S34" i="2"/>
  <c r="W34" i="2"/>
  <c r="AA34" i="2"/>
  <c r="AE34" i="2"/>
  <c r="V34" i="2"/>
  <c r="AD34" i="2"/>
  <c r="R34" i="2"/>
  <c r="Z34" i="2"/>
  <c r="AH34" i="2"/>
  <c r="X34" i="2"/>
  <c r="AB34" i="2"/>
  <c r="P34" i="2"/>
  <c r="AF34" i="2"/>
  <c r="T34" i="2"/>
  <c r="Q30" i="2"/>
  <c r="U30" i="2"/>
  <c r="Y30" i="2"/>
  <c r="AC30" i="2"/>
  <c r="AG30" i="2"/>
  <c r="S30" i="2"/>
  <c r="X30" i="2"/>
  <c r="AD30" i="2"/>
  <c r="P30" i="2"/>
  <c r="V30" i="2"/>
  <c r="AA30" i="2"/>
  <c r="AF30" i="2"/>
  <c r="O30" i="2"/>
  <c r="Z30" i="2"/>
  <c r="T30" i="2"/>
  <c r="AE30" i="2"/>
  <c r="R30" i="2"/>
  <c r="W30" i="2"/>
  <c r="AB30" i="2"/>
  <c r="AH30" i="2"/>
  <c r="O26" i="2"/>
  <c r="S26" i="2"/>
  <c r="W26" i="2"/>
  <c r="AA26" i="2"/>
  <c r="AE26" i="2"/>
  <c r="Q26" i="2"/>
  <c r="U26" i="2"/>
  <c r="Y26" i="2"/>
  <c r="AC26" i="2"/>
  <c r="AG26" i="2"/>
  <c r="T26" i="2"/>
  <c r="AB26" i="2"/>
  <c r="P26" i="2"/>
  <c r="X26" i="2"/>
  <c r="AF26" i="2"/>
  <c r="V26" i="2"/>
  <c r="AD26" i="2"/>
  <c r="R26" i="2"/>
  <c r="Z26" i="2"/>
  <c r="AH26" i="2"/>
  <c r="O22" i="2"/>
  <c r="S22" i="2"/>
  <c r="W22" i="2"/>
  <c r="AA22" i="2"/>
  <c r="AE22" i="2"/>
  <c r="Q22" i="2"/>
  <c r="U22" i="2"/>
  <c r="Y22" i="2"/>
  <c r="AC22" i="2"/>
  <c r="AG22" i="2"/>
  <c r="T22" i="2"/>
  <c r="AB22" i="2"/>
  <c r="P22" i="2"/>
  <c r="X22" i="2"/>
  <c r="AF22" i="2"/>
  <c r="V22" i="2"/>
  <c r="AD22" i="2"/>
  <c r="Z22" i="2"/>
  <c r="AH22" i="2"/>
  <c r="R22" i="2"/>
  <c r="O18" i="2"/>
  <c r="S18" i="2"/>
  <c r="W18" i="2"/>
  <c r="AA18" i="2"/>
  <c r="AE18" i="2"/>
  <c r="Q18" i="2"/>
  <c r="U18" i="2"/>
  <c r="Y18" i="2"/>
  <c r="AC18" i="2"/>
  <c r="AG18" i="2"/>
  <c r="T18" i="2"/>
  <c r="AB18" i="2"/>
  <c r="P18" i="2"/>
  <c r="X18" i="2"/>
  <c r="AF18" i="2"/>
  <c r="V18" i="2"/>
  <c r="AD18" i="2"/>
  <c r="R18" i="2"/>
  <c r="Z18" i="2"/>
  <c r="AH18" i="2"/>
  <c r="P14" i="2"/>
  <c r="T14" i="2"/>
  <c r="X14" i="2"/>
  <c r="AB14" i="2"/>
  <c r="AF14" i="2"/>
  <c r="Q14" i="2"/>
  <c r="V14" i="2"/>
  <c r="AA14" i="2"/>
  <c r="AG14" i="2"/>
  <c r="S14" i="2"/>
  <c r="Y14" i="2"/>
  <c r="AD14" i="2"/>
  <c r="R14" i="2"/>
  <c r="AC14" i="2"/>
  <c r="W14" i="2"/>
  <c r="AH14" i="2"/>
  <c r="U14" i="2"/>
  <c r="Z14" i="2"/>
  <c r="AE14" i="2"/>
  <c r="O14" i="2"/>
  <c r="O89" i="2"/>
  <c r="S89" i="2"/>
  <c r="W89" i="2"/>
  <c r="AA89" i="2"/>
  <c r="AE89" i="2"/>
  <c r="P89" i="2"/>
  <c r="T89" i="2"/>
  <c r="X89" i="2"/>
  <c r="AB89" i="2"/>
  <c r="AF89" i="2"/>
  <c r="V89" i="2"/>
  <c r="AD89" i="2"/>
  <c r="Q89" i="2"/>
  <c r="Y89" i="2"/>
  <c r="AG89" i="2"/>
  <c r="U89" i="2"/>
  <c r="R89" i="2"/>
  <c r="Z89" i="2"/>
  <c r="AH89" i="2"/>
  <c r="AC89" i="2"/>
  <c r="O85" i="2"/>
  <c r="S85" i="2"/>
  <c r="W85" i="2"/>
  <c r="AA85" i="2"/>
  <c r="AE85" i="2"/>
  <c r="P85" i="2"/>
  <c r="T85" i="2"/>
  <c r="X85" i="2"/>
  <c r="AB85" i="2"/>
  <c r="AF85" i="2"/>
  <c r="V85" i="2"/>
  <c r="AD85" i="2"/>
  <c r="Q85" i="2"/>
  <c r="Y85" i="2"/>
  <c r="AG85" i="2"/>
  <c r="U85" i="2"/>
  <c r="AC85" i="2"/>
  <c r="R85" i="2"/>
  <c r="Z85" i="2"/>
  <c r="AH85" i="2"/>
  <c r="R81" i="2"/>
  <c r="V81" i="2"/>
  <c r="Z81" i="2"/>
  <c r="AD81" i="2"/>
  <c r="AH81" i="2"/>
  <c r="O81" i="2"/>
  <c r="S81" i="2"/>
  <c r="W81" i="2"/>
  <c r="AA81" i="2"/>
  <c r="AE81" i="2"/>
  <c r="P81" i="2"/>
  <c r="T81" i="2"/>
  <c r="X81" i="2"/>
  <c r="AB81" i="2"/>
  <c r="AF81" i="2"/>
  <c r="Y81" i="2"/>
  <c r="AC81" i="2"/>
  <c r="U81" i="2"/>
  <c r="Q81" i="2"/>
  <c r="AG81" i="2"/>
  <c r="P77" i="2"/>
  <c r="T77" i="2"/>
  <c r="X77" i="2"/>
  <c r="AB77" i="2"/>
  <c r="AF77" i="2"/>
  <c r="O77" i="2"/>
  <c r="U77" i="2"/>
  <c r="Z77" i="2"/>
  <c r="AE77" i="2"/>
  <c r="Q77" i="2"/>
  <c r="V77" i="2"/>
  <c r="AA77" i="2"/>
  <c r="AG77" i="2"/>
  <c r="R77" i="2"/>
  <c r="W77" i="2"/>
  <c r="AC77" i="2"/>
  <c r="AH77" i="2"/>
  <c r="S77" i="2"/>
  <c r="AD77" i="2"/>
  <c r="Y77" i="2"/>
  <c r="P73" i="2"/>
  <c r="T73" i="2"/>
  <c r="X73" i="2"/>
  <c r="AB73" i="2"/>
  <c r="AF73" i="2"/>
  <c r="O73" i="2"/>
  <c r="U73" i="2"/>
  <c r="Z73" i="2"/>
  <c r="AE73" i="2"/>
  <c r="Q73" i="2"/>
  <c r="V73" i="2"/>
  <c r="AA73" i="2"/>
  <c r="AG73" i="2"/>
  <c r="R73" i="2"/>
  <c r="W73" i="2"/>
  <c r="AC73" i="2"/>
  <c r="AH73" i="2"/>
  <c r="AD73" i="2"/>
  <c r="Y73" i="2"/>
  <c r="S73" i="2"/>
  <c r="R69" i="2"/>
  <c r="V69" i="2"/>
  <c r="Z69" i="2"/>
  <c r="AD69" i="2"/>
  <c r="AH69" i="2"/>
  <c r="P69" i="2"/>
  <c r="T69" i="2"/>
  <c r="X69" i="2"/>
  <c r="AB69" i="2"/>
  <c r="AF69" i="2"/>
  <c r="O69" i="2"/>
  <c r="W69" i="2"/>
  <c r="AE69" i="2"/>
  <c r="Q69" i="2"/>
  <c r="Y69" i="2"/>
  <c r="AG69" i="2"/>
  <c r="S69" i="2"/>
  <c r="AA69" i="2"/>
  <c r="AC69" i="2"/>
  <c r="U69" i="2"/>
  <c r="R65" i="2"/>
  <c r="V65" i="2"/>
  <c r="Z65" i="2"/>
  <c r="AD65" i="2"/>
  <c r="AH65" i="2"/>
  <c r="P65" i="2"/>
  <c r="T65" i="2"/>
  <c r="X65" i="2"/>
  <c r="AB65" i="2"/>
  <c r="AF65" i="2"/>
  <c r="O65" i="2"/>
  <c r="W65" i="2"/>
  <c r="AE65" i="2"/>
  <c r="Q65" i="2"/>
  <c r="Y65" i="2"/>
  <c r="AG65" i="2"/>
  <c r="S65" i="2"/>
  <c r="AA65" i="2"/>
  <c r="U65" i="2"/>
  <c r="AC65" i="2"/>
  <c r="R61" i="2"/>
  <c r="V61" i="2"/>
  <c r="Z61" i="2"/>
  <c r="AD61" i="2"/>
  <c r="AH61" i="2"/>
  <c r="P61" i="2"/>
  <c r="T61" i="2"/>
  <c r="X61" i="2"/>
  <c r="AB61" i="2"/>
  <c r="AF61" i="2"/>
  <c r="O61" i="2"/>
  <c r="W61" i="2"/>
  <c r="AE61" i="2"/>
  <c r="Q61" i="2"/>
  <c r="Y61" i="2"/>
  <c r="AG61" i="2"/>
  <c r="S61" i="2"/>
  <c r="AA61" i="2"/>
  <c r="AC61" i="2"/>
  <c r="U61" i="2"/>
  <c r="R57" i="2"/>
  <c r="V57" i="2"/>
  <c r="Z57" i="2"/>
  <c r="AD57" i="2"/>
  <c r="AH57" i="2"/>
  <c r="P57" i="2"/>
  <c r="T57" i="2"/>
  <c r="X57" i="2"/>
  <c r="AB57" i="2"/>
  <c r="AF57" i="2"/>
  <c r="O57" i="2"/>
  <c r="W57" i="2"/>
  <c r="AE57" i="2"/>
  <c r="Q57" i="2"/>
  <c r="Y57" i="2"/>
  <c r="AG57" i="2"/>
  <c r="S57" i="2"/>
  <c r="AA57" i="2"/>
  <c r="U57" i="2"/>
  <c r="AC57" i="2"/>
  <c r="O53" i="2"/>
  <c r="S53" i="2"/>
  <c r="W53" i="2"/>
  <c r="AA53" i="2"/>
  <c r="AE53" i="2"/>
  <c r="Q53" i="2"/>
  <c r="V53" i="2"/>
  <c r="AB53" i="2"/>
  <c r="AG53" i="2"/>
  <c r="T53" i="2"/>
  <c r="Y53" i="2"/>
  <c r="AD53" i="2"/>
  <c r="X53" i="2"/>
  <c r="AH53" i="2"/>
  <c r="P53" i="2"/>
  <c r="Z53" i="2"/>
  <c r="R53" i="2"/>
  <c r="AC53" i="2"/>
  <c r="U53" i="2"/>
  <c r="AF53" i="2"/>
  <c r="O49" i="2"/>
  <c r="S49" i="2"/>
  <c r="W49" i="2"/>
  <c r="AA49" i="2"/>
  <c r="AE49" i="2"/>
  <c r="Q49" i="2"/>
  <c r="V49" i="2"/>
  <c r="AB49" i="2"/>
  <c r="AG49" i="2"/>
  <c r="T49" i="2"/>
  <c r="Y49" i="2"/>
  <c r="AD49" i="2"/>
  <c r="R49" i="2"/>
  <c r="AC49" i="2"/>
  <c r="U49" i="2"/>
  <c r="AF49" i="2"/>
  <c r="X49" i="2"/>
  <c r="AH49" i="2"/>
  <c r="P49" i="2"/>
  <c r="Z49" i="2"/>
  <c r="Q45" i="2"/>
  <c r="U45" i="2"/>
  <c r="Y45" i="2"/>
  <c r="AC45" i="2"/>
  <c r="AG45" i="2"/>
  <c r="O45" i="2"/>
  <c r="S45" i="2"/>
  <c r="W45" i="2"/>
  <c r="AA45" i="2"/>
  <c r="AE45" i="2"/>
  <c r="R45" i="2"/>
  <c r="Z45" i="2"/>
  <c r="AH45" i="2"/>
  <c r="V45" i="2"/>
  <c r="AD45" i="2"/>
  <c r="AB45" i="2"/>
  <c r="P45" i="2"/>
  <c r="AF45" i="2"/>
  <c r="T45" i="2"/>
  <c r="X45" i="2"/>
  <c r="Q41" i="2"/>
  <c r="U41" i="2"/>
  <c r="Y41" i="2"/>
  <c r="AC41" i="2"/>
  <c r="AG41" i="2"/>
  <c r="O41" i="2"/>
  <c r="S41" i="2"/>
  <c r="W41" i="2"/>
  <c r="AA41" i="2"/>
  <c r="AE41" i="2"/>
  <c r="R41" i="2"/>
  <c r="Z41" i="2"/>
  <c r="AH41" i="2"/>
  <c r="V41" i="2"/>
  <c r="AD41" i="2"/>
  <c r="AB41" i="2"/>
  <c r="P41" i="2"/>
  <c r="AF41" i="2"/>
  <c r="T41" i="2"/>
  <c r="X41" i="2"/>
  <c r="Q37" i="2"/>
  <c r="U37" i="2"/>
  <c r="Y37" i="2"/>
  <c r="AC37" i="2"/>
  <c r="AG37" i="2"/>
  <c r="O37" i="2"/>
  <c r="S37" i="2"/>
  <c r="W37" i="2"/>
  <c r="AA37" i="2"/>
  <c r="AE37" i="2"/>
  <c r="R37" i="2"/>
  <c r="Z37" i="2"/>
  <c r="AH37" i="2"/>
  <c r="V37" i="2"/>
  <c r="AD37" i="2"/>
  <c r="AB37" i="2"/>
  <c r="P37" i="2"/>
  <c r="AF37" i="2"/>
  <c r="T37" i="2"/>
  <c r="X37" i="2"/>
  <c r="Q33" i="2"/>
  <c r="U33" i="2"/>
  <c r="Y33" i="2"/>
  <c r="AC33" i="2"/>
  <c r="AG33" i="2"/>
  <c r="O33" i="2"/>
  <c r="S33" i="2"/>
  <c r="W33" i="2"/>
  <c r="AA33" i="2"/>
  <c r="AE33" i="2"/>
  <c r="R33" i="2"/>
  <c r="Z33" i="2"/>
  <c r="AH33" i="2"/>
  <c r="V33" i="2"/>
  <c r="AD33" i="2"/>
  <c r="AB33" i="2"/>
  <c r="P33" i="2"/>
  <c r="AF33" i="2"/>
  <c r="T33" i="2"/>
  <c r="X33" i="2"/>
  <c r="O29" i="2"/>
  <c r="S29" i="2"/>
  <c r="Q29" i="2"/>
  <c r="U29" i="2"/>
  <c r="Y29" i="2"/>
  <c r="AC29" i="2"/>
  <c r="AG29" i="2"/>
  <c r="P29" i="2"/>
  <c r="W29" i="2"/>
  <c r="AB29" i="2"/>
  <c r="AH29" i="2"/>
  <c r="T29" i="2"/>
  <c r="Z29" i="2"/>
  <c r="AE29" i="2"/>
  <c r="X29" i="2"/>
  <c r="R29" i="2"/>
  <c r="AD29" i="2"/>
  <c r="V29" i="2"/>
  <c r="AA29" i="2"/>
  <c r="AF29" i="2"/>
  <c r="O25" i="2"/>
  <c r="S25" i="2"/>
  <c r="W25" i="2"/>
  <c r="AA25" i="2"/>
  <c r="AE25" i="2"/>
  <c r="Q25" i="2"/>
  <c r="U25" i="2"/>
  <c r="Y25" i="2"/>
  <c r="AC25" i="2"/>
  <c r="AG25" i="2"/>
  <c r="P25" i="2"/>
  <c r="X25" i="2"/>
  <c r="AF25" i="2"/>
  <c r="T25" i="2"/>
  <c r="AB25" i="2"/>
  <c r="Z25" i="2"/>
  <c r="R25" i="2"/>
  <c r="AH25" i="2"/>
  <c r="AD25" i="2"/>
  <c r="V25" i="2"/>
  <c r="O21" i="2"/>
  <c r="S21" i="2"/>
  <c r="W21" i="2"/>
  <c r="AA21" i="2"/>
  <c r="AE21" i="2"/>
  <c r="Q21" i="2"/>
  <c r="U21" i="2"/>
  <c r="Y21" i="2"/>
  <c r="AC21" i="2"/>
  <c r="AG21" i="2"/>
  <c r="P21" i="2"/>
  <c r="X21" i="2"/>
  <c r="AF21" i="2"/>
  <c r="T21" i="2"/>
  <c r="AB21" i="2"/>
  <c r="Z21" i="2"/>
  <c r="R21" i="2"/>
  <c r="AH21" i="2"/>
  <c r="V21" i="2"/>
  <c r="AD21" i="2"/>
  <c r="P17" i="2"/>
  <c r="T17" i="2"/>
  <c r="X17" i="2"/>
  <c r="AB17" i="2"/>
  <c r="O17" i="2"/>
  <c r="U17" i="2"/>
  <c r="Z17" i="2"/>
  <c r="AE17" i="2"/>
  <c r="R17" i="2"/>
  <c r="W17" i="2"/>
  <c r="AC17" i="2"/>
  <c r="AG17" i="2"/>
  <c r="V17" i="2"/>
  <c r="AF17" i="2"/>
  <c r="Q17" i="2"/>
  <c r="AA17" i="2"/>
  <c r="Y17" i="2"/>
  <c r="AH17" i="2"/>
  <c r="AD17" i="2"/>
  <c r="S17" i="2"/>
  <c r="O88" i="2"/>
  <c r="S88" i="2"/>
  <c r="W88" i="2"/>
  <c r="AA88" i="2"/>
  <c r="AE88" i="2"/>
  <c r="P88" i="2"/>
  <c r="T88" i="2"/>
  <c r="X88" i="2"/>
  <c r="AB88" i="2"/>
  <c r="AF88" i="2"/>
  <c r="R88" i="2"/>
  <c r="Z88" i="2"/>
  <c r="AH88" i="2"/>
  <c r="AG88" i="2"/>
  <c r="U88" i="2"/>
  <c r="AC88" i="2"/>
  <c r="Q88" i="2"/>
  <c r="V88" i="2"/>
  <c r="AD88" i="2"/>
  <c r="Y88" i="2"/>
  <c r="O84" i="2"/>
  <c r="S84" i="2"/>
  <c r="W84" i="2"/>
  <c r="AA84" i="2"/>
  <c r="AE84" i="2"/>
  <c r="P84" i="2"/>
  <c r="T84" i="2"/>
  <c r="X84" i="2"/>
  <c r="AB84" i="2"/>
  <c r="AF84" i="2"/>
  <c r="R84" i="2"/>
  <c r="Z84" i="2"/>
  <c r="AH84" i="2"/>
  <c r="U84" i="2"/>
  <c r="AC84" i="2"/>
  <c r="Q84" i="2"/>
  <c r="Y84" i="2"/>
  <c r="AG84" i="2"/>
  <c r="V84" i="2"/>
  <c r="AD84" i="2"/>
  <c r="R80" i="2"/>
  <c r="V80" i="2"/>
  <c r="Z80" i="2"/>
  <c r="AD80" i="2"/>
  <c r="AH80" i="2"/>
  <c r="O80" i="2"/>
  <c r="S80" i="2"/>
  <c r="W80" i="2"/>
  <c r="AA80" i="2"/>
  <c r="AE80" i="2"/>
  <c r="P80" i="2"/>
  <c r="T80" i="2"/>
  <c r="X80" i="2"/>
  <c r="AB80" i="2"/>
  <c r="AF80" i="2"/>
  <c r="AC80" i="2"/>
  <c r="Q80" i="2"/>
  <c r="AG80" i="2"/>
  <c r="Y80" i="2"/>
  <c r="U80" i="2"/>
  <c r="P76" i="2"/>
  <c r="T76" i="2"/>
  <c r="X76" i="2"/>
  <c r="AB76" i="2"/>
  <c r="AF76" i="2"/>
  <c r="S76" i="2"/>
  <c r="Y76" i="2"/>
  <c r="AD76" i="2"/>
  <c r="O76" i="2"/>
  <c r="U76" i="2"/>
  <c r="Z76" i="2"/>
  <c r="AE76" i="2"/>
  <c r="Q76" i="2"/>
  <c r="V76" i="2"/>
  <c r="AA76" i="2"/>
  <c r="AG76" i="2"/>
  <c r="AH76" i="2"/>
  <c r="R76" i="2"/>
  <c r="AC76" i="2"/>
  <c r="W76" i="2"/>
  <c r="P72" i="2"/>
  <c r="T72" i="2"/>
  <c r="X72" i="2"/>
  <c r="AB72" i="2"/>
  <c r="AF72" i="2"/>
  <c r="S72" i="2"/>
  <c r="Y72" i="2"/>
  <c r="AD72" i="2"/>
  <c r="O72" i="2"/>
  <c r="U72" i="2"/>
  <c r="Z72" i="2"/>
  <c r="AE72" i="2"/>
  <c r="Q72" i="2"/>
  <c r="V72" i="2"/>
  <c r="AA72" i="2"/>
  <c r="AG72" i="2"/>
  <c r="AC72" i="2"/>
  <c r="AH72" i="2"/>
  <c r="W72" i="2"/>
  <c r="R72" i="2"/>
  <c r="R68" i="2"/>
  <c r="V68" i="2"/>
  <c r="Z68" i="2"/>
  <c r="AD68" i="2"/>
  <c r="AH68" i="2"/>
  <c r="P68" i="2"/>
  <c r="T68" i="2"/>
  <c r="X68" i="2"/>
  <c r="AB68" i="2"/>
  <c r="AF68" i="2"/>
  <c r="S68" i="2"/>
  <c r="AA68" i="2"/>
  <c r="U68" i="2"/>
  <c r="AC68" i="2"/>
  <c r="O68" i="2"/>
  <c r="W68" i="2"/>
  <c r="AE68" i="2"/>
  <c r="Y68" i="2"/>
  <c r="AG68" i="2"/>
  <c r="Q68" i="2"/>
  <c r="R64" i="2"/>
  <c r="V64" i="2"/>
  <c r="Z64" i="2"/>
  <c r="AD64" i="2"/>
  <c r="AH64" i="2"/>
  <c r="P64" i="2"/>
  <c r="T64" i="2"/>
  <c r="X64" i="2"/>
  <c r="AB64" i="2"/>
  <c r="AF64" i="2"/>
  <c r="S64" i="2"/>
  <c r="AA64" i="2"/>
  <c r="U64" i="2"/>
  <c r="AC64" i="2"/>
  <c r="O64" i="2"/>
  <c r="W64" i="2"/>
  <c r="AE64" i="2"/>
  <c r="Q64" i="2"/>
  <c r="AG64" i="2"/>
  <c r="Y64" i="2"/>
  <c r="R60" i="2"/>
  <c r="V60" i="2"/>
  <c r="Z60" i="2"/>
  <c r="AD60" i="2"/>
  <c r="AH60" i="2"/>
  <c r="P60" i="2"/>
  <c r="T60" i="2"/>
  <c r="X60" i="2"/>
  <c r="AB60" i="2"/>
  <c r="AF60" i="2"/>
  <c r="S60" i="2"/>
  <c r="AA60" i="2"/>
  <c r="U60" i="2"/>
  <c r="AC60" i="2"/>
  <c r="O60" i="2"/>
  <c r="W60" i="2"/>
  <c r="AE60" i="2"/>
  <c r="Y60" i="2"/>
  <c r="AG60" i="2"/>
  <c r="Q60" i="2"/>
  <c r="O56" i="2"/>
  <c r="S56" i="2"/>
  <c r="W56" i="2"/>
  <c r="P56" i="2"/>
  <c r="U56" i="2"/>
  <c r="Z56" i="2"/>
  <c r="AD56" i="2"/>
  <c r="AH56" i="2"/>
  <c r="R56" i="2"/>
  <c r="X56" i="2"/>
  <c r="AB56" i="2"/>
  <c r="AF56" i="2"/>
  <c r="Q56" i="2"/>
  <c r="AA56" i="2"/>
  <c r="T56" i="2"/>
  <c r="AC56" i="2"/>
  <c r="V56" i="2"/>
  <c r="AE56" i="2"/>
  <c r="AG56" i="2"/>
  <c r="Y56" i="2"/>
  <c r="O52" i="2"/>
  <c r="S52" i="2"/>
  <c r="W52" i="2"/>
  <c r="AA52" i="2"/>
  <c r="AE52" i="2"/>
  <c r="P52" i="2"/>
  <c r="U52" i="2"/>
  <c r="Z52" i="2"/>
  <c r="AF52" i="2"/>
  <c r="R52" i="2"/>
  <c r="X52" i="2"/>
  <c r="AC52" i="2"/>
  <c r="AH52" i="2"/>
  <c r="V52" i="2"/>
  <c r="AG52" i="2"/>
  <c r="Y52" i="2"/>
  <c r="Q52" i="2"/>
  <c r="AB52" i="2"/>
  <c r="AD52" i="2"/>
  <c r="T52" i="2"/>
  <c r="Q48" i="2"/>
  <c r="O48" i="2"/>
  <c r="S48" i="2"/>
  <c r="W48" i="2"/>
  <c r="AA48" i="2"/>
  <c r="AE48" i="2"/>
  <c r="U48" i="2"/>
  <c r="Z48" i="2"/>
  <c r="AF48" i="2"/>
  <c r="R48" i="2"/>
  <c r="X48" i="2"/>
  <c r="AC48" i="2"/>
  <c r="AH48" i="2"/>
  <c r="P48" i="2"/>
  <c r="AB48" i="2"/>
  <c r="T48" i="2"/>
  <c r="AD48" i="2"/>
  <c r="V48" i="2"/>
  <c r="AG48" i="2"/>
  <c r="Y48" i="2"/>
  <c r="Q44" i="2"/>
  <c r="U44" i="2"/>
  <c r="Y44" i="2"/>
  <c r="AC44" i="2"/>
  <c r="AG44" i="2"/>
  <c r="O44" i="2"/>
  <c r="S44" i="2"/>
  <c r="W44" i="2"/>
  <c r="AA44" i="2"/>
  <c r="AE44" i="2"/>
  <c r="V44" i="2"/>
  <c r="AD44" i="2"/>
  <c r="R44" i="2"/>
  <c r="Z44" i="2"/>
  <c r="AH44" i="2"/>
  <c r="P44" i="2"/>
  <c r="AF44" i="2"/>
  <c r="T44" i="2"/>
  <c r="X44" i="2"/>
  <c r="AB44" i="2"/>
  <c r="Q40" i="2"/>
  <c r="U40" i="2"/>
  <c r="Y40" i="2"/>
  <c r="AC40" i="2"/>
  <c r="AG40" i="2"/>
  <c r="O40" i="2"/>
  <c r="S40" i="2"/>
  <c r="W40" i="2"/>
  <c r="AA40" i="2"/>
  <c r="AE40" i="2"/>
  <c r="V40" i="2"/>
  <c r="AD40" i="2"/>
  <c r="R40" i="2"/>
  <c r="Z40" i="2"/>
  <c r="AH40" i="2"/>
  <c r="P40" i="2"/>
  <c r="AF40" i="2"/>
  <c r="T40" i="2"/>
  <c r="X40" i="2"/>
  <c r="AB40" i="2"/>
  <c r="Q36" i="2"/>
  <c r="U36" i="2"/>
  <c r="Y36" i="2"/>
  <c r="AC36" i="2"/>
  <c r="AG36" i="2"/>
  <c r="O36" i="2"/>
  <c r="S36" i="2"/>
  <c r="W36" i="2"/>
  <c r="AA36" i="2"/>
  <c r="AE36" i="2"/>
  <c r="V36" i="2"/>
  <c r="AD36" i="2"/>
  <c r="R36" i="2"/>
  <c r="Z36" i="2"/>
  <c r="AH36" i="2"/>
  <c r="P36" i="2"/>
  <c r="AF36" i="2"/>
  <c r="T36" i="2"/>
  <c r="X36" i="2"/>
  <c r="AB36" i="2"/>
  <c r="Q32" i="2"/>
  <c r="U32" i="2"/>
  <c r="Y32" i="2"/>
  <c r="AC32" i="2"/>
  <c r="AG32" i="2"/>
  <c r="O32" i="2"/>
  <c r="S32" i="2"/>
  <c r="W32" i="2"/>
  <c r="AA32" i="2"/>
  <c r="AE32" i="2"/>
  <c r="V32" i="2"/>
  <c r="AD32" i="2"/>
  <c r="R32" i="2"/>
  <c r="Z32" i="2"/>
  <c r="AH32" i="2"/>
  <c r="P32" i="2"/>
  <c r="AF32" i="2"/>
  <c r="T32" i="2"/>
  <c r="X32" i="2"/>
  <c r="AB32" i="2"/>
  <c r="O28" i="2"/>
  <c r="S28" i="2"/>
  <c r="W28" i="2"/>
  <c r="AA28" i="2"/>
  <c r="AE28" i="2"/>
  <c r="Q28" i="2"/>
  <c r="U28" i="2"/>
  <c r="Y28" i="2"/>
  <c r="AC28" i="2"/>
  <c r="AG28" i="2"/>
  <c r="T28" i="2"/>
  <c r="AB28" i="2"/>
  <c r="P28" i="2"/>
  <c r="X28" i="2"/>
  <c r="AF28" i="2"/>
  <c r="AD28" i="2"/>
  <c r="V28" i="2"/>
  <c r="AH28" i="2"/>
  <c r="R28" i="2"/>
  <c r="Z28" i="2"/>
  <c r="O24" i="2"/>
  <c r="S24" i="2"/>
  <c r="W24" i="2"/>
  <c r="AA24" i="2"/>
  <c r="AE24" i="2"/>
  <c r="Q24" i="2"/>
  <c r="U24" i="2"/>
  <c r="Y24" i="2"/>
  <c r="AC24" i="2"/>
  <c r="AG24" i="2"/>
  <c r="T24" i="2"/>
  <c r="AB24" i="2"/>
  <c r="P24" i="2"/>
  <c r="X24" i="2"/>
  <c r="AF24" i="2"/>
  <c r="AD24" i="2"/>
  <c r="V24" i="2"/>
  <c r="R24" i="2"/>
  <c r="Z24" i="2"/>
  <c r="AH24" i="2"/>
  <c r="O20" i="2"/>
  <c r="S20" i="2"/>
  <c r="W20" i="2"/>
  <c r="AA20" i="2"/>
  <c r="AE20" i="2"/>
  <c r="Q20" i="2"/>
  <c r="U20" i="2"/>
  <c r="Y20" i="2"/>
  <c r="AC20" i="2"/>
  <c r="AG20" i="2"/>
  <c r="T20" i="2"/>
  <c r="AB20" i="2"/>
  <c r="P20" i="2"/>
  <c r="X20" i="2"/>
  <c r="AF20" i="2"/>
  <c r="AD20" i="2"/>
  <c r="V20" i="2"/>
  <c r="AH20" i="2"/>
  <c r="R20" i="2"/>
  <c r="Z20" i="2"/>
  <c r="P16" i="2"/>
  <c r="T16" i="2"/>
  <c r="X16" i="2"/>
  <c r="AB16" i="2"/>
  <c r="AF16" i="2"/>
  <c r="S16" i="2"/>
  <c r="Y16" i="2"/>
  <c r="AD16" i="2"/>
  <c r="Q16" i="2"/>
  <c r="V16" i="2"/>
  <c r="AA16" i="2"/>
  <c r="AG16" i="2"/>
  <c r="U16" i="2"/>
  <c r="AE16" i="2"/>
  <c r="O16" i="2"/>
  <c r="Z16" i="2"/>
  <c r="W16" i="2"/>
  <c r="AH16" i="2"/>
  <c r="R16" i="2"/>
  <c r="AC16" i="2"/>
  <c r="O87" i="2"/>
  <c r="S87" i="2"/>
  <c r="W87" i="2"/>
  <c r="AA87" i="2"/>
  <c r="AE87" i="2"/>
  <c r="P87" i="2"/>
  <c r="T87" i="2"/>
  <c r="X87" i="2"/>
  <c r="AB87" i="2"/>
  <c r="AF87" i="2"/>
  <c r="V87" i="2"/>
  <c r="AD87" i="2"/>
  <c r="Q87" i="2"/>
  <c r="Y87" i="2"/>
  <c r="AG87" i="2"/>
  <c r="U87" i="2"/>
  <c r="R87" i="2"/>
  <c r="Z87" i="2"/>
  <c r="AH87" i="2"/>
  <c r="AC87" i="2"/>
  <c r="O83" i="2"/>
  <c r="S83" i="2"/>
  <c r="W83" i="2"/>
  <c r="AA83" i="2"/>
  <c r="AE83" i="2"/>
  <c r="P83" i="2"/>
  <c r="T83" i="2"/>
  <c r="X83" i="2"/>
  <c r="AB83" i="2"/>
  <c r="AF83" i="2"/>
  <c r="V83" i="2"/>
  <c r="AD83" i="2"/>
  <c r="U83" i="2"/>
  <c r="Q83" i="2"/>
  <c r="Y83" i="2"/>
  <c r="AG83" i="2"/>
  <c r="AC83" i="2"/>
  <c r="R83" i="2"/>
  <c r="Z83" i="2"/>
  <c r="AH83" i="2"/>
  <c r="P79" i="2"/>
  <c r="R79" i="2"/>
  <c r="V79" i="2"/>
  <c r="Z79" i="2"/>
  <c r="AD79" i="2"/>
  <c r="AH79" i="2"/>
  <c r="S79" i="2"/>
  <c r="W79" i="2"/>
  <c r="AA79" i="2"/>
  <c r="AE79" i="2"/>
  <c r="O79" i="2"/>
  <c r="T79" i="2"/>
  <c r="X79" i="2"/>
  <c r="AB79" i="2"/>
  <c r="AF79" i="2"/>
  <c r="Q79" i="2"/>
  <c r="AG79" i="2"/>
  <c r="U79" i="2"/>
  <c r="AC79" i="2"/>
  <c r="Y79" i="2"/>
  <c r="P75" i="2"/>
  <c r="T75" i="2"/>
  <c r="X75" i="2"/>
  <c r="AB75" i="2"/>
  <c r="AF75" i="2"/>
  <c r="R75" i="2"/>
  <c r="W75" i="2"/>
  <c r="AC75" i="2"/>
  <c r="AH75" i="2"/>
  <c r="S75" i="2"/>
  <c r="Y75" i="2"/>
  <c r="AD75" i="2"/>
  <c r="O75" i="2"/>
  <c r="U75" i="2"/>
  <c r="Z75" i="2"/>
  <c r="AE75" i="2"/>
  <c r="AG75" i="2"/>
  <c r="Q75" i="2"/>
  <c r="V75" i="2"/>
  <c r="AA75" i="2"/>
  <c r="R71" i="2"/>
  <c r="V71" i="2"/>
  <c r="P71" i="2"/>
  <c r="T71" i="2"/>
  <c r="X71" i="2"/>
  <c r="AB71" i="2"/>
  <c r="AF71" i="2"/>
  <c r="O71" i="2"/>
  <c r="W71" i="2"/>
  <c r="AC71" i="2"/>
  <c r="AH71" i="2"/>
  <c r="Q71" i="2"/>
  <c r="Y71" i="2"/>
  <c r="AD71" i="2"/>
  <c r="S71" i="2"/>
  <c r="Z71" i="2"/>
  <c r="AE71" i="2"/>
  <c r="AA71" i="2"/>
  <c r="AG71" i="2"/>
  <c r="U71" i="2"/>
  <c r="R67" i="2"/>
  <c r="V67" i="2"/>
  <c r="Z67" i="2"/>
  <c r="AD67" i="2"/>
  <c r="AH67" i="2"/>
  <c r="P67" i="2"/>
  <c r="T67" i="2"/>
  <c r="X67" i="2"/>
  <c r="AB67" i="2"/>
  <c r="AF67" i="2"/>
  <c r="O67" i="2"/>
  <c r="W67" i="2"/>
  <c r="AE67" i="2"/>
  <c r="Q67" i="2"/>
  <c r="Y67" i="2"/>
  <c r="AG67" i="2"/>
  <c r="S67" i="2"/>
  <c r="AA67" i="2"/>
  <c r="U67" i="2"/>
  <c r="AC67" i="2"/>
  <c r="R63" i="2"/>
  <c r="V63" i="2"/>
  <c r="Z63" i="2"/>
  <c r="AD63" i="2"/>
  <c r="AH63" i="2"/>
  <c r="P63" i="2"/>
  <c r="T63" i="2"/>
  <c r="X63" i="2"/>
  <c r="AB63" i="2"/>
  <c r="AF63" i="2"/>
  <c r="O63" i="2"/>
  <c r="W63" i="2"/>
  <c r="AE63" i="2"/>
  <c r="Q63" i="2"/>
  <c r="Y63" i="2"/>
  <c r="AG63" i="2"/>
  <c r="S63" i="2"/>
  <c r="AA63" i="2"/>
  <c r="AC63" i="2"/>
  <c r="U63" i="2"/>
  <c r="R59" i="2"/>
  <c r="V59" i="2"/>
  <c r="Z59" i="2"/>
  <c r="AD59" i="2"/>
  <c r="AH59" i="2"/>
  <c r="P59" i="2"/>
  <c r="T59" i="2"/>
  <c r="X59" i="2"/>
  <c r="AB59" i="2"/>
  <c r="AF59" i="2"/>
  <c r="O59" i="2"/>
  <c r="W59" i="2"/>
  <c r="AE59" i="2"/>
  <c r="Q59" i="2"/>
  <c r="Y59" i="2"/>
  <c r="AG59" i="2"/>
  <c r="S59" i="2"/>
  <c r="AA59" i="2"/>
  <c r="U59" i="2"/>
  <c r="AC59" i="2"/>
  <c r="O55" i="2"/>
  <c r="S55" i="2"/>
  <c r="W55" i="2"/>
  <c r="AA55" i="2"/>
  <c r="AE55" i="2"/>
  <c r="T55" i="2"/>
  <c r="Y55" i="2"/>
  <c r="AD55" i="2"/>
  <c r="Q55" i="2"/>
  <c r="V55" i="2"/>
  <c r="AB55" i="2"/>
  <c r="AG55" i="2"/>
  <c r="P55" i="2"/>
  <c r="Z55" i="2"/>
  <c r="R55" i="2"/>
  <c r="AC55" i="2"/>
  <c r="U55" i="2"/>
  <c r="AF55" i="2"/>
  <c r="X55" i="2"/>
  <c r="AH55" i="2"/>
  <c r="O51" i="2"/>
  <c r="S51" i="2"/>
  <c r="W51" i="2"/>
  <c r="AA51" i="2"/>
  <c r="AE51" i="2"/>
  <c r="T51" i="2"/>
  <c r="Y51" i="2"/>
  <c r="AD51" i="2"/>
  <c r="Q51" i="2"/>
  <c r="V51" i="2"/>
  <c r="AB51" i="2"/>
  <c r="AG51" i="2"/>
  <c r="U51" i="2"/>
  <c r="AF51" i="2"/>
  <c r="X51" i="2"/>
  <c r="AH51" i="2"/>
  <c r="P51" i="2"/>
  <c r="Z51" i="2"/>
  <c r="R51" i="2"/>
  <c r="AC51" i="2"/>
  <c r="Q47" i="2"/>
  <c r="U47" i="2"/>
  <c r="Y47" i="2"/>
  <c r="AC47" i="2"/>
  <c r="AG47" i="2"/>
  <c r="O47" i="2"/>
  <c r="S47" i="2"/>
  <c r="W47" i="2"/>
  <c r="AA47" i="2"/>
  <c r="AE47" i="2"/>
  <c r="R47" i="2"/>
  <c r="Z47" i="2"/>
  <c r="AH47" i="2"/>
  <c r="V47" i="2"/>
  <c r="AD47" i="2"/>
  <c r="T47" i="2"/>
  <c r="X47" i="2"/>
  <c r="AB47" i="2"/>
  <c r="P47" i="2"/>
  <c r="AF47" i="2"/>
  <c r="Q43" i="2"/>
  <c r="U43" i="2"/>
  <c r="Y43" i="2"/>
  <c r="AC43" i="2"/>
  <c r="AG43" i="2"/>
  <c r="O43" i="2"/>
  <c r="S43" i="2"/>
  <c r="W43" i="2"/>
  <c r="AA43" i="2"/>
  <c r="AE43" i="2"/>
  <c r="R43" i="2"/>
  <c r="Z43" i="2"/>
  <c r="AH43" i="2"/>
  <c r="V43" i="2"/>
  <c r="AD43" i="2"/>
  <c r="T43" i="2"/>
  <c r="X43" i="2"/>
  <c r="AB43" i="2"/>
  <c r="P43" i="2"/>
  <c r="AF43" i="2"/>
  <c r="Q39" i="2"/>
  <c r="U39" i="2"/>
  <c r="Y39" i="2"/>
  <c r="AC39" i="2"/>
  <c r="AG39" i="2"/>
  <c r="O39" i="2"/>
  <c r="S39" i="2"/>
  <c r="W39" i="2"/>
  <c r="AA39" i="2"/>
  <c r="AE39" i="2"/>
  <c r="R39" i="2"/>
  <c r="Z39" i="2"/>
  <c r="AH39" i="2"/>
  <c r="V39" i="2"/>
  <c r="AD39" i="2"/>
  <c r="T39" i="2"/>
  <c r="X39" i="2"/>
  <c r="AB39" i="2"/>
  <c r="AF39" i="2"/>
  <c r="P39" i="2"/>
  <c r="Q35" i="2"/>
  <c r="U35" i="2"/>
  <c r="Y35" i="2"/>
  <c r="AC35" i="2"/>
  <c r="AG35" i="2"/>
  <c r="O35" i="2"/>
  <c r="S35" i="2"/>
  <c r="W35" i="2"/>
  <c r="AA35" i="2"/>
  <c r="AE35" i="2"/>
  <c r="R35" i="2"/>
  <c r="Z35" i="2"/>
  <c r="AH35" i="2"/>
  <c r="V35" i="2"/>
  <c r="AD35" i="2"/>
  <c r="T35" i="2"/>
  <c r="X35" i="2"/>
  <c r="AB35" i="2"/>
  <c r="AF35" i="2"/>
  <c r="P35" i="2"/>
  <c r="Q31" i="2"/>
  <c r="U31" i="2"/>
  <c r="O31" i="2"/>
  <c r="T31" i="2"/>
  <c r="Y31" i="2"/>
  <c r="AC31" i="2"/>
  <c r="AG31" i="2"/>
  <c r="R31" i="2"/>
  <c r="W31" i="2"/>
  <c r="AA31" i="2"/>
  <c r="AE31" i="2"/>
  <c r="P31" i="2"/>
  <c r="Z31" i="2"/>
  <c r="AH31" i="2"/>
  <c r="V31" i="2"/>
  <c r="AD31" i="2"/>
  <c r="S31" i="2"/>
  <c r="X31" i="2"/>
  <c r="AB31" i="2"/>
  <c r="AF31" i="2"/>
  <c r="O27" i="2"/>
  <c r="S27" i="2"/>
  <c r="W27" i="2"/>
  <c r="AA27" i="2"/>
  <c r="AE27" i="2"/>
  <c r="Q27" i="2"/>
  <c r="U27" i="2"/>
  <c r="Y27" i="2"/>
  <c r="AC27" i="2"/>
  <c r="AG27" i="2"/>
  <c r="P27" i="2"/>
  <c r="X27" i="2"/>
  <c r="AF27" i="2"/>
  <c r="T27" i="2"/>
  <c r="AB27" i="2"/>
  <c r="R27" i="2"/>
  <c r="AH27" i="2"/>
  <c r="Z27" i="2"/>
  <c r="V27" i="2"/>
  <c r="AD27" i="2"/>
  <c r="O23" i="2"/>
  <c r="S23" i="2"/>
  <c r="W23" i="2"/>
  <c r="AA23" i="2"/>
  <c r="AE23" i="2"/>
  <c r="Q23" i="2"/>
  <c r="U23" i="2"/>
  <c r="Y23" i="2"/>
  <c r="AC23" i="2"/>
  <c r="AG23" i="2"/>
  <c r="P23" i="2"/>
  <c r="X23" i="2"/>
  <c r="AF23" i="2"/>
  <c r="T23" i="2"/>
  <c r="AB23" i="2"/>
  <c r="R23" i="2"/>
  <c r="AH23" i="2"/>
  <c r="Z23" i="2"/>
  <c r="V23" i="2"/>
  <c r="AD23" i="2"/>
  <c r="O19" i="2"/>
  <c r="S19" i="2"/>
  <c r="W19" i="2"/>
  <c r="AA19" i="2"/>
  <c r="AE19" i="2"/>
  <c r="Q19" i="2"/>
  <c r="U19" i="2"/>
  <c r="Y19" i="2"/>
  <c r="AC19" i="2"/>
  <c r="AG19" i="2"/>
  <c r="P19" i="2"/>
  <c r="X19" i="2"/>
  <c r="AF19" i="2"/>
  <c r="T19" i="2"/>
  <c r="AB19" i="2"/>
  <c r="R19" i="2"/>
  <c r="AH19" i="2"/>
  <c r="Z19" i="2"/>
  <c r="V19" i="2"/>
  <c r="AD19" i="2"/>
  <c r="P15" i="2"/>
  <c r="T15" i="2"/>
  <c r="X15" i="2"/>
  <c r="AB15" i="2"/>
  <c r="AF15" i="2"/>
  <c r="R15" i="2"/>
  <c r="W15" i="2"/>
  <c r="AC15" i="2"/>
  <c r="AH15" i="2"/>
  <c r="O15" i="2"/>
  <c r="U15" i="2"/>
  <c r="Z15" i="2"/>
  <c r="AE15" i="2"/>
  <c r="S15" i="2"/>
  <c r="AD15" i="2"/>
  <c r="Y15" i="2"/>
  <c r="V15" i="2"/>
  <c r="AA15" i="2"/>
  <c r="AG15" i="2"/>
  <c r="Q15" i="2"/>
  <c r="O91" i="2"/>
  <c r="S91" i="2"/>
  <c r="W91" i="2"/>
  <c r="AA91" i="2"/>
  <c r="AE91" i="2"/>
  <c r="R91" i="2"/>
  <c r="AD91" i="2"/>
  <c r="P91" i="2"/>
  <c r="T91" i="2"/>
  <c r="X91" i="2"/>
  <c r="AB91" i="2"/>
  <c r="AF91" i="2"/>
  <c r="Z91" i="2"/>
  <c r="Q91" i="2"/>
  <c r="U91" i="2"/>
  <c r="Y91" i="2"/>
  <c r="AC91" i="2"/>
  <c r="AG91" i="2"/>
  <c r="V91" i="2"/>
  <c r="AH91" i="2"/>
  <c r="Q13" i="2"/>
  <c r="U13" i="2"/>
  <c r="Y13" i="2"/>
  <c r="AC13" i="2"/>
  <c r="AG13" i="2"/>
  <c r="R13" i="2"/>
  <c r="V13" i="2"/>
  <c r="Z13" i="2"/>
  <c r="AD13" i="2"/>
  <c r="AH13" i="2"/>
  <c r="O13" i="2"/>
  <c r="S13" i="2"/>
  <c r="W13" i="2"/>
  <c r="P13" i="2"/>
  <c r="T13" i="2"/>
  <c r="X13" i="2"/>
  <c r="Q3" i="2"/>
  <c r="U3" i="2"/>
  <c r="Y3" i="2"/>
  <c r="AC3" i="2"/>
  <c r="AG3" i="2"/>
  <c r="P3" i="2"/>
  <c r="AD3" i="2"/>
  <c r="AH3" i="2"/>
  <c r="X3" i="2"/>
  <c r="T3" i="2"/>
  <c r="Q10" i="2"/>
  <c r="U10" i="2"/>
  <c r="Y10" i="2"/>
  <c r="AC10" i="2"/>
  <c r="AG10" i="2"/>
  <c r="V10" i="2"/>
  <c r="Z10" i="2"/>
  <c r="AD10" i="2"/>
  <c r="AH10" i="2"/>
  <c r="S10" i="2"/>
  <c r="W10" i="2"/>
  <c r="X10" i="2"/>
  <c r="P10" i="2"/>
  <c r="T10" i="2"/>
  <c r="Q6" i="2"/>
  <c r="U6" i="2"/>
  <c r="Y6" i="2"/>
  <c r="AC6" i="2"/>
  <c r="AG6" i="2"/>
  <c r="P6" i="2"/>
  <c r="Z6" i="2"/>
  <c r="AD6" i="2"/>
  <c r="AH6" i="2"/>
  <c r="T6" i="2"/>
  <c r="W6" i="2"/>
  <c r="X6" i="2"/>
  <c r="Q7" i="2"/>
  <c r="U7" i="2"/>
  <c r="Y7" i="2"/>
  <c r="AC7" i="2"/>
  <c r="AG7" i="2"/>
  <c r="V7" i="2"/>
  <c r="Z7" i="2"/>
  <c r="AD7" i="2"/>
  <c r="AH7" i="2"/>
  <c r="S7" i="2"/>
  <c r="W7" i="2"/>
  <c r="T7" i="2"/>
  <c r="P7" i="2"/>
  <c r="X7" i="2"/>
  <c r="Q9" i="2"/>
  <c r="U9" i="2"/>
  <c r="Y9" i="2"/>
  <c r="AC9" i="2"/>
  <c r="AG9" i="2"/>
  <c r="V9" i="2"/>
  <c r="Z9" i="2"/>
  <c r="AD9" i="2"/>
  <c r="AH9" i="2"/>
  <c r="S9" i="2"/>
  <c r="W9" i="2"/>
  <c r="P9" i="2"/>
  <c r="X9" i="2"/>
  <c r="T9" i="2"/>
  <c r="Q5" i="2"/>
  <c r="U5" i="2"/>
  <c r="Y5" i="2"/>
  <c r="AC5" i="2"/>
  <c r="AG5" i="2"/>
  <c r="X5" i="2"/>
  <c r="Z5" i="2"/>
  <c r="AD5" i="2"/>
  <c r="AH5" i="2"/>
  <c r="T5" i="2"/>
  <c r="W5" i="2"/>
  <c r="P5" i="2"/>
  <c r="Q11" i="2"/>
  <c r="U11" i="2"/>
  <c r="Y11" i="2"/>
  <c r="AC11" i="2"/>
  <c r="AG11" i="2"/>
  <c r="R11" i="2"/>
  <c r="V11" i="2"/>
  <c r="Z11" i="2"/>
  <c r="AD11" i="2"/>
  <c r="AH11" i="2"/>
  <c r="O11" i="2"/>
  <c r="S11" i="2"/>
  <c r="W11" i="2"/>
  <c r="T11" i="2"/>
  <c r="X11" i="2"/>
  <c r="P11" i="2"/>
  <c r="Q12" i="2"/>
  <c r="U12" i="2"/>
  <c r="Y12" i="2"/>
  <c r="AC12" i="2"/>
  <c r="AG12" i="2"/>
  <c r="R12" i="2"/>
  <c r="V12" i="2"/>
  <c r="Z12" i="2"/>
  <c r="AD12" i="2"/>
  <c r="AH12" i="2"/>
  <c r="O12" i="2"/>
  <c r="S12" i="2"/>
  <c r="W12" i="2"/>
  <c r="P12" i="2"/>
  <c r="T12" i="2"/>
  <c r="X12" i="2"/>
  <c r="Q8" i="2"/>
  <c r="U8" i="2"/>
  <c r="Y8" i="2"/>
  <c r="AC8" i="2"/>
  <c r="AG8" i="2"/>
  <c r="V8" i="2"/>
  <c r="Z8" i="2"/>
  <c r="AD8" i="2"/>
  <c r="AH8" i="2"/>
  <c r="S8" i="2"/>
  <c r="W8" i="2"/>
  <c r="P8" i="2"/>
  <c r="T8" i="2"/>
  <c r="X8" i="2"/>
  <c r="Q4" i="2"/>
  <c r="U4" i="2"/>
  <c r="Y4" i="2"/>
  <c r="AC4" i="2"/>
  <c r="AG4" i="2"/>
  <c r="Z4" i="2"/>
  <c r="AD4" i="2"/>
  <c r="AH4" i="2"/>
  <c r="P4" i="2"/>
  <c r="T4" i="2"/>
  <c r="X4" i="2"/>
  <c r="W4" i="2"/>
  <c r="I42" i="2"/>
  <c r="L37" i="2"/>
  <c r="I21" i="2"/>
  <c r="AG29" i="3" s="1"/>
  <c r="AA96" i="3"/>
  <c r="G44" i="2"/>
  <c r="G41" i="2"/>
  <c r="G36" i="2"/>
  <c r="I28" i="2"/>
  <c r="AG36" i="3" s="1"/>
  <c r="I22" i="2"/>
  <c r="AA84" i="3"/>
  <c r="F19" i="2"/>
  <c r="H19" i="2" s="1"/>
  <c r="I90" i="2"/>
  <c r="AA98" i="3"/>
  <c r="J79" i="2"/>
  <c r="L70" i="2"/>
  <c r="I64" i="2"/>
  <c r="F39" i="2"/>
  <c r="G77" i="2"/>
  <c r="I65" i="2"/>
  <c r="L59" i="2"/>
  <c r="L54" i="2"/>
  <c r="AC2" i="2"/>
  <c r="AD2" i="2"/>
  <c r="AG2" i="2"/>
  <c r="AH2" i="2"/>
  <c r="AG99" i="3"/>
  <c r="F87" i="2"/>
  <c r="AA95" i="3"/>
  <c r="G80" i="2"/>
  <c r="AA97" i="3"/>
  <c r="F75" i="2"/>
  <c r="F57" i="2"/>
  <c r="I47" i="2"/>
  <c r="L45" i="2"/>
  <c r="G38" i="2"/>
  <c r="I37" i="2"/>
  <c r="G33" i="2"/>
  <c r="F23" i="2"/>
  <c r="H23" i="2" s="1"/>
  <c r="G21" i="2"/>
  <c r="G17" i="2"/>
  <c r="I14" i="2"/>
  <c r="I11" i="2"/>
  <c r="AA11" i="2" s="1"/>
  <c r="I9" i="2"/>
  <c r="F7" i="2"/>
  <c r="H7" i="2" s="1"/>
  <c r="G2" i="2"/>
  <c r="G8" i="2"/>
  <c r="B5" i="2"/>
  <c r="B3" i="2"/>
  <c r="L75" i="2"/>
  <c r="I75" i="2"/>
  <c r="L84" i="2"/>
  <c r="H75" i="2"/>
  <c r="M47" i="2"/>
  <c r="M53" i="2"/>
  <c r="G47" i="2"/>
  <c r="G37" i="2"/>
  <c r="I23" i="2"/>
  <c r="L21" i="2"/>
  <c r="L8" i="2"/>
  <c r="M7" i="2"/>
  <c r="I91" i="2"/>
  <c r="I89" i="2"/>
  <c r="M83" i="2"/>
  <c r="M69" i="2"/>
  <c r="J65" i="2"/>
  <c r="L62" i="2"/>
  <c r="L61" i="2"/>
  <c r="I57" i="2"/>
  <c r="I53" i="2"/>
  <c r="L51" i="2"/>
  <c r="L47" i="2"/>
  <c r="B47" i="2"/>
  <c r="L41" i="2"/>
  <c r="I33" i="2"/>
  <c r="L23" i="2"/>
  <c r="G11" i="2"/>
  <c r="G9" i="2"/>
  <c r="H91" i="2"/>
  <c r="G83" i="2"/>
  <c r="G69" i="2"/>
  <c r="G53" i="2"/>
  <c r="I41" i="2"/>
  <c r="L36" i="2"/>
  <c r="L91" i="2"/>
  <c r="B91" i="2"/>
  <c r="I82" i="2"/>
  <c r="L53" i="2"/>
  <c r="B53" i="2"/>
  <c r="L9" i="2"/>
  <c r="M39" i="2"/>
  <c r="L69" i="2"/>
  <c r="B61" i="2"/>
  <c r="M91" i="2"/>
  <c r="G91" i="2"/>
  <c r="I83" i="2"/>
  <c r="B83" i="2"/>
  <c r="M75" i="2"/>
  <c r="G75" i="2"/>
  <c r="I69" i="2"/>
  <c r="B69" i="2"/>
  <c r="L67" i="2"/>
  <c r="H61" i="2"/>
  <c r="I51" i="2"/>
  <c r="I39" i="2"/>
  <c r="M23" i="2"/>
  <c r="G23" i="2"/>
  <c r="I12" i="2"/>
  <c r="L11" i="2"/>
  <c r="L83" i="2"/>
  <c r="I61" i="2"/>
  <c r="L39" i="2"/>
  <c r="H83" i="2"/>
  <c r="L76" i="2"/>
  <c r="H69" i="2"/>
  <c r="M61" i="2"/>
  <c r="G61" i="2"/>
  <c r="G39" i="2"/>
  <c r="M35" i="2"/>
  <c r="I30" i="2"/>
  <c r="I17" i="2"/>
  <c r="G74" i="2"/>
  <c r="G71" i="2"/>
  <c r="F27" i="2"/>
  <c r="H27" i="2" s="1"/>
  <c r="J27" i="2"/>
  <c r="M27" i="2"/>
  <c r="G24" i="2"/>
  <c r="I24" i="2"/>
  <c r="I15" i="2"/>
  <c r="L89" i="2"/>
  <c r="J87" i="2"/>
  <c r="I84" i="2"/>
  <c r="I76" i="2"/>
  <c r="I72" i="2"/>
  <c r="I70" i="2"/>
  <c r="G63" i="2"/>
  <c r="G59" i="2"/>
  <c r="I59" i="2"/>
  <c r="I54" i="2"/>
  <c r="G48" i="2"/>
  <c r="F41" i="2"/>
  <c r="J41" i="2"/>
  <c r="H41" i="2"/>
  <c r="M41" i="2"/>
  <c r="G29" i="2"/>
  <c r="L29" i="2"/>
  <c r="L27" i="2"/>
  <c r="G20" i="2"/>
  <c r="L20" i="2"/>
  <c r="F11" i="2"/>
  <c r="H11" i="2" s="1"/>
  <c r="J11" i="2"/>
  <c r="M11" i="2"/>
  <c r="I6" i="2"/>
  <c r="S6" i="2" s="1"/>
  <c r="I87" i="2"/>
  <c r="L81" i="2"/>
  <c r="J73" i="2"/>
  <c r="I45" i="2"/>
  <c r="L43" i="2"/>
  <c r="G28" i="2"/>
  <c r="L28" i="2"/>
  <c r="I27" i="2"/>
  <c r="I26" i="2"/>
  <c r="AG34" i="3" s="1"/>
  <c r="G13" i="2"/>
  <c r="L13" i="2"/>
  <c r="I81" i="2"/>
  <c r="G67" i="2"/>
  <c r="I67" i="2"/>
  <c r="G66" i="2"/>
  <c r="I62" i="2"/>
  <c r="G42" i="2"/>
  <c r="L42" i="2"/>
  <c r="G40" i="2"/>
  <c r="F35" i="2"/>
  <c r="H35" i="2"/>
  <c r="G27" i="2"/>
  <c r="L24" i="2"/>
  <c r="G12" i="2"/>
  <c r="L12" i="2"/>
  <c r="I10" i="2"/>
  <c r="A10" i="2" s="1"/>
  <c r="J57" i="2"/>
  <c r="H53" i="2"/>
  <c r="H47" i="2"/>
  <c r="H39" i="2"/>
  <c r="L33" i="2"/>
  <c r="M19" i="2"/>
  <c r="L17" i="2"/>
  <c r="L5" i="2"/>
  <c r="J5" i="2"/>
  <c r="I5" i="2"/>
  <c r="M5" i="2"/>
  <c r="G5" i="2"/>
  <c r="G87" i="2"/>
  <c r="L87" i="2"/>
  <c r="B87" i="2"/>
  <c r="H87" i="2"/>
  <c r="M87" i="2"/>
  <c r="I66" i="2"/>
  <c r="L66" i="2"/>
  <c r="I63" i="2"/>
  <c r="L63" i="2"/>
  <c r="F52" i="2"/>
  <c r="I52" i="2"/>
  <c r="I34" i="2"/>
  <c r="I25" i="2"/>
  <c r="L25" i="2"/>
  <c r="G25" i="2"/>
  <c r="I16" i="2"/>
  <c r="L16" i="2"/>
  <c r="G16" i="2"/>
  <c r="P2" i="2"/>
  <c r="L2" i="2"/>
  <c r="G79" i="2"/>
  <c r="L79" i="2"/>
  <c r="B79" i="2"/>
  <c r="H79" i="2"/>
  <c r="M79" i="2"/>
  <c r="G73" i="2"/>
  <c r="L73" i="2"/>
  <c r="B73" i="2"/>
  <c r="H73" i="2"/>
  <c r="M73" i="2"/>
  <c r="I58" i="2"/>
  <c r="L58" i="2"/>
  <c r="I55" i="2"/>
  <c r="L55" i="2"/>
  <c r="G49" i="2"/>
  <c r="L49" i="2"/>
  <c r="F49" i="2"/>
  <c r="J49" i="2"/>
  <c r="B49" i="2"/>
  <c r="H49" i="2"/>
  <c r="M49" i="2"/>
  <c r="G31" i="2"/>
  <c r="L31" i="2"/>
  <c r="F31" i="2"/>
  <c r="H31" i="2"/>
  <c r="M31" i="2"/>
  <c r="J31" i="2"/>
  <c r="I88" i="2"/>
  <c r="L88" i="2"/>
  <c r="I85" i="2"/>
  <c r="L85" i="2"/>
  <c r="G65" i="2"/>
  <c r="L65" i="2"/>
  <c r="B65" i="2"/>
  <c r="H65" i="2"/>
  <c r="M65" i="2"/>
  <c r="I50" i="2"/>
  <c r="G50" i="2"/>
  <c r="L50" i="2"/>
  <c r="I32" i="2"/>
  <c r="G32" i="2"/>
  <c r="L32" i="2"/>
  <c r="I18" i="2"/>
  <c r="F79" i="2"/>
  <c r="F73" i="2"/>
  <c r="I68" i="2"/>
  <c r="G58" i="2"/>
  <c r="G55" i="2"/>
  <c r="I49" i="2"/>
  <c r="I31" i="2"/>
  <c r="I80" i="2"/>
  <c r="L80" i="2"/>
  <c r="I77" i="2"/>
  <c r="L77" i="2"/>
  <c r="I74" i="2"/>
  <c r="L74" i="2"/>
  <c r="I71" i="2"/>
  <c r="L71" i="2"/>
  <c r="G57" i="2"/>
  <c r="L57" i="2"/>
  <c r="B57" i="2"/>
  <c r="H57" i="2"/>
  <c r="M57" i="2"/>
  <c r="G46" i="2"/>
  <c r="I46" i="2"/>
  <c r="G15" i="2"/>
  <c r="L15" i="2"/>
  <c r="F15" i="2"/>
  <c r="H15" i="2" s="1"/>
  <c r="J15" i="2"/>
  <c r="M15" i="2"/>
  <c r="B4" i="2"/>
  <c r="M4" i="2"/>
  <c r="J4" i="2"/>
  <c r="G88" i="2"/>
  <c r="G85" i="2"/>
  <c r="I79" i="2"/>
  <c r="I73" i="2"/>
  <c r="F65" i="2"/>
  <c r="I60" i="2"/>
  <c r="I19" i="2"/>
  <c r="J91" i="2"/>
  <c r="F91" i="2"/>
  <c r="G89" i="2"/>
  <c r="I86" i="2"/>
  <c r="A86" i="2" s="1"/>
  <c r="G84" i="2"/>
  <c r="J83" i="2"/>
  <c r="F83" i="2"/>
  <c r="G81" i="2"/>
  <c r="I78" i="2"/>
  <c r="G76" i="2"/>
  <c r="J75" i="2"/>
  <c r="G70" i="2"/>
  <c r="J69" i="2"/>
  <c r="F69" i="2"/>
  <c r="G62" i="2"/>
  <c r="J61" i="2"/>
  <c r="F61" i="2"/>
  <c r="I56" i="2"/>
  <c r="G54" i="2"/>
  <c r="J53" i="2"/>
  <c r="F53" i="2"/>
  <c r="G51" i="2"/>
  <c r="I48" i="2"/>
  <c r="J47" i="2"/>
  <c r="F47" i="2"/>
  <c r="G45" i="2"/>
  <c r="I43" i="2"/>
  <c r="I40" i="2"/>
  <c r="J39" i="2"/>
  <c r="I36" i="2"/>
  <c r="L35" i="2"/>
  <c r="G35" i="2"/>
  <c r="I29" i="2"/>
  <c r="AG37" i="3" s="1"/>
  <c r="J23" i="2"/>
  <c r="I20" i="2"/>
  <c r="AG28" i="3" s="1"/>
  <c r="L19" i="2"/>
  <c r="G19" i="2"/>
  <c r="I13" i="2"/>
  <c r="I8" i="2"/>
  <c r="L7" i="2"/>
  <c r="G7" i="2"/>
  <c r="I35" i="2"/>
  <c r="I7" i="2"/>
  <c r="G43" i="2"/>
  <c r="I38" i="2"/>
  <c r="J35" i="2"/>
  <c r="J19" i="2"/>
  <c r="J7" i="2"/>
  <c r="I2" i="2"/>
  <c r="J2" i="2"/>
  <c r="I3" i="2"/>
  <c r="L3" i="2"/>
  <c r="B41" i="2"/>
  <c r="B39" i="2"/>
  <c r="B35" i="2"/>
  <c r="B31" i="2"/>
  <c r="B27" i="2"/>
  <c r="B23" i="2"/>
  <c r="B19" i="2"/>
  <c r="B15" i="2"/>
  <c r="B11" i="2"/>
  <c r="B7" i="2"/>
  <c r="B75" i="2"/>
  <c r="G72" i="2"/>
  <c r="L72" i="2"/>
  <c r="B71" i="2"/>
  <c r="F71" i="2"/>
  <c r="H71" i="2"/>
  <c r="J71" i="2"/>
  <c r="M71" i="2"/>
  <c r="G68" i="2"/>
  <c r="L68" i="2"/>
  <c r="B67" i="2"/>
  <c r="F67" i="2"/>
  <c r="H67" i="2"/>
  <c r="J67" i="2"/>
  <c r="M67" i="2"/>
  <c r="G64" i="2"/>
  <c r="L64" i="2"/>
  <c r="B63" i="2"/>
  <c r="F63" i="2"/>
  <c r="H63" i="2"/>
  <c r="J63" i="2"/>
  <c r="M63" i="2"/>
  <c r="G60" i="2"/>
  <c r="L60" i="2"/>
  <c r="B59" i="2"/>
  <c r="F59" i="2"/>
  <c r="H59" i="2"/>
  <c r="J59" i="2"/>
  <c r="M59" i="2"/>
  <c r="L90" i="2"/>
  <c r="G90" i="2"/>
  <c r="M89" i="2"/>
  <c r="J89" i="2"/>
  <c r="H89" i="2"/>
  <c r="F89" i="2"/>
  <c r="B89" i="2"/>
  <c r="L86" i="2"/>
  <c r="G86" i="2"/>
  <c r="M85" i="2"/>
  <c r="J85" i="2"/>
  <c r="H85" i="2"/>
  <c r="F85" i="2"/>
  <c r="B85" i="2"/>
  <c r="L82" i="2"/>
  <c r="G82" i="2"/>
  <c r="M81" i="2"/>
  <c r="J81" i="2"/>
  <c r="H81" i="2"/>
  <c r="F81" i="2"/>
  <c r="B81" i="2"/>
  <c r="L78" i="2"/>
  <c r="G78" i="2"/>
  <c r="M77" i="2"/>
  <c r="J77" i="2"/>
  <c r="H77" i="2"/>
  <c r="F77" i="2"/>
  <c r="B77" i="2"/>
  <c r="L56" i="2"/>
  <c r="G56" i="2"/>
  <c r="M55" i="2"/>
  <c r="J55" i="2"/>
  <c r="H55" i="2"/>
  <c r="F55" i="2"/>
  <c r="B55" i="2"/>
  <c r="L52" i="2"/>
  <c r="G52" i="2"/>
  <c r="M51" i="2"/>
  <c r="J51" i="2"/>
  <c r="H51" i="2"/>
  <c r="F51" i="2"/>
  <c r="B51" i="2"/>
  <c r="L46" i="2"/>
  <c r="M45" i="2"/>
  <c r="J45" i="2"/>
  <c r="H45" i="2"/>
  <c r="F45" i="2"/>
  <c r="B45" i="2"/>
  <c r="I44" i="2"/>
  <c r="M43" i="2"/>
  <c r="J43" i="2"/>
  <c r="H43" i="2"/>
  <c r="F43" i="2"/>
  <c r="B43" i="2"/>
  <c r="L38" i="2"/>
  <c r="M37" i="2"/>
  <c r="J37" i="2"/>
  <c r="F37" i="2"/>
  <c r="H37" i="2" s="1"/>
  <c r="B37" i="2"/>
  <c r="L34" i="2"/>
  <c r="G34" i="2"/>
  <c r="M33" i="2"/>
  <c r="J33" i="2"/>
  <c r="F33" i="2"/>
  <c r="H33" i="2" s="1"/>
  <c r="B33" i="2"/>
  <c r="L30" i="2"/>
  <c r="G30" i="2"/>
  <c r="M29" i="2"/>
  <c r="J29" i="2"/>
  <c r="F29" i="2"/>
  <c r="H29" i="2" s="1"/>
  <c r="B29" i="2"/>
  <c r="L26" i="2"/>
  <c r="G26" i="2"/>
  <c r="M25" i="2"/>
  <c r="J25" i="2"/>
  <c r="F25" i="2"/>
  <c r="H25" i="2" s="1"/>
  <c r="B25" i="2"/>
  <c r="L22" i="2"/>
  <c r="G22" i="2"/>
  <c r="M21" i="2"/>
  <c r="J21" i="2"/>
  <c r="F21" i="2"/>
  <c r="H21" i="2" s="1"/>
  <c r="B21" i="2"/>
  <c r="L18" i="2"/>
  <c r="G18" i="2"/>
  <c r="M17" i="2"/>
  <c r="J17" i="2"/>
  <c r="F17" i="2"/>
  <c r="H17" i="2" s="1"/>
  <c r="B17" i="2"/>
  <c r="L14" i="2"/>
  <c r="G14" i="2"/>
  <c r="M13" i="2"/>
  <c r="J13" i="2"/>
  <c r="F13" i="2"/>
  <c r="H13" i="2" s="1"/>
  <c r="B13" i="2"/>
  <c r="L10" i="2"/>
  <c r="G10" i="2"/>
  <c r="M9" i="2"/>
  <c r="J9" i="2"/>
  <c r="F9" i="2"/>
  <c r="H9" i="2" s="1"/>
  <c r="B9" i="2"/>
  <c r="L6" i="2"/>
  <c r="G6" i="2"/>
  <c r="F5" i="2"/>
  <c r="H5" i="2" s="1"/>
  <c r="B50" i="2"/>
  <c r="F50" i="2"/>
  <c r="H50" i="2"/>
  <c r="J50" i="2"/>
  <c r="M50" i="2"/>
  <c r="B46" i="2"/>
  <c r="F46" i="2"/>
  <c r="H46" i="2"/>
  <c r="J46" i="2"/>
  <c r="M46" i="2"/>
  <c r="B42" i="2"/>
  <c r="F42" i="2"/>
  <c r="H42" i="2"/>
  <c r="J42" i="2"/>
  <c r="M42" i="2"/>
  <c r="B38" i="2"/>
  <c r="F38" i="2"/>
  <c r="H38" i="2"/>
  <c r="J38" i="2"/>
  <c r="M38" i="2"/>
  <c r="M90" i="2"/>
  <c r="J90" i="2"/>
  <c r="H90" i="2"/>
  <c r="F90" i="2"/>
  <c r="B90" i="2"/>
  <c r="M88" i="2"/>
  <c r="J88" i="2"/>
  <c r="H88" i="2"/>
  <c r="F88" i="2"/>
  <c r="B88" i="2"/>
  <c r="M86" i="2"/>
  <c r="J86" i="2"/>
  <c r="H86" i="2"/>
  <c r="F86" i="2"/>
  <c r="B86" i="2"/>
  <c r="M84" i="2"/>
  <c r="J84" i="2"/>
  <c r="H84" i="2"/>
  <c r="F84" i="2"/>
  <c r="B84" i="2"/>
  <c r="M82" i="2"/>
  <c r="J82" i="2"/>
  <c r="H82" i="2"/>
  <c r="F82" i="2"/>
  <c r="B82" i="2"/>
  <c r="M80" i="2"/>
  <c r="J80" i="2"/>
  <c r="H80" i="2"/>
  <c r="F80" i="2"/>
  <c r="B80" i="2"/>
  <c r="M78" i="2"/>
  <c r="J78" i="2"/>
  <c r="H78" i="2"/>
  <c r="F78" i="2"/>
  <c r="B78" i="2"/>
  <c r="M76" i="2"/>
  <c r="J76" i="2"/>
  <c r="H76" i="2"/>
  <c r="F76" i="2"/>
  <c r="B76" i="2"/>
  <c r="M74" i="2"/>
  <c r="J74" i="2"/>
  <c r="H74" i="2"/>
  <c r="F74" i="2"/>
  <c r="B74" i="2"/>
  <c r="M72" i="2"/>
  <c r="J72" i="2"/>
  <c r="H72" i="2"/>
  <c r="F72" i="2"/>
  <c r="B72" i="2"/>
  <c r="M70" i="2"/>
  <c r="J70" i="2"/>
  <c r="H70" i="2"/>
  <c r="F70" i="2"/>
  <c r="B70" i="2"/>
  <c r="M68" i="2"/>
  <c r="J68" i="2"/>
  <c r="H68" i="2"/>
  <c r="F68" i="2"/>
  <c r="B68" i="2"/>
  <c r="M66" i="2"/>
  <c r="J66" i="2"/>
  <c r="H66" i="2"/>
  <c r="F66" i="2"/>
  <c r="B66" i="2"/>
  <c r="M64" i="2"/>
  <c r="J64" i="2"/>
  <c r="H64" i="2"/>
  <c r="F64" i="2"/>
  <c r="B64" i="2"/>
  <c r="M62" i="2"/>
  <c r="J62" i="2"/>
  <c r="H62" i="2"/>
  <c r="F62" i="2"/>
  <c r="B62" i="2"/>
  <c r="M60" i="2"/>
  <c r="J60" i="2"/>
  <c r="H60" i="2"/>
  <c r="F60" i="2"/>
  <c r="B60" i="2"/>
  <c r="M58" i="2"/>
  <c r="J58" i="2"/>
  <c r="H58" i="2"/>
  <c r="F58" i="2"/>
  <c r="B58" i="2"/>
  <c r="M56" i="2"/>
  <c r="J56" i="2"/>
  <c r="H56" i="2"/>
  <c r="F56" i="2"/>
  <c r="B56" i="2"/>
  <c r="M54" i="2"/>
  <c r="J54" i="2"/>
  <c r="H54" i="2"/>
  <c r="F54" i="2"/>
  <c r="B54" i="2"/>
  <c r="M52" i="2"/>
  <c r="J52" i="2"/>
  <c r="H52" i="2"/>
  <c r="L48" i="2"/>
  <c r="L44" i="2"/>
  <c r="L40" i="2"/>
  <c r="B52" i="2"/>
  <c r="B48" i="2"/>
  <c r="F48" i="2"/>
  <c r="H48" i="2"/>
  <c r="J48" i="2"/>
  <c r="M48" i="2"/>
  <c r="B44" i="2"/>
  <c r="F44" i="2"/>
  <c r="H44" i="2"/>
  <c r="J44" i="2"/>
  <c r="M44" i="2"/>
  <c r="B40" i="2"/>
  <c r="F40" i="2"/>
  <c r="H40" i="2"/>
  <c r="J40" i="2"/>
  <c r="M40" i="2"/>
  <c r="M36" i="2"/>
  <c r="J36" i="2"/>
  <c r="F36" i="2"/>
  <c r="H36" i="2" s="1"/>
  <c r="B36" i="2"/>
  <c r="M34" i="2"/>
  <c r="J34" i="2"/>
  <c r="F34" i="2"/>
  <c r="H34" i="2" s="1"/>
  <c r="B34" i="2"/>
  <c r="M32" i="2"/>
  <c r="J32" i="2"/>
  <c r="F32" i="2"/>
  <c r="H32" i="2" s="1"/>
  <c r="B32" i="2"/>
  <c r="M30" i="2"/>
  <c r="J30" i="2"/>
  <c r="F30" i="2"/>
  <c r="H30" i="2" s="1"/>
  <c r="B30" i="2"/>
  <c r="M28" i="2"/>
  <c r="J28" i="2"/>
  <c r="F28" i="2"/>
  <c r="H28" i="2" s="1"/>
  <c r="B28" i="2"/>
  <c r="M26" i="2"/>
  <c r="J26" i="2"/>
  <c r="F26" i="2"/>
  <c r="H26" i="2" s="1"/>
  <c r="B26" i="2"/>
  <c r="M24" i="2"/>
  <c r="J24" i="2"/>
  <c r="F24" i="2"/>
  <c r="H24" i="2" s="1"/>
  <c r="B24" i="2"/>
  <c r="M22" i="2"/>
  <c r="J22" i="2"/>
  <c r="F22" i="2"/>
  <c r="H22" i="2" s="1"/>
  <c r="B22" i="2"/>
  <c r="M20" i="2"/>
  <c r="J20" i="2"/>
  <c r="F20" i="2"/>
  <c r="H20" i="2" s="1"/>
  <c r="B20" i="2"/>
  <c r="M18" i="2"/>
  <c r="J18" i="2"/>
  <c r="F18" i="2"/>
  <c r="H18" i="2" s="1"/>
  <c r="B18" i="2"/>
  <c r="M16" i="2"/>
  <c r="J16" i="2"/>
  <c r="F16" i="2"/>
  <c r="H16" i="2" s="1"/>
  <c r="B16" i="2"/>
  <c r="M14" i="2"/>
  <c r="J14" i="2"/>
  <c r="F14" i="2"/>
  <c r="H14" i="2" s="1"/>
  <c r="B14" i="2"/>
  <c r="M12" i="2"/>
  <c r="J12" i="2"/>
  <c r="F12" i="2"/>
  <c r="H12" i="2" s="1"/>
  <c r="B12" i="2"/>
  <c r="M10" i="2"/>
  <c r="J10" i="2"/>
  <c r="F10" i="2"/>
  <c r="H10" i="2" s="1"/>
  <c r="B10" i="2"/>
  <c r="M8" i="2"/>
  <c r="J8" i="2"/>
  <c r="F8" i="2"/>
  <c r="H8" i="2" s="1"/>
  <c r="B8" i="2"/>
  <c r="M6" i="2"/>
  <c r="J6" i="2"/>
  <c r="F6" i="2"/>
  <c r="H6" i="2" s="1"/>
  <c r="B6" i="2"/>
  <c r="L4" i="2"/>
  <c r="I4" i="2"/>
  <c r="G4" i="2"/>
  <c r="G3" i="2"/>
  <c r="J2" i="21"/>
  <c r="F4" i="2"/>
  <c r="H4" i="2" s="1"/>
  <c r="M3" i="2"/>
  <c r="J3" i="2"/>
  <c r="F3" i="2"/>
  <c r="H3" i="2" s="1"/>
  <c r="B2" i="2"/>
  <c r="A95" i="2" s="1"/>
  <c r="Q2" i="2"/>
  <c r="U2" i="2"/>
  <c r="X2" i="2"/>
  <c r="M2" i="2"/>
  <c r="T2" i="2"/>
  <c r="Y2" i="2"/>
  <c r="D7" i="17"/>
  <c r="F2" i="2"/>
  <c r="H2" i="2" s="1"/>
  <c r="V6" i="2" l="1"/>
  <c r="A2" i="2"/>
  <c r="A7" i="2"/>
  <c r="A5" i="2"/>
  <c r="A6" i="2"/>
  <c r="AA14" i="3" s="1"/>
  <c r="A9" i="2"/>
  <c r="AG17" i="3" s="1"/>
  <c r="AE3" i="2"/>
  <c r="A3" i="2"/>
  <c r="AA8" i="2"/>
  <c r="A8" i="2"/>
  <c r="AF4" i="2"/>
  <c r="A4" i="2"/>
  <c r="V5" i="2"/>
  <c r="V4" i="2"/>
  <c r="S3" i="2"/>
  <c r="Z3" i="2"/>
  <c r="V2" i="2"/>
  <c r="W3" i="2"/>
  <c r="S4" i="2"/>
  <c r="V3" i="2"/>
  <c r="W2" i="2"/>
  <c r="S5" i="2"/>
  <c r="S2" i="2"/>
  <c r="AG30" i="3"/>
  <c r="AA30" i="3"/>
  <c r="AG31" i="3"/>
  <c r="AA31" i="3"/>
  <c r="AG32" i="3"/>
  <c r="AA32" i="3"/>
  <c r="O5" i="2"/>
  <c r="O6" i="2"/>
  <c r="O3" i="2"/>
  <c r="AF13" i="2"/>
  <c r="AB13" i="2"/>
  <c r="AE13" i="2"/>
  <c r="O8" i="2"/>
  <c r="R5" i="2"/>
  <c r="O9" i="2"/>
  <c r="O7" i="2"/>
  <c r="R6" i="2"/>
  <c r="O10" i="2"/>
  <c r="R3" i="2"/>
  <c r="AA13" i="2"/>
  <c r="O4" i="2"/>
  <c r="R4" i="2"/>
  <c r="R8" i="2"/>
  <c r="R9" i="2"/>
  <c r="R7" i="2"/>
  <c r="R10" i="2"/>
  <c r="AF8" i="2"/>
  <c r="AA5" i="2"/>
  <c r="AF5" i="2"/>
  <c r="AA6" i="2"/>
  <c r="AB10" i="2"/>
  <c r="AA3" i="2"/>
  <c r="AE4" i="2"/>
  <c r="AB8" i="2"/>
  <c r="AF11" i="2"/>
  <c r="AB5" i="2"/>
  <c r="AB9" i="2"/>
  <c r="AB7" i="2"/>
  <c r="AF6" i="2"/>
  <c r="AF3" i="2"/>
  <c r="AA4" i="2"/>
  <c r="AB4" i="2"/>
  <c r="AE8" i="2"/>
  <c r="AB11" i="2"/>
  <c r="AE11" i="2"/>
  <c r="AE9" i="2"/>
  <c r="AF7" i="2"/>
  <c r="AE7" i="2"/>
  <c r="AB6" i="2"/>
  <c r="AF10" i="2"/>
  <c r="AE10" i="2"/>
  <c r="AB3" i="2"/>
  <c r="AE5" i="2"/>
  <c r="AF9" i="2"/>
  <c r="AA9" i="2"/>
  <c r="AA7" i="2"/>
  <c r="AE6" i="2"/>
  <c r="AA10" i="2"/>
  <c r="AF12" i="2"/>
  <c r="AB12" i="2"/>
  <c r="AE12" i="2"/>
  <c r="AA12" i="2"/>
  <c r="AA17" i="3"/>
  <c r="AK17" i="3" s="1"/>
  <c r="O2" i="2"/>
  <c r="R2" i="2"/>
  <c r="AA35" i="3"/>
  <c r="AG35" i="3"/>
  <c r="AG24" i="3"/>
  <c r="AA24" i="3"/>
  <c r="AG25" i="3"/>
  <c r="AA25" i="3"/>
  <c r="AG26" i="3"/>
  <c r="AA26" i="3"/>
  <c r="AG23" i="3"/>
  <c r="AO23" i="3" s="1"/>
  <c r="AA23" i="3"/>
  <c r="AG22" i="3"/>
  <c r="AA22" i="3"/>
  <c r="AG27" i="3"/>
  <c r="AA27" i="3"/>
  <c r="AG33" i="3"/>
  <c r="AA33" i="3"/>
  <c r="Z2" i="2"/>
  <c r="AG83" i="3"/>
  <c r="AA83" i="3"/>
  <c r="AA81" i="3"/>
  <c r="AG81" i="3"/>
  <c r="AE2" i="2"/>
  <c r="AA2" i="2"/>
  <c r="AG18" i="3"/>
  <c r="AA18" i="3"/>
  <c r="AA21" i="3"/>
  <c r="AG21" i="3"/>
  <c r="AA20" i="3"/>
  <c r="AG20" i="3"/>
  <c r="AB2" i="2"/>
  <c r="AF2" i="2"/>
  <c r="AG16" i="3"/>
  <c r="AA12" i="3"/>
  <c r="AG14" i="3"/>
  <c r="AA15" i="3"/>
  <c r="AG15" i="3"/>
  <c r="AG13" i="3"/>
  <c r="AA13" i="3"/>
  <c r="AG10" i="3"/>
  <c r="AA10" i="3"/>
  <c r="AI14" i="3" l="1"/>
  <c r="AK14" i="3"/>
  <c r="AK15" i="3"/>
  <c r="AI15" i="3"/>
  <c r="AK18" i="3"/>
  <c r="AI18" i="3"/>
  <c r="AO13" i="3"/>
  <c r="AM13" i="3"/>
  <c r="AI21" i="3"/>
  <c r="AK21" i="3"/>
  <c r="AO18" i="3"/>
  <c r="AM18" i="3"/>
  <c r="AO15" i="3"/>
  <c r="AM15" i="3"/>
  <c r="AI12" i="3"/>
  <c r="AK12" i="3"/>
  <c r="AO17" i="3"/>
  <c r="AM17" i="3"/>
  <c r="AK10" i="3"/>
  <c r="AI10" i="3"/>
  <c r="AI13" i="3"/>
  <c r="AK13" i="3"/>
  <c r="AM14" i="3"/>
  <c r="AO14" i="3"/>
  <c r="AO16" i="3"/>
  <c r="AM16" i="3"/>
  <c r="AI20" i="3"/>
  <c r="AK20" i="3"/>
  <c r="AA16" i="3"/>
  <c r="AA19" i="3"/>
  <c r="AG19" i="3"/>
  <c r="AG12" i="3"/>
  <c r="AA11" i="3"/>
  <c r="AG11" i="3"/>
  <c r="AM11" i="3" l="1"/>
  <c r="AO11" i="3"/>
  <c r="AI19" i="3"/>
  <c r="AK19" i="3"/>
  <c r="AK16" i="3"/>
  <c r="AI16" i="3"/>
  <c r="AM19" i="3"/>
  <c r="AO19" i="3"/>
  <c r="AK11" i="3"/>
  <c r="AI11" i="3"/>
  <c r="AO8" i="3" l="1"/>
  <c r="AO9" i="3" s="1"/>
  <c r="U8" i="5" s="1"/>
  <c r="AI8" i="3"/>
  <c r="AI9" i="3" s="1"/>
  <c r="C10" i="5" s="1"/>
  <c r="A4" i="19" s="1"/>
  <c r="AK8" i="3"/>
  <c r="AK9" i="3" s="1"/>
  <c r="I8" i="5" s="1"/>
  <c r="AM8" i="3"/>
  <c r="AM9" i="3" s="1"/>
  <c r="O8" i="5" s="1"/>
  <c r="A14" i="19" s="1"/>
  <c r="U9" i="5" l="1"/>
  <c r="V9" i="5" s="1"/>
  <c r="U13" i="5"/>
  <c r="V13" i="5" s="1"/>
  <c r="U11" i="5"/>
  <c r="V11" i="5" s="1"/>
  <c r="U10" i="5"/>
  <c r="V10" i="5" s="1"/>
  <c r="X14" i="5"/>
  <c r="G34" i="17" s="1"/>
  <c r="U12" i="5"/>
  <c r="V12" i="5" s="1"/>
  <c r="O12" i="5"/>
  <c r="V8" i="5"/>
  <c r="A20" i="19"/>
  <c r="O13" i="5"/>
  <c r="Q13" i="5" s="1"/>
  <c r="O9" i="5"/>
  <c r="A15" i="19" s="1"/>
  <c r="O10" i="5"/>
  <c r="Q10" i="5" s="1"/>
  <c r="O11" i="5"/>
  <c r="Q11" i="5" s="1"/>
  <c r="R14" i="5"/>
  <c r="G33" i="17" s="1"/>
  <c r="A8" i="19"/>
  <c r="B8" i="19" s="1"/>
  <c r="J8" i="5"/>
  <c r="K8" i="5"/>
  <c r="I9" i="5"/>
  <c r="K9" i="5" s="1"/>
  <c r="I10" i="5"/>
  <c r="J10" i="5" s="1"/>
  <c r="I12" i="5"/>
  <c r="L14" i="5"/>
  <c r="C34" i="17" s="1"/>
  <c r="I13" i="5"/>
  <c r="A13" i="19" s="1"/>
  <c r="I11" i="5"/>
  <c r="A11" i="19" s="1"/>
  <c r="K11" i="19" s="1"/>
  <c r="C12" i="5"/>
  <c r="D12" i="5" s="1"/>
  <c r="C11" i="5"/>
  <c r="A5" i="19" s="1"/>
  <c r="M5" i="19" s="1"/>
  <c r="C9" i="5"/>
  <c r="A3" i="19" s="1"/>
  <c r="K3" i="19" s="1"/>
  <c r="C13" i="5"/>
  <c r="E13" i="5" s="1"/>
  <c r="C8" i="5"/>
  <c r="A2" i="19" s="1"/>
  <c r="M2" i="19" s="1"/>
  <c r="F14" i="5"/>
  <c r="E10" i="5"/>
  <c r="H4" i="19" s="1"/>
  <c r="D10" i="5"/>
  <c r="I4" i="19" s="1"/>
  <c r="W12" i="5"/>
  <c r="A24" i="19"/>
  <c r="W8" i="5"/>
  <c r="A17" i="19"/>
  <c r="W9" i="5"/>
  <c r="A21" i="19"/>
  <c r="W13" i="5"/>
  <c r="A25" i="19"/>
  <c r="A23" i="19"/>
  <c r="W11" i="5"/>
  <c r="P12" i="5"/>
  <c r="A18" i="19"/>
  <c r="Q12" i="5"/>
  <c r="Q8" i="5"/>
  <c r="P8" i="5"/>
  <c r="A22" i="19"/>
  <c r="P9" i="5"/>
  <c r="B4" i="19"/>
  <c r="M4" i="19"/>
  <c r="J4" i="19"/>
  <c r="K4" i="19"/>
  <c r="L4" i="19"/>
  <c r="C4" i="19"/>
  <c r="D4" i="19"/>
  <c r="C8" i="19"/>
  <c r="W10" i="5" l="1"/>
  <c r="A16" i="19"/>
  <c r="P10" i="5"/>
  <c r="D2" i="19"/>
  <c r="P13" i="5"/>
  <c r="A19" i="19"/>
  <c r="M8" i="19"/>
  <c r="K8" i="19"/>
  <c r="H8" i="19"/>
  <c r="Q9" i="5"/>
  <c r="L8" i="19"/>
  <c r="P11" i="5"/>
  <c r="I17" i="19" s="1"/>
  <c r="C5" i="19"/>
  <c r="I8" i="19"/>
  <c r="J8" i="19"/>
  <c r="D8" i="19"/>
  <c r="A7" i="19"/>
  <c r="M7" i="19" s="1"/>
  <c r="B3" i="19"/>
  <c r="M11" i="19"/>
  <c r="L5" i="19"/>
  <c r="D9" i="5"/>
  <c r="I3" i="19" s="1"/>
  <c r="J3" i="19"/>
  <c r="D13" i="19"/>
  <c r="K13" i="19"/>
  <c r="D5" i="19"/>
  <c r="K5" i="19"/>
  <c r="J5" i="19"/>
  <c r="B5" i="19"/>
  <c r="L2" i="19"/>
  <c r="D11" i="5"/>
  <c r="I5" i="19" s="1"/>
  <c r="J2" i="19"/>
  <c r="K13" i="5"/>
  <c r="J13" i="5"/>
  <c r="A9" i="19"/>
  <c r="J9" i="5"/>
  <c r="B2" i="19"/>
  <c r="A12" i="19"/>
  <c r="L12" i="19" s="1"/>
  <c r="J12" i="5"/>
  <c r="K11" i="5"/>
  <c r="J11" i="5"/>
  <c r="I11" i="19" s="1"/>
  <c r="K12" i="5"/>
  <c r="M13" i="19"/>
  <c r="A10" i="19"/>
  <c r="I10" i="19" s="1"/>
  <c r="K10" i="5"/>
  <c r="F101" i="3"/>
  <c r="C38" i="17" s="1"/>
  <c r="G38" i="17" s="1"/>
  <c r="G40" i="17" s="1"/>
  <c r="M3" i="19"/>
  <c r="L3" i="19"/>
  <c r="E9" i="5"/>
  <c r="H3" i="19" s="1"/>
  <c r="D3" i="19"/>
  <c r="C3" i="19"/>
  <c r="E11" i="5"/>
  <c r="H5" i="19" s="1"/>
  <c r="D8" i="5"/>
  <c r="I2" i="19" s="1"/>
  <c r="K2" i="19"/>
  <c r="C2" i="19"/>
  <c r="E12" i="5"/>
  <c r="A6" i="19"/>
  <c r="C33" i="17"/>
  <c r="J11" i="19"/>
  <c r="H11" i="19"/>
  <c r="L11" i="19"/>
  <c r="D11" i="19"/>
  <c r="B11" i="19"/>
  <c r="C11" i="19"/>
  <c r="D13" i="5"/>
  <c r="E8" i="5"/>
  <c r="H2" i="19" s="1"/>
  <c r="I13" i="19"/>
  <c r="C13" i="19"/>
  <c r="H13" i="19"/>
  <c r="J13" i="19"/>
  <c r="B13" i="19"/>
  <c r="L13" i="19"/>
  <c r="K15" i="19"/>
  <c r="J15" i="19"/>
  <c r="L15" i="19"/>
  <c r="M15" i="19"/>
  <c r="B15" i="19"/>
  <c r="I15" i="19"/>
  <c r="C15" i="19"/>
  <c r="D15" i="19"/>
  <c r="H15" i="19"/>
  <c r="M14" i="19"/>
  <c r="J14" i="19"/>
  <c r="B14" i="19"/>
  <c r="K14" i="19"/>
  <c r="L14" i="19"/>
  <c r="D14" i="19"/>
  <c r="I14" i="19"/>
  <c r="C14" i="19"/>
  <c r="H14" i="19"/>
  <c r="J17" i="19"/>
  <c r="B17" i="19"/>
  <c r="M17" i="19"/>
  <c r="K17" i="19"/>
  <c r="L17" i="19"/>
  <c r="C17" i="19"/>
  <c r="D17" i="19"/>
  <c r="H17" i="19"/>
  <c r="B18" i="19"/>
  <c r="M18" i="19"/>
  <c r="K18" i="19"/>
  <c r="J18" i="19"/>
  <c r="L18" i="19"/>
  <c r="D18" i="19"/>
  <c r="C18" i="19"/>
  <c r="I18" i="19"/>
  <c r="H18" i="19"/>
  <c r="M23" i="19"/>
  <c r="K23" i="19"/>
  <c r="J23" i="19"/>
  <c r="B23" i="19"/>
  <c r="L23" i="19"/>
  <c r="D23" i="19"/>
  <c r="C23" i="19"/>
  <c r="I23" i="19"/>
  <c r="H23" i="19"/>
  <c r="K21" i="19"/>
  <c r="M21" i="19"/>
  <c r="B21" i="19"/>
  <c r="J21" i="19"/>
  <c r="L21" i="19"/>
  <c r="C21" i="19"/>
  <c r="I21" i="19"/>
  <c r="D21" i="19"/>
  <c r="H21" i="19"/>
  <c r="B24" i="19"/>
  <c r="M24" i="19"/>
  <c r="L24" i="19"/>
  <c r="K24" i="19"/>
  <c r="J24" i="19"/>
  <c r="I24" i="19"/>
  <c r="C24" i="19"/>
  <c r="D24" i="19"/>
  <c r="H24" i="19"/>
  <c r="B16" i="19"/>
  <c r="K16" i="19"/>
  <c r="J16" i="19"/>
  <c r="M16" i="19"/>
  <c r="L16" i="19"/>
  <c r="D16" i="19"/>
  <c r="C16" i="19"/>
  <c r="I16" i="19"/>
  <c r="H16" i="19"/>
  <c r="M22" i="19"/>
  <c r="L22" i="19"/>
  <c r="K22" i="19"/>
  <c r="B22" i="19"/>
  <c r="J22" i="19"/>
  <c r="C22" i="19"/>
  <c r="D22" i="19"/>
  <c r="I22" i="19"/>
  <c r="H22" i="19"/>
  <c r="B25" i="19"/>
  <c r="K25" i="19"/>
  <c r="M25" i="19"/>
  <c r="L25" i="19"/>
  <c r="J25" i="19"/>
  <c r="C25" i="19"/>
  <c r="D25" i="19"/>
  <c r="I25" i="19"/>
  <c r="H25" i="19"/>
  <c r="B19" i="19"/>
  <c r="L19" i="19"/>
  <c r="K19" i="19"/>
  <c r="C19" i="19"/>
  <c r="M19" i="19"/>
  <c r="J19" i="19"/>
  <c r="D19" i="19"/>
  <c r="I19" i="19"/>
  <c r="H19" i="19"/>
  <c r="K20" i="19"/>
  <c r="L20" i="19"/>
  <c r="M20" i="19"/>
  <c r="B20" i="19"/>
  <c r="J20" i="19"/>
  <c r="I20" i="19"/>
  <c r="D20" i="19"/>
  <c r="C20" i="19"/>
  <c r="H20" i="19"/>
  <c r="L7" i="19" l="1"/>
  <c r="C7" i="19"/>
  <c r="J7" i="19"/>
  <c r="D7" i="19"/>
  <c r="K7" i="19"/>
  <c r="I7" i="19"/>
  <c r="H7" i="19"/>
  <c r="B7" i="19"/>
  <c r="M12" i="19"/>
  <c r="C12" i="19"/>
  <c r="D12" i="19"/>
  <c r="H9" i="19"/>
  <c r="J9" i="19"/>
  <c r="M9" i="19"/>
  <c r="K9" i="19"/>
  <c r="C9" i="19"/>
  <c r="L9" i="19"/>
  <c r="I9" i="19"/>
  <c r="B9" i="19"/>
  <c r="D9" i="19"/>
  <c r="B12" i="19"/>
  <c r="J12" i="19"/>
  <c r="K12" i="19"/>
  <c r="I12" i="19"/>
  <c r="H12" i="19"/>
  <c r="D10" i="19"/>
  <c r="J10" i="19"/>
  <c r="H10" i="19"/>
  <c r="K10" i="19"/>
  <c r="B10" i="19"/>
  <c r="M10" i="19"/>
  <c r="C10" i="19"/>
  <c r="L10" i="19"/>
  <c r="J6" i="19"/>
  <c r="L6" i="19"/>
  <c r="D6" i="19"/>
  <c r="H6" i="19"/>
  <c r="B6" i="19"/>
  <c r="K6" i="19"/>
  <c r="I6" i="19"/>
  <c r="M6" i="19"/>
  <c r="C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KATSUMI</author>
  </authors>
  <commentList>
    <comment ref="D3" authorId="0" shapeId="0" xr:uid="{00000000-0006-0000-0100-000001000000}">
      <text>
        <r>
          <rPr>
            <b/>
            <sz val="14"/>
            <color indexed="81"/>
            <rFont val="ＭＳ Ｐゴシック"/>
            <family val="3"/>
            <charset val="128"/>
          </rPr>
          <t xml:space="preserve">団体名の一部を入力しないとリスト表示されません
</t>
        </r>
      </text>
    </comment>
    <comment ref="D10" authorId="0" shapeId="0" xr:uid="{00000000-0006-0000-0100-00000200000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fumiaki</author>
  </authors>
  <commentList>
    <comment ref="N5" authorId="0" shapeId="0" xr:uid="{00000000-0006-0000-0200-00000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xr:uid="{00000000-0006-0000-0200-00000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xr:uid="{00000000-0006-0000-0200-00000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xr:uid="{00000000-0006-0000-0200-00000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10" authorId="0" shapeId="0" xr:uid="{00000000-0006-0000-0200-000005000000}">
      <text>
        <r>
          <rPr>
            <b/>
            <sz val="9"/>
            <color indexed="81"/>
            <rFont val="ＭＳ ゴシック"/>
            <family val="3"/>
            <charset val="128"/>
          </rPr>
          <t>入力の必要はありません</t>
        </r>
      </text>
    </comment>
    <comment ref="I10" authorId="0" shapeId="0" xr:uid="{00000000-0006-0000-0200-00000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xr:uid="{00000000-0006-0000-0200-00000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xr:uid="{00000000-0006-0000-0200-00000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xr:uid="{00000000-0006-0000-0200-00000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xr:uid="{00000000-0006-0000-0200-00000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xr:uid="{00000000-0006-0000-0200-00000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xr:uid="{00000000-0006-0000-0200-00000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xr:uid="{00000000-0006-0000-0200-00000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xr:uid="{00000000-0006-0000-0200-00000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xr:uid="{00000000-0006-0000-0200-00000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xr:uid="{00000000-0006-0000-0200-00001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xr:uid="{00000000-0006-0000-0200-00001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xr:uid="{00000000-0006-0000-0200-00001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xr:uid="{00000000-0006-0000-0200-00001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xr:uid="{00000000-0006-0000-0200-00001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xr:uid="{00000000-0006-0000-0200-00001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xr:uid="{00000000-0006-0000-0200-00001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xr:uid="{00000000-0006-0000-0200-00001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xr:uid="{00000000-0006-0000-0200-00001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xr:uid="{00000000-0006-0000-0200-00001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xr:uid="{00000000-0006-0000-0200-00001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xr:uid="{00000000-0006-0000-0200-00001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xr:uid="{00000000-0006-0000-0200-00001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xr:uid="{00000000-0006-0000-0200-00001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xr:uid="{00000000-0006-0000-0200-00001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xr:uid="{00000000-0006-0000-0200-00001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xr:uid="{00000000-0006-0000-0200-00002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xr:uid="{00000000-0006-0000-0200-00002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xr:uid="{00000000-0006-0000-0200-00002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xr:uid="{00000000-0006-0000-0200-00002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xr:uid="{00000000-0006-0000-0200-00002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xr:uid="{00000000-0006-0000-0200-00002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xr:uid="{00000000-0006-0000-0200-00002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xr:uid="{00000000-0006-0000-0200-00002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xr:uid="{00000000-0006-0000-0200-00002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xr:uid="{00000000-0006-0000-0200-00002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xr:uid="{00000000-0006-0000-0200-00002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xr:uid="{00000000-0006-0000-0200-00002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xr:uid="{00000000-0006-0000-0200-00002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xr:uid="{00000000-0006-0000-0200-00002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xr:uid="{00000000-0006-0000-0200-00002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xr:uid="{00000000-0006-0000-0200-00002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xr:uid="{00000000-0006-0000-0200-00003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xr:uid="{00000000-0006-0000-0200-00003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xr:uid="{00000000-0006-0000-0200-00003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xr:uid="{00000000-0006-0000-0200-00003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xr:uid="{00000000-0006-0000-0200-00003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xr:uid="{00000000-0006-0000-0200-00003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xr:uid="{00000000-0006-0000-0200-00003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xr:uid="{00000000-0006-0000-0200-00003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xr:uid="{00000000-0006-0000-0200-00003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xr:uid="{00000000-0006-0000-0200-00003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xr:uid="{00000000-0006-0000-0200-00003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xr:uid="{00000000-0006-0000-0200-00003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xr:uid="{00000000-0006-0000-0200-00003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xr:uid="{00000000-0006-0000-0200-00003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xr:uid="{00000000-0006-0000-0200-00003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xr:uid="{00000000-0006-0000-0200-00003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xr:uid="{00000000-0006-0000-0200-00004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xr:uid="{00000000-0006-0000-0200-00004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xr:uid="{00000000-0006-0000-0200-00004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xr:uid="{00000000-0006-0000-0200-00004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xr:uid="{00000000-0006-0000-0200-00004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xr:uid="{00000000-0006-0000-0200-00004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xr:uid="{00000000-0006-0000-0200-00004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xr:uid="{00000000-0006-0000-0200-00004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xr:uid="{00000000-0006-0000-0200-00004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xr:uid="{00000000-0006-0000-0200-00004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xr:uid="{00000000-0006-0000-0200-00004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xr:uid="{00000000-0006-0000-0200-00004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xr:uid="{00000000-0006-0000-0200-00004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xr:uid="{00000000-0006-0000-0200-00004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xr:uid="{00000000-0006-0000-0200-00004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xr:uid="{00000000-0006-0000-0200-00004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xr:uid="{00000000-0006-0000-0200-00005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xr:uid="{00000000-0006-0000-0200-00005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xr:uid="{00000000-0006-0000-0200-00005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xr:uid="{00000000-0006-0000-0200-00005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xr:uid="{00000000-0006-0000-0200-00005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xr:uid="{00000000-0006-0000-0200-00005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xr:uid="{00000000-0006-0000-0200-00005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xr:uid="{00000000-0006-0000-0200-00005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xr:uid="{00000000-0006-0000-0200-00005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xr:uid="{00000000-0006-0000-0200-00005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xr:uid="{00000000-0006-0000-0200-00005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xr:uid="{00000000-0006-0000-0200-00005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xr:uid="{00000000-0006-0000-0200-00005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xr:uid="{00000000-0006-0000-0200-00005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xr:uid="{00000000-0006-0000-0200-00005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xr:uid="{00000000-0006-0000-0200-00005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xr:uid="{00000000-0006-0000-0200-00006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xr:uid="{00000000-0006-0000-0200-00006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xr:uid="{00000000-0006-0000-0200-00006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xr:uid="{00000000-0006-0000-0200-00006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xr:uid="{00000000-0006-0000-0200-00006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xr:uid="{00000000-0006-0000-0200-00006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xr:uid="{00000000-0006-0000-0200-00006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xr:uid="{00000000-0006-0000-0200-00006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xr:uid="{00000000-0006-0000-0200-00006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xr:uid="{00000000-0006-0000-0200-00006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xr:uid="{00000000-0006-0000-0200-00006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xr:uid="{00000000-0006-0000-0200-00006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xr:uid="{00000000-0006-0000-0200-00006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xr:uid="{00000000-0006-0000-0200-00006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xr:uid="{00000000-0006-0000-0200-00006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xr:uid="{00000000-0006-0000-0200-00006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xr:uid="{00000000-0006-0000-0200-00007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xr:uid="{00000000-0006-0000-0200-00007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xr:uid="{00000000-0006-0000-0200-00007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xr:uid="{00000000-0006-0000-0200-00007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xr:uid="{00000000-0006-0000-0200-00007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xr:uid="{00000000-0006-0000-0200-00007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xr:uid="{00000000-0006-0000-0200-00007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xr:uid="{00000000-0006-0000-0200-00007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xr:uid="{00000000-0006-0000-0200-00007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xr:uid="{00000000-0006-0000-0200-00007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xr:uid="{00000000-0006-0000-0200-00007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xr:uid="{00000000-0006-0000-0200-00007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xr:uid="{00000000-0006-0000-0200-00007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xr:uid="{00000000-0006-0000-0200-00007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xr:uid="{00000000-0006-0000-0200-00007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xr:uid="{00000000-0006-0000-0200-00007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xr:uid="{00000000-0006-0000-0200-00008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xr:uid="{00000000-0006-0000-0200-00008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xr:uid="{00000000-0006-0000-0200-00008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xr:uid="{00000000-0006-0000-0200-00008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xr:uid="{00000000-0006-0000-0200-00008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xr:uid="{00000000-0006-0000-0200-00008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xr:uid="{00000000-0006-0000-0200-00008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xr:uid="{00000000-0006-0000-0200-00008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xr:uid="{00000000-0006-0000-0200-00008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xr:uid="{00000000-0006-0000-0200-00008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xr:uid="{00000000-0006-0000-0200-00008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xr:uid="{00000000-0006-0000-0200-00008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xr:uid="{00000000-0006-0000-0200-00008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xr:uid="{00000000-0006-0000-0200-00008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xr:uid="{00000000-0006-0000-0200-00008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xr:uid="{00000000-0006-0000-0200-00008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xr:uid="{00000000-0006-0000-0200-00009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xr:uid="{00000000-0006-0000-0200-00009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xr:uid="{00000000-0006-0000-0200-00009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xr:uid="{00000000-0006-0000-0200-00009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xr:uid="{00000000-0006-0000-0200-00009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xr:uid="{00000000-0006-0000-0200-00009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xr:uid="{00000000-0006-0000-0200-00009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xr:uid="{00000000-0006-0000-0200-00009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xr:uid="{00000000-0006-0000-0200-00009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xr:uid="{00000000-0006-0000-0200-00009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xr:uid="{00000000-0006-0000-0200-00009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xr:uid="{00000000-0006-0000-0200-00009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xr:uid="{00000000-0006-0000-0200-00009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xr:uid="{00000000-0006-0000-0200-00009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xr:uid="{00000000-0006-0000-0200-00009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xr:uid="{00000000-0006-0000-0200-00009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xr:uid="{00000000-0006-0000-0200-0000A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xr:uid="{00000000-0006-0000-0200-0000A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xr:uid="{00000000-0006-0000-0200-0000A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xr:uid="{00000000-0006-0000-0200-0000A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xr:uid="{00000000-0006-0000-0200-0000A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xr:uid="{00000000-0006-0000-0200-0000A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xr:uid="{00000000-0006-0000-0200-0000A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xr:uid="{00000000-0006-0000-0200-0000A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xr:uid="{00000000-0006-0000-0200-0000A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xr:uid="{00000000-0006-0000-0200-0000A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xr:uid="{00000000-0006-0000-0200-0000A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xr:uid="{00000000-0006-0000-0200-0000A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xr:uid="{00000000-0006-0000-0200-0000A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xr:uid="{00000000-0006-0000-0200-0000A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xr:uid="{00000000-0006-0000-0200-0000A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xr:uid="{00000000-0006-0000-0200-0000A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xr:uid="{00000000-0006-0000-0200-0000B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xr:uid="{00000000-0006-0000-0200-0000B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xr:uid="{00000000-0006-0000-0200-0000B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xr:uid="{00000000-0006-0000-0200-0000B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xr:uid="{00000000-0006-0000-0200-0000B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xr:uid="{00000000-0006-0000-0200-0000B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xr:uid="{00000000-0006-0000-0200-0000B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xr:uid="{00000000-0006-0000-0200-0000B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xr:uid="{00000000-0006-0000-0200-0000B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xr:uid="{00000000-0006-0000-0200-0000B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<sst xmlns="http://schemas.openxmlformats.org/spreadsheetml/2006/main" count="995" uniqueCount="675">
  <si>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</si>
  <si>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</si>
  <si>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</si>
  <si>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</si>
  <si>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</si>
  <si>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</si>
  <si>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</si>
  <si>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</si>
  <si>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</si>
  <si>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</si>
  <si>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</si>
  <si>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</si>
  <si>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</si>
  <si>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</si>
  <si>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</si>
  <si>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</si>
  <si>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</si>
  <si>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</si>
  <si>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</si>
  <si>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</si>
  <si>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</si>
  <si>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</si>
  <si>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</si>
  <si>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</si>
  <si>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</si>
  <si>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</si>
  <si>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</si>
  <si>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</si>
  <si>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</si>
  <si>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</si>
  <si>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</si>
  <si>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</si>
  <si>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</si>
  <si>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</si>
  <si>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</si>
  <si>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</si>
  <si>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</si>
  <si>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</si>
  <si>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</si>
  <si>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</si>
  <si>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</si>
  <si>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</si>
  <si>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</si>
  <si>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</si>
  <si>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</si>
  <si>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</si>
  <si>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</si>
  <si>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</si>
  <si>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</si>
  <si>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</si>
  <si>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</si>
  <si>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</si>
  <si>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</si>
  <si>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</si>
  <si>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</si>
  <si>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</si>
  <si>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</si>
  <si>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</si>
  <si>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</si>
  <si>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</si>
  <si>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</si>
  <si>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</si>
  <si>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</si>
  <si>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</si>
  <si>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</si>
  <si>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</si>
  <si>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</si>
  <si>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</si>
  <si>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</si>
  <si>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</si>
  <si>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</si>
  <si>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</si>
  <si>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</si>
  <si>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</si>
  <si>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</si>
  <si>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</si>
  <si>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</si>
  <si>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</si>
  <si>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</si>
  <si>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</si>
  <si>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</si>
  <si>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</si>
  <si>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</si>
  <si>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</si>
  <si>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</si>
  <si>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</si>
  <si>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</si>
  <si>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</si>
  <si>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</si>
  <si>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</si>
  <si>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</si>
  <si>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</si>
  <si>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</si>
  <si>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</si>
  <si>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</si>
  <si>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</si>
  <si>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</si>
  <si>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</si>
  <si>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</si>
  <si>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</si>
  <si>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</si>
  <si>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</si>
  <si>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</si>
  <si>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</si>
  <si>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</si>
  <si>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</si>
  <si>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</si>
  <si>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</si>
  <si>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</si>
  <si>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</si>
  <si>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</si>
  <si>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</si>
  <si>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</si>
  <si>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</si>
  <si>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1"/>
  </si>
  <si>
    <t>ﾅﾝﾊﾞｰ</t>
    <phoneticPr fontId="3"/>
  </si>
  <si>
    <t>男4X100mR</t>
    <rPh sb="0" eb="1">
      <t>オトコ</t>
    </rPh>
    <phoneticPr fontId="41"/>
  </si>
  <si>
    <t>男4X400mR</t>
    <rPh sb="0" eb="1">
      <t>オトコ</t>
    </rPh>
    <phoneticPr fontId="41"/>
  </si>
  <si>
    <t>男4X100mR</t>
    <rPh sb="0" eb="1">
      <t>オトコ</t>
    </rPh>
    <phoneticPr fontId="3"/>
  </si>
  <si>
    <t>男4X400mR</t>
    <rPh sb="0" eb="1">
      <t>オトコ</t>
    </rPh>
    <phoneticPr fontId="3"/>
  </si>
  <si>
    <t>女4X100mR</t>
    <phoneticPr fontId="3"/>
  </si>
  <si>
    <t>女4X400mR</t>
    <phoneticPr fontId="3"/>
  </si>
  <si>
    <t>男子</t>
    <rPh sb="0" eb="2">
      <t>ダンシ</t>
    </rPh>
    <phoneticPr fontId="41"/>
  </si>
  <si>
    <t>女子</t>
    <rPh sb="0" eb="2">
      <t>ジョシ</t>
    </rPh>
    <phoneticPr fontId="41"/>
  </si>
  <si>
    <t>リレー</t>
    <phoneticPr fontId="41"/>
  </si>
  <si>
    <t>種目</t>
    <rPh sb="0" eb="2">
      <t>シュモク</t>
    </rPh>
    <phoneticPr fontId="41"/>
  </si>
  <si>
    <t>No</t>
    <phoneticPr fontId="41"/>
  </si>
  <si>
    <t>FLAG</t>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</si>
  <si>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</si>
  <si>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</si>
  <si>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</si>
  <si>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</si>
  <si>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</si>
  <si>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</si>
  <si>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</si>
  <si>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</si>
  <si>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学校名</t>
    <rPh sb="0" eb="2">
      <t>ガッコウ</t>
    </rPh>
    <rPh sb="2" eb="3">
      <t>メイ</t>
    </rPh>
    <phoneticPr fontId="41"/>
  </si>
  <si>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</si>
  <si>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</si>
  <si>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</si>
  <si>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</si>
  <si>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</si>
  <si>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</si>
  <si>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</si>
  <si>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</si>
  <si>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</si>
  <si>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</si>
  <si>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</si>
  <si>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</si>
  <si>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</si>
  <si>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</si>
  <si>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</si>
  <si>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</si>
  <si>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</si>
  <si>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</si>
  <si>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</si>
  <si>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</si>
  <si>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</si>
  <si>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</si>
  <si>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t>20m</t>
    <phoneticPr fontId="3"/>
  </si>
  <si>
    <t>20m00</t>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</si>
  <si>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</si>
  <si>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</si>
  <si>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</si>
  <si>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</si>
  <si>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</si>
  <si>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</si>
  <si>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</si>
  <si>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</si>
  <si>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</si>
  <si>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</si>
  <si>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</si>
  <si>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</si>
  <si>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</si>
  <si>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</si>
  <si>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</si>
  <si>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</si>
  <si>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パロマ瑞穂スタジアム・パロマ瑞穂北陸上競技場</t>
    <rPh sb="3" eb="5">
      <t>ミズホ</t>
    </rPh>
    <rPh sb="14" eb="16">
      <t>ミズホ</t>
    </rPh>
    <rPh sb="16" eb="17">
      <t>キタ</t>
    </rPh>
    <rPh sb="17" eb="22">
      <t>リクジョウキョウギジョウ</t>
    </rPh>
    <phoneticPr fontId="3"/>
  </si>
  <si>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</si>
  <si>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</si>
  <si>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</si>
  <si>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</si>
  <si>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</si>
  <si>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</si>
  <si>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</si>
  <si>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</si>
  <si>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</si>
  <si>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リレー計</t>
    <rPh sb="3" eb="4">
      <t>ケイ</t>
    </rPh>
    <phoneticPr fontId="3"/>
  </si>
  <si>
    <t>部</t>
    <rPh sb="0" eb="1">
      <t>ブ</t>
    </rPh>
    <phoneticPr fontId="7"/>
  </si>
  <si>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</si>
  <si>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</si>
  <si>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・正しく送信されれば、受信した旨の返信が届きます。</t>
    <rPh sb="2" eb="3">
      <t>タダ</t>
    </rPh>
    <rPh sb="5" eb="7">
      <t>ソウシン</t>
    </rPh>
    <rPh sb="12" eb="14">
      <t>ジュシン</t>
    </rPh>
    <rPh sb="16" eb="17">
      <t>ムネ</t>
    </rPh>
    <rPh sb="18" eb="20">
      <t>ヘンシン</t>
    </rPh>
    <rPh sb="21" eb="22">
      <t>トド</t>
    </rPh>
    <phoneticPr fontId="3"/>
  </si>
  <si>
    <t>このシートを印刷し裏面に振込明細のコピーを添付してください</t>
    <rPh sb="6" eb="8">
      <t>インサツ</t>
    </rPh>
    <rPh sb="9" eb="11">
      <t>リメン</t>
    </rPh>
    <rPh sb="12" eb="14">
      <t>フリコミ</t>
    </rPh>
    <rPh sb="14" eb="16">
      <t>メイサイ</t>
    </rPh>
    <rPh sb="21" eb="23">
      <t>テンプ</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</si>
  <si>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</si>
  <si>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</si>
  <si>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高校用</t>
    <rPh sb="0" eb="3">
      <t>コウコウヨウ</t>
    </rPh>
    <phoneticPr fontId="3"/>
  </si>
  <si>
    <t>メール送信期限</t>
    <rPh sb="3" eb="5">
      <t>ソウシン</t>
    </rPh>
    <rPh sb="5" eb="7">
      <t>キゲン</t>
    </rPh>
    <phoneticPr fontId="3"/>
  </si>
  <si>
    <t>※必ずメールを送信してください！　書類のみでは受け付けできません。</t>
    <rPh sb="1" eb="2">
      <t>カナラ</t>
    </rPh>
    <rPh sb="7" eb="9">
      <t>ソウシン</t>
    </rPh>
    <rPh sb="17" eb="19">
      <t>ショルイ</t>
    </rPh>
    <rPh sb="23" eb="24">
      <t>ウ</t>
    </rPh>
    <rPh sb="25" eb="26">
      <t>ツ</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</si>
  <si>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</si>
  <si>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</si>
  <si>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</si>
  <si>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</si>
  <si>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</si>
  <si>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</si>
  <si>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</si>
  <si>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</si>
  <si>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</si>
  <si>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</si>
  <si>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</si>
  <si>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r>
      <t>◎トラック種目・・・・分秒をドット「．」で区切り、</t>
    </r>
    <r>
      <rPr>
        <b/>
        <u/>
        <sz val="11"/>
        <color indexed="10"/>
        <rFont val="ＭＳ ゴシック"/>
        <family val="3"/>
        <charset val="128"/>
      </rPr>
      <t>100分の1秒まで入力</t>
    </r>
    <rPh sb="5" eb="7">
      <t>シュモク</t>
    </rPh>
    <phoneticPr fontId="3"/>
  </si>
  <si>
    <r>
      <t>◎フィールド種目・・・メートルを「m」で区切り、</t>
    </r>
    <r>
      <rPr>
        <b/>
        <u/>
        <sz val="11"/>
        <color indexed="10"/>
        <rFont val="ＭＳ ゴシック"/>
        <family val="3"/>
        <charset val="128"/>
      </rPr>
      <t>cm単位まで入力（「cm」の文字は入れない）</t>
    </r>
    <rPh sb="6" eb="8">
      <t>シュモク</t>
    </rPh>
    <phoneticPr fontId="3"/>
  </si>
  <si>
    <t>⇒</t>
    <phoneticPr fontId="3"/>
  </si>
  <si>
    <t>↓</t>
    <phoneticPr fontId="3"/>
  </si>
  <si>
    <r>
      <t>　・入力したファイルを送信してください。</t>
    </r>
    <r>
      <rPr>
        <b/>
        <sz val="12"/>
        <color indexed="8"/>
        <rFont val="ＭＳ 明朝"/>
        <family val="1"/>
        <charset val="128"/>
      </rPr>
      <t/>
    </r>
    <rPh sb="2" eb="4">
      <t>ニュウリョク</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</si>
  <si>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3"/>
  </si>
  <si>
    <t xml:space="preserve">mail：   </t>
    <phoneticPr fontId="3"/>
  </si>
  <si>
    <t>　　③種目別人数の確認・印刷</t>
    <rPh sb="3" eb="6">
      <t>シュモクベツ</t>
    </rPh>
    <rPh sb="6" eb="8">
      <t>ニンズウ</t>
    </rPh>
    <rPh sb="9" eb="11">
      <t>カクニン</t>
    </rPh>
    <rPh sb="12" eb="14">
      <t>インサツ</t>
    </rPh>
    <phoneticPr fontId="3"/>
  </si>
  <si>
    <t>　　④ファイルの保存</t>
    <rPh sb="8" eb="10">
      <t>ホゾン</t>
    </rPh>
    <phoneticPr fontId="3"/>
  </si>
  <si>
    <t>　　⑤メール送信</t>
    <rPh sb="6" eb="8">
      <t>ソウシン</t>
    </rPh>
    <phoneticPr fontId="3"/>
  </si>
  <si>
    <t>　　⑥参加料の振込</t>
    <rPh sb="3" eb="6">
      <t>サンカリョウ</t>
    </rPh>
    <rPh sb="7" eb="9">
      <t>フリコミ</t>
    </rPh>
    <phoneticPr fontId="3"/>
  </si>
  <si>
    <t>　　⑦郵送</t>
    <rPh sb="3" eb="5">
      <t>ユウソウ</t>
    </rPh>
    <phoneticPr fontId="3"/>
  </si>
  <si>
    <t>　　⑧申込完了</t>
    <rPh sb="3" eb="5">
      <t>モウシコミ</t>
    </rPh>
    <rPh sb="5" eb="7">
      <t>カンリョウ</t>
    </rPh>
    <phoneticPr fontId="3"/>
  </si>
  <si>
    <t>①団体情報入力</t>
    <rPh sb="1" eb="3">
      <t>ダン</t>
    </rPh>
    <rPh sb="3" eb="5">
      <t>ジョウホウ</t>
    </rPh>
    <rPh sb="5" eb="7">
      <t>ニュウリョク</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</si>
  <si>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</si>
  <si>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</si>
  <si>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</si>
  <si>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</si>
  <si>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</si>
  <si>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</si>
  <si>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3"/>
  </si>
  <si>
    <t>種目２</t>
    <rPh sb="0" eb="2">
      <t>シュモク</t>
    </rPh>
    <phoneticPr fontId="3"/>
  </si>
  <si>
    <t>記録２</t>
    <rPh sb="0" eb="2">
      <t>キロク</t>
    </rPh>
    <phoneticPr fontId="3"/>
  </si>
  <si>
    <t>男100m</t>
  </si>
  <si>
    <t>男200m</t>
  </si>
  <si>
    <t>男400m</t>
  </si>
  <si>
    <t>男800m</t>
  </si>
  <si>
    <t>男1500m</t>
  </si>
  <si>
    <t>男5000m</t>
  </si>
  <si>
    <t>男10000m</t>
  </si>
  <si>
    <t>男110mH</t>
  </si>
  <si>
    <t>男400mH</t>
  </si>
  <si>
    <t>男3000mSC</t>
  </si>
  <si>
    <t>男5000mW</t>
  </si>
  <si>
    <t>男走高跳</t>
    <rPh sb="1" eb="2">
      <t>ハシ</t>
    </rPh>
    <rPh sb="2" eb="4">
      <t>タカト</t>
    </rPh>
    <phoneticPr fontId="20"/>
  </si>
  <si>
    <t>男棒高跳</t>
    <rPh sb="1" eb="4">
      <t>ボウタカト</t>
    </rPh>
    <phoneticPr fontId="20"/>
  </si>
  <si>
    <t>男走幅跳</t>
    <rPh sb="1" eb="2">
      <t>ハシ</t>
    </rPh>
    <rPh sb="2" eb="4">
      <t>ハバト</t>
    </rPh>
    <phoneticPr fontId="20"/>
  </si>
  <si>
    <t>男三段跳</t>
    <rPh sb="1" eb="4">
      <t>サンダント</t>
    </rPh>
    <phoneticPr fontId="20"/>
  </si>
  <si>
    <t>男やり投</t>
    <rPh sb="3" eb="4">
      <t>ナ</t>
    </rPh>
    <phoneticPr fontId="20"/>
  </si>
  <si>
    <t>男高校砲丸投</t>
    <rPh sb="0" eb="1">
      <t>オトコ</t>
    </rPh>
    <rPh sb="1" eb="3">
      <t>コウコウ</t>
    </rPh>
    <rPh sb="3" eb="6">
      <t>ホウガンナゲ</t>
    </rPh>
    <phoneticPr fontId="19"/>
  </si>
  <si>
    <t>男高校円盤投</t>
    <rPh sb="0" eb="1">
      <t>オトコ</t>
    </rPh>
    <rPh sb="1" eb="3">
      <t>コウコウ</t>
    </rPh>
    <rPh sb="3" eb="6">
      <t>エンバンナゲ</t>
    </rPh>
    <phoneticPr fontId="19"/>
  </si>
  <si>
    <t>女100m</t>
  </si>
  <si>
    <t>男4X100mR</t>
  </si>
  <si>
    <t>女200m</t>
  </si>
  <si>
    <t>男4X400mR</t>
  </si>
  <si>
    <t>女400m</t>
  </si>
  <si>
    <t>女4X100mR</t>
  </si>
  <si>
    <t>女800m</t>
  </si>
  <si>
    <t>女4X400mR</t>
  </si>
  <si>
    <t>女1500m</t>
  </si>
  <si>
    <t>女5000m</t>
  </si>
  <si>
    <t>女100mH</t>
  </si>
  <si>
    <t>女400mH</t>
  </si>
  <si>
    <t>女5000mW</t>
  </si>
  <si>
    <t>女走高跳</t>
    <rPh sb="1" eb="2">
      <t>ハシ</t>
    </rPh>
    <rPh sb="2" eb="4">
      <t>タカト</t>
    </rPh>
    <phoneticPr fontId="20"/>
  </si>
  <si>
    <t>女棒高跳</t>
    <rPh sb="1" eb="4">
      <t>ボウタカト</t>
    </rPh>
    <phoneticPr fontId="20"/>
  </si>
  <si>
    <t>女走幅跳</t>
    <rPh sb="1" eb="2">
      <t>ハシ</t>
    </rPh>
    <rPh sb="2" eb="4">
      <t>ハバト</t>
    </rPh>
    <phoneticPr fontId="20"/>
  </si>
  <si>
    <t>女三段跳</t>
    <rPh sb="1" eb="4">
      <t>サンダント</t>
    </rPh>
    <phoneticPr fontId="20"/>
  </si>
  <si>
    <t>女砲丸投</t>
    <rPh sb="1" eb="4">
      <t>ホウガンナ</t>
    </rPh>
    <phoneticPr fontId="20"/>
  </si>
  <si>
    <t>女円盤投</t>
    <rPh sb="1" eb="4">
      <t>エンバンナ</t>
    </rPh>
    <phoneticPr fontId="20"/>
  </si>
  <si>
    <t>女やり投</t>
    <rPh sb="3" eb="4">
      <t>ナ</t>
    </rPh>
    <phoneticPr fontId="20"/>
  </si>
  <si>
    <t>種目数×700円</t>
    <rPh sb="0" eb="2">
      <t>シュモク</t>
    </rPh>
    <rPh sb="2" eb="3">
      <t>スウ</t>
    </rPh>
    <rPh sb="7" eb="8">
      <t>エン</t>
    </rPh>
    <phoneticPr fontId="3"/>
  </si>
  <si>
    <t>リレー参加数✕1000円</t>
    <rPh sb="3" eb="6">
      <t>サンカスウ</t>
    </rPh>
    <rPh sb="11" eb="12">
      <t>エン</t>
    </rPh>
    <phoneticPr fontId="3"/>
  </si>
  <si>
    <t>支払金額</t>
    <rPh sb="0" eb="4">
      <t>シハライキンガク</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</si>
  <si>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</si>
  <si>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</si>
  <si>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</si>
  <si>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</si>
  <si>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r>
      <t>E-mail：</t>
    </r>
    <r>
      <rPr>
        <b/>
        <sz val="18"/>
        <color theme="1"/>
        <rFont val="ＭＳ ゴシック"/>
        <family val="3"/>
        <charset val="128"/>
      </rPr>
      <t>nagoyasensyuken.99@gmail.com</t>
    </r>
    <phoneticPr fontId="3"/>
  </si>
  <si>
    <t>男砲丸投</t>
    <rPh sb="1" eb="4">
      <t>ホウガンナ</t>
    </rPh>
    <phoneticPr fontId="3"/>
  </si>
  <si>
    <t>男円盤投</t>
    <rPh sb="1" eb="4">
      <t>エンバンナ</t>
    </rPh>
    <phoneticPr fontId="3"/>
  </si>
  <si>
    <t>J1001</t>
    <phoneticPr fontId="3"/>
  </si>
  <si>
    <t>男女計</t>
    <rPh sb="0" eb="3">
      <t>ダンジョ</t>
    </rPh>
    <phoneticPr fontId="3"/>
  </si>
  <si>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3"/>
  </si>
  <si>
    <t>男子一般砲丸投と男子一般円盤投をメニューから選択できるようにしました。選択間違えによる種目変更は行いませんのでご注意ください。</t>
    <rPh sb="0" eb="2">
      <t>ダンシ</t>
    </rPh>
    <rPh sb="2" eb="4">
      <t>イッパン</t>
    </rPh>
    <rPh sb="4" eb="7">
      <t>ホウガンナゲ</t>
    </rPh>
    <rPh sb="8" eb="12">
      <t>ダンシイッパ</t>
    </rPh>
    <rPh sb="12" eb="15">
      <t>エンバンナ</t>
    </rPh>
    <rPh sb="22" eb="24">
      <t>センタク</t>
    </rPh>
    <rPh sb="35" eb="43">
      <t>センタクマチ</t>
    </rPh>
    <rPh sb="43" eb="45">
      <t>シュモク</t>
    </rPh>
    <rPh sb="45" eb="47">
      <t>ヘンコウ</t>
    </rPh>
    <rPh sb="48" eb="49">
      <t>オコナ</t>
    </rPh>
    <rPh sb="56" eb="62">
      <t>チュウ</t>
    </rPh>
    <phoneticPr fontId="3"/>
  </si>
  <si>
    <t>※</t>
    <phoneticPr fontId="3"/>
  </si>
  <si>
    <t>⑤申込一覧表</t>
    <rPh sb="1" eb="3">
      <t>モウシコミ</t>
    </rPh>
    <rPh sb="3" eb="5">
      <t>イチラン</t>
    </rPh>
    <rPh sb="5" eb="6">
      <t>ヒョウ</t>
    </rPh>
    <phoneticPr fontId="3"/>
  </si>
  <si>
    <t>　　①団体情報の入力</t>
    <rPh sb="3" eb="5">
      <t>ダンタイ</t>
    </rPh>
    <rPh sb="5" eb="7">
      <t>ジョウホウ</t>
    </rPh>
    <rPh sb="8" eb="10">
      <t>ニュウリョク</t>
    </rPh>
    <phoneticPr fontId="3"/>
  </si>
  <si>
    <t>　　②選手情報の入力</t>
    <rPh sb="3" eb="5">
      <t>センシュ</t>
    </rPh>
    <rPh sb="5" eb="7">
      <t>ジョウホウ</t>
    </rPh>
    <rPh sb="8" eb="10">
      <t>ニュウリョク</t>
    </rPh>
    <phoneticPr fontId="3"/>
  </si>
  <si>
    <t>東海工専</t>
  </si>
  <si>
    <t>デンパガクエントウカイコウギョウセンモンガッコウアツタコウ</t>
  </si>
  <si>
    <t>名古屋工学院</t>
  </si>
  <si>
    <t>デンパガクエンナゴヤコウガクイ</t>
  </si>
  <si>
    <t>名古屋情報</t>
  </si>
  <si>
    <t>ナゴヤガクエンナゴヤジョウホウセ</t>
  </si>
  <si>
    <t>栄徳</t>
  </si>
  <si>
    <t>アイチキョウエイガクエンエイトク</t>
  </si>
  <si>
    <t>中部大春日丘</t>
  </si>
  <si>
    <t>チュウブダイガクチュウブダイガクハルヒガオカ</t>
  </si>
  <si>
    <t>聖霊</t>
  </si>
  <si>
    <t>ナンザンガクエンセイレイ</t>
  </si>
  <si>
    <t>星城</t>
  </si>
  <si>
    <t>ナゴヤイシダガクエンセイジョウ</t>
  </si>
  <si>
    <t>菊華</t>
  </si>
  <si>
    <t>キクタケガクエンキクカ</t>
  </si>
  <si>
    <t>名城大附</t>
  </si>
  <si>
    <t>メイジョウダイガクフゾク</t>
  </si>
  <si>
    <t>南山女</t>
  </si>
  <si>
    <t>ナンザンガクエンナンザン(ジョシ</t>
  </si>
  <si>
    <t>南山男子</t>
  </si>
  <si>
    <t>ナンザンガクエンダンシ</t>
  </si>
  <si>
    <t>愛工大名電</t>
  </si>
  <si>
    <t>ナゴヤデンキガクエンアイチコウギ</t>
  </si>
  <si>
    <t>桜花学園</t>
  </si>
  <si>
    <t>オウカガクエンオウカガクエン</t>
  </si>
  <si>
    <t>中部大一</t>
  </si>
  <si>
    <t>チュウブダイガクチュウブダイカ</t>
  </si>
  <si>
    <t>名女大</t>
  </si>
  <si>
    <t>コシハラガクエンナゴヤジョシダイ</t>
  </si>
  <si>
    <t>名古屋工</t>
  </si>
  <si>
    <t>メイコウガクエンナゴヤコウギョウ</t>
  </si>
  <si>
    <t>名古屋</t>
  </si>
  <si>
    <t>ナゴヤガクインナゴヤ</t>
  </si>
  <si>
    <t>同朋</t>
  </si>
  <si>
    <t>ドウホウガクエンドウホウ</t>
  </si>
  <si>
    <t>東邦</t>
  </si>
  <si>
    <t>トウホウガクエントウホウ</t>
  </si>
  <si>
    <t>愛産大工</t>
  </si>
  <si>
    <t>アイチサンギョウダイガクアイチサン</t>
  </si>
  <si>
    <t>東海学園</t>
  </si>
  <si>
    <t>トウカイガクエン</t>
  </si>
  <si>
    <t>東海</t>
  </si>
  <si>
    <t>トウカイガクエントウカイ</t>
  </si>
  <si>
    <t>至学館</t>
  </si>
  <si>
    <t>シガッカンシガクカン</t>
  </si>
  <si>
    <t>中京大中京</t>
  </si>
  <si>
    <t>ウメムラガクエンチュウキョウダイガ</t>
  </si>
  <si>
    <t>福祉大付</t>
  </si>
  <si>
    <t>ニホンフクシダイガクフゾク</t>
  </si>
  <si>
    <t>大同大大同</t>
  </si>
  <si>
    <t>ダイドウガクエンダイドウダイガクダイドウ</t>
  </si>
  <si>
    <t>椙山</t>
  </si>
  <si>
    <t>スギヤマジョガクエンスギヤマシ</t>
  </si>
  <si>
    <t>享栄</t>
  </si>
  <si>
    <t>アイチキョウエイガクエンキョウエイ</t>
  </si>
  <si>
    <t>名古屋大谷</t>
  </si>
  <si>
    <t>オワリガクエンナゴヤオオタニ</t>
  </si>
  <si>
    <t>名経大高蔵</t>
  </si>
  <si>
    <t>イチムラガクエンナゴヤケイザイダ</t>
  </si>
  <si>
    <t>名経大市邨</t>
  </si>
  <si>
    <t>イチムラガクエンナゴヤケイザイタ</t>
  </si>
  <si>
    <t>啓明学館</t>
  </si>
  <si>
    <t>アイビガクエンケイメイガッカン</t>
  </si>
  <si>
    <t>愛知淑徳</t>
  </si>
  <si>
    <t>アイチシュクトクガクエンアイチシュクトク</t>
  </si>
  <si>
    <t>愛知</t>
  </si>
  <si>
    <t>アイチガクインアイチ</t>
  </si>
  <si>
    <t>名古屋聾</t>
  </si>
  <si>
    <t>ナゴヤロウ</t>
  </si>
  <si>
    <t>春日井南</t>
  </si>
  <si>
    <t>カスガイミナミ</t>
  </si>
  <si>
    <t>名東</t>
  </si>
  <si>
    <t>メイトウ</t>
  </si>
  <si>
    <t>瀬戸北総合</t>
  </si>
  <si>
    <t>セトキタソウゴウ</t>
  </si>
  <si>
    <t>名古屋南</t>
  </si>
  <si>
    <t>ナゴヤミナミ</t>
  </si>
  <si>
    <t>知多翔洋</t>
  </si>
  <si>
    <t>チタショウヨウ</t>
  </si>
  <si>
    <t>大府東</t>
  </si>
  <si>
    <t>オオブヒガシ</t>
  </si>
  <si>
    <t>日進西</t>
  </si>
  <si>
    <t>ニッシンニシ</t>
  </si>
  <si>
    <t>春日井工</t>
  </si>
  <si>
    <t>カスガイコウギョウ</t>
  </si>
  <si>
    <t>半田東</t>
  </si>
  <si>
    <t>ハンダヒガシ</t>
  </si>
  <si>
    <t>高蔵寺</t>
  </si>
  <si>
    <t>コウゾウジ</t>
  </si>
  <si>
    <t>阿久比</t>
  </si>
  <si>
    <t>アグイ</t>
  </si>
  <si>
    <t>日進</t>
  </si>
  <si>
    <t>ニッシン</t>
  </si>
  <si>
    <t>春日井東</t>
  </si>
  <si>
    <t>ヒガシ</t>
  </si>
  <si>
    <t>瀬戸西</t>
  </si>
  <si>
    <t>セトニシ</t>
  </si>
  <si>
    <t>山田</t>
  </si>
  <si>
    <t>ヤマダ</t>
  </si>
  <si>
    <t>富田</t>
  </si>
  <si>
    <t>トミダ</t>
  </si>
  <si>
    <t>緑</t>
  </si>
  <si>
    <t>ミドリ</t>
  </si>
  <si>
    <t>若宮商</t>
  </si>
  <si>
    <t>ナゴヤイチリツワカミヤショウギョウ</t>
  </si>
  <si>
    <t>名古屋商</t>
  </si>
  <si>
    <t>ナゴヤショウギョウ</t>
  </si>
  <si>
    <t>西陵</t>
  </si>
  <si>
    <t>セイリョウ</t>
  </si>
  <si>
    <t>市工芸</t>
  </si>
  <si>
    <t>コウゲイ</t>
  </si>
  <si>
    <t>市工業</t>
  </si>
  <si>
    <t>コウギョウ</t>
  </si>
  <si>
    <t>市立北</t>
  </si>
  <si>
    <t>キタ</t>
  </si>
  <si>
    <t>桜台</t>
  </si>
  <si>
    <t>サクラダイ</t>
  </si>
  <si>
    <t>向陽</t>
  </si>
  <si>
    <t>コウヨウ</t>
  </si>
  <si>
    <t>菊里</t>
  </si>
  <si>
    <t>キクザト</t>
  </si>
  <si>
    <t>東海南</t>
  </si>
  <si>
    <t>トウカイミナミ</t>
  </si>
  <si>
    <t>天白</t>
  </si>
  <si>
    <t>テンパク</t>
  </si>
  <si>
    <t>武豊</t>
  </si>
  <si>
    <t>タケトヨ</t>
  </si>
  <si>
    <t>半田商</t>
  </si>
  <si>
    <t>ハンダショウギョウ</t>
  </si>
  <si>
    <t>半田工</t>
  </si>
  <si>
    <t>ハンダコウギョウ</t>
  </si>
  <si>
    <t>半田農</t>
  </si>
  <si>
    <t>ハンダノウギョウ</t>
  </si>
  <si>
    <t>半田</t>
  </si>
  <si>
    <t>ハンダ</t>
  </si>
  <si>
    <t>内海</t>
  </si>
  <si>
    <t>ウツミ</t>
  </si>
  <si>
    <t>常滑</t>
  </si>
  <si>
    <t>トコナメ</t>
  </si>
  <si>
    <t>東海商</t>
  </si>
  <si>
    <t>トウカイショウギョウ</t>
  </si>
  <si>
    <t>横須賀</t>
  </si>
  <si>
    <t>ヨコスカ</t>
  </si>
  <si>
    <t>桃陵</t>
  </si>
  <si>
    <t>トウリョウ</t>
  </si>
  <si>
    <t>大府</t>
  </si>
  <si>
    <t>オオブ</t>
  </si>
  <si>
    <t>豊明</t>
  </si>
  <si>
    <t>トヨアケ</t>
  </si>
  <si>
    <t>瀬戸</t>
  </si>
  <si>
    <t>セト</t>
  </si>
  <si>
    <t>東郷</t>
  </si>
  <si>
    <t>トウゴウ</t>
  </si>
  <si>
    <t>長久手</t>
  </si>
  <si>
    <t>ナガクテ</t>
  </si>
  <si>
    <t>旭野</t>
  </si>
  <si>
    <t>アサヒノ</t>
  </si>
  <si>
    <t>春日井商</t>
  </si>
  <si>
    <t>カスガイショウギョウ</t>
  </si>
  <si>
    <t>春日井西</t>
  </si>
  <si>
    <t>カスガイニシ</t>
  </si>
  <si>
    <t>春日井</t>
  </si>
  <si>
    <t>カスガイ</t>
  </si>
  <si>
    <t>緑丘商</t>
  </si>
  <si>
    <t>ミドリガオカショウギョウ</t>
  </si>
  <si>
    <t>中川商</t>
  </si>
  <si>
    <t>ナカガワショウギョウ</t>
  </si>
  <si>
    <t>愛知商</t>
  </si>
  <si>
    <t>アイチショウギョウ</t>
  </si>
  <si>
    <t>名南工</t>
  </si>
  <si>
    <t>メイナンコウギョウ</t>
  </si>
  <si>
    <t>愛知総合工科</t>
  </si>
  <si>
    <t>ソウゴウコウカ</t>
  </si>
  <si>
    <t>愛知工</t>
  </si>
  <si>
    <t>アイチコウギョウ</t>
  </si>
  <si>
    <t>守山</t>
  </si>
  <si>
    <t>モリヤマ</t>
  </si>
  <si>
    <t>鳴海</t>
  </si>
  <si>
    <t>ナルミ</t>
  </si>
  <si>
    <t>南陽</t>
  </si>
  <si>
    <t>ナンヨウ</t>
  </si>
  <si>
    <t>中村</t>
  </si>
  <si>
    <t>ナカムラ</t>
  </si>
  <si>
    <t>熱田</t>
  </si>
  <si>
    <t>アツタ</t>
  </si>
  <si>
    <t>名古屋西</t>
  </si>
  <si>
    <t>ナゴヤニシ</t>
  </si>
  <si>
    <t>昭和</t>
  </si>
  <si>
    <t>ショウワ</t>
  </si>
  <si>
    <t>松蔭</t>
  </si>
  <si>
    <t>ショウイン</t>
  </si>
  <si>
    <t>惟信</t>
  </si>
  <si>
    <t>イシン</t>
  </si>
  <si>
    <t>瑞陵</t>
  </si>
  <si>
    <t>ズイリョウ</t>
  </si>
  <si>
    <t>千種</t>
  </si>
  <si>
    <t>チグサ</t>
  </si>
  <si>
    <t>明和</t>
  </si>
  <si>
    <t>メイワ</t>
  </si>
  <si>
    <t>旭丘</t>
  </si>
  <si>
    <t>アサヒガオカ</t>
  </si>
  <si>
    <t>旧団体コード</t>
  </si>
  <si>
    <t>団体名略称</t>
  </si>
  <si>
    <t>団体名カナ</t>
  </si>
  <si>
    <t>学校名検索</t>
    <rPh sb="0" eb="3">
      <t>ガッコウメイ</t>
    </rPh>
    <rPh sb="3" eb="5">
      <t>ケンサク</t>
    </rPh>
    <phoneticPr fontId="3"/>
  </si>
  <si>
    <t>No</t>
    <phoneticPr fontId="41"/>
  </si>
  <si>
    <t>←学校数が多いので、学校名の一部を入力してください。</t>
    <rPh sb="1" eb="4">
      <t>ガッコウスウ</t>
    </rPh>
    <rPh sb="5" eb="6">
      <t>オオ</t>
    </rPh>
    <rPh sb="10" eb="13">
      <t>ガッコウ</t>
    </rPh>
    <rPh sb="14" eb="16">
      <t>イチブ</t>
    </rPh>
    <rPh sb="17" eb="26">
      <t>ニュウリョク</t>
    </rPh>
    <phoneticPr fontId="3"/>
  </si>
  <si>
    <t>←学校名を選択すると、自動で入力されます。</t>
    <rPh sb="1" eb="4">
      <t>ガッコウメイ</t>
    </rPh>
    <rPh sb="5" eb="7">
      <t>センタク</t>
    </rPh>
    <rPh sb="11" eb="13">
      <t>ジドウ</t>
    </rPh>
    <rPh sb="14" eb="16">
      <t>ニュウリョク</t>
    </rPh>
    <phoneticPr fontId="3"/>
  </si>
  <si>
    <r>
      <t>　・参加料を振り込み、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3"/>
  </si>
  <si>
    <t>学校名</t>
    <rPh sb="0" eb="2">
      <t>ガッコウ</t>
    </rPh>
    <rPh sb="2" eb="3">
      <t>メイ</t>
    </rPh>
    <phoneticPr fontId="3"/>
  </si>
  <si>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3"/>
  </si>
  <si>
    <t>お手数ですが、学校名検索に一字以上入力してください。</t>
    <rPh sb="1" eb="3">
      <t>テスウ</t>
    </rPh>
    <rPh sb="7" eb="12">
      <t>ガッコウ</t>
    </rPh>
    <rPh sb="13" eb="15">
      <t>イチジ</t>
    </rPh>
    <rPh sb="15" eb="17">
      <t>イジョウ</t>
    </rPh>
    <rPh sb="17" eb="19">
      <t>ニュウリョク</t>
    </rPh>
    <phoneticPr fontId="3"/>
  </si>
  <si>
    <t>Ver2</t>
    <phoneticPr fontId="3"/>
  </si>
  <si>
    <t>女走高跳</t>
    <rPh sb="1" eb="2">
      <t>ハシ</t>
    </rPh>
    <rPh sb="2" eb="4">
      <t>タカト</t>
    </rPh>
    <phoneticPr fontId="2"/>
  </si>
  <si>
    <t>男走高跳</t>
    <rPh sb="1" eb="2">
      <t>ハシ</t>
    </rPh>
    <rPh sb="2" eb="4">
      <t>タカト</t>
    </rPh>
    <phoneticPr fontId="2"/>
  </si>
  <si>
    <t>女棒高跳</t>
    <rPh sb="1" eb="4">
      <t>ボウタカト</t>
    </rPh>
    <phoneticPr fontId="2"/>
  </si>
  <si>
    <t>男棒高跳</t>
    <rPh sb="1" eb="4">
      <t>ボウタカト</t>
    </rPh>
    <phoneticPr fontId="2"/>
  </si>
  <si>
    <t>女三段跳</t>
    <rPh sb="1" eb="4">
      <t>サンダント</t>
    </rPh>
    <phoneticPr fontId="2"/>
  </si>
  <si>
    <t>男三段跳</t>
    <rPh sb="1" eb="4">
      <t>サンダント</t>
    </rPh>
    <phoneticPr fontId="2"/>
  </si>
  <si>
    <t>女円盤投</t>
    <rPh sb="1" eb="4">
      <t>エンバンナ</t>
    </rPh>
    <phoneticPr fontId="2"/>
  </si>
  <si>
    <t>男円盤投</t>
    <rPh sb="1" eb="4">
      <t>エンバンナ</t>
    </rPh>
    <phoneticPr fontId="2"/>
  </si>
  <si>
    <t>女走幅跳</t>
    <rPh sb="1" eb="2">
      <t>ハシ</t>
    </rPh>
    <rPh sb="2" eb="4">
      <t>ハバト</t>
    </rPh>
    <phoneticPr fontId="2"/>
  </si>
  <si>
    <t>女砲丸投</t>
    <rPh sb="1" eb="4">
      <t>ホウガンナ</t>
    </rPh>
    <phoneticPr fontId="2"/>
  </si>
  <si>
    <t>男走幅跳</t>
    <rPh sb="1" eb="2">
      <t>ハシ</t>
    </rPh>
    <rPh sb="2" eb="4">
      <t>ハバト</t>
    </rPh>
    <phoneticPr fontId="2"/>
  </si>
  <si>
    <t>女やり投</t>
    <rPh sb="3" eb="4">
      <t>ナ</t>
    </rPh>
    <phoneticPr fontId="2"/>
  </si>
  <si>
    <t>男砲丸投</t>
    <rPh sb="1" eb="4">
      <t>ホウガンナ</t>
    </rPh>
    <phoneticPr fontId="2"/>
  </si>
  <si>
    <t>男やり投</t>
    <rPh sb="3" eb="4">
      <t>ナ</t>
    </rPh>
    <phoneticPr fontId="2"/>
  </si>
  <si>
    <t>男高校円盤投</t>
    <rPh sb="0" eb="1">
      <t>オトコ</t>
    </rPh>
    <rPh sb="1" eb="3">
      <t>コウコウ</t>
    </rPh>
    <rPh sb="3" eb="6">
      <t>エンバンナゲ</t>
    </rPh>
    <phoneticPr fontId="4"/>
  </si>
  <si>
    <t>男高校砲丸投</t>
    <rPh sb="0" eb="1">
      <t>オトコ</t>
    </rPh>
    <rPh sb="1" eb="3">
      <t>コウコウ</t>
    </rPh>
    <rPh sb="3" eb="6">
      <t>ホウガンナゲ</t>
    </rPh>
    <phoneticPr fontId="4"/>
  </si>
  <si>
    <t>種目１日目</t>
    <rPh sb="0" eb="2">
      <t>シュモク</t>
    </rPh>
    <rPh sb="3" eb="5">
      <t>ヒメ</t>
    </rPh>
    <phoneticPr fontId="3"/>
  </si>
  <si>
    <t>記録１日目</t>
    <rPh sb="0" eb="2">
      <t>キロク</t>
    </rPh>
    <rPh sb="3" eb="5">
      <t>ヒメ</t>
    </rPh>
    <phoneticPr fontId="3"/>
  </si>
  <si>
    <t>種目２日目</t>
    <rPh sb="0" eb="2">
      <t>シュモク</t>
    </rPh>
    <rPh sb="3" eb="5">
      <t>ヒメ</t>
    </rPh>
    <phoneticPr fontId="3"/>
  </si>
  <si>
    <t>記録２日目</t>
    <rPh sb="0" eb="2">
      <t>キロク</t>
    </rPh>
    <rPh sb="3" eb="5">
      <t>ヒメ</t>
    </rPh>
    <phoneticPr fontId="3"/>
  </si>
  <si>
    <t>種目３日目</t>
    <rPh sb="0" eb="2">
      <t>シュモク</t>
    </rPh>
    <rPh sb="3" eb="5">
      <t>ヒメ</t>
    </rPh>
    <phoneticPr fontId="3"/>
  </si>
  <si>
    <t>記録３日目</t>
    <rPh sb="0" eb="2">
      <t>キロク</t>
    </rPh>
    <rPh sb="3" eb="5">
      <t>ヒメ</t>
    </rPh>
    <phoneticPr fontId="3"/>
  </si>
  <si>
    <t>男走幅跳</t>
    <rPh sb="0" eb="1">
      <t>オトコ</t>
    </rPh>
    <rPh sb="1" eb="4">
      <t>ハシリ</t>
    </rPh>
    <phoneticPr fontId="3"/>
  </si>
  <si>
    <t>6m99</t>
    <phoneticPr fontId="3"/>
  </si>
  <si>
    <t>男200m</t>
    <rPh sb="0" eb="1">
      <t>オトコ</t>
    </rPh>
    <phoneticPr fontId="3"/>
  </si>
  <si>
    <t>ナンバーのアルファベット</t>
    <phoneticPr fontId="3"/>
  </si>
  <si>
    <t>←入力　ナンバーのアルファベットを入力してください。</t>
    <rPh sb="1" eb="3">
      <t>ニュウリョク</t>
    </rPh>
    <rPh sb="17" eb="19">
      <t>ニュウ</t>
    </rPh>
    <phoneticPr fontId="3"/>
  </si>
  <si>
    <t>男中110mH</t>
    <rPh sb="0" eb="1">
      <t>オトコ</t>
    </rPh>
    <rPh sb="1" eb="2">
      <t>チュ</t>
    </rPh>
    <phoneticPr fontId="5"/>
  </si>
  <si>
    <t>男中砲丸投</t>
    <rPh sb="0" eb="1">
      <t>オトコ</t>
    </rPh>
    <rPh sb="1" eb="2">
      <t>ナカ</t>
    </rPh>
    <rPh sb="2" eb="5">
      <t>ホウガンナゲ</t>
    </rPh>
    <phoneticPr fontId="1"/>
  </si>
  <si>
    <t>男中円盤投</t>
    <rPh sb="0" eb="1">
      <t>オトコ</t>
    </rPh>
    <rPh sb="1" eb="2">
      <t>ナカ</t>
    </rPh>
    <rPh sb="2" eb="5">
      <t>エンバンナゲ</t>
    </rPh>
    <phoneticPr fontId="1"/>
  </si>
  <si>
    <t>女中100mH</t>
    <rPh sb="0" eb="1">
      <t>オン</t>
    </rPh>
    <rPh sb="1" eb="2">
      <t>ty</t>
    </rPh>
    <phoneticPr fontId="1"/>
  </si>
  <si>
    <t>女中砲丸投</t>
    <rPh sb="0" eb="1">
      <t>オンナ</t>
    </rPh>
    <rPh sb="2" eb="5">
      <t>ホウガンナゲ</t>
    </rPh>
    <phoneticPr fontId="1"/>
  </si>
  <si>
    <t>プログラム部数✕800円</t>
    <rPh sb="5" eb="7">
      <t>ブスウ</t>
    </rPh>
    <rPh sb="11" eb="12">
      <t>エン</t>
    </rPh>
    <phoneticPr fontId="3"/>
  </si>
  <si>
    <t>参加者数</t>
    <rPh sb="0" eb="4">
      <t>サンカシャ</t>
    </rPh>
    <phoneticPr fontId="3"/>
  </si>
  <si>
    <t>TEL</t>
    <phoneticPr fontId="3"/>
  </si>
  <si>
    <t>第４５回名古屋地区陸上競技選手権大会兼第６回名古屋地区競技会　訂正版</t>
    <rPh sb="13" eb="16">
      <t>センシュケン</t>
    </rPh>
    <rPh sb="18" eb="19">
      <t>ケン</t>
    </rPh>
    <rPh sb="19" eb="20">
      <t>ダイ</t>
    </rPh>
    <rPh sb="21" eb="22">
      <t>カイ</t>
    </rPh>
    <rPh sb="22" eb="27">
      <t>ナゴヤチク</t>
    </rPh>
    <rPh sb="27" eb="30">
      <t>キョウギカイ</t>
    </rPh>
    <rPh sb="31" eb="34">
      <t>テイセ</t>
    </rPh>
    <phoneticPr fontId="3"/>
  </si>
  <si>
    <t>大会番号　００３</t>
    <rPh sb="0" eb="4">
      <t>タイカイバンゴウ</t>
    </rPh>
    <phoneticPr fontId="3"/>
  </si>
  <si>
    <t>14日の5000mが、長距離記録会と重複するので1500mに変更しました。また、一部種目に記載漏れが有りましたので、訂正版に基づいて申込みを行ってくだい。</t>
    <rPh sb="2" eb="3">
      <t>ヒ</t>
    </rPh>
    <rPh sb="11" eb="17">
      <t>チョウキョリキロクカイ</t>
    </rPh>
    <rPh sb="18" eb="20">
      <t>チョウフク</t>
    </rPh>
    <rPh sb="30" eb="32">
      <t>ヘンコウ</t>
    </rPh>
    <rPh sb="40" eb="42">
      <t>イチブ</t>
    </rPh>
    <rPh sb="42" eb="44">
      <t>シュモク</t>
    </rPh>
    <rPh sb="45" eb="48">
      <t>キサイモ</t>
    </rPh>
    <rPh sb="50" eb="51">
      <t>ア</t>
    </rPh>
    <rPh sb="58" eb="61">
      <t>テイセイバン</t>
    </rPh>
    <rPh sb="62" eb="63">
      <t>モト</t>
    </rPh>
    <rPh sb="66" eb="68">
      <t>モウシコ</t>
    </rPh>
    <rPh sb="70" eb="71">
      <t>オコナ</t>
    </rPh>
    <phoneticPr fontId="69"/>
  </si>
  <si>
    <t xml:space="preserve">１．期  日 </t>
    <phoneticPr fontId="3"/>
  </si>
  <si>
    <t>２．場  所</t>
    <phoneticPr fontId="3"/>
  </si>
  <si>
    <t>パロマ瑞穂スタジアム、パロマ瑞穂北陸上競技場</t>
    <rPh sb="3" eb="5">
      <t>ミズホ</t>
    </rPh>
    <rPh sb="14" eb="16">
      <t>ミズホ</t>
    </rPh>
    <rPh sb="16" eb="17">
      <t>キタ</t>
    </rPh>
    <rPh sb="17" eb="19">
      <t>リクジョウ</t>
    </rPh>
    <rPh sb="19" eb="22">
      <t>キョウギジョウ</t>
    </rPh>
    <phoneticPr fontId="3"/>
  </si>
  <si>
    <t>３．種  目</t>
    <phoneticPr fontId="3"/>
  </si>
  <si>
    <t>◎第１日</t>
    <phoneticPr fontId="3"/>
  </si>
  <si>
    <t>（男子）</t>
    <phoneticPr fontId="3"/>
  </si>
  <si>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１１０ｍＨ，３０００ｍＳＣ，</t>
    </r>
    <phoneticPr fontId="3"/>
  </si>
  <si>
    <r>
      <rPr>
        <b/>
        <sz val="10"/>
        <rFont val="ＭＳ Ｐゴシック"/>
        <family val="3"/>
        <charset val="128"/>
      </rPr>
      <t>４×１００ｍＲ，棒高跳</t>
    </r>
    <r>
      <rPr>
        <sz val="10"/>
        <rFont val="ＭＳ Ｐ明朝"/>
        <family val="1"/>
        <charset val="128"/>
      </rPr>
      <t>，三段跳，円盤投，</t>
    </r>
    <rPh sb="16" eb="19">
      <t>エンバンナゲ</t>
    </rPh>
    <phoneticPr fontId="3"/>
  </si>
  <si>
    <r>
      <t>ｵｰﾌﾟﾝ種目　</t>
    </r>
    <r>
      <rPr>
        <b/>
        <sz val="10"/>
        <rFont val="ＭＳ Ｐゴシック"/>
        <family val="3"/>
        <charset val="128"/>
      </rPr>
      <t>中学１１０ｍＨ</t>
    </r>
    <r>
      <rPr>
        <sz val="10"/>
        <rFont val="ＭＳ Ｐ明朝"/>
        <family val="1"/>
        <charset val="128"/>
      </rPr>
      <t>，高校円盤投，</t>
    </r>
    <r>
      <rPr>
        <b/>
        <sz val="10"/>
        <rFont val="ＭＳ Ｐゴシック"/>
        <family val="3"/>
        <charset val="128"/>
      </rPr>
      <t>中学円盤投</t>
    </r>
    <rPh sb="5" eb="7">
      <t>シュモク</t>
    </rPh>
    <phoneticPr fontId="3"/>
  </si>
  <si>
    <t>（女子）</t>
    <phoneticPr fontId="3"/>
  </si>
  <si>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１００ｍＨ，</t>
    </r>
    <r>
      <rPr>
        <b/>
        <sz val="10"/>
        <rFont val="ＭＳ Ｐゴシック"/>
        <family val="3"/>
        <charset val="128"/>
      </rPr>
      <t>４×１００ｍＲ，</t>
    </r>
    <phoneticPr fontId="3"/>
  </si>
  <si>
    <r>
      <rPr>
        <b/>
        <sz val="10"/>
        <rFont val="ＭＳ Ｐゴシック"/>
        <family val="3"/>
        <charset val="128"/>
      </rPr>
      <t>棒高跳</t>
    </r>
    <r>
      <rPr>
        <sz val="10"/>
        <rFont val="ＭＳ Ｐ明朝"/>
        <family val="3"/>
        <charset val="128"/>
      </rPr>
      <t>，三段跳，</t>
    </r>
    <r>
      <rPr>
        <b/>
        <sz val="10"/>
        <rFont val="ＭＳ Ｐゴシック"/>
        <family val="3"/>
        <charset val="128"/>
      </rPr>
      <t>円盤投</t>
    </r>
    <phoneticPr fontId="3"/>
  </si>
  <si>
    <r>
      <t>ｵｰﾌﾟﾝ種目　</t>
    </r>
    <r>
      <rPr>
        <b/>
        <sz val="10"/>
        <rFont val="ＭＳ Ｐゴシック"/>
        <family val="3"/>
        <charset val="128"/>
      </rPr>
      <t>中学１００ｍＨ</t>
    </r>
    <rPh sb="5" eb="7">
      <t>シュモク</t>
    </rPh>
    <phoneticPr fontId="3"/>
  </si>
  <si>
    <t>◎第２日</t>
    <phoneticPr fontId="3"/>
  </si>
  <si>
    <r>
      <rPr>
        <b/>
        <sz val="10"/>
        <rFont val="ＭＳ Ｐゴシック"/>
        <family val="3"/>
        <charset val="128"/>
      </rPr>
      <t>１００ｍ，８００ｍ</t>
    </r>
    <r>
      <rPr>
        <sz val="10"/>
        <rFont val="ＭＳ Ｐ明朝"/>
        <family val="3"/>
        <charset val="128"/>
      </rPr>
      <t>，１００００ｍ，４００ｍＨ，</t>
    </r>
    <phoneticPr fontId="3"/>
  </si>
  <si>
    <r>
      <t>５０００ｍＷ，</t>
    </r>
    <r>
      <rPr>
        <b/>
        <sz val="10"/>
        <rFont val="ＭＳ Ｐゴシック"/>
        <family val="3"/>
        <charset val="128"/>
      </rPr>
      <t>４×４００ｍＲ，走高跳，走幅跳</t>
    </r>
    <r>
      <rPr>
        <sz val="10"/>
        <rFont val="ＭＳ Ｐ明朝"/>
        <family val="3"/>
        <charset val="128"/>
      </rPr>
      <t>，砲丸投，やり投</t>
    </r>
    <rPh sb="19" eb="22">
      <t>ハシリハバトビ</t>
    </rPh>
    <phoneticPr fontId="3"/>
  </si>
  <si>
    <r>
      <t>ｵｰﾌﾟﾝ種目　</t>
    </r>
    <r>
      <rPr>
        <sz val="10"/>
        <rFont val="ＭＳ Ｐ明朝"/>
        <family val="1"/>
        <charset val="128"/>
      </rPr>
      <t>高校砲丸投，</t>
    </r>
    <r>
      <rPr>
        <b/>
        <sz val="10"/>
        <rFont val="ＭＳ Ｐゴシック"/>
        <family val="3"/>
        <charset val="128"/>
      </rPr>
      <t>中学砲丸投</t>
    </r>
    <rPh sb="5" eb="7">
      <t>シュモク</t>
    </rPh>
    <phoneticPr fontId="3"/>
  </si>
  <si>
    <r>
      <rPr>
        <b/>
        <sz val="10"/>
        <rFont val="ＭＳ Ｐゴシック"/>
        <family val="3"/>
        <charset val="128"/>
      </rPr>
      <t>１００ｍ，８００ｍ</t>
    </r>
    <r>
      <rPr>
        <sz val="10"/>
        <rFont val="ＭＳ Ｐ明朝"/>
        <family val="3"/>
        <charset val="128"/>
      </rPr>
      <t>，４００ｍＨ，５０００ｍＷ，</t>
    </r>
    <r>
      <rPr>
        <b/>
        <sz val="10"/>
        <rFont val="ＭＳ Ｐゴシック"/>
        <family val="3"/>
        <charset val="128"/>
      </rPr>
      <t>４×４００ｍＲ，</t>
    </r>
    <phoneticPr fontId="3"/>
  </si>
  <si>
    <r>
      <rPr>
        <b/>
        <sz val="10"/>
        <rFont val="ＭＳ Ｐゴシック"/>
        <family val="3"/>
        <charset val="128"/>
      </rPr>
      <t>走高跳，走幅跳</t>
    </r>
    <r>
      <rPr>
        <sz val="10"/>
        <rFont val="ＭＳ Ｐ明朝"/>
        <family val="3"/>
        <charset val="128"/>
      </rPr>
      <t>，砲丸投,やり投</t>
    </r>
    <rPh sb="4" eb="7">
      <t>ハシリ</t>
    </rPh>
    <rPh sb="14" eb="15">
      <t>ナ</t>
    </rPh>
    <phoneticPr fontId="3"/>
  </si>
  <si>
    <r>
      <t>ｵｰﾌﾟﾝ種目　</t>
    </r>
    <r>
      <rPr>
        <b/>
        <sz val="10"/>
        <rFont val="ＭＳ Ｐゴシック"/>
        <family val="3"/>
        <charset val="128"/>
      </rPr>
      <t>中学砲丸投</t>
    </r>
    <rPh sb="5" eb="7">
      <t>シュモク</t>
    </rPh>
    <phoneticPr fontId="3"/>
  </si>
  <si>
    <t>◎第３日</t>
    <phoneticPr fontId="3"/>
  </si>
  <si>
    <r>
      <t>２００ｍ，</t>
    </r>
    <r>
      <rPr>
        <b/>
        <i/>
        <sz val="10"/>
        <rFont val="ＭＳ Ｐゴシック"/>
        <family val="3"/>
        <charset val="128"/>
      </rPr>
      <t>１５００ｍ</t>
    </r>
    <phoneticPr fontId="3"/>
  </si>
  <si>
    <t>４．参加について</t>
    <phoneticPr fontId="3"/>
  </si>
  <si>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3"/>
  </si>
  <si>
    <r>
      <t>（１）</t>
    </r>
    <r>
      <rPr>
        <b/>
        <sz val="10"/>
        <rFont val="ＭＳ Ｐ明朝"/>
        <family val="1"/>
        <charset val="128"/>
      </rPr>
      <t>１人１日１種目まで</t>
    </r>
    <r>
      <rPr>
        <sz val="10"/>
        <rFont val="ＭＳ Ｐ明朝"/>
        <family val="1"/>
        <charset val="128"/>
      </rPr>
      <t>（リレー種目は除く）、リレーは１団体１チームとします。</t>
    </r>
    <rPh sb="4" eb="5">
      <t>ニン</t>
    </rPh>
    <rPh sb="6" eb="7">
      <t>ニチ</t>
    </rPh>
    <rPh sb="8" eb="10">
      <t>シュモク</t>
    </rPh>
    <rPh sb="16" eb="18">
      <t>シュモク</t>
    </rPh>
    <rPh sb="19" eb="20">
      <t>ノゾ</t>
    </rPh>
    <rPh sb="28" eb="30">
      <t>ダンタイ</t>
    </rPh>
    <phoneticPr fontId="3"/>
  </si>
  <si>
    <t>（２）中学生は、ハードル･投てき種目において中学の設定がある場合には一般には申しこめません。</t>
    <rPh sb="3" eb="6">
      <t>チュウガクセイ</t>
    </rPh>
    <rPh sb="13" eb="14">
      <t>トウ</t>
    </rPh>
    <rPh sb="16" eb="18">
      <t>シュモク</t>
    </rPh>
    <rPh sb="22" eb="24">
      <t>チュウガク</t>
    </rPh>
    <rPh sb="25" eb="27">
      <t>セッテイ</t>
    </rPh>
    <rPh sb="30" eb="32">
      <t>バアイ</t>
    </rPh>
    <rPh sb="34" eb="36">
      <t>イッパン</t>
    </rPh>
    <rPh sb="38" eb="39">
      <t>モウ</t>
    </rPh>
    <phoneticPr fontId="3"/>
  </si>
  <si>
    <r>
      <t>　　 高校生の投てき</t>
    </r>
    <r>
      <rPr>
        <b/>
        <sz val="11"/>
        <rFont val="ＭＳ Ｐゴシック"/>
        <family val="3"/>
        <charset val="128"/>
      </rPr>
      <t>一般種目はリストから選択できます</t>
    </r>
    <r>
      <rPr>
        <b/>
        <sz val="11"/>
        <rFont val="ＭＳ Ｐ明朝"/>
        <family val="1"/>
        <charset val="128"/>
      </rPr>
      <t>が、選択間違えによる</t>
    </r>
    <rPh sb="3" eb="6">
      <t>コウコウセイ</t>
    </rPh>
    <rPh sb="7" eb="8">
      <t>トウ</t>
    </rPh>
    <rPh sb="10" eb="12">
      <t>イッパン</t>
    </rPh>
    <rPh sb="12" eb="14">
      <t>シュモク</t>
    </rPh>
    <rPh sb="20" eb="22">
      <t>センタク</t>
    </rPh>
    <phoneticPr fontId="3"/>
  </si>
  <si>
    <r>
      <t>　　</t>
    </r>
    <r>
      <rPr>
        <b/>
        <i/>
        <sz val="12"/>
        <rFont val="ＭＳ Ｐゴシック"/>
        <family val="3"/>
        <charset val="128"/>
      </rPr>
      <t>申し込み後の変更は出来ませんの</t>
    </r>
    <r>
      <rPr>
        <b/>
        <sz val="11"/>
        <rFont val="ＭＳ Ｐ明朝"/>
        <family val="1"/>
        <charset val="128"/>
      </rPr>
      <t>でご注意ください。</t>
    </r>
    <rPh sb="2" eb="3">
      <t>モウ</t>
    </rPh>
    <rPh sb="4" eb="5">
      <t>コ</t>
    </rPh>
    <rPh sb="6" eb="7">
      <t>ゴ</t>
    </rPh>
    <rPh sb="8" eb="10">
      <t>ヘンコウ</t>
    </rPh>
    <rPh sb="11" eb="13">
      <t>デキ</t>
    </rPh>
    <rPh sb="19" eb="21">
      <t>チュウイ</t>
    </rPh>
    <phoneticPr fontId="3"/>
  </si>
  <si>
    <r>
      <t xml:space="preserve">(３)中学生は愛知陸協（名古屋地区）の登録番号で申し込んでください。
　 </t>
    </r>
    <r>
      <rPr>
        <b/>
        <sz val="10"/>
        <rFont val="ＭＳ Ｐゴシック"/>
        <family val="3"/>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3"/>
  </si>
  <si>
    <t>(４)他地区、他県登録者の参加は認めていません。</t>
    <rPh sb="3" eb="6">
      <t>タチク</t>
    </rPh>
    <rPh sb="7" eb="9">
      <t>タケン</t>
    </rPh>
    <rPh sb="9" eb="12">
      <t>トウロクシャ</t>
    </rPh>
    <rPh sb="13" eb="15">
      <t>サンカ</t>
    </rPh>
    <rPh sb="16" eb="17">
      <t>ミト</t>
    </rPh>
    <phoneticPr fontId="3"/>
  </si>
  <si>
    <t>(５)リレーについては、欠場チームが多い場合には再番編を行うことがあります。</t>
    <rPh sb="12" eb="14">
      <t>ケツジョウ</t>
    </rPh>
    <rPh sb="18" eb="19">
      <t>オオ</t>
    </rPh>
    <rPh sb="20" eb="22">
      <t>バアイ</t>
    </rPh>
    <rPh sb="24" eb="25">
      <t>サイ</t>
    </rPh>
    <rPh sb="25" eb="26">
      <t>バン</t>
    </rPh>
    <rPh sb="26" eb="27">
      <t>ヘン</t>
    </rPh>
    <rPh sb="28" eb="29">
      <t>オコナ</t>
    </rPh>
    <phoneticPr fontId="3"/>
  </si>
  <si>
    <t>(6)中学生の出場は、太字で示した種目に限ります。</t>
    <rPh sb="3" eb="6">
      <t>チュウガクセイ</t>
    </rPh>
    <rPh sb="7" eb="9">
      <t>シュツジョウ</t>
    </rPh>
    <rPh sb="11" eb="13">
      <t>フトジ</t>
    </rPh>
    <rPh sb="14" eb="15">
      <t>シメ</t>
    </rPh>
    <rPh sb="17" eb="19">
      <t>シュモク</t>
    </rPh>
    <rPh sb="20" eb="21">
      <t>カギ</t>
    </rPh>
    <phoneticPr fontId="3"/>
  </si>
  <si>
    <t>(７)団体情報シートをプリントアウトして、参加料振込用紙のコピーを添付して</t>
    <rPh sb="21" eb="24">
      <t>サンカリョウ</t>
    </rPh>
    <rPh sb="24" eb="28">
      <t>フリコミヨウシ</t>
    </rPh>
    <rPh sb="33" eb="35">
      <t>テンプ</t>
    </rPh>
    <phoneticPr fontId="3"/>
  </si>
  <si>
    <r>
      <t xml:space="preserve">　　 </t>
    </r>
    <r>
      <rPr>
        <sz val="10"/>
        <rFont val="ＭＳ Ｐゴシック"/>
        <family val="3"/>
        <charset val="128"/>
      </rPr>
      <t>〒463-8799 守山郵便局私書箱１４号</t>
    </r>
    <r>
      <rPr>
        <sz val="10"/>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3"/>
  </si>
  <si>
    <t>５．参加料</t>
    <phoneticPr fontId="3"/>
  </si>
  <si>
    <t>１種目　高校生以上７００円　中学生５００円　　　</t>
    <rPh sb="1" eb="3">
      <t>シュモク</t>
    </rPh>
    <rPh sb="4" eb="9">
      <t>コウコウセイイジョウ</t>
    </rPh>
    <rPh sb="12" eb="13">
      <t>エン</t>
    </rPh>
    <rPh sb="14" eb="17">
      <t>チュウガクセイ</t>
    </rPh>
    <rPh sb="20" eb="21">
      <t>エン</t>
    </rPh>
    <phoneticPr fontId="3"/>
  </si>
  <si>
    <t>リレー　１チーム１０００円</t>
    <rPh sb="12" eb="13">
      <t>エン</t>
    </rPh>
    <phoneticPr fontId="3"/>
  </si>
  <si>
    <t>プログラム事前申し込み１部</t>
    <rPh sb="5" eb="7">
      <t>ジゼン</t>
    </rPh>
    <rPh sb="7" eb="8">
      <t>モウ</t>
    </rPh>
    <rPh sb="9" eb="10">
      <t>コ</t>
    </rPh>
    <rPh sb="12" eb="13">
      <t>ブ</t>
    </rPh>
    <phoneticPr fontId="3"/>
  </si>
  <si>
    <t>８００円</t>
    <rPh sb="3" eb="4">
      <t>エン</t>
    </rPh>
    <phoneticPr fontId="3"/>
  </si>
  <si>
    <t>６．申込</t>
    <phoneticPr fontId="3"/>
  </si>
  <si>
    <r>
      <t>メールアドレス　　　</t>
    </r>
    <r>
      <rPr>
        <b/>
        <sz val="22"/>
        <rFont val="ＭＳ Ｐ明朝"/>
        <family val="1"/>
        <charset val="128"/>
      </rPr>
      <t>nagoyasensyuken.99@gmail.com</t>
    </r>
    <phoneticPr fontId="3"/>
  </si>
  <si>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3"/>
  </si>
  <si>
    <t>＊申し込みのファイルは、各カテゴリーのものを使用してください。</t>
    <rPh sb="1" eb="2">
      <t>モウ</t>
    </rPh>
    <rPh sb="3" eb="4">
      <t>コ</t>
    </rPh>
    <rPh sb="12" eb="13">
      <t>カク</t>
    </rPh>
    <rPh sb="22" eb="24">
      <t>シヨウ</t>
    </rPh>
    <phoneticPr fontId="3"/>
  </si>
  <si>
    <t>７．申込締切</t>
    <phoneticPr fontId="3"/>
  </si>
  <si>
    <t>８．大会参加料の納入先</t>
    <phoneticPr fontId="3"/>
  </si>
  <si>
    <t>☆郵便振替</t>
    <rPh sb="1" eb="3">
      <t>ユウビン</t>
    </rPh>
    <rPh sb="3" eb="5">
      <t>フリカエ</t>
    </rPh>
    <phoneticPr fontId="68"/>
  </si>
  <si>
    <r>
      <t>払込取扱票に必要事項を記入し、郵便振替払込請求書兼受領証の写しを「種目別申込人数一覧表」の貼付欄に貼付してください。振替用紙は郵便局に備え付けの</t>
    </r>
    <r>
      <rPr>
        <b/>
        <u/>
        <sz val="10"/>
        <rFont val="ＭＳ Ｐ明朝"/>
        <family val="1"/>
        <charset val="128"/>
      </rPr>
      <t>青</t>
    </r>
    <r>
      <rPr>
        <sz val="10"/>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8"/>
  </si>
  <si>
    <t>口座番号</t>
    <rPh sb="0" eb="2">
      <t>コウザ</t>
    </rPh>
    <rPh sb="2" eb="4">
      <t>バンゴウ</t>
    </rPh>
    <phoneticPr fontId="68"/>
  </si>
  <si>
    <t>00870 = 3 = 90904</t>
  </si>
  <si>
    <t>加入者名</t>
    <rPh sb="0" eb="3">
      <t>カニュウシャ</t>
    </rPh>
    <rPh sb="3" eb="4">
      <t>メイ</t>
    </rPh>
    <phoneticPr fontId="68"/>
  </si>
  <si>
    <t>名古屋地区陸上競技協会</t>
    <rPh sb="5" eb="7">
      <t>リクジョウ</t>
    </rPh>
    <rPh sb="7" eb="9">
      <t>キョウギ</t>
    </rPh>
    <rPh sb="9" eb="11">
      <t>キョウカイ</t>
    </rPh>
    <phoneticPr fontId="68"/>
  </si>
  <si>
    <t>金　　額</t>
    <rPh sb="0" eb="1">
      <t>キン</t>
    </rPh>
    <rPh sb="3" eb="4">
      <t>ガク</t>
    </rPh>
    <phoneticPr fontId="6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</si>
  <si>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8"/>
  </si>
  <si>
    <t>通信欄に記入事項（おところ、おなまえの他に）</t>
    <rPh sb="0" eb="3">
      <t>ツウシンラン</t>
    </rPh>
    <rPh sb="4" eb="6">
      <t>キニュウ</t>
    </rPh>
    <rPh sb="6" eb="8">
      <t>ジコウ</t>
    </rPh>
    <rPh sb="19" eb="20">
      <t>ホカ</t>
    </rPh>
    <phoneticPr fontId="68"/>
  </si>
  <si>
    <r>
      <t>①</t>
    </r>
    <r>
      <rPr>
        <b/>
        <sz val="10"/>
        <rFont val="ＭＳ Ｐゴシック"/>
        <family val="3"/>
        <charset val="128"/>
      </rPr>
      <t>申込大会名（大会期日）</t>
    </r>
    <rPh sb="1" eb="3">
      <t>モウシコミ</t>
    </rPh>
    <rPh sb="3" eb="6">
      <t>タイカイメイ</t>
    </rPh>
    <rPh sb="7" eb="9">
      <t>タイカイ</t>
    </rPh>
    <rPh sb="9" eb="11">
      <t>キジツ</t>
    </rPh>
    <phoneticPr fontId="68"/>
  </si>
  <si>
    <r>
      <t>②</t>
    </r>
    <r>
      <rPr>
        <b/>
        <sz val="10"/>
        <rFont val="ＭＳ Ｐゴシック"/>
        <family val="3"/>
        <charset val="128"/>
      </rPr>
      <t>申込団体名・学校名のいずれか</t>
    </r>
    <rPh sb="1" eb="3">
      <t>モウシコミ</t>
    </rPh>
    <rPh sb="3" eb="6">
      <t>ダンタイメイ</t>
    </rPh>
    <rPh sb="7" eb="10">
      <t>ガッコウメイ</t>
    </rPh>
    <phoneticPr fontId="68"/>
  </si>
  <si>
    <r>
      <t>ゆうちょ銀行以外</t>
    </r>
    <r>
      <rPr>
        <sz val="10"/>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8"/>
  </si>
  <si>
    <t>店名</t>
    <rPh sb="0" eb="2">
      <t>テンメイ</t>
    </rPh>
    <phoneticPr fontId="68"/>
  </si>
  <si>
    <t>〇八九</t>
    <rPh sb="0" eb="3">
      <t>０８９</t>
    </rPh>
    <phoneticPr fontId="68"/>
  </si>
  <si>
    <t>店</t>
    <rPh sb="0" eb="1">
      <t>テン</t>
    </rPh>
    <phoneticPr fontId="68"/>
  </si>
  <si>
    <t>店番</t>
    <rPh sb="0" eb="1">
      <t>テン</t>
    </rPh>
    <rPh sb="1" eb="2">
      <t>バン</t>
    </rPh>
    <phoneticPr fontId="68"/>
  </si>
  <si>
    <t>０８９</t>
  </si>
  <si>
    <t>ｾﾞﾛﾊﾁｷｭｳ</t>
  </si>
  <si>
    <t>預金項目</t>
    <rPh sb="0" eb="2">
      <t>ヨキン</t>
    </rPh>
    <rPh sb="2" eb="4">
      <t>コウモク</t>
    </rPh>
    <phoneticPr fontId="68"/>
  </si>
  <si>
    <t>２</t>
  </si>
  <si>
    <t>当座預金</t>
    <rPh sb="0" eb="2">
      <t>トウザ</t>
    </rPh>
    <rPh sb="2" eb="4">
      <t>ヨキン</t>
    </rPh>
    <phoneticPr fontId="68"/>
  </si>
  <si>
    <t>００９０９０４</t>
  </si>
  <si>
    <t>☆銀行振込</t>
    <rPh sb="1" eb="5">
      <t>ギンコウフリコミ</t>
    </rPh>
    <phoneticPr fontId="3"/>
  </si>
  <si>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3"/>
  </si>
  <si>
    <t>普通預金　口座番号００７４９４８</t>
    <rPh sb="0" eb="4">
      <t>フツウヨキン</t>
    </rPh>
    <rPh sb="5" eb="9">
      <t>コウザバンゴウ</t>
    </rPh>
    <phoneticPr fontId="3"/>
  </si>
  <si>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3"/>
  </si>
  <si>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3"/>
  </si>
  <si>
    <t>　　例）　００４ｱｻﾋｶﾞｵｶｺｳｺｳ</t>
    <rPh sb="2" eb="3">
      <t>レイ</t>
    </rPh>
    <phoneticPr fontId="3"/>
  </si>
  <si>
    <t>振込口座の間違いにお気をつけください。</t>
    <rPh sb="0" eb="2">
      <t>フリコミ</t>
    </rPh>
    <rPh sb="2" eb="4">
      <t>コウザ</t>
    </rPh>
    <rPh sb="5" eb="7">
      <t>マチガ</t>
    </rPh>
    <rPh sb="10" eb="11">
      <t>キ</t>
    </rPh>
    <phoneticPr fontId="3"/>
  </si>
  <si>
    <t>団体名が判らなくなりますので、</t>
    <rPh sb="0" eb="3">
      <t>ダンタイメイ</t>
    </rPh>
    <rPh sb="4" eb="5">
      <t>ワカ</t>
    </rPh>
    <phoneticPr fontId="3"/>
  </si>
  <si>
    <r>
      <t>振込団体名に、</t>
    </r>
    <r>
      <rPr>
        <b/>
        <sz val="10"/>
        <rFont val="ＭＳ Ｐゴシック"/>
        <family val="3"/>
        <charset val="128"/>
      </rPr>
      <t>ｱｲﾁｹﾝﾘﾂ</t>
    </r>
    <r>
      <rPr>
        <sz val="10"/>
        <rFont val="ＭＳ Ｐゴシック"/>
        <family val="3"/>
        <charset val="128"/>
      </rPr>
      <t>や</t>
    </r>
    <r>
      <rPr>
        <b/>
        <sz val="10"/>
        <rFont val="ＭＳ Ｐゴシック"/>
        <family val="3"/>
        <charset val="128"/>
      </rPr>
      <t>ﾅｺﾞﾔｼﾘﾂなど</t>
    </r>
    <r>
      <rPr>
        <sz val="10"/>
        <rFont val="ＭＳ Ｐゴシック"/>
        <family val="3"/>
        <charset val="128"/>
      </rPr>
      <t>は、</t>
    </r>
    <r>
      <rPr>
        <b/>
        <sz val="10"/>
        <rFont val="ＭＳ Ｐゴシック"/>
        <family val="3"/>
        <charset val="128"/>
      </rPr>
      <t>絶対に付けないで</t>
    </r>
    <r>
      <rPr>
        <sz val="10"/>
        <rFont val="ＭＳ Ｐゴシック"/>
        <family val="3"/>
        <charset val="128"/>
      </rPr>
      <t>ください</t>
    </r>
    <rPh sb="0" eb="2">
      <t>フリコミ</t>
    </rPh>
    <rPh sb="2" eb="5">
      <t>ダンタイメイ</t>
    </rPh>
    <rPh sb="26" eb="28">
      <t>ゼッタイ</t>
    </rPh>
    <rPh sb="29" eb="30">
      <t>ツ</t>
    </rPh>
    <phoneticPr fontId="3"/>
  </si>
  <si>
    <t>９．その他</t>
    <phoneticPr fontId="3"/>
  </si>
  <si>
    <t>(１)選手権は、各種目とも優勝者には選手権賞、８位までには賞状を授与します。
    オープン種目･競技会の部は、8位まで賞状を授与します。</t>
    <rPh sb="3" eb="6">
      <t>センシュケン</t>
    </rPh>
    <rPh sb="8" eb="11">
      <t>カクシュモク</t>
    </rPh>
    <rPh sb="13" eb="16">
      <t>ユウショウシャ</t>
    </rPh>
    <rPh sb="18" eb="21">
      <t>センシュケン</t>
    </rPh>
    <rPh sb="21" eb="22">
      <t>ショウ</t>
    </rPh>
    <rPh sb="24" eb="25">
      <t>イ</t>
    </rPh>
    <rPh sb="29" eb="31">
      <t>ショウジョウ</t>
    </rPh>
    <rPh sb="32" eb="34">
      <t>ジュヨ</t>
    </rPh>
    <rPh sb="47" eb="49">
      <t>シュモク</t>
    </rPh>
    <rPh sb="58" eb="59">
      <t>イ</t>
    </rPh>
    <rPh sb="61" eb="63">
      <t>ショウジョウ</t>
    </rPh>
    <rPh sb="64" eb="66">
      <t>ジュヨ</t>
    </rPh>
    <phoneticPr fontId="3"/>
  </si>
  <si>
    <r>
      <t>(2)プログラムは</t>
    </r>
    <r>
      <rPr>
        <u/>
        <sz val="10"/>
        <rFont val="ＭＳ Ｐ明朝"/>
        <family val="1"/>
        <charset val="128"/>
      </rPr>
      <t>予約有料販売（８００円）</t>
    </r>
    <r>
      <rPr>
        <sz val="10"/>
        <rFont val="ＭＳ Ｐ明朝"/>
        <family val="1"/>
        <charset val="128"/>
      </rPr>
      <t>です。</t>
    </r>
    <phoneticPr fontId="3"/>
  </si>
  <si>
    <t>(3)棒高跳の試技は、男子３ｍ５０、女子２ｍ２０から行います。（天候・その他の理由で開始の高さを変更する場合があります）</t>
    <rPh sb="3" eb="6">
      <t>ボウタカトビ</t>
    </rPh>
    <rPh sb="7" eb="9">
      <t>シギ</t>
    </rPh>
    <rPh sb="11" eb="13">
      <t>ダンシ</t>
    </rPh>
    <rPh sb="18" eb="20">
      <t>ジョシ</t>
    </rPh>
    <rPh sb="26" eb="27">
      <t>オコナ</t>
    </rPh>
    <rPh sb="32" eb="34">
      <t>テンコウ</t>
    </rPh>
    <rPh sb="37" eb="38">
      <t>タ</t>
    </rPh>
    <rPh sb="39" eb="41">
      <t>リユウ</t>
    </rPh>
    <rPh sb="42" eb="44">
      <t>カイシ</t>
    </rPh>
    <rPh sb="45" eb="46">
      <t>タカ</t>
    </rPh>
    <rPh sb="48" eb="50">
      <t>ヘンコウ</t>
    </rPh>
    <rPh sb="52" eb="54">
      <t>バアイ</t>
    </rPh>
    <phoneticPr fontId="3"/>
  </si>
  <si>
    <t>(4)三段跳の踏切版は、男子１１ｍ、女子９ｍで実施します。</t>
    <rPh sb="3" eb="6">
      <t>サンダントビ</t>
    </rPh>
    <rPh sb="7" eb="9">
      <t>フミキリ</t>
    </rPh>
    <rPh sb="9" eb="10">
      <t>バン</t>
    </rPh>
    <rPh sb="12" eb="14">
      <t>ダンシ</t>
    </rPh>
    <rPh sb="18" eb="20">
      <t>ジョシ</t>
    </rPh>
    <rPh sb="23" eb="25">
      <t>ジッシ</t>
    </rPh>
    <phoneticPr fontId="69"/>
  </si>
  <si>
    <t>(5)女子三段跳の参加者が30名を超えた場合、棒高跳はBゾーンで行います。</t>
    <rPh sb="3" eb="5">
      <t>ジョシ</t>
    </rPh>
    <rPh sb="5" eb="8">
      <t>サンダントビ</t>
    </rPh>
    <rPh sb="9" eb="12">
      <t>サンカシャ</t>
    </rPh>
    <rPh sb="15" eb="16">
      <t>メイ</t>
    </rPh>
    <rPh sb="17" eb="18">
      <t>コ</t>
    </rPh>
    <rPh sb="20" eb="22">
      <t>バアイ</t>
    </rPh>
    <rPh sb="23" eb="26">
      <t>ボウタカトビ</t>
    </rPh>
    <rPh sb="32" eb="33">
      <t>オコナ</t>
    </rPh>
    <phoneticPr fontId="69"/>
  </si>
  <si>
    <t>(6)時間プログラム、受付一覧、大会注意事項は、大会7日前程度に愛知陸協ホームページ</t>
    <rPh sb="3" eb="5">
      <t>ジカン</t>
    </rPh>
    <rPh sb="11" eb="13">
      <t>ウケツケ</t>
    </rPh>
    <rPh sb="13" eb="15">
      <t>イチラン</t>
    </rPh>
    <rPh sb="16" eb="18">
      <t>タイカイ</t>
    </rPh>
    <rPh sb="18" eb="20">
      <t>チュウイ</t>
    </rPh>
    <rPh sb="20" eb="22">
      <t>ジコウ</t>
    </rPh>
    <rPh sb="24" eb="26">
      <t>タイカイ</t>
    </rPh>
    <rPh sb="27" eb="28">
      <t>ニチ</t>
    </rPh>
    <rPh sb="28" eb="29">
      <t>マエ</t>
    </rPh>
    <rPh sb="29" eb="31">
      <t>テイド</t>
    </rPh>
    <rPh sb="32" eb="34">
      <t>アイチ</t>
    </rPh>
    <rPh sb="34" eb="36">
      <t>リクキョウ</t>
    </rPh>
    <phoneticPr fontId="3"/>
  </si>
  <si>
    <t xml:space="preserve">    （愛知陸協で検索）にアップします。</t>
    <phoneticPr fontId="3"/>
  </si>
  <si>
    <t>http://www.aichi-rk.jp/01_01nittei.htm</t>
  </si>
  <si>
    <t>(7)メールの件名には、必ず団体名を記入してください。</t>
    <rPh sb="7" eb="9">
      <t>ケンメイ</t>
    </rPh>
    <rPh sb="12" eb="13">
      <t>カナラ</t>
    </rPh>
    <rPh sb="14" eb="17">
      <t>ダンタイメイ</t>
    </rPh>
    <rPh sb="18" eb="20">
      <t>キニュウ</t>
    </rPh>
    <phoneticPr fontId="3"/>
  </si>
  <si>
    <t>(8)申込ファイル名も団体名に変えてから送信してください。</t>
    <rPh sb="3" eb="5">
      <t>モウシコミ</t>
    </rPh>
    <rPh sb="9" eb="10">
      <t>メイ</t>
    </rPh>
    <rPh sb="11" eb="14">
      <t>ダンタイメイ</t>
    </rPh>
    <rPh sb="15" eb="16">
      <t>カ</t>
    </rPh>
    <rPh sb="20" eb="22">
      <t>ソウシン</t>
    </rPh>
    <phoneticPr fontId="3"/>
  </si>
  <si>
    <t>(9)申し込み人数に応じて、本競技場２F･３Fのスタンド下の</t>
    <rPh sb="3" eb="4">
      <t>モウ</t>
    </rPh>
    <rPh sb="5" eb="6">
      <t>コ</t>
    </rPh>
    <rPh sb="7" eb="9">
      <t>ニンズウ</t>
    </rPh>
    <rPh sb="10" eb="11">
      <t>オウ</t>
    </rPh>
    <rPh sb="14" eb="18">
      <t>ホンキョウギジョウ</t>
    </rPh>
    <rPh sb="28" eb="29">
      <t>シタ</t>
    </rPh>
    <phoneticPr fontId="3"/>
  </si>
  <si>
    <t>　割り振りを行いますので、場所取りは行わないでください。</t>
    <rPh sb="1" eb="2">
      <t>ワ</t>
    </rPh>
    <rPh sb="3" eb="4">
      <t>フ</t>
    </rPh>
    <rPh sb="6" eb="7">
      <t>オコナ</t>
    </rPh>
    <rPh sb="13" eb="16">
      <t>バショト</t>
    </rPh>
    <rPh sb="18" eb="19">
      <t>オコナ</t>
    </rPh>
    <phoneticPr fontId="3"/>
  </si>
  <si>
    <t>(10)問合せアドレス</t>
    <rPh sb="4" eb="6">
      <t>トイアワ</t>
    </rPh>
    <phoneticPr fontId="3"/>
  </si>
  <si>
    <t xml:space="preserve"> toiawase.nagoya@gmail.com</t>
    <phoneticPr fontId="3"/>
  </si>
  <si>
    <r>
      <rPr>
        <sz val="10"/>
        <rFont val="ＭＳ Ｐ明朝"/>
        <family val="1"/>
        <charset val="128"/>
      </rPr>
      <t>(11)</t>
    </r>
    <r>
      <rPr>
        <sz val="10"/>
        <rFont val="ＭＳ 明朝"/>
        <family val="1"/>
        <charset val="128"/>
      </rPr>
      <t>競技中に発生した負傷・傷病の応急処置は主催者において行いますが、以後の責任は負いません。</t>
    </r>
    <phoneticPr fontId="3"/>
  </si>
  <si>
    <t xml:space="preserve">(12)個人情報の扱いについて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3"/>
  </si>
  <si>
    <t>10.地区選手権について</t>
    <rPh sb="3" eb="8">
      <t>チクセンシュケン</t>
    </rPh>
    <phoneticPr fontId="3"/>
  </si>
  <si>
    <t>選手権としての競技と第６回地区競技会とに分けて実施します。</t>
    <rPh sb="0" eb="3">
      <t>センシュケン</t>
    </rPh>
    <rPh sb="7" eb="9">
      <t>キョウギ</t>
    </rPh>
    <rPh sb="10" eb="11">
      <t>ダイ</t>
    </rPh>
    <rPh sb="12" eb="13">
      <t>カイ</t>
    </rPh>
    <rPh sb="13" eb="15">
      <t>チク</t>
    </rPh>
    <rPh sb="15" eb="18">
      <t>キョウギカイ</t>
    </rPh>
    <rPh sb="20" eb="21">
      <t>ワ</t>
    </rPh>
    <rPh sb="23" eb="25">
      <t>ジッシ</t>
    </rPh>
    <phoneticPr fontId="3"/>
  </si>
  <si>
    <t>以下のトラック種目では、標準記録を突破している場合に選手権の部に出場できます。</t>
    <rPh sb="0" eb="2">
      <t>イカ</t>
    </rPh>
    <rPh sb="7" eb="9">
      <t>シュモク</t>
    </rPh>
    <rPh sb="12" eb="16">
      <t>ヒョウジュンキロク</t>
    </rPh>
    <rPh sb="17" eb="19">
      <t>トッパ</t>
    </rPh>
    <rPh sb="23" eb="25">
      <t>バアイ</t>
    </rPh>
    <rPh sb="26" eb="29">
      <t>センシュケン</t>
    </rPh>
    <rPh sb="30" eb="31">
      <t>ブ</t>
    </rPh>
    <rPh sb="32" eb="34">
      <t>シュツジョウ</t>
    </rPh>
    <phoneticPr fontId="3"/>
  </si>
  <si>
    <t>それ以外は、第６回名古屋地区競技会として実施します。</t>
    <rPh sb="2" eb="4">
      <t>イガイ</t>
    </rPh>
    <rPh sb="6" eb="7">
      <t>ダイ</t>
    </rPh>
    <rPh sb="8" eb="9">
      <t>カイ</t>
    </rPh>
    <rPh sb="9" eb="12">
      <t>ナゴヤ</t>
    </rPh>
    <rPh sb="12" eb="14">
      <t>チク</t>
    </rPh>
    <rPh sb="14" eb="17">
      <t>キョウギカイ</t>
    </rPh>
    <rPh sb="20" eb="22">
      <t>ジッシ</t>
    </rPh>
    <phoneticPr fontId="3"/>
  </si>
  <si>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3"/>
  </si>
  <si>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3"/>
  </si>
  <si>
    <t>すべて地区競技会の参加とします(申し込み後の変更はできません)。</t>
  </si>
  <si>
    <t>これらの種目については、予選→決勝とします。(人数が多い場合には準決勝を行います｡)</t>
    <rPh sb="4" eb="6">
      <t>シュモク</t>
    </rPh>
    <rPh sb="12" eb="14">
      <t>ヨセン</t>
    </rPh>
    <rPh sb="15" eb="17">
      <t>ケッショウ</t>
    </rPh>
    <rPh sb="23" eb="25">
      <t>ニンズウ</t>
    </rPh>
    <rPh sb="26" eb="27">
      <t>オオ</t>
    </rPh>
    <rPh sb="28" eb="30">
      <t>バアイ</t>
    </rPh>
    <rPh sb="32" eb="35">
      <t>ジュンケッショウ</t>
    </rPh>
    <rPh sb="36" eb="37">
      <t>オコナ</t>
    </rPh>
    <phoneticPr fontId="3"/>
  </si>
  <si>
    <t>1500m以上の種目は、選手権タイムレース決勝とします。</t>
    <rPh sb="5" eb="7">
      <t>イジョウ</t>
    </rPh>
    <rPh sb="8" eb="10">
      <t>シュモク</t>
    </rPh>
    <rPh sb="12" eb="15">
      <t>センシュケン</t>
    </rPh>
    <rPh sb="21" eb="23">
      <t>ケッショウ</t>
    </rPh>
    <phoneticPr fontId="3"/>
  </si>
  <si>
    <t>種目</t>
    <rPh sb="0" eb="2">
      <t>シュモク</t>
    </rPh>
    <phoneticPr fontId="3"/>
  </si>
  <si>
    <t>１００ｍ</t>
    <phoneticPr fontId="3"/>
  </si>
  <si>
    <t>１１秒１０</t>
    <rPh sb="2" eb="3">
      <t>ビョウ</t>
    </rPh>
    <phoneticPr fontId="3"/>
  </si>
  <si>
    <t>１２秒８０</t>
    <rPh sb="2" eb="3">
      <t>ビョウ</t>
    </rPh>
    <phoneticPr fontId="3"/>
  </si>
  <si>
    <t>２００ｍ</t>
    <phoneticPr fontId="3"/>
  </si>
  <si>
    <t>２２秒７０</t>
    <rPh sb="2" eb="3">
      <t>ビョウ</t>
    </rPh>
    <phoneticPr fontId="3"/>
  </si>
  <si>
    <t>２６秒７０</t>
    <rPh sb="2" eb="3">
      <t>ビョウ</t>
    </rPh>
    <phoneticPr fontId="3"/>
  </si>
  <si>
    <t>４００ｍ</t>
    <phoneticPr fontId="3"/>
  </si>
  <si>
    <t>５１秒５０</t>
    <rPh sb="2" eb="3">
      <t>ビョウ</t>
    </rPh>
    <phoneticPr fontId="3"/>
  </si>
  <si>
    <t>１分０３秒００</t>
    <rPh sb="1" eb="2">
      <t>フン</t>
    </rPh>
    <rPh sb="4" eb="5">
      <t>ビョウ</t>
    </rPh>
    <phoneticPr fontId="3"/>
  </si>
  <si>
    <t>８００ｍ</t>
    <phoneticPr fontId="3"/>
  </si>
  <si>
    <t>２分０１秒００</t>
    <rPh sb="1" eb="2">
      <t>フン</t>
    </rPh>
    <rPh sb="4" eb="5">
      <t>ビョウ</t>
    </rPh>
    <phoneticPr fontId="3"/>
  </si>
  <si>
    <t>２分２８秒００</t>
    <rPh sb="1" eb="2">
      <t>フン</t>
    </rPh>
    <rPh sb="4" eb="5">
      <t>ビョウ</t>
    </rPh>
    <phoneticPr fontId="3"/>
  </si>
  <si>
    <t>１１０ｍH/１００ｍH</t>
    <phoneticPr fontId="3"/>
  </si>
  <si>
    <t>１６秒５０</t>
    <rPh sb="2" eb="3">
      <t>ビョウ</t>
    </rPh>
    <phoneticPr fontId="3"/>
  </si>
  <si>
    <t>４００ｍH</t>
    <phoneticPr fontId="3"/>
  </si>
  <si>
    <t>５９秒００</t>
    <rPh sb="2" eb="3">
      <t>ビョウ</t>
    </rPh>
    <phoneticPr fontId="3"/>
  </si>
  <si>
    <t>設定しない</t>
    <rPh sb="0" eb="2">
      <t>セッテイ</t>
    </rPh>
    <phoneticPr fontId="3"/>
  </si>
  <si>
    <t>フィールド競技で長さを競う種目については、参加人数に応じて</t>
    <rPh sb="5" eb="7">
      <t>キョウギ</t>
    </rPh>
    <rPh sb="8" eb="9">
      <t>ナガ</t>
    </rPh>
    <rPh sb="11" eb="12">
      <t>キソ</t>
    </rPh>
    <rPh sb="13" eb="15">
      <t>シュモク</t>
    </rPh>
    <rPh sb="21" eb="25">
      <t>サンカニンズウ</t>
    </rPh>
    <rPh sb="26" eb="27">
      <t>オウ</t>
    </rPh>
    <phoneticPr fontId="3"/>
  </si>
  <si>
    <t>申込記録上位者の３分の１を目安に選手権対象者とします。</t>
    <rPh sb="0" eb="6">
      <t>モウシコミキロクジョウイ</t>
    </rPh>
    <rPh sb="6" eb="7">
      <t>シャ</t>
    </rPh>
    <rPh sb="9" eb="10">
      <t>ブン</t>
    </rPh>
    <rPh sb="13" eb="15">
      <t>メヤス</t>
    </rPh>
    <rPh sb="16" eb="22">
      <t>センシュケンタイショウシャ</t>
    </rPh>
    <phoneticPr fontId="3"/>
  </si>
  <si>
    <t>選手権のみ、トップ８を実施します。</t>
    <rPh sb="0" eb="3">
      <t>センシュケン</t>
    </rPh>
    <rPh sb="11" eb="13">
      <t>ジッシ</t>
    </rPh>
    <phoneticPr fontId="3"/>
  </si>
  <si>
    <t>目安は以下のとおりです。</t>
    <rPh sb="0" eb="2">
      <t>メヤス</t>
    </rPh>
    <rPh sb="3" eb="5">
      <t>イカ</t>
    </rPh>
    <phoneticPr fontId="3"/>
  </si>
  <si>
    <t>５０名以内　全員</t>
    <rPh sb="2" eb="5">
      <t>メイイナイ</t>
    </rPh>
    <rPh sb="6" eb="8">
      <t>ゼンイン</t>
    </rPh>
    <phoneticPr fontId="3"/>
  </si>
  <si>
    <t>５０名以上の場合</t>
    <rPh sb="2" eb="5">
      <t>メイイジョウ</t>
    </rPh>
    <rPh sb="6" eb="8">
      <t>バアイ</t>
    </rPh>
    <phoneticPr fontId="3"/>
  </si>
  <si>
    <t>　５０～９９名　 ２分の１程度が選手権</t>
    <rPh sb="6" eb="7">
      <t>メイ</t>
    </rPh>
    <rPh sb="10" eb="11">
      <t>フン</t>
    </rPh>
    <phoneticPr fontId="3"/>
  </si>
  <si>
    <t>　１００名以上　３分の１程度が選手権</t>
    <rPh sb="4" eb="7">
      <t>メイイジョウ</t>
    </rPh>
    <phoneticPr fontId="3"/>
  </si>
  <si>
    <t>区切りの記録に同記録者が多数の場合は、この限りではありません。</t>
    <rPh sb="0" eb="2">
      <t>クギ</t>
    </rPh>
    <rPh sb="4" eb="6">
      <t>キロク</t>
    </rPh>
    <rPh sb="7" eb="10">
      <t>ドウキロク</t>
    </rPh>
    <rPh sb="10" eb="11">
      <t>モノ</t>
    </rPh>
    <rPh sb="12" eb="14">
      <t>タスウ</t>
    </rPh>
    <rPh sb="15" eb="17">
      <t>バアイ</t>
    </rPh>
    <rPh sb="21" eb="22">
      <t>カギ</t>
    </rPh>
    <phoneticPr fontId="3"/>
  </si>
  <si>
    <t>高さを競う競技は、全員が選手権対象とします。</t>
    <rPh sb="0" eb="1">
      <t>タカ</t>
    </rPh>
    <rPh sb="3" eb="4">
      <t>キソ</t>
    </rPh>
    <rPh sb="5" eb="7">
      <t>キョウギ</t>
    </rPh>
    <rPh sb="9" eb="11">
      <t>ゼンイン</t>
    </rPh>
    <rPh sb="12" eb="15">
      <t>センシュケン</t>
    </rPh>
    <rPh sb="15" eb="17">
      <t>タイショウ</t>
    </rPh>
    <phoneticPr fontId="3"/>
  </si>
  <si>
    <t>第45回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3"/>
  </si>
  <si>
    <t>↓</t>
    <phoneticPr fontId="3"/>
  </si>
  <si>
    <t>　・ナンバーのアルファベットを入力してください。</t>
    <phoneticPr fontId="3"/>
  </si>
  <si>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3"/>
  </si>
  <si>
    <t>Ver6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</si>
</sst>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メール必着&quot;"/>
    <numFmt numFmtId="180" formatCode="[$-411]m&quot;月&quot;d&quot;日&quot;&quot;(&quot;aaa&quot;)郵送必着&quot;"/>
    <numFmt numFmtId="181" formatCode="[$-411]ggge&quot;年&quot;m&quot;月&quot;d&quot;日&quot;&quot;(&quot;aaa&quot;)必着&quot;"/>
  </numFmts>
  <fonts count="92">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28"/>
      <color rgb="FFFF0000"/>
      <name val="ＭＳ ゴシック"/>
      <family val="3"/>
      <charset val="128"/>
    </font>
    <font>
      <sz val="18"/>
      <color theme="3"/>
      <name val="ＭＳ Ｐゴシック"/>
      <family val="2"/>
      <charset val="128"/>
      <scheme val="major"/>
    </font>
    <font>
      <sz val="6"/>
      <name val="ＭＳ ゴシック"/>
      <family val="2"/>
      <charset val="128"/>
    </font>
    <font>
      <sz val="11"/>
      <name val="ＭＳ Ｐ明朝"/>
      <family val="1"/>
      <charset val="128"/>
    </font>
    <font>
      <sz val="10"/>
      <name val="ＭＳ Ｐゴシック"/>
      <family val="3"/>
      <charset val="128"/>
    </font>
    <font>
      <sz val="10"/>
      <name val="ＭＳ Ｐ明朝"/>
      <family val="1"/>
      <charset val="128"/>
    </font>
    <font>
      <sz val="10"/>
      <name val="ＭＳ Ｐ明朝"/>
      <family val="3"/>
      <charset val="128"/>
    </font>
    <font>
      <b/>
      <sz val="10"/>
      <name val="ＭＳ Ｐゴシック"/>
      <family val="3"/>
      <charset val="128"/>
    </font>
    <font>
      <i/>
      <sz val="10"/>
      <name val="ＭＳ Ｐ明朝"/>
      <family val="1"/>
      <charset val="128"/>
    </font>
    <font>
      <b/>
      <i/>
      <sz val="10"/>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i/>
      <sz val="12"/>
      <name val="ＭＳ Ｐゴシック"/>
      <family val="3"/>
      <charset val="128"/>
    </font>
    <font>
      <b/>
      <i/>
      <sz val="12"/>
      <name val="ＭＳ Ｐ明朝"/>
      <family val="1"/>
      <charset val="128"/>
    </font>
    <font>
      <b/>
      <sz val="22"/>
      <name val="ＭＳ Ｐ明朝"/>
      <family val="1"/>
      <charset val="128"/>
    </font>
    <font>
      <b/>
      <sz val="10"/>
      <name val="ＭＳ ゴシック"/>
      <family val="3"/>
      <charset val="128"/>
    </font>
    <font>
      <b/>
      <u/>
      <sz val="10"/>
      <name val="ＭＳ Ｐ明朝"/>
      <family val="1"/>
      <charset val="128"/>
    </font>
    <font>
      <sz val="10"/>
      <name val="ＭＳ 明朝"/>
      <family val="1"/>
      <charset val="128"/>
    </font>
    <font>
      <u/>
      <sz val="10"/>
      <name val="ＭＳ Ｐ明朝"/>
      <family val="1"/>
      <charset val="128"/>
    </font>
    <font>
      <sz val="10"/>
      <name val="ＭＳ ゴシック"/>
      <family val="3"/>
      <charset val="128"/>
    </font>
    <font>
      <b/>
      <sz val="16"/>
      <name val="ＭＳ Ｐ明朝"/>
      <family val="1"/>
      <charset val="128"/>
    </font>
    <font>
      <b/>
      <sz val="14"/>
      <name val="ＭＳ Ｐ明朝"/>
      <family val="1"/>
      <charset val="128"/>
    </font>
    <font>
      <b/>
      <sz val="16"/>
      <color rgb="FFFF0000"/>
      <name val="ＭＳ ゴシック"/>
      <family val="3"/>
      <charset val="128"/>
    </font>
    <font>
      <sz val="16"/>
      <color theme="1"/>
      <name val="ＭＳ 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1"/>
        <bgColor indexed="64"/>
      </patternFill>
    </fill>
  </fills>
  <borders count="10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diagonalDown="1">
      <left style="medium">
        <color indexed="64"/>
      </left>
      <right/>
      <top style="thin">
        <color indexed="64"/>
      </top>
      <bottom style="thin">
        <color indexed="64"/>
      </bottom>
      <diagonal style="medium">
        <color indexed="64"/>
      </diagonal>
    </border>
    <border diagonalDown="1">
      <left style="thin">
        <color indexed="64"/>
      </left>
      <right/>
      <top style="thin">
        <color indexed="64"/>
      </top>
      <bottom style="thin">
        <color indexed="64"/>
      </bottom>
      <diagonal style="medium">
        <color indexed="64"/>
      </diagonal>
    </border>
    <border diagonalDown="1">
      <left/>
      <right style="medium">
        <color indexed="64"/>
      </right>
      <top style="thin">
        <color indexed="64"/>
      </top>
      <bottom style="thin">
        <color indexed="64"/>
      </bottom>
      <diagonal style="medium">
        <color indexed="64"/>
      </diagonal>
    </border>
    <border diagonalDown="1">
      <left style="thin">
        <color indexed="64"/>
      </left>
      <right style="medium">
        <color indexed="64"/>
      </right>
      <top style="thin">
        <color indexed="64"/>
      </top>
      <bottom style="thin">
        <color indexed="64"/>
      </bottom>
      <diagonal style="medium">
        <color indexed="64"/>
      </diagonal>
    </border>
    <border>
      <left style="thin">
        <color auto="1"/>
      </left>
      <right/>
      <top/>
      <bottom/>
      <diagonal/>
    </border>
  </borders>
  <cellStyleXfs count="6">
    <xf numFmtId="0" fontId="0" fillId="0" borderId="0">
      <alignment vertical="center"/>
    </xf>
    <xf numFmtId="0" fontId="25" fillId="0" borderId="0"/>
    <xf numFmtId="0" fontId="13" fillId="0" borderId="0">
      <alignment vertical="center"/>
    </xf>
    <xf numFmtId="0" fontId="2" fillId="0" borderId="0">
      <alignment vertical="center"/>
    </xf>
    <xf numFmtId="0" fontId="1" fillId="0" borderId="0">
      <alignment vertical="center"/>
    </xf>
    <xf numFmtId="0" fontId="13" fillId="0" borderId="0">
      <alignment vertical="center"/>
    </xf>
  </cellStyleXfs>
  <cellXfs count="464">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29"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0" borderId="30" xfId="0" applyFont="1" applyBorder="1" applyAlignment="1">
      <alignment horizontal="center" vertical="center"/>
    </xf>
    <xf numFmtId="0" fontId="30" fillId="3" borderId="31"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1" xfId="0" applyFont="1" applyFill="1" applyBorder="1">
      <alignment vertical="center"/>
    </xf>
    <xf numFmtId="0" fontId="26" fillId="5" borderId="42" xfId="0" applyFont="1" applyFill="1" applyBorder="1">
      <alignment vertical="center"/>
    </xf>
    <xf numFmtId="0" fontId="26" fillId="5" borderId="43" xfId="0" applyFont="1" applyFill="1" applyBorder="1">
      <alignment vertical="center"/>
    </xf>
    <xf numFmtId="0" fontId="26" fillId="5" borderId="0" xfId="0" applyFont="1" applyFill="1" applyBorder="1" applyAlignment="1">
      <alignment horizontal="right" vertical="center"/>
    </xf>
    <xf numFmtId="0" fontId="26" fillId="5" borderId="44" xfId="0" applyFont="1" applyFill="1" applyBorder="1">
      <alignment vertical="center"/>
    </xf>
    <xf numFmtId="0" fontId="26" fillId="5" borderId="0" xfId="0" applyFont="1" applyFill="1" applyBorder="1">
      <alignment vertical="center"/>
    </xf>
    <xf numFmtId="0" fontId="26" fillId="5" borderId="45" xfId="0" applyFont="1" applyFill="1" applyBorder="1">
      <alignment vertical="center"/>
    </xf>
    <xf numFmtId="0" fontId="26" fillId="5" borderId="46" xfId="0" applyFont="1" applyFill="1" applyBorder="1" applyAlignment="1">
      <alignment horizontal="right" vertical="center"/>
    </xf>
    <xf numFmtId="0" fontId="26" fillId="5" borderId="47" xfId="0" applyFont="1" applyFill="1" applyBorder="1" applyAlignment="1">
      <alignment horizontal="right" vertical="center"/>
    </xf>
    <xf numFmtId="0" fontId="26" fillId="5" borderId="47" xfId="0" applyFont="1" applyFill="1" applyBorder="1" applyAlignment="1">
      <alignment horizontal="center" vertical="center"/>
    </xf>
    <xf numFmtId="0" fontId="26" fillId="5" borderId="47" xfId="0" applyFont="1" applyFill="1" applyBorder="1" applyAlignment="1">
      <alignment horizontal="left" vertical="center"/>
    </xf>
    <xf numFmtId="0" fontId="26" fillId="5" borderId="48"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49" xfId="0" applyFont="1" applyBorder="1" applyAlignment="1">
      <alignment vertical="center"/>
    </xf>
    <xf numFmtId="0" fontId="26" fillId="0" borderId="52" xfId="0" applyFont="1" applyBorder="1" applyAlignment="1">
      <alignment horizontal="center" vertical="center"/>
    </xf>
    <xf numFmtId="0" fontId="26" fillId="0" borderId="54" xfId="0" applyFont="1" applyBorder="1" applyAlignment="1">
      <alignment vertical="center"/>
    </xf>
    <xf numFmtId="0" fontId="26" fillId="0" borderId="56" xfId="0" applyFont="1" applyBorder="1" applyAlignment="1">
      <alignment vertical="center"/>
    </xf>
    <xf numFmtId="0" fontId="39" fillId="0" borderId="0" xfId="0" applyFont="1" applyBorder="1" applyAlignment="1">
      <alignment vertical="center"/>
    </xf>
    <xf numFmtId="0" fontId="0" fillId="0" borderId="0" xfId="0" applyAlignment="1">
      <alignment vertical="center"/>
    </xf>
    <xf numFmtId="0" fontId="0" fillId="0" borderId="52" xfId="0" applyBorder="1">
      <alignment vertical="center"/>
    </xf>
    <xf numFmtId="0" fontId="0" fillId="0" borderId="56" xfId="0" applyBorder="1">
      <alignment vertical="center"/>
    </xf>
    <xf numFmtId="0" fontId="0" fillId="0" borderId="53" xfId="0" applyBorder="1">
      <alignment vertical="center"/>
    </xf>
    <xf numFmtId="0" fontId="46" fillId="5" borderId="0" xfId="0" applyFont="1" applyFill="1" applyAlignment="1">
      <alignment vertical="center"/>
    </xf>
    <xf numFmtId="0" fontId="26" fillId="0" borderId="49" xfId="0" applyFont="1" applyBorder="1">
      <alignment vertical="center"/>
    </xf>
    <xf numFmtId="0" fontId="26" fillId="0" borderId="51" xfId="0" applyFont="1" applyBorder="1">
      <alignment vertical="center"/>
    </xf>
    <xf numFmtId="0" fontId="30" fillId="0" borderId="51" xfId="0" applyFont="1" applyBorder="1">
      <alignment vertical="center"/>
    </xf>
    <xf numFmtId="0" fontId="26" fillId="0" borderId="52" xfId="0" applyFont="1" applyBorder="1">
      <alignment vertical="center"/>
    </xf>
    <xf numFmtId="0" fontId="26" fillId="0" borderId="54"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0" borderId="13" xfId="0" applyFont="1" applyBorder="1">
      <alignment vertical="center"/>
    </xf>
    <xf numFmtId="0" fontId="26" fillId="0" borderId="40" xfId="0" applyFont="1" applyBorder="1">
      <alignment vertical="center"/>
    </xf>
    <xf numFmtId="0" fontId="26" fillId="0" borderId="53"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47" fillId="0" borderId="0" xfId="0" applyFont="1">
      <alignment vertical="center"/>
    </xf>
    <xf numFmtId="0" fontId="47" fillId="0" borderId="27" xfId="0" applyFont="1" applyBorder="1" applyAlignment="1">
      <alignment horizontal="center" vertical="center"/>
    </xf>
    <xf numFmtId="0" fontId="47" fillId="0" borderId="24" xfId="0" applyFont="1" applyBorder="1" applyAlignment="1">
      <alignment horizontal="center" vertical="center"/>
    </xf>
    <xf numFmtId="0" fontId="47" fillId="0" borderId="0" xfId="0" applyFont="1" applyAlignment="1">
      <alignment horizontal="center" vertical="center"/>
    </xf>
    <xf numFmtId="0" fontId="47" fillId="0" borderId="28" xfId="0" applyFont="1" applyBorder="1" applyAlignment="1">
      <alignment horizontal="center" vertical="center"/>
    </xf>
    <xf numFmtId="0" fontId="47" fillId="0" borderId="25" xfId="0" applyFont="1" applyBorder="1" applyAlignment="1">
      <alignment horizontal="center" vertical="center"/>
    </xf>
    <xf numFmtId="0" fontId="47" fillId="0" borderId="3" xfId="0" applyFont="1" applyBorder="1">
      <alignment vertical="center"/>
    </xf>
    <xf numFmtId="0" fontId="47" fillId="0" borderId="3" xfId="0" applyFont="1" applyBorder="1" applyAlignment="1">
      <alignment horizontal="center" vertical="center"/>
    </xf>
    <xf numFmtId="0" fontId="47" fillId="0" borderId="16" xfId="0" applyFont="1" applyBorder="1">
      <alignment vertical="center"/>
    </xf>
    <xf numFmtId="0" fontId="47" fillId="0" borderId="16" xfId="0" applyFont="1" applyBorder="1" applyAlignment="1">
      <alignment horizontal="center" vertical="center"/>
    </xf>
    <xf numFmtId="0" fontId="47" fillId="0" borderId="17" xfId="0" applyFont="1" applyBorder="1">
      <alignment vertical="center"/>
    </xf>
    <xf numFmtId="0" fontId="47" fillId="0" borderId="17" xfId="0" applyFont="1" applyBorder="1" applyAlignment="1">
      <alignment horizontal="center" vertical="center"/>
    </xf>
    <xf numFmtId="0" fontId="47" fillId="0" borderId="18" xfId="0" applyFont="1" applyBorder="1">
      <alignment vertical="center"/>
    </xf>
    <xf numFmtId="0" fontId="47" fillId="0" borderId="18" xfId="0" applyFont="1" applyBorder="1" applyAlignment="1">
      <alignment horizontal="center" vertical="center"/>
    </xf>
    <xf numFmtId="0" fontId="47" fillId="0" borderId="72" xfId="0" applyFont="1" applyBorder="1">
      <alignment vertical="center"/>
    </xf>
    <xf numFmtId="0" fontId="47" fillId="0" borderId="72" xfId="0" applyFont="1" applyBorder="1" applyAlignment="1">
      <alignment horizontal="center" vertical="center"/>
    </xf>
    <xf numFmtId="0" fontId="47" fillId="0" borderId="73" xfId="0" applyFont="1" applyBorder="1">
      <alignment vertical="center"/>
    </xf>
    <xf numFmtId="0" fontId="47" fillId="0" borderId="73"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47" fillId="0" borderId="30" xfId="0" applyFont="1" applyBorder="1" applyAlignment="1">
      <alignment horizontal="center" vertical="center"/>
    </xf>
    <xf numFmtId="0" fontId="47" fillId="0" borderId="32" xfId="0" applyFont="1" applyBorder="1" applyAlignment="1">
      <alignment horizontal="center" vertical="center"/>
    </xf>
    <xf numFmtId="0" fontId="26" fillId="0" borderId="0" xfId="0" applyFont="1" applyFill="1" applyAlignment="1">
      <alignment horizontal="center" vertical="center"/>
    </xf>
    <xf numFmtId="0" fontId="0" fillId="0" borderId="51" xfId="0" applyBorder="1">
      <alignment vertical="center"/>
    </xf>
    <xf numFmtId="0" fontId="0" fillId="0" borderId="40"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3" xfId="0" applyFill="1" applyBorder="1">
      <alignment vertical="center"/>
    </xf>
    <xf numFmtId="0" fontId="47" fillId="0" borderId="35" xfId="0" applyFont="1" applyBorder="1" applyAlignment="1">
      <alignment horizontal="center" vertical="center"/>
    </xf>
    <xf numFmtId="0" fontId="47" fillId="0" borderId="55" xfId="0" applyFont="1" applyBorder="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47" fillId="0" borderId="16"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72"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73" xfId="0" applyFont="1" applyBorder="1" applyAlignment="1">
      <alignment horizontal="center" vertical="center" shrinkToFit="1"/>
    </xf>
    <xf numFmtId="0" fontId="26" fillId="0" borderId="1" xfId="0" applyFont="1" applyBorder="1" applyAlignment="1">
      <alignment horizontal="center" vertical="center"/>
    </xf>
    <xf numFmtId="0" fontId="26" fillId="0" borderId="77" xfId="0" applyFont="1" applyBorder="1" applyAlignment="1">
      <alignment horizontal="center" vertical="center"/>
    </xf>
    <xf numFmtId="0" fontId="22" fillId="0" borderId="0" xfId="1" applyFont="1" applyFill="1" applyBorder="1" applyAlignment="1" applyProtection="1">
      <alignment horizontal="center"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79" xfId="0" applyFont="1" applyBorder="1" applyAlignment="1">
      <alignment horizontal="center" vertical="center"/>
    </xf>
    <xf numFmtId="0" fontId="26" fillId="0" borderId="78" xfId="0" applyFont="1" applyBorder="1" applyAlignment="1">
      <alignment horizontal="center" vertical="center"/>
    </xf>
    <xf numFmtId="0" fontId="26" fillId="0" borderId="80" xfId="0" applyFont="1" applyBorder="1" applyAlignment="1">
      <alignment horizontal="center" vertical="center"/>
    </xf>
    <xf numFmtId="0" fontId="26" fillId="0" borderId="32"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29"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7" xfId="0" applyFont="1" applyFill="1" applyBorder="1" applyProtection="1">
      <alignment vertical="center"/>
    </xf>
    <xf numFmtId="0" fontId="0" fillId="0" borderId="37"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0" fillId="0" borderId="0" xfId="0" applyProtection="1">
      <alignment vertical="center"/>
    </xf>
    <xf numFmtId="0" fontId="45" fillId="0" borderId="0" xfId="0" applyFont="1" applyBorder="1" applyAlignment="1" applyProtection="1">
      <alignment vertical="center"/>
    </xf>
    <xf numFmtId="0" fontId="25"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2" fillId="0" borderId="9" xfId="1" applyFont="1" applyBorder="1" applyAlignment="1" applyProtection="1">
      <alignment horizontal="center" vertical="center"/>
    </xf>
    <xf numFmtId="0" fontId="14" fillId="0" borderId="27"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3"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4" xfId="1" applyFont="1" applyBorder="1" applyAlignment="1" applyProtection="1">
      <alignment horizontal="distributed" vertical="center" indent="2"/>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77" xfId="0" applyNumberFormat="1" applyFont="1" applyBorder="1" applyAlignment="1" applyProtection="1">
      <alignment horizontal="center" vertical="center"/>
      <protection locked="0"/>
    </xf>
    <xf numFmtId="2" fontId="26" fillId="0" borderId="55"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3" fillId="0" borderId="0" xfId="0" applyFont="1" applyFill="1">
      <alignment vertical="center"/>
    </xf>
    <xf numFmtId="0" fontId="29" fillId="0" borderId="0" xfId="0" applyFont="1" applyAlignment="1">
      <alignment vertical="center" shrinkToFit="1"/>
    </xf>
    <xf numFmtId="0" fontId="48" fillId="0" borderId="3" xfId="0" applyFont="1" applyBorder="1" applyAlignment="1" applyProtection="1">
      <alignment horizontal="center" vertical="center" shrinkToFit="1"/>
    </xf>
    <xf numFmtId="0" fontId="43"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3"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2"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6" fillId="0" borderId="83" xfId="0" applyFont="1" applyBorder="1" applyAlignment="1">
      <alignment horizontal="center" vertical="center" wrapText="1"/>
    </xf>
    <xf numFmtId="0" fontId="30" fillId="3" borderId="84" xfId="0" applyNumberFormat="1" applyFont="1" applyFill="1" applyBorder="1" applyAlignment="1">
      <alignment horizontal="center" vertical="center"/>
    </xf>
    <xf numFmtId="0" fontId="10" fillId="0" borderId="30" xfId="1" applyFont="1" applyBorder="1" applyAlignment="1" applyProtection="1">
      <alignment horizontal="center" vertical="center" shrinkToFit="1"/>
    </xf>
    <xf numFmtId="0" fontId="10" fillId="0" borderId="32" xfId="1" applyFont="1" applyBorder="1" applyAlignment="1" applyProtection="1">
      <alignment horizontal="center" vertical="center" shrinkToFit="1"/>
    </xf>
    <xf numFmtId="0" fontId="42" fillId="0" borderId="85" xfId="1" applyFont="1" applyBorder="1" applyAlignment="1" applyProtection="1">
      <alignment horizontal="center" vertical="center" shrinkToFit="1"/>
    </xf>
    <xf numFmtId="0" fontId="14" fillId="0" borderId="49" xfId="1" applyFont="1" applyBorder="1" applyAlignment="1" applyProtection="1">
      <alignment horizontal="distributed" vertical="center" indent="1"/>
    </xf>
    <xf numFmtId="5" fontId="22" fillId="0" borderId="89" xfId="1" applyNumberFormat="1" applyFont="1" applyBorder="1" applyAlignment="1" applyProtection="1">
      <alignment vertical="center"/>
    </xf>
    <xf numFmtId="0" fontId="14" fillId="0" borderId="90" xfId="1" applyFont="1" applyBorder="1" applyAlignment="1" applyProtection="1">
      <alignment horizontal="distributed" vertical="center" indent="1"/>
    </xf>
    <xf numFmtId="5" fontId="22" fillId="0" borderId="91" xfId="1" applyNumberFormat="1" applyFont="1" applyBorder="1" applyAlignment="1" applyProtection="1">
      <alignment vertical="center"/>
    </xf>
    <xf numFmtId="0" fontId="14" fillId="0" borderId="11" xfId="1" applyFont="1" applyBorder="1" applyAlignment="1" applyProtection="1">
      <alignment horizontal="distributed" vertical="center" indent="1"/>
    </xf>
    <xf numFmtId="5" fontId="22" fillId="0" borderId="7" xfId="1" applyNumberFormat="1" applyFont="1" applyBorder="1" applyAlignment="1" applyProtection="1">
      <alignment vertical="center"/>
    </xf>
    <xf numFmtId="0" fontId="14" fillId="7" borderId="13" xfId="1" applyFont="1" applyFill="1" applyBorder="1" applyAlignment="1" applyProtection="1">
      <alignment horizontal="distributed" vertical="center" indent="2"/>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4" fillId="0" borderId="0" xfId="0" applyFont="1" applyFill="1">
      <alignment vertical="center"/>
    </xf>
    <xf numFmtId="0" fontId="58" fillId="0" borderId="81" xfId="1" applyNumberFormat="1" applyFont="1" applyBorder="1" applyAlignment="1" applyProtection="1">
      <alignment horizontal="center" vertical="center"/>
      <protection locked="0"/>
    </xf>
    <xf numFmtId="0" fontId="47" fillId="0" borderId="92" xfId="0" applyFont="1" applyBorder="1" applyAlignment="1">
      <alignment horizontal="center" vertical="center"/>
    </xf>
    <xf numFmtId="0" fontId="47" fillId="0" borderId="93" xfId="0" applyFont="1" applyBorder="1">
      <alignment vertical="center"/>
    </xf>
    <xf numFmtId="0" fontId="47" fillId="0" borderId="93" xfId="0" applyFont="1" applyBorder="1" applyAlignment="1">
      <alignment horizontal="center" vertical="center"/>
    </xf>
    <xf numFmtId="0" fontId="47" fillId="0" borderId="94" xfId="0" applyFont="1" applyBorder="1">
      <alignment vertical="center"/>
    </xf>
    <xf numFmtId="0" fontId="47" fillId="0" borderId="94" xfId="0" applyFont="1" applyBorder="1" applyAlignment="1">
      <alignment horizontal="center" vertical="center"/>
    </xf>
    <xf numFmtId="0" fontId="47" fillId="0" borderId="95" xfId="0" applyFont="1" applyBorder="1">
      <alignment vertical="center"/>
    </xf>
    <xf numFmtId="0" fontId="47" fillId="0" borderId="95" xfId="0" applyFont="1" applyBorder="1" applyAlignment="1">
      <alignment horizontal="center" vertical="center"/>
    </xf>
    <xf numFmtId="0" fontId="47" fillId="0" borderId="96" xfId="0" applyFont="1" applyBorder="1">
      <alignment vertical="center"/>
    </xf>
    <xf numFmtId="0" fontId="47" fillId="0" borderId="96" xfId="0" applyFont="1" applyBorder="1" applyAlignment="1">
      <alignment horizontal="center" vertical="center"/>
    </xf>
    <xf numFmtId="0" fontId="47" fillId="0" borderId="97" xfId="0" applyFont="1" applyBorder="1">
      <alignment vertical="center"/>
    </xf>
    <xf numFmtId="0" fontId="47" fillId="0" borderId="97" xfId="0" applyFont="1" applyBorder="1" applyAlignment="1">
      <alignment horizontal="center" vertical="center"/>
    </xf>
    <xf numFmtId="0" fontId="62" fillId="0" borderId="0" xfId="0" applyFont="1" applyAlignment="1">
      <alignment vertical="center"/>
    </xf>
    <xf numFmtId="0" fontId="31" fillId="0" borderId="0" xfId="1" applyFont="1" applyAlignment="1" applyProtection="1">
      <alignment horizontal="center" vertical="center"/>
    </xf>
    <xf numFmtId="0" fontId="64" fillId="0" borderId="0" xfId="0" applyFont="1" applyAlignment="1">
      <alignment vertical="center"/>
    </xf>
    <xf numFmtId="0" fontId="22" fillId="0" borderId="86" xfId="1" applyNumberFormat="1" applyFont="1" applyBorder="1" applyAlignment="1" applyProtection="1">
      <alignment horizontal="center" vertical="center"/>
      <protection locked="0"/>
    </xf>
    <xf numFmtId="0" fontId="22" fillId="0" borderId="39" xfId="1" applyNumberFormat="1" applyFont="1" applyBorder="1" applyAlignment="1" applyProtection="1">
      <alignment vertical="center"/>
    </xf>
    <xf numFmtId="0" fontId="26" fillId="0" borderId="0" xfId="0" applyFont="1" applyBorder="1" applyAlignment="1">
      <alignment horizontal="right" vertical="center"/>
    </xf>
    <xf numFmtId="0" fontId="47" fillId="0" borderId="0" xfId="0" applyFont="1" applyBorder="1">
      <alignment vertical="center"/>
    </xf>
    <xf numFmtId="0" fontId="47" fillId="0" borderId="0" xfId="0" applyFont="1" applyBorder="1" applyAlignment="1">
      <alignment horizontal="center" vertical="center"/>
    </xf>
    <xf numFmtId="0" fontId="0" fillId="0" borderId="75" xfId="0" applyBorder="1" applyAlignment="1">
      <alignment vertical="center" textRotation="255"/>
    </xf>
    <xf numFmtId="0" fontId="0" fillId="0" borderId="76" xfId="0" applyBorder="1" applyAlignment="1">
      <alignment vertical="center" textRotation="255"/>
    </xf>
    <xf numFmtId="0" fontId="0" fillId="0" borderId="4" xfId="0" applyBorder="1" applyAlignment="1">
      <alignment horizontal="center" vertical="center" textRotation="255"/>
    </xf>
    <xf numFmtId="0" fontId="33" fillId="0" borderId="0" xfId="0" applyFont="1">
      <alignment vertical="center"/>
    </xf>
    <xf numFmtId="0" fontId="31" fillId="0" borderId="0" xfId="1" applyFont="1" applyAlignment="1" applyProtection="1">
      <alignment vertical="center"/>
    </xf>
    <xf numFmtId="0" fontId="28" fillId="0" borderId="0" xfId="0" applyFont="1" applyBorder="1" applyAlignment="1">
      <alignment vertical="center"/>
    </xf>
    <xf numFmtId="0" fontId="43" fillId="0" borderId="8" xfId="1" applyFont="1" applyBorder="1" applyAlignment="1" applyProtection="1">
      <alignment horizontal="center" vertical="center" shrinkToFit="1"/>
    </xf>
    <xf numFmtId="0" fontId="26" fillId="0" borderId="51" xfId="0" applyFont="1" applyBorder="1" applyAlignment="1">
      <alignment horizontal="right" vertical="center"/>
    </xf>
    <xf numFmtId="0" fontId="26" fillId="0" borderId="8" xfId="0" applyFont="1" applyBorder="1" applyAlignment="1">
      <alignment horizontal="center" vertical="center"/>
    </xf>
    <xf numFmtId="0" fontId="26" fillId="0" borderId="26"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2" fontId="26" fillId="0" borderId="9" xfId="0" applyNumberFormat="1" applyFont="1" applyBorder="1" applyAlignment="1" applyProtection="1">
      <alignment horizontal="center" vertical="center" shrinkToFit="1"/>
      <protection locked="0"/>
    </xf>
    <xf numFmtId="0" fontId="26" fillId="0" borderId="99" xfId="0" applyFont="1" applyBorder="1" applyAlignment="1" applyProtection="1">
      <alignment horizontal="center" vertical="center" shrinkToFit="1"/>
      <protection locked="0"/>
    </xf>
    <xf numFmtId="0" fontId="26" fillId="0" borderId="51" xfId="0" applyFont="1" applyBorder="1" applyAlignment="1">
      <alignment horizontal="center" vertical="center"/>
    </xf>
    <xf numFmtId="0" fontId="28" fillId="0" borderId="0" xfId="0" applyFont="1" applyAlignment="1">
      <alignment horizontal="right" vertical="center"/>
    </xf>
    <xf numFmtId="0" fontId="1" fillId="0" borderId="0" xfId="4">
      <alignment vertical="center"/>
    </xf>
    <xf numFmtId="0" fontId="34" fillId="0" borderId="0" xfId="0" applyFont="1">
      <alignment vertical="center"/>
    </xf>
    <xf numFmtId="0" fontId="0" fillId="10" borderId="0" xfId="0" applyFill="1">
      <alignment vertical="center"/>
    </xf>
    <xf numFmtId="0" fontId="28" fillId="0" borderId="0" xfId="0" applyFont="1" applyFill="1" applyBorder="1" applyAlignment="1">
      <alignment vertical="center"/>
    </xf>
    <xf numFmtId="0" fontId="26" fillId="0" borderId="54" xfId="0" applyFont="1" applyBorder="1" applyAlignment="1">
      <alignment vertical="center"/>
    </xf>
    <xf numFmtId="0" fontId="26" fillId="0" borderId="0" xfId="0" applyFont="1" applyAlignment="1">
      <alignment vertical="center"/>
    </xf>
    <xf numFmtId="0" fontId="30" fillId="3" borderId="7" xfId="0" applyFont="1" applyFill="1" applyBorder="1" applyAlignment="1" applyProtection="1">
      <alignment horizontal="center" vertical="center"/>
    </xf>
    <xf numFmtId="0" fontId="14" fillId="0" borderId="82" xfId="1" applyFont="1" applyBorder="1" applyAlignment="1" applyProtection="1">
      <alignment horizontal="center" vertical="center" shrinkToFit="1"/>
    </xf>
    <xf numFmtId="0" fontId="43" fillId="0" borderId="76" xfId="1" applyFont="1" applyBorder="1" applyAlignment="1" applyProtection="1">
      <alignment horizontal="distributed" vertical="center" indent="1" shrinkToFit="1"/>
    </xf>
    <xf numFmtId="0" fontId="22" fillId="0" borderId="101" xfId="1" applyFont="1" applyBorder="1" applyAlignment="1" applyProtection="1">
      <alignment horizontal="center" vertical="center"/>
    </xf>
    <xf numFmtId="0" fontId="14" fillId="0" borderId="102" xfId="1" applyFont="1" applyBorder="1" applyAlignment="1" applyProtection="1">
      <alignment horizontal="center" vertical="center" shrinkToFit="1"/>
    </xf>
    <xf numFmtId="0" fontId="43" fillId="0" borderId="102" xfId="1" applyFont="1" applyBorder="1" applyAlignment="1" applyProtection="1">
      <alignment horizontal="center" vertical="center" shrinkToFit="1"/>
    </xf>
    <xf numFmtId="0" fontId="22" fillId="0" borderId="105" xfId="1" applyFont="1" applyBorder="1" applyAlignment="1" applyProtection="1">
      <alignment horizontal="center" vertical="center"/>
    </xf>
    <xf numFmtId="0" fontId="14" fillId="0" borderId="54" xfId="1" applyFont="1" applyBorder="1" applyAlignment="1" applyProtection="1">
      <alignment horizontal="distributed" vertical="center" indent="1"/>
    </xf>
    <xf numFmtId="5" fontId="22" fillId="0" borderId="101" xfId="1" applyNumberFormat="1" applyFont="1" applyBorder="1" applyAlignment="1" applyProtection="1">
      <alignment vertical="center"/>
    </xf>
    <xf numFmtId="0" fontId="14" fillId="0" borderId="85" xfId="1" applyFont="1" applyBorder="1" applyAlignment="1" applyProtection="1">
      <alignment horizontal="distributed" vertical="center" indent="1"/>
    </xf>
    <xf numFmtId="0" fontId="10" fillId="0" borderId="0" xfId="1" applyFont="1" applyAlignment="1" applyProtection="1">
      <alignment horizontal="center" shrinkToFit="1"/>
    </xf>
    <xf numFmtId="0" fontId="22" fillId="0" borderId="21" xfId="1" applyNumberFormat="1" applyFont="1" applyBorder="1" applyAlignment="1" applyProtection="1">
      <alignment vertical="center"/>
    </xf>
    <xf numFmtId="0" fontId="70" fillId="0" borderId="106" xfId="5" applyFont="1" applyBorder="1" applyAlignment="1">
      <alignment vertical="center"/>
    </xf>
    <xf numFmtId="0" fontId="70" fillId="0" borderId="0" xfId="5" applyFont="1">
      <alignment vertical="center"/>
    </xf>
    <xf numFmtId="0" fontId="70" fillId="0" borderId="0" xfId="5" applyFont="1" applyBorder="1" applyAlignment="1">
      <alignment horizontal="center" vertical="center"/>
    </xf>
    <xf numFmtId="0" fontId="70" fillId="0" borderId="29" xfId="5" applyFont="1" applyBorder="1" applyAlignment="1">
      <alignment horizontal="center" vertical="center"/>
    </xf>
    <xf numFmtId="0" fontId="70" fillId="0" borderId="0" xfId="5" applyFont="1" applyBorder="1" applyAlignment="1">
      <alignment vertical="center"/>
    </xf>
    <xf numFmtId="0" fontId="71" fillId="0" borderId="0" xfId="5" applyFont="1">
      <alignment vertical="center"/>
    </xf>
    <xf numFmtId="0" fontId="72" fillId="0" borderId="0" xfId="5" applyFont="1">
      <alignment vertical="center"/>
    </xf>
    <xf numFmtId="0" fontId="72" fillId="0" borderId="0" xfId="5" applyFont="1" applyAlignment="1">
      <alignment horizontal="left" vertical="center" indent="1"/>
    </xf>
    <xf numFmtId="0" fontId="72" fillId="0" borderId="0" xfId="5" applyFont="1" applyAlignment="1">
      <alignment horizontal="justify" vertical="center"/>
    </xf>
    <xf numFmtId="0" fontId="73" fillId="0" borderId="0" xfId="5" applyFont="1" applyAlignment="1">
      <alignment horizontal="left" vertical="center" indent="1"/>
    </xf>
    <xf numFmtId="178" fontId="70" fillId="0" borderId="0" xfId="5" applyNumberFormat="1" applyFont="1" applyBorder="1" applyAlignment="1">
      <alignment horizontal="center" vertical="center"/>
    </xf>
    <xf numFmtId="0" fontId="74" fillId="0" borderId="0" xfId="5" applyFont="1" applyAlignment="1">
      <alignment horizontal="left" vertical="center" indent="1"/>
    </xf>
    <xf numFmtId="14" fontId="72" fillId="0" borderId="0" xfId="5" applyNumberFormat="1" applyFont="1">
      <alignment vertical="center"/>
    </xf>
    <xf numFmtId="0" fontId="77" fillId="0" borderId="0" xfId="5" applyFont="1">
      <alignment vertical="center"/>
    </xf>
    <xf numFmtId="0" fontId="74" fillId="0" borderId="0" xfId="5" applyFont="1" applyAlignment="1">
      <alignment vertical="center" wrapText="1"/>
    </xf>
    <xf numFmtId="0" fontId="72" fillId="0" borderId="0" xfId="5" applyFont="1" applyAlignment="1">
      <alignment vertical="center" wrapText="1"/>
    </xf>
    <xf numFmtId="0" fontId="81" fillId="0" borderId="0" xfId="5" applyFont="1">
      <alignment vertical="center"/>
    </xf>
    <xf numFmtId="0" fontId="53" fillId="0" borderId="0" xfId="5" applyFont="1">
      <alignment vertical="center"/>
    </xf>
    <xf numFmtId="0" fontId="72" fillId="0" borderId="0" xfId="5" applyFont="1" applyAlignment="1">
      <alignment vertical="center"/>
    </xf>
    <xf numFmtId="179" fontId="77" fillId="0" borderId="0" xfId="5" applyNumberFormat="1" applyFont="1" applyAlignment="1">
      <alignment vertical="center"/>
    </xf>
    <xf numFmtId="179" fontId="77" fillId="0" borderId="0" xfId="5" applyNumberFormat="1" applyFont="1" applyAlignment="1">
      <alignment horizontal="left" vertical="center"/>
    </xf>
    <xf numFmtId="180" fontId="77" fillId="0" borderId="0" xfId="5" applyNumberFormat="1" applyFont="1" applyAlignment="1">
      <alignment horizontal="left" vertical="center"/>
    </xf>
    <xf numFmtId="0" fontId="83" fillId="0" borderId="0" xfId="5" applyFont="1">
      <alignment vertical="center"/>
    </xf>
    <xf numFmtId="181" fontId="77" fillId="0" borderId="0" xfId="5" applyNumberFormat="1" applyFont="1" applyAlignment="1">
      <alignment horizontal="left" vertical="center"/>
    </xf>
    <xf numFmtId="0" fontId="74" fillId="0" borderId="0" xfId="5" applyFont="1">
      <alignment vertical="center"/>
    </xf>
    <xf numFmtId="0" fontId="71" fillId="0" borderId="0" xfId="5" applyFont="1" applyAlignment="1">
      <alignment vertical="center"/>
    </xf>
    <xf numFmtId="0" fontId="71" fillId="0" borderId="0" xfId="5" applyFont="1" applyAlignment="1">
      <alignment vertical="top"/>
    </xf>
    <xf numFmtId="0" fontId="54" fillId="0" borderId="0" xfId="5" applyFont="1">
      <alignment vertical="center"/>
    </xf>
    <xf numFmtId="0" fontId="71" fillId="0" borderId="0" xfId="5" applyFont="1" applyAlignment="1">
      <alignment vertical="top" wrapText="1"/>
    </xf>
    <xf numFmtId="0" fontId="72" fillId="0" borderId="0" xfId="5" applyFont="1" applyAlignment="1">
      <alignment vertical="top"/>
    </xf>
    <xf numFmtId="0" fontId="72" fillId="0" borderId="0" xfId="5" applyFont="1" applyAlignment="1">
      <alignment vertical="top" wrapText="1"/>
    </xf>
    <xf numFmtId="0" fontId="72" fillId="0" borderId="0" xfId="5" applyFont="1" applyAlignment="1">
      <alignment horizontal="left" vertical="top"/>
    </xf>
    <xf numFmtId="0" fontId="72" fillId="0" borderId="3" xfId="5" applyFont="1" applyBorder="1">
      <alignment vertical="center"/>
    </xf>
    <xf numFmtId="0" fontId="71" fillId="0" borderId="3" xfId="5" applyFont="1" applyBorder="1">
      <alignment vertical="center"/>
    </xf>
    <xf numFmtId="0" fontId="71" fillId="0" borderId="3" xfId="5" applyFont="1" applyBorder="1" applyAlignment="1">
      <alignment vertical="center" shrinkToFit="1"/>
    </xf>
    <xf numFmtId="0" fontId="72" fillId="0" borderId="0" xfId="5" applyFont="1" applyBorder="1">
      <alignment vertical="center"/>
    </xf>
    <xf numFmtId="0" fontId="72" fillId="0" borderId="0" xfId="5" applyFont="1" applyBorder="1" applyAlignment="1">
      <alignment horizontal="center" vertical="center"/>
    </xf>
    <xf numFmtId="0" fontId="90" fillId="0" borderId="0" xfId="0" applyFont="1">
      <alignment vertical="center"/>
    </xf>
    <xf numFmtId="0" fontId="26" fillId="0" borderId="3" xfId="0" applyNumberFormat="1" applyFont="1" applyBorder="1" applyAlignment="1" applyProtection="1">
      <alignment horizontal="center" vertical="center" shrinkToFit="1"/>
      <protection locked="0"/>
    </xf>
    <xf numFmtId="0" fontId="26" fillId="0" borderId="26" xfId="0" applyNumberFormat="1" applyFont="1" applyBorder="1" applyAlignment="1" applyProtection="1">
      <alignment horizontal="center" vertical="center" shrinkToFit="1"/>
      <protection locked="0"/>
    </xf>
    <xf numFmtId="2" fontId="26" fillId="2" borderId="7" xfId="0" applyNumberFormat="1" applyFont="1" applyFill="1" applyBorder="1" applyAlignment="1" applyProtection="1">
      <alignment horizontal="center" vertical="center" shrinkToFit="1"/>
      <protection locked="0"/>
    </xf>
    <xf numFmtId="2" fontId="26" fillId="2" borderId="25" xfId="0" applyNumberFormat="1" applyFont="1" applyFill="1" applyBorder="1" applyAlignment="1" applyProtection="1">
      <alignment horizontal="center" vertical="center" shrinkToFit="1"/>
      <protection locked="0"/>
    </xf>
    <xf numFmtId="0" fontId="26" fillId="0" borderId="84" xfId="0" applyNumberFormat="1" applyFont="1" applyBorder="1" applyAlignment="1" applyProtection="1">
      <alignment horizontal="center" vertical="center" shrinkToFit="1"/>
    </xf>
    <xf numFmtId="0" fontId="26" fillId="0" borderId="98" xfId="0" applyNumberFormat="1" applyFont="1" applyBorder="1" applyAlignment="1" applyProtection="1">
      <alignment horizontal="center" vertical="center" shrinkToFit="1"/>
    </xf>
    <xf numFmtId="178" fontId="70" fillId="0" borderId="0" xfId="5" applyNumberFormat="1" applyFont="1" applyBorder="1" applyAlignment="1">
      <alignment horizontal="center" vertical="center"/>
    </xf>
    <xf numFmtId="0" fontId="70" fillId="0" borderId="14" xfId="5" applyFont="1" applyBorder="1" applyAlignment="1">
      <alignment horizontal="center" vertical="center"/>
    </xf>
    <xf numFmtId="0" fontId="70" fillId="0" borderId="19" xfId="5" applyFont="1" applyBorder="1" applyAlignment="1">
      <alignment horizontal="center" vertical="center"/>
    </xf>
    <xf numFmtId="0" fontId="70" fillId="0" borderId="36" xfId="5" applyFont="1" applyBorder="1" applyAlignment="1">
      <alignment horizontal="center" vertical="center"/>
    </xf>
    <xf numFmtId="0" fontId="13" fillId="0" borderId="0" xfId="5" applyFont="1" applyBorder="1" applyAlignment="1">
      <alignment vertical="center" wrapText="1"/>
    </xf>
    <xf numFmtId="177" fontId="70" fillId="0" borderId="0" xfId="5" applyNumberFormat="1" applyFont="1" applyAlignment="1">
      <alignment horizontal="center" vertical="center"/>
    </xf>
    <xf numFmtId="0" fontId="71" fillId="0" borderId="0" xfId="5" applyFont="1" applyAlignment="1">
      <alignment vertical="center" wrapText="1"/>
    </xf>
    <xf numFmtId="0" fontId="72" fillId="0" borderId="0" xfId="5" applyFont="1" applyAlignment="1">
      <alignment vertical="center" wrapText="1"/>
    </xf>
    <xf numFmtId="179" fontId="77" fillId="0" borderId="0" xfId="5" applyNumberFormat="1" applyFont="1" applyAlignment="1">
      <alignment horizontal="left" vertical="center"/>
    </xf>
    <xf numFmtId="180" fontId="77" fillId="0" borderId="0" xfId="5" applyNumberFormat="1" applyFont="1" applyAlignment="1">
      <alignment horizontal="left" vertical="center"/>
    </xf>
    <xf numFmtId="0" fontId="72" fillId="0" borderId="3" xfId="5" applyFont="1" applyBorder="1" applyAlignment="1">
      <alignment horizontal="center" vertical="center"/>
    </xf>
    <xf numFmtId="0" fontId="72" fillId="0" borderId="0" xfId="5" applyFont="1" applyAlignment="1">
      <alignment horizontal="left" vertical="top" wrapText="1"/>
    </xf>
    <xf numFmtId="0" fontId="83" fillId="0" borderId="0" xfId="5" applyFont="1" applyAlignment="1">
      <alignment horizontal="center" vertical="center" wrapText="1"/>
    </xf>
    <xf numFmtId="0" fontId="87" fillId="0" borderId="0" xfId="5" applyFont="1" applyAlignment="1">
      <alignment vertical="center" wrapText="1"/>
    </xf>
    <xf numFmtId="0" fontId="72" fillId="0" borderId="0" xfId="5" applyFont="1" applyAlignment="1">
      <alignment vertical="top" wrapText="1"/>
    </xf>
    <xf numFmtId="0" fontId="71" fillId="0" borderId="3" xfId="5" applyFont="1" applyBorder="1" applyAlignment="1">
      <alignment horizontal="center" vertical="center"/>
    </xf>
    <xf numFmtId="20" fontId="44" fillId="3" borderId="68" xfId="0" applyNumberFormat="1" applyFont="1" applyFill="1" applyBorder="1" applyAlignment="1">
      <alignment horizontal="center" vertical="center"/>
    </xf>
    <xf numFmtId="0" fontId="44" fillId="3" borderId="69" xfId="0" applyFont="1" applyFill="1" applyBorder="1" applyAlignment="1">
      <alignment horizontal="center" vertical="center"/>
    </xf>
    <xf numFmtId="0" fontId="65" fillId="0" borderId="0" xfId="0" applyFont="1">
      <alignment vertical="center"/>
    </xf>
    <xf numFmtId="0" fontId="34" fillId="5" borderId="0" xfId="0" applyFont="1" applyFill="1" applyAlignment="1">
      <alignment horizontal="center" vertical="center"/>
    </xf>
    <xf numFmtId="0" fontId="52" fillId="3" borderId="67" xfId="0" applyFont="1" applyFill="1" applyBorder="1" applyAlignment="1">
      <alignment horizontal="center" vertical="center" shrinkToFit="1"/>
    </xf>
    <xf numFmtId="0" fontId="52" fillId="3" borderId="68" xfId="0" applyFont="1" applyFill="1" applyBorder="1" applyAlignment="1">
      <alignment horizontal="center" vertical="center" shrinkToFit="1"/>
    </xf>
    <xf numFmtId="0" fontId="39" fillId="0" borderId="19" xfId="0" applyFont="1" applyBorder="1" applyAlignment="1">
      <alignment horizontal="center" vertical="center" shrinkToFit="1"/>
    </xf>
    <xf numFmtId="0" fontId="39" fillId="0" borderId="1" xfId="0" applyFont="1" applyBorder="1" applyAlignment="1">
      <alignment horizontal="center" vertical="center" shrinkToFit="1"/>
    </xf>
    <xf numFmtId="0" fontId="67" fillId="0" borderId="57" xfId="0" applyFont="1" applyFill="1" applyBorder="1" applyAlignment="1">
      <alignment horizontal="center" vertical="center" wrapText="1"/>
    </xf>
    <xf numFmtId="0" fontId="67" fillId="0" borderId="58"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60"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61" xfId="0" applyFont="1" applyFill="1" applyBorder="1" applyAlignment="1">
      <alignment horizontal="center" vertical="center"/>
    </xf>
    <xf numFmtId="0" fontId="67" fillId="0" borderId="62" xfId="0" applyFont="1" applyFill="1" applyBorder="1" applyAlignment="1">
      <alignment horizontal="center" vertical="center"/>
    </xf>
    <xf numFmtId="0" fontId="67" fillId="0" borderId="63" xfId="0" applyFont="1" applyFill="1" applyBorder="1" applyAlignment="1">
      <alignment horizontal="center" vertical="center"/>
    </xf>
    <xf numFmtId="0" fontId="67" fillId="0" borderId="64" xfId="0" applyFont="1" applyFill="1" applyBorder="1" applyAlignment="1">
      <alignment horizontal="center" vertical="center"/>
    </xf>
    <xf numFmtId="0" fontId="28" fillId="0" borderId="0" xfId="0" applyFont="1" applyBorder="1" applyAlignment="1">
      <alignment vertical="center"/>
    </xf>
    <xf numFmtId="180" fontId="89" fillId="9" borderId="50" xfId="0" applyNumberFormat="1" applyFont="1" applyFill="1" applyBorder="1" applyAlignment="1">
      <alignment horizontal="center" vertical="center"/>
    </xf>
    <xf numFmtId="0" fontId="52" fillId="0" borderId="42"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1" xfId="0" applyFont="1" applyBorder="1" applyAlignment="1">
      <alignment horizontal="center" vertical="center" shrinkToFit="1"/>
    </xf>
    <xf numFmtId="177" fontId="88" fillId="0" borderId="19" xfId="0" applyNumberFormat="1" applyFont="1" applyBorder="1" applyAlignment="1">
      <alignment horizontal="center" vertical="center"/>
    </xf>
    <xf numFmtId="178" fontId="88" fillId="0" borderId="19" xfId="0" applyNumberFormat="1" applyFont="1" applyBorder="1" applyAlignment="1">
      <alignment horizontal="left" vertical="center"/>
    </xf>
    <xf numFmtId="177" fontId="44" fillId="3" borderId="68" xfId="0" applyNumberFormat="1" applyFont="1" applyFill="1" applyBorder="1" applyAlignment="1">
      <alignment horizontal="center" vertical="center"/>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9" borderId="11" xfId="0" applyFont="1" applyFill="1" applyBorder="1" applyAlignment="1" applyProtection="1">
      <alignment horizontal="center" vertical="center" shrinkToFit="1"/>
      <protection locked="0"/>
    </xf>
    <xf numFmtId="0" fontId="29" fillId="9" borderId="19" xfId="0" applyFont="1" applyFill="1" applyBorder="1" applyAlignment="1" applyProtection="1">
      <alignment horizontal="center" vertical="center" shrinkToFit="1"/>
      <protection locked="0"/>
    </xf>
    <xf numFmtId="0" fontId="29" fillId="9" borderId="33" xfId="0" applyFont="1" applyFill="1" applyBorder="1" applyAlignment="1" applyProtection="1">
      <alignment horizontal="center" vertical="center" shrinkToFit="1"/>
      <protection locked="0"/>
    </xf>
    <xf numFmtId="0" fontId="62" fillId="0" borderId="0" xfId="0" applyFont="1" applyAlignment="1">
      <alignment vertical="center"/>
    </xf>
    <xf numFmtId="0" fontId="26" fillId="0" borderId="85" xfId="0" applyFont="1" applyBorder="1" applyAlignment="1">
      <alignment horizontal="distributed" vertical="center" indent="1"/>
    </xf>
    <xf numFmtId="0" fontId="26" fillId="0" borderId="86" xfId="0" applyFont="1" applyBorder="1" applyAlignment="1">
      <alignment horizontal="distributed" vertical="center" indent="1"/>
    </xf>
    <xf numFmtId="0" fontId="26" fillId="0" borderId="38"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47" fillId="0" borderId="54" xfId="0" applyFont="1" applyBorder="1" applyAlignment="1">
      <alignment horizontal="left" vertical="center" wrapText="1"/>
    </xf>
    <xf numFmtId="0" fontId="47" fillId="0" borderId="0" xfId="0" applyFont="1" applyBorder="1" applyAlignment="1">
      <alignment horizontal="left" vertical="center" wrapText="1"/>
    </xf>
    <xf numFmtId="0" fontId="26" fillId="0" borderId="54" xfId="0" applyFont="1" applyBorder="1" applyAlignment="1">
      <alignment vertical="center"/>
    </xf>
    <xf numFmtId="0" fontId="26" fillId="0" borderId="0" xfId="0" applyFont="1" applyAlignment="1">
      <alignment vertical="center"/>
    </xf>
    <xf numFmtId="0" fontId="29" fillId="9" borderId="4" xfId="0" applyFont="1" applyFill="1" applyBorder="1" applyAlignment="1" applyProtection="1">
      <alignment horizontal="center" vertical="center"/>
      <protection locked="0"/>
    </xf>
    <xf numFmtId="0" fontId="29" fillId="9" borderId="23" xfId="0" applyFont="1" applyFill="1" applyBorder="1" applyAlignment="1" applyProtection="1">
      <alignment horizontal="center" vertical="center"/>
      <protection locked="0"/>
    </xf>
    <xf numFmtId="0" fontId="29" fillId="9" borderId="5" xfId="0" applyFont="1" applyFill="1" applyBorder="1" applyAlignment="1" applyProtection="1">
      <alignment horizontal="center" vertical="center"/>
      <protection locked="0"/>
    </xf>
    <xf numFmtId="0" fontId="26" fillId="0" borderId="23" xfId="0" applyFont="1" applyBorder="1" applyAlignment="1">
      <alignment horizontal="distributed" vertical="center" indent="1"/>
    </xf>
    <xf numFmtId="0" fontId="26" fillId="0" borderId="100" xfId="0" applyFont="1" applyBorder="1" applyAlignment="1">
      <alignment horizontal="distributed" vertical="center" indent="1"/>
    </xf>
    <xf numFmtId="0" fontId="28" fillId="0" borderId="54" xfId="0" applyFont="1" applyFill="1" applyBorder="1" applyAlignment="1">
      <alignment vertical="center"/>
    </xf>
    <xf numFmtId="0" fontId="28" fillId="0" borderId="0" xfId="0" applyFont="1" applyFill="1" applyBorder="1" applyAlignment="1">
      <alignment vertical="center"/>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5" borderId="27"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26" fillId="0" borderId="3" xfId="0" applyFont="1" applyBorder="1" applyAlignment="1">
      <alignment vertical="center" shrinkToFit="1"/>
    </xf>
    <xf numFmtId="0" fontId="26" fillId="0" borderId="14" xfId="0" applyFont="1" applyBorder="1" applyAlignment="1">
      <alignment vertical="center" shrinkToFit="1"/>
    </xf>
    <xf numFmtId="0" fontId="60" fillId="8" borderId="38" xfId="1" applyFont="1" applyFill="1" applyBorder="1" applyAlignment="1" applyProtection="1">
      <alignment horizontal="center" vertical="center"/>
    </xf>
    <xf numFmtId="0" fontId="60" fillId="8" borderId="79" xfId="1" applyFont="1" applyFill="1" applyBorder="1" applyAlignment="1" applyProtection="1">
      <alignment horizontal="center" vertical="center"/>
    </xf>
    <xf numFmtId="0" fontId="61" fillId="7" borderId="38" xfId="0" applyFont="1" applyFill="1" applyBorder="1" applyAlignment="1" applyProtection="1">
      <alignment horizontal="center" vertical="center"/>
    </xf>
    <xf numFmtId="0" fontId="61" fillId="7" borderId="50" xfId="0"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29" fillId="9" borderId="6"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7" fillId="6" borderId="0" xfId="0" applyFont="1" applyFill="1" applyBorder="1" applyAlignment="1">
      <alignment horizontal="center" vertical="center"/>
    </xf>
    <xf numFmtId="0" fontId="29" fillId="0" borderId="38"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6"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2" fillId="0" borderId="103" xfId="1" applyFont="1" applyBorder="1" applyAlignment="1" applyProtection="1">
      <alignment horizontal="center" vertical="center"/>
    </xf>
    <xf numFmtId="0" fontId="22" fillId="0" borderId="104"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11" fillId="0" borderId="40" xfId="1"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8" fillId="0" borderId="34" xfId="1" applyNumberFormat="1" applyFont="1" applyBorder="1" applyAlignment="1" applyProtection="1">
      <alignment horizontal="center" vertical="center"/>
    </xf>
    <xf numFmtId="0" fontId="58" fillId="0" borderId="15" xfId="1" applyNumberFormat="1" applyFont="1" applyBorder="1" applyAlignment="1" applyProtection="1">
      <alignment horizontal="center" vertical="center"/>
    </xf>
    <xf numFmtId="0" fontId="58" fillId="0" borderId="87" xfId="1" applyNumberFormat="1" applyFont="1" applyBorder="1" applyAlignment="1" applyProtection="1">
      <alignment horizontal="center" vertical="center"/>
    </xf>
    <xf numFmtId="0" fontId="58" fillId="0" borderId="88" xfId="1" applyNumberFormat="1" applyFont="1" applyBorder="1" applyAlignment="1" applyProtection="1">
      <alignment horizontal="center" vertical="center"/>
    </xf>
    <xf numFmtId="0" fontId="0" fillId="7" borderId="38" xfId="0" applyFill="1" applyBorder="1" applyAlignment="1" applyProtection="1">
      <alignment horizontal="center" vertical="center"/>
    </xf>
    <xf numFmtId="0" fontId="0" fillId="7" borderId="50"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2" fillId="0" borderId="14" xfId="1" applyFont="1" applyBorder="1" applyAlignment="1" applyProtection="1">
      <alignment horizontal="center" vertical="center"/>
    </xf>
    <xf numFmtId="0" fontId="22" fillId="0" borderId="33" xfId="1" applyFont="1" applyBorder="1" applyAlignment="1" applyProtection="1">
      <alignment horizontal="center" vertical="center"/>
    </xf>
    <xf numFmtId="0" fontId="11" fillId="0" borderId="0" xfId="1" applyFont="1" applyBorder="1" applyAlignment="1" applyProtection="1">
      <alignment horizontal="center" vertical="center"/>
    </xf>
    <xf numFmtId="0" fontId="22" fillId="0" borderId="81" xfId="1" applyFont="1" applyBorder="1" applyAlignment="1" applyProtection="1">
      <alignment horizontal="center" vertical="center"/>
    </xf>
    <xf numFmtId="0" fontId="22" fillId="0" borderId="53" xfId="1" applyFont="1" applyBorder="1" applyAlignment="1" applyProtection="1">
      <alignment horizontal="center" vertical="center"/>
    </xf>
    <xf numFmtId="0" fontId="22" fillId="0" borderId="34" xfId="1" applyFont="1" applyBorder="1" applyAlignment="1" applyProtection="1">
      <alignment horizontal="center" vertical="center"/>
    </xf>
    <xf numFmtId="0" fontId="22" fillId="0" borderId="15" xfId="1" applyFont="1" applyBorder="1" applyAlignment="1" applyProtection="1">
      <alignment horizontal="center" vertical="center"/>
    </xf>
    <xf numFmtId="0" fontId="11" fillId="0" borderId="34" xfId="1" applyFont="1" applyBorder="1" applyAlignment="1" applyProtection="1">
      <alignment horizontal="center" vertical="center"/>
    </xf>
    <xf numFmtId="0" fontId="11" fillId="0" borderId="15" xfId="1" applyFont="1" applyBorder="1" applyAlignment="1" applyProtection="1">
      <alignment horizontal="center" vertical="center"/>
    </xf>
    <xf numFmtId="0" fontId="25" fillId="0" borderId="0" xfId="1" applyAlignment="1" applyProtection="1">
      <alignment horizontal="center" vertical="center"/>
    </xf>
    <xf numFmtId="0" fontId="40" fillId="5" borderId="0" xfId="1" applyFont="1" applyFill="1" applyAlignment="1" applyProtection="1">
      <alignment horizontal="center" vertical="center"/>
    </xf>
    <xf numFmtId="0" fontId="56" fillId="0" borderId="0" xfId="1" applyFont="1" applyBorder="1" applyAlignment="1" applyProtection="1">
      <alignment horizontal="distributed" vertical="center" indent="8" shrinkToFit="1"/>
    </xf>
    <xf numFmtId="0" fontId="56" fillId="0" borderId="0" xfId="1" applyFont="1" applyAlignment="1" applyProtection="1">
      <alignment horizontal="distributed" vertical="center" indent="8" shrinkToFit="1"/>
    </xf>
    <xf numFmtId="0" fontId="11" fillId="0" borderId="40"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45" fillId="0" borderId="14" xfId="0" applyFont="1" applyBorder="1" applyAlignment="1" applyProtection="1">
      <alignment horizontal="center" vertical="center" shrinkToFit="1"/>
    </xf>
    <xf numFmtId="0" fontId="45" fillId="0" borderId="19"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9" fillId="0" borderId="86" xfId="1" applyFont="1" applyBorder="1" applyAlignment="1" applyProtection="1">
      <alignment horizontal="center" vertical="center" shrinkToFit="1"/>
    </xf>
    <xf numFmtId="0" fontId="9" fillId="0" borderId="50" xfId="1" applyFont="1" applyBorder="1" applyAlignment="1" applyProtection="1">
      <alignment horizontal="center" vertical="center" shrinkToFit="1"/>
    </xf>
    <xf numFmtId="0" fontId="9" fillId="0" borderId="39" xfId="1" applyFont="1" applyBorder="1" applyAlignment="1" applyProtection="1">
      <alignment horizontal="center" vertical="center" shrinkToFit="1"/>
    </xf>
    <xf numFmtId="0" fontId="19" fillId="0" borderId="40" xfId="1" applyFont="1" applyBorder="1" applyAlignment="1" applyProtection="1">
      <alignment horizontal="center" shrinkToFit="1"/>
    </xf>
    <xf numFmtId="0" fontId="32" fillId="0" borderId="0"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5" xfId="0" applyFont="1" applyBorder="1" applyAlignment="1">
      <alignment horizontal="center" vertical="center"/>
    </xf>
    <xf numFmtId="0" fontId="0" fillId="0" borderId="8" xfId="0" applyBorder="1" applyAlignment="1">
      <alignment horizontal="center" vertical="center" textRotation="255"/>
    </xf>
    <xf numFmtId="0" fontId="0" fillId="0" borderId="76" xfId="0" applyBorder="1" applyAlignment="1">
      <alignment horizontal="center" vertical="center" textRotation="255"/>
    </xf>
    <xf numFmtId="0" fontId="0" fillId="0" borderId="66" xfId="0" applyBorder="1" applyAlignment="1">
      <alignment horizontal="center" vertical="center" textRotation="255"/>
    </xf>
    <xf numFmtId="0" fontId="0" fillId="0" borderId="0" xfId="0" applyAlignment="1">
      <alignment horizontal="center" vertical="center"/>
    </xf>
  </cellXfs>
  <cellStyles count="6">
    <cellStyle name="標準" xfId="0" builtinId="0"/>
    <cellStyle name="標準 2" xfId="1" xr:uid="{00000000-0005-0000-0000-000001000000}"/>
    <cellStyle name="標準 2 2" xfId="5" xr:uid="{93B6ED0E-F92D-445F-A645-F76D371459D7}"/>
    <cellStyle name="標準 3" xfId="2" xr:uid="{00000000-0005-0000-0000-000002000000}"/>
    <cellStyle name="標準 4" xfId="3" xr:uid="{00000000-0005-0000-0000-000003000000}"/>
    <cellStyle name="標準 5" xfId="4" xr:uid="{00000000-0005-0000-0000-00000400000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4ECD-1608-46D4-86E6-6DDAB6F54EDE}">
  <sheetPr>
    <pageSetUpPr fitToPage="1"/>
  </sheetPr>
  <dimension ref="A1:I113"/>
  <sheetViews>
    <sheetView tabSelected="1" zoomScale="118" zoomScaleNormal="118" zoomScalePageLayoutView="118" workbookViewId="0">
      <selection activeCell="G9" sqref="G9"/>
    </sheetView>
  </sheetViews>
  <sheetFormatPr defaultColWidth="9" defaultRowHeight="13.5"/>
  <cols>
    <col min="1" max="1" width="15" style="283" customWidth="1"/>
    <col min="2" max="2" width="14.5" style="279" customWidth="1"/>
    <col min="3" max="6" width="8.125" style="279" customWidth="1"/>
    <col min="7" max="7" width="14.5" style="279" customWidth="1"/>
    <col min="8" max="8" width="17.375" style="279" customWidth="1"/>
    <col min="9" max="16384" width="9" style="279"/>
  </cols>
  <sheetData>
    <row r="1" spans="1:8" ht="22.5" customHeight="1">
      <c r="A1" s="323" t="s">
        <v>537</v>
      </c>
      <c r="B1" s="324"/>
      <c r="C1" s="324"/>
      <c r="D1" s="324"/>
      <c r="E1" s="324"/>
      <c r="F1" s="324"/>
      <c r="G1" s="325"/>
      <c r="H1" s="278" t="s">
        <v>538</v>
      </c>
    </row>
    <row r="2" spans="1:8" ht="12" customHeight="1">
      <c r="A2" s="280"/>
      <c r="B2" s="280"/>
      <c r="C2" s="280"/>
      <c r="D2" s="281"/>
      <c r="E2" s="281"/>
      <c r="F2" s="281"/>
      <c r="G2" s="281"/>
      <c r="H2" s="282"/>
    </row>
    <row r="3" spans="1:8" ht="27" customHeight="1">
      <c r="A3" s="326" t="s">
        <v>539</v>
      </c>
      <c r="B3" s="326"/>
      <c r="C3" s="326"/>
      <c r="D3" s="326"/>
      <c r="E3" s="326"/>
      <c r="F3" s="326"/>
      <c r="G3" s="326"/>
      <c r="H3" s="282"/>
    </row>
    <row r="4" spans="1:8" ht="10.5" customHeight="1">
      <c r="A4" s="280"/>
      <c r="B4" s="280"/>
      <c r="C4" s="280"/>
      <c r="D4" s="280"/>
      <c r="E4" s="280"/>
      <c r="F4" s="280"/>
      <c r="G4" s="280"/>
      <c r="H4" s="282"/>
    </row>
    <row r="5" spans="1:8" s="284" customFormat="1" ht="13.35" customHeight="1">
      <c r="A5" s="283" t="s">
        <v>540</v>
      </c>
      <c r="B5" s="327">
        <v>43015</v>
      </c>
      <c r="C5" s="327"/>
      <c r="D5" s="322">
        <v>43016</v>
      </c>
      <c r="E5" s="322"/>
      <c r="F5" s="322">
        <v>43022</v>
      </c>
      <c r="G5" s="322"/>
    </row>
    <row r="6" spans="1:8" s="284" customFormat="1" ht="13.35" customHeight="1">
      <c r="A6" s="283" t="s">
        <v>541</v>
      </c>
      <c r="B6" s="284" t="s">
        <v>542</v>
      </c>
    </row>
    <row r="7" spans="1:8" s="284" customFormat="1" ht="13.35" customHeight="1">
      <c r="A7" s="283" t="s">
        <v>543</v>
      </c>
      <c r="B7" s="284" t="s">
        <v>544</v>
      </c>
      <c r="C7" s="322">
        <v>43015</v>
      </c>
      <c r="D7" s="322"/>
    </row>
    <row r="8" spans="1:8" s="284" customFormat="1" ht="13.35" customHeight="1">
      <c r="A8" s="283"/>
      <c r="B8" s="284" t="s">
        <v>545</v>
      </c>
      <c r="C8" s="285"/>
      <c r="D8" s="285"/>
      <c r="E8" s="285"/>
      <c r="F8" s="285"/>
      <c r="G8" s="285"/>
      <c r="H8" s="286"/>
    </row>
    <row r="9" spans="1:8" s="284" customFormat="1" ht="13.35" customHeight="1">
      <c r="A9" s="283"/>
      <c r="B9" s="287" t="s">
        <v>546</v>
      </c>
      <c r="C9" s="285"/>
      <c r="D9" s="285"/>
      <c r="E9" s="285"/>
      <c r="F9" s="285"/>
      <c r="G9" s="285"/>
    </row>
    <row r="10" spans="1:8" s="284" customFormat="1" ht="13.35" customHeight="1">
      <c r="A10" s="283"/>
      <c r="B10" s="285" t="s">
        <v>547</v>
      </c>
      <c r="C10" s="285"/>
      <c r="D10" s="285"/>
      <c r="E10" s="285"/>
      <c r="F10" s="285"/>
      <c r="G10" s="285"/>
    </row>
    <row r="11" spans="1:8" s="284" customFormat="1" ht="13.35" customHeight="1">
      <c r="A11" s="283"/>
      <c r="B11" s="285" t="s">
        <v>548</v>
      </c>
      <c r="C11" s="285"/>
      <c r="D11" s="285"/>
      <c r="E11" s="285"/>
      <c r="F11" s="285"/>
      <c r="G11" s="285"/>
    </row>
    <row r="12" spans="1:8" s="284" customFormat="1" ht="13.35" customHeight="1">
      <c r="A12" s="283"/>
      <c r="B12" s="284" t="s">
        <v>549</v>
      </c>
    </row>
    <row r="13" spans="1:8" s="284" customFormat="1" ht="13.35" customHeight="1">
      <c r="A13" s="283"/>
      <c r="B13" s="287" t="s">
        <v>550</v>
      </c>
    </row>
    <row r="14" spans="1:8" s="284" customFormat="1" ht="13.35" customHeight="1">
      <c r="A14" s="283"/>
      <c r="B14" s="287" t="s">
        <v>551</v>
      </c>
    </row>
    <row r="15" spans="1:8" s="284" customFormat="1" ht="13.35" customHeight="1">
      <c r="A15" s="283"/>
      <c r="B15" s="285" t="s">
        <v>552</v>
      </c>
    </row>
    <row r="16" spans="1:8" s="284" customFormat="1" ht="13.35" customHeight="1">
      <c r="A16" s="283"/>
      <c r="B16" s="284" t="s">
        <v>553</v>
      </c>
      <c r="C16" s="322">
        <v>43016</v>
      </c>
      <c r="D16" s="322"/>
    </row>
    <row r="17" spans="1:8" s="284" customFormat="1" ht="13.35" customHeight="1">
      <c r="A17" s="283"/>
      <c r="B17" s="284" t="s">
        <v>545</v>
      </c>
      <c r="C17" s="288"/>
      <c r="D17" s="288"/>
    </row>
    <row r="18" spans="1:8" s="284" customFormat="1" ht="13.35" customHeight="1">
      <c r="A18" s="283"/>
      <c r="B18" s="287" t="s">
        <v>554</v>
      </c>
      <c r="C18" s="288"/>
      <c r="D18" s="288"/>
    </row>
    <row r="19" spans="1:8" s="284" customFormat="1" ht="13.35" customHeight="1">
      <c r="A19" s="283"/>
      <c r="B19" s="287" t="s">
        <v>555</v>
      </c>
      <c r="C19" s="288"/>
      <c r="D19" s="288"/>
    </row>
    <row r="20" spans="1:8" s="284" customFormat="1" ht="13.35" customHeight="1">
      <c r="A20" s="283"/>
      <c r="B20" s="285" t="s">
        <v>556</v>
      </c>
      <c r="C20" s="288"/>
      <c r="D20" s="288"/>
    </row>
    <row r="21" spans="1:8" s="284" customFormat="1" ht="13.35" customHeight="1">
      <c r="A21" s="283"/>
      <c r="B21" s="284" t="s">
        <v>549</v>
      </c>
    </row>
    <row r="22" spans="1:8" s="284" customFormat="1" ht="13.35" customHeight="1">
      <c r="A22" s="283"/>
      <c r="B22" s="287" t="s">
        <v>557</v>
      </c>
    </row>
    <row r="23" spans="1:8" s="284" customFormat="1" ht="13.35" customHeight="1">
      <c r="A23" s="283"/>
      <c r="B23" s="287" t="s">
        <v>558</v>
      </c>
    </row>
    <row r="24" spans="1:8" s="284" customFormat="1" ht="13.35" customHeight="1">
      <c r="A24" s="283"/>
      <c r="B24" s="285" t="s">
        <v>559</v>
      </c>
    </row>
    <row r="25" spans="1:8" s="284" customFormat="1" ht="13.35" customHeight="1">
      <c r="A25" s="283"/>
      <c r="B25" s="284" t="s">
        <v>560</v>
      </c>
      <c r="C25" s="322">
        <v>43022</v>
      </c>
      <c r="D25" s="322"/>
    </row>
    <row r="26" spans="1:8" s="284" customFormat="1" ht="13.35" customHeight="1">
      <c r="A26" s="283"/>
      <c r="B26" s="284" t="s">
        <v>545</v>
      </c>
    </row>
    <row r="27" spans="1:8" s="284" customFormat="1" ht="13.35" customHeight="1">
      <c r="A27" s="283"/>
      <c r="B27" s="289" t="s">
        <v>561</v>
      </c>
    </row>
    <row r="28" spans="1:8" s="284" customFormat="1" ht="13.35" customHeight="1">
      <c r="A28" s="283"/>
      <c r="B28" s="284" t="s">
        <v>549</v>
      </c>
      <c r="H28" s="285"/>
    </row>
    <row r="29" spans="1:8" s="284" customFormat="1" ht="13.35" customHeight="1">
      <c r="A29" s="283"/>
      <c r="B29" s="289" t="s">
        <v>561</v>
      </c>
    </row>
    <row r="30" spans="1:8" s="284" customFormat="1" ht="13.35" customHeight="1">
      <c r="A30" s="283" t="s">
        <v>562</v>
      </c>
      <c r="B30" s="284" t="s">
        <v>563</v>
      </c>
      <c r="C30" s="290"/>
    </row>
    <row r="31" spans="1:8" s="284" customFormat="1" ht="13.35" customHeight="1">
      <c r="A31" s="283"/>
      <c r="B31" s="284" t="s">
        <v>564</v>
      </c>
    </row>
    <row r="32" spans="1:8" s="284" customFormat="1" ht="13.35" customHeight="1">
      <c r="A32" s="283"/>
      <c r="B32" s="328" t="s">
        <v>565</v>
      </c>
      <c r="C32" s="328"/>
      <c r="D32" s="328"/>
      <c r="E32" s="328"/>
      <c r="F32" s="328"/>
      <c r="G32" s="328"/>
      <c r="H32" s="328"/>
    </row>
    <row r="33" spans="1:8" s="284" customFormat="1" ht="13.35" customHeight="1">
      <c r="A33" s="283"/>
      <c r="B33" s="291" t="s">
        <v>566</v>
      </c>
      <c r="C33" s="292"/>
      <c r="D33" s="292"/>
      <c r="E33" s="292"/>
      <c r="F33" s="292"/>
      <c r="G33" s="292"/>
      <c r="H33" s="292"/>
    </row>
    <row r="34" spans="1:8" s="284" customFormat="1" ht="13.35" customHeight="1">
      <c r="A34" s="283"/>
      <c r="B34" s="291" t="s">
        <v>567</v>
      </c>
      <c r="C34" s="292"/>
      <c r="D34" s="292"/>
      <c r="E34" s="292"/>
      <c r="F34" s="292"/>
      <c r="G34" s="292"/>
      <c r="H34" s="292"/>
    </row>
    <row r="35" spans="1:8" s="284" customFormat="1" ht="24.6" customHeight="1">
      <c r="A35" s="283"/>
      <c r="B35" s="329" t="s">
        <v>568</v>
      </c>
      <c r="C35" s="329"/>
      <c r="D35" s="329"/>
      <c r="E35" s="329"/>
      <c r="F35" s="329"/>
      <c r="G35" s="329"/>
      <c r="H35" s="329"/>
    </row>
    <row r="36" spans="1:8" s="284" customFormat="1" ht="13.35" customHeight="1">
      <c r="A36" s="283"/>
      <c r="B36" s="284" t="s">
        <v>569</v>
      </c>
      <c r="C36" s="293"/>
      <c r="D36" s="293"/>
      <c r="E36" s="293"/>
      <c r="F36" s="293"/>
      <c r="G36" s="293"/>
      <c r="H36" s="293"/>
    </row>
    <row r="37" spans="1:8" s="284" customFormat="1" ht="13.35" customHeight="1">
      <c r="A37" s="283"/>
      <c r="B37" s="284" t="s">
        <v>570</v>
      </c>
      <c r="C37" s="293"/>
      <c r="D37" s="293"/>
      <c r="E37" s="293"/>
      <c r="F37" s="293"/>
      <c r="G37" s="293"/>
      <c r="H37" s="293"/>
    </row>
    <row r="38" spans="1:8" s="284" customFormat="1" ht="13.35" customHeight="1">
      <c r="A38" s="283"/>
      <c r="B38" s="291" t="s">
        <v>571</v>
      </c>
      <c r="C38" s="293"/>
      <c r="D38" s="293"/>
      <c r="E38" s="293"/>
      <c r="F38" s="293"/>
      <c r="G38" s="293"/>
      <c r="H38" s="293"/>
    </row>
    <row r="39" spans="1:8" s="284" customFormat="1" ht="13.35" customHeight="1">
      <c r="A39" s="283"/>
      <c r="B39" s="284" t="s">
        <v>572</v>
      </c>
      <c r="C39" s="293"/>
      <c r="D39" s="293"/>
      <c r="E39" s="293"/>
      <c r="F39" s="293"/>
      <c r="G39" s="293"/>
      <c r="H39" s="293"/>
    </row>
    <row r="40" spans="1:8" s="284" customFormat="1" ht="13.35" customHeight="1">
      <c r="A40" s="283"/>
      <c r="B40" s="284" t="s">
        <v>573</v>
      </c>
      <c r="C40" s="293"/>
      <c r="D40" s="293"/>
      <c r="E40" s="293"/>
      <c r="F40" s="293"/>
      <c r="G40" s="293"/>
      <c r="H40" s="293"/>
    </row>
    <row r="41" spans="1:8" s="284" customFormat="1" ht="13.35" customHeight="1">
      <c r="A41" s="283" t="s">
        <v>574</v>
      </c>
      <c r="B41" s="284" t="s">
        <v>575</v>
      </c>
    </row>
    <row r="42" spans="1:8" s="284" customFormat="1" ht="13.35" customHeight="1">
      <c r="A42" s="283"/>
      <c r="B42" s="284" t="s">
        <v>576</v>
      </c>
    </row>
    <row r="43" spans="1:8" s="284" customFormat="1" ht="13.35" customHeight="1">
      <c r="A43" s="283"/>
      <c r="B43" s="284" t="s">
        <v>577</v>
      </c>
      <c r="E43" s="294" t="s">
        <v>578</v>
      </c>
    </row>
    <row r="44" spans="1:8" ht="25.5">
      <c r="A44" s="283" t="s">
        <v>579</v>
      </c>
      <c r="B44" s="295" t="s">
        <v>580</v>
      </c>
    </row>
    <row r="45" spans="1:8" s="284" customFormat="1" ht="12.6" customHeight="1">
      <c r="A45" s="283"/>
      <c r="B45" s="291" t="s">
        <v>581</v>
      </c>
      <c r="C45" s="293"/>
      <c r="D45" s="293"/>
      <c r="E45" s="293"/>
      <c r="F45" s="293"/>
      <c r="G45" s="293"/>
      <c r="H45" s="293"/>
    </row>
    <row r="46" spans="1:8" s="284" customFormat="1" ht="12.6" customHeight="1">
      <c r="A46" s="283"/>
      <c r="B46" s="296" t="s">
        <v>582</v>
      </c>
    </row>
    <row r="47" spans="1:8" s="284" customFormat="1" ht="12.6" customHeight="1">
      <c r="A47" s="283" t="s">
        <v>583</v>
      </c>
      <c r="B47" s="330">
        <v>42996</v>
      </c>
      <c r="C47" s="330"/>
      <c r="D47" s="330"/>
      <c r="E47" s="297"/>
      <c r="F47" s="331">
        <v>42998</v>
      </c>
      <c r="G47" s="331"/>
      <c r="H47" s="331"/>
    </row>
    <row r="48" spans="1:8" s="284" customFormat="1" ht="12.6" customHeight="1">
      <c r="A48" s="283" t="s">
        <v>584</v>
      </c>
      <c r="B48" s="298"/>
      <c r="C48" s="298"/>
      <c r="D48" s="298"/>
      <c r="E48" s="297"/>
      <c r="F48" s="299"/>
      <c r="G48" s="299"/>
      <c r="H48" s="299"/>
    </row>
    <row r="49" spans="1:8" s="284" customFormat="1" ht="12.6" customHeight="1">
      <c r="A49" s="283"/>
      <c r="B49" s="300" t="s">
        <v>585</v>
      </c>
      <c r="E49" s="301"/>
      <c r="F49" s="301"/>
      <c r="G49" s="301"/>
    </row>
    <row r="50" spans="1:8" s="284" customFormat="1" ht="36" customHeight="1">
      <c r="A50" s="283"/>
      <c r="B50" s="329" t="s">
        <v>586</v>
      </c>
      <c r="C50" s="329"/>
      <c r="D50" s="329"/>
      <c r="E50" s="329"/>
      <c r="F50" s="329"/>
      <c r="G50" s="329"/>
      <c r="H50" s="329"/>
    </row>
    <row r="51" spans="1:8" s="284" customFormat="1" ht="12.6" customHeight="1">
      <c r="A51" s="283"/>
      <c r="B51" s="283" t="s">
        <v>587</v>
      </c>
      <c r="C51" s="283"/>
      <c r="D51" s="283" t="s">
        <v>588</v>
      </c>
      <c r="E51" s="283"/>
      <c r="F51" s="283"/>
      <c r="G51" s="283"/>
      <c r="H51" s="283"/>
    </row>
    <row r="52" spans="1:8" s="284" customFormat="1" ht="12.6" customHeight="1">
      <c r="A52" s="283"/>
      <c r="B52" s="283" t="s">
        <v>589</v>
      </c>
      <c r="C52" s="283"/>
      <c r="D52" s="283" t="s">
        <v>590</v>
      </c>
      <c r="E52" s="283"/>
      <c r="F52" s="283"/>
      <c r="G52" s="283"/>
      <c r="H52" s="283"/>
    </row>
    <row r="53" spans="1:8" s="284" customFormat="1" ht="12.6" customHeight="1">
      <c r="A53" s="283"/>
      <c r="B53" s="283" t="s">
        <v>591</v>
      </c>
      <c r="C53" s="283"/>
      <c r="D53" s="283" t="s">
        <v>592</v>
      </c>
      <c r="E53" s="283"/>
      <c r="F53" s="283"/>
      <c r="G53" s="283"/>
      <c r="H53" s="283"/>
    </row>
    <row r="54" spans="1:8" s="284" customFormat="1" ht="12.6" customHeight="1">
      <c r="A54" s="283"/>
      <c r="B54" s="284" t="s">
        <v>593</v>
      </c>
      <c r="C54" s="283"/>
      <c r="D54" s="283"/>
      <c r="E54" s="283"/>
      <c r="F54" s="283"/>
      <c r="G54" s="283"/>
      <c r="H54" s="283"/>
    </row>
    <row r="55" spans="1:8" s="284" customFormat="1" ht="12.6" customHeight="1">
      <c r="A55" s="283"/>
      <c r="B55" s="283"/>
      <c r="C55" s="283" t="s">
        <v>594</v>
      </c>
      <c r="D55" s="283"/>
      <c r="E55" s="283"/>
      <c r="F55" s="283"/>
      <c r="G55" s="283" t="s">
        <v>595</v>
      </c>
      <c r="H55" s="283"/>
    </row>
    <row r="56" spans="1:8" s="284" customFormat="1" ht="12.6" customHeight="1">
      <c r="A56" s="283"/>
      <c r="B56" s="328" t="s">
        <v>596</v>
      </c>
      <c r="C56" s="328"/>
      <c r="D56" s="328"/>
      <c r="E56" s="328"/>
      <c r="F56" s="328"/>
      <c r="G56" s="328"/>
      <c r="H56" s="328"/>
    </row>
    <row r="57" spans="1:8" s="284" customFormat="1" ht="12.6" customHeight="1">
      <c r="A57" s="283"/>
      <c r="B57" s="283" t="s">
        <v>597</v>
      </c>
      <c r="C57" s="283" t="s">
        <v>598</v>
      </c>
      <c r="D57" s="283" t="s">
        <v>599</v>
      </c>
      <c r="E57" s="283"/>
      <c r="F57" s="283" t="s">
        <v>600</v>
      </c>
      <c r="G57" s="283" t="s">
        <v>601</v>
      </c>
      <c r="H57" s="283"/>
    </row>
    <row r="58" spans="1:8" s="284" customFormat="1" ht="12.6" customHeight="1">
      <c r="A58" s="283"/>
      <c r="B58" s="283"/>
      <c r="C58" s="283" t="s">
        <v>602</v>
      </c>
      <c r="D58" s="283"/>
      <c r="E58" s="283"/>
      <c r="F58" s="283"/>
      <c r="G58" s="283"/>
      <c r="H58" s="283"/>
    </row>
    <row r="59" spans="1:8" s="284" customFormat="1" ht="12.6" customHeight="1">
      <c r="A59" s="283"/>
      <c r="B59" s="283" t="s">
        <v>603</v>
      </c>
      <c r="C59" s="283" t="s">
        <v>604</v>
      </c>
      <c r="D59" s="283" t="s">
        <v>605</v>
      </c>
      <c r="E59" s="283"/>
      <c r="F59" s="283" t="s">
        <v>587</v>
      </c>
      <c r="G59" s="283" t="s">
        <v>606</v>
      </c>
      <c r="H59" s="283"/>
    </row>
    <row r="60" spans="1:8" s="284" customFormat="1" ht="12.6" customHeight="1">
      <c r="A60" s="283"/>
      <c r="B60" s="302" t="s">
        <v>607</v>
      </c>
      <c r="C60" s="291"/>
      <c r="D60" s="291"/>
      <c r="E60" s="291"/>
      <c r="F60" s="291"/>
      <c r="G60" s="291"/>
      <c r="H60" s="291"/>
    </row>
    <row r="61" spans="1:8" s="284" customFormat="1" ht="12.6" customHeight="1">
      <c r="A61" s="283"/>
      <c r="B61" s="303" t="s">
        <v>608</v>
      </c>
    </row>
    <row r="62" spans="1:8" s="284" customFormat="1" ht="12.6" customHeight="1">
      <c r="A62" s="283"/>
      <c r="B62" s="303" t="s">
        <v>609</v>
      </c>
    </row>
    <row r="63" spans="1:8" s="284" customFormat="1" ht="12.6" customHeight="1">
      <c r="A63" s="283"/>
      <c r="B63" s="303" t="s">
        <v>610</v>
      </c>
    </row>
    <row r="64" spans="1:8" s="284" customFormat="1" ht="12.6" customHeight="1">
      <c r="A64" s="283"/>
      <c r="B64" s="296" t="s">
        <v>611</v>
      </c>
    </row>
    <row r="65" spans="1:8" s="284" customFormat="1" ht="12.6" customHeight="1">
      <c r="A65" s="283"/>
      <c r="B65" s="303" t="s">
        <v>612</v>
      </c>
    </row>
    <row r="66" spans="1:8" s="284" customFormat="1" ht="12.6" customHeight="1">
      <c r="A66" s="283"/>
      <c r="B66" s="296" t="s">
        <v>613</v>
      </c>
    </row>
    <row r="67" spans="1:8" s="284" customFormat="1" ht="12.6" customHeight="1">
      <c r="A67" s="283"/>
      <c r="B67" s="283" t="s">
        <v>614</v>
      </c>
    </row>
    <row r="68" spans="1:8" s="284" customFormat="1" ht="12.6" customHeight="1">
      <c r="A68" s="283"/>
      <c r="B68" s="283" t="s">
        <v>615</v>
      </c>
    </row>
    <row r="69" spans="1:8" s="284" customFormat="1" ht="30.6" customHeight="1">
      <c r="A69" s="304" t="s">
        <v>616</v>
      </c>
      <c r="B69" s="329" t="s">
        <v>617</v>
      </c>
      <c r="C69" s="329"/>
      <c r="D69" s="329"/>
      <c r="E69" s="329"/>
      <c r="F69" s="329"/>
      <c r="G69" s="329"/>
      <c r="H69" s="329"/>
    </row>
    <row r="70" spans="1:8" s="284" customFormat="1" ht="14.45" customHeight="1">
      <c r="A70" s="283"/>
      <c r="B70" s="284" t="s">
        <v>618</v>
      </c>
    </row>
    <row r="71" spans="1:8" s="284" customFormat="1" ht="26.25" customHeight="1">
      <c r="A71" s="283"/>
      <c r="B71" s="329" t="s">
        <v>619</v>
      </c>
      <c r="C71" s="329"/>
      <c r="D71" s="329"/>
      <c r="E71" s="329"/>
      <c r="F71" s="329"/>
      <c r="G71" s="329"/>
      <c r="H71" s="329"/>
    </row>
    <row r="72" spans="1:8" s="284" customFormat="1" ht="13.35" customHeight="1">
      <c r="A72" s="283"/>
      <c r="B72" s="329" t="s">
        <v>620</v>
      </c>
      <c r="C72" s="329"/>
      <c r="D72" s="329"/>
      <c r="E72" s="329"/>
      <c r="F72" s="329"/>
      <c r="G72" s="329"/>
      <c r="H72" s="293"/>
    </row>
    <row r="73" spans="1:8" s="284" customFormat="1" ht="12">
      <c r="A73" s="304"/>
      <c r="B73" s="329" t="s">
        <v>621</v>
      </c>
      <c r="C73" s="329"/>
      <c r="D73" s="329"/>
      <c r="E73" s="329"/>
      <c r="F73" s="329"/>
      <c r="G73" s="329"/>
      <c r="H73" s="293"/>
    </row>
    <row r="74" spans="1:8" s="284" customFormat="1" ht="13.35" customHeight="1">
      <c r="A74" s="283"/>
      <c r="B74" s="333" t="s">
        <v>622</v>
      </c>
      <c r="C74" s="333"/>
      <c r="D74" s="333"/>
      <c r="E74" s="333"/>
      <c r="F74" s="333"/>
      <c r="G74" s="333"/>
      <c r="H74" s="333"/>
    </row>
    <row r="75" spans="1:8" s="284" customFormat="1" ht="13.35" customHeight="1">
      <c r="A75" s="283"/>
      <c r="B75" s="284" t="s">
        <v>623</v>
      </c>
    </row>
    <row r="76" spans="1:8" s="284" customFormat="1" ht="13.35" customHeight="1">
      <c r="A76" s="283"/>
      <c r="B76" s="334" t="s">
        <v>624</v>
      </c>
      <c r="C76" s="334"/>
      <c r="D76" s="334"/>
      <c r="E76" s="334"/>
      <c r="F76" s="334"/>
      <c r="G76" s="334"/>
      <c r="H76" s="334"/>
    </row>
    <row r="77" spans="1:8" s="284" customFormat="1" ht="13.35" customHeight="1">
      <c r="A77" s="283"/>
      <c r="B77" s="284" t="s">
        <v>625</v>
      </c>
    </row>
    <row r="78" spans="1:8" s="284" customFormat="1" ht="13.35" customHeight="1">
      <c r="A78" s="283"/>
      <c r="B78" s="284" t="s">
        <v>626</v>
      </c>
    </row>
    <row r="79" spans="1:8" s="284" customFormat="1" ht="13.35" customHeight="1">
      <c r="A79" s="283"/>
      <c r="B79" s="284" t="s">
        <v>627</v>
      </c>
    </row>
    <row r="80" spans="1:8" s="284" customFormat="1" ht="13.35" customHeight="1">
      <c r="A80" s="283"/>
      <c r="B80" s="284" t="s">
        <v>628</v>
      </c>
    </row>
    <row r="81" spans="1:9" s="284" customFormat="1" ht="20.45" customHeight="1">
      <c r="A81" s="283"/>
      <c r="B81" s="283" t="s">
        <v>629</v>
      </c>
      <c r="D81" s="305" t="s">
        <v>630</v>
      </c>
    </row>
    <row r="82" spans="1:9" s="284" customFormat="1" ht="12">
      <c r="A82" s="283"/>
      <c r="B82" s="335" t="s">
        <v>631</v>
      </c>
      <c r="C82" s="335"/>
      <c r="D82" s="335"/>
      <c r="E82" s="335"/>
      <c r="F82" s="335"/>
      <c r="G82" s="335"/>
      <c r="H82" s="335"/>
    </row>
    <row r="83" spans="1:9" ht="87.6" customHeight="1">
      <c r="B83" s="336" t="s">
        <v>632</v>
      </c>
      <c r="C83" s="336"/>
      <c r="D83" s="336"/>
      <c r="E83" s="336"/>
      <c r="F83" s="336"/>
      <c r="G83" s="336"/>
      <c r="H83" s="336"/>
    </row>
    <row r="84" spans="1:9" s="283" customFormat="1" ht="16.350000000000001" customHeight="1">
      <c r="A84" s="283" t="s">
        <v>633</v>
      </c>
    </row>
    <row r="85" spans="1:9" s="283" customFormat="1" ht="14.1" customHeight="1">
      <c r="B85" s="284" t="s">
        <v>634</v>
      </c>
      <c r="C85" s="284"/>
      <c r="D85" s="284"/>
      <c r="E85" s="284"/>
      <c r="F85" s="284"/>
      <c r="G85" s="284"/>
    </row>
    <row r="86" spans="1:9" s="283" customFormat="1" ht="14.1" customHeight="1">
      <c r="B86" s="284" t="s">
        <v>635</v>
      </c>
      <c r="C86" s="284"/>
      <c r="D86" s="284"/>
      <c r="E86" s="284"/>
      <c r="F86" s="284"/>
      <c r="G86" s="284"/>
    </row>
    <row r="87" spans="1:9" s="283" customFormat="1" ht="14.1" customHeight="1">
      <c r="B87" s="284" t="s">
        <v>636</v>
      </c>
      <c r="C87" s="284"/>
      <c r="D87" s="284"/>
      <c r="E87" s="284"/>
      <c r="F87" s="284"/>
      <c r="G87" s="284"/>
    </row>
    <row r="88" spans="1:9" s="283" customFormat="1" ht="14.1" customHeight="1">
      <c r="B88" s="284" t="s">
        <v>637</v>
      </c>
      <c r="C88" s="284"/>
      <c r="D88" s="284"/>
      <c r="E88" s="284"/>
      <c r="F88" s="284"/>
      <c r="G88" s="284"/>
    </row>
    <row r="89" spans="1:9" s="283" customFormat="1" ht="14.1" customHeight="1">
      <c r="B89" s="336" t="s">
        <v>638</v>
      </c>
      <c r="C89" s="336"/>
      <c r="D89" s="336"/>
      <c r="E89" s="336"/>
      <c r="F89" s="336"/>
      <c r="G89" s="336"/>
      <c r="H89" s="306"/>
      <c r="I89" s="306"/>
    </row>
    <row r="90" spans="1:9" s="283" customFormat="1" ht="14.1" customHeight="1">
      <c r="B90" s="307" t="s">
        <v>639</v>
      </c>
      <c r="C90" s="308"/>
      <c r="D90" s="308"/>
      <c r="E90" s="308"/>
      <c r="F90" s="308"/>
      <c r="G90" s="308"/>
      <c r="H90" s="306"/>
      <c r="I90" s="306"/>
    </row>
    <row r="91" spans="1:9" s="303" customFormat="1" ht="14.1" customHeight="1">
      <c r="B91" s="309" t="s">
        <v>640</v>
      </c>
      <c r="C91" s="309"/>
      <c r="D91" s="309"/>
      <c r="E91" s="309"/>
      <c r="F91" s="309"/>
      <c r="G91" s="309"/>
    </row>
    <row r="92" spans="1:9" s="303" customFormat="1" ht="13.35" customHeight="1">
      <c r="B92" s="309" t="s">
        <v>641</v>
      </c>
      <c r="C92" s="309"/>
      <c r="D92" s="309"/>
      <c r="E92" s="309"/>
      <c r="F92" s="309"/>
      <c r="G92" s="309"/>
    </row>
    <row r="93" spans="1:9" s="303" customFormat="1" ht="6" customHeight="1">
      <c r="B93" s="309"/>
      <c r="C93" s="309"/>
      <c r="D93" s="309"/>
      <c r="E93" s="309"/>
      <c r="F93" s="309"/>
      <c r="G93" s="309"/>
    </row>
    <row r="94" spans="1:9" s="283" customFormat="1" ht="15.75" customHeight="1">
      <c r="B94" s="310" t="s">
        <v>642</v>
      </c>
      <c r="C94" s="332" t="s">
        <v>167</v>
      </c>
      <c r="D94" s="332"/>
      <c r="E94" s="332" t="s">
        <v>168</v>
      </c>
      <c r="F94" s="332"/>
    </row>
    <row r="95" spans="1:9" s="283" customFormat="1" ht="15.75" customHeight="1">
      <c r="B95" s="311" t="s">
        <v>643</v>
      </c>
      <c r="C95" s="337" t="s">
        <v>644</v>
      </c>
      <c r="D95" s="337"/>
      <c r="E95" s="337" t="s">
        <v>645</v>
      </c>
      <c r="F95" s="337"/>
    </row>
    <row r="96" spans="1:9" s="283" customFormat="1" ht="15.75" customHeight="1">
      <c r="B96" s="311" t="s">
        <v>646</v>
      </c>
      <c r="C96" s="337" t="s">
        <v>647</v>
      </c>
      <c r="D96" s="337"/>
      <c r="E96" s="337" t="s">
        <v>648</v>
      </c>
      <c r="F96" s="337"/>
    </row>
    <row r="97" spans="1:7" s="283" customFormat="1" ht="15.75" customHeight="1">
      <c r="B97" s="311" t="s">
        <v>649</v>
      </c>
      <c r="C97" s="337" t="s">
        <v>650</v>
      </c>
      <c r="D97" s="337"/>
      <c r="E97" s="337" t="s">
        <v>651</v>
      </c>
      <c r="F97" s="337"/>
    </row>
    <row r="98" spans="1:7" s="283" customFormat="1" ht="15.75" customHeight="1">
      <c r="B98" s="311" t="s">
        <v>652</v>
      </c>
      <c r="C98" s="337" t="s">
        <v>653</v>
      </c>
      <c r="D98" s="337"/>
      <c r="E98" s="337" t="s">
        <v>654</v>
      </c>
      <c r="F98" s="337"/>
    </row>
    <row r="99" spans="1:7" s="283" customFormat="1" ht="15.75" customHeight="1">
      <c r="B99" s="312" t="s">
        <v>655</v>
      </c>
      <c r="C99" s="337" t="s">
        <v>656</v>
      </c>
      <c r="D99" s="337"/>
      <c r="E99" s="337" t="s">
        <v>656</v>
      </c>
      <c r="F99" s="337"/>
    </row>
    <row r="100" spans="1:7" s="283" customFormat="1" ht="15.75" customHeight="1">
      <c r="B100" s="311" t="s">
        <v>657</v>
      </c>
      <c r="C100" s="337" t="s">
        <v>658</v>
      </c>
      <c r="D100" s="337"/>
      <c r="E100" s="337" t="s">
        <v>659</v>
      </c>
      <c r="F100" s="337"/>
    </row>
    <row r="101" spans="1:7" s="283" customFormat="1" ht="6.75" customHeight="1">
      <c r="B101" s="313"/>
      <c r="C101" s="314"/>
      <c r="D101" s="314"/>
      <c r="E101" s="314"/>
      <c r="F101" s="284"/>
      <c r="G101" s="284"/>
    </row>
    <row r="102" spans="1:7" s="283" customFormat="1" ht="14.1" customHeight="1">
      <c r="B102" s="284" t="s">
        <v>660</v>
      </c>
      <c r="C102" s="284"/>
      <c r="D102" s="284"/>
      <c r="E102" s="284"/>
      <c r="F102" s="284"/>
      <c r="G102" s="284"/>
    </row>
    <row r="103" spans="1:7" s="283" customFormat="1" ht="14.1" customHeight="1">
      <c r="B103" s="284" t="s">
        <v>661</v>
      </c>
      <c r="C103" s="284"/>
      <c r="D103" s="284"/>
      <c r="E103" s="284"/>
      <c r="F103" s="284"/>
      <c r="G103" s="284"/>
    </row>
    <row r="104" spans="1:7" s="283" customFormat="1" ht="14.1" customHeight="1">
      <c r="B104" s="309" t="s">
        <v>662</v>
      </c>
      <c r="C104" s="284"/>
      <c r="D104" s="284"/>
      <c r="E104" s="284"/>
      <c r="F104" s="284"/>
      <c r="G104" s="284"/>
    </row>
    <row r="105" spans="1:7" s="283" customFormat="1" ht="14.1" customHeight="1">
      <c r="B105" s="284" t="s">
        <v>663</v>
      </c>
      <c r="C105" s="284"/>
      <c r="D105" s="284"/>
      <c r="E105" s="284"/>
      <c r="F105" s="284"/>
      <c r="G105" s="284"/>
    </row>
    <row r="106" spans="1:7" s="283" customFormat="1" ht="14.1" customHeight="1">
      <c r="B106" s="284" t="s">
        <v>664</v>
      </c>
      <c r="C106" s="284"/>
      <c r="D106" s="284"/>
      <c r="E106" s="284"/>
      <c r="F106" s="284"/>
      <c r="G106" s="284"/>
    </row>
    <row r="107" spans="1:7" s="283" customFormat="1" ht="14.1" customHeight="1">
      <c r="B107" s="284" t="s">
        <v>665</v>
      </c>
      <c r="C107" s="284"/>
      <c r="D107" s="284"/>
      <c r="E107" s="284"/>
      <c r="F107" s="284"/>
      <c r="G107" s="284"/>
    </row>
    <row r="108" spans="1:7" s="283" customFormat="1" ht="14.1" customHeight="1">
      <c r="B108" s="284" t="s">
        <v>666</v>
      </c>
      <c r="C108" s="284"/>
      <c r="D108" s="284"/>
      <c r="E108" s="284"/>
      <c r="F108" s="284"/>
      <c r="G108" s="284"/>
    </row>
    <row r="109" spans="1:7" s="283" customFormat="1" ht="14.1" customHeight="1">
      <c r="B109" s="284" t="s">
        <v>667</v>
      </c>
      <c r="C109" s="284"/>
      <c r="D109" s="284"/>
      <c r="E109" s="284"/>
      <c r="F109" s="284"/>
      <c r="G109" s="284"/>
    </row>
    <row r="110" spans="1:7" s="283" customFormat="1" ht="14.1" customHeight="1">
      <c r="B110" s="284" t="s">
        <v>668</v>
      </c>
      <c r="C110" s="284"/>
      <c r="D110" s="284"/>
      <c r="E110" s="284"/>
      <c r="F110" s="284"/>
      <c r="G110" s="284"/>
    </row>
    <row r="111" spans="1:7" s="283" customFormat="1" ht="14.1" customHeight="1">
      <c r="B111" s="284" t="s">
        <v>669</v>
      </c>
      <c r="C111" s="284"/>
      <c r="D111" s="284"/>
      <c r="E111" s="284"/>
      <c r="F111" s="284"/>
      <c r="G111" s="284"/>
    </row>
    <row r="112" spans="1:7" s="284" customFormat="1" ht="12">
      <c r="A112" s="283"/>
    </row>
    <row r="113" spans="1:1" s="284" customFormat="1" ht="12">
      <c r="A113" s="283"/>
    </row>
  </sheetData>
  <sheetProtection sheet="1" objects="1" scenarios="1"/>
  <mergeCells count="37">
    <mergeCell ref="C98:D98"/>
    <mergeCell ref="E98:F98"/>
    <mergeCell ref="C99:D99"/>
    <mergeCell ref="E99:F99"/>
    <mergeCell ref="C100:D100"/>
    <mergeCell ref="E100:F100"/>
    <mergeCell ref="C95:D95"/>
    <mergeCell ref="E95:F95"/>
    <mergeCell ref="C96:D96"/>
    <mergeCell ref="E96:F96"/>
    <mergeCell ref="C97:D97"/>
    <mergeCell ref="E97:F97"/>
    <mergeCell ref="C94:D94"/>
    <mergeCell ref="E94:F94"/>
    <mergeCell ref="B50:H50"/>
    <mergeCell ref="B56:H56"/>
    <mergeCell ref="B69:H69"/>
    <mergeCell ref="B71:H71"/>
    <mergeCell ref="B72:G72"/>
    <mergeCell ref="B73:G73"/>
    <mergeCell ref="B74:H74"/>
    <mergeCell ref="B76:H76"/>
    <mergeCell ref="B82:H82"/>
    <mergeCell ref="B83:H83"/>
    <mergeCell ref="B89:G89"/>
    <mergeCell ref="C16:D16"/>
    <mergeCell ref="C25:D25"/>
    <mergeCell ref="B32:H32"/>
    <mergeCell ref="B35:H35"/>
    <mergeCell ref="B47:D47"/>
    <mergeCell ref="F47:H47"/>
    <mergeCell ref="C7:D7"/>
    <mergeCell ref="A1:G1"/>
    <mergeCell ref="A3:G3"/>
    <mergeCell ref="B5:C5"/>
    <mergeCell ref="D5:E5"/>
    <mergeCell ref="F5:G5"/>
  </mergeCells>
  <phoneticPr fontId="41"/>
  <printOptions horizontalCentered="1"/>
  <pageMargins left="0.59055118110236227" right="0.43307086614173229" top="0.55118110236220474" bottom="0.55118110236220474" header="0.31496062992125984" footer="0.31496062992125984"/>
  <pageSetup paperSize="9" fitToHeight="0" orientation="portrait" r:id="rId1"/>
  <headerFooter differentOddEven="1" scaleWithDoc="0" alignWithMargins="0">
    <oddFooter>&amp;C- 23 -</oddFooter>
    <evenFooter>&amp;C- 22 -</evenFooter>
  </headerFooter>
  <rowBreaks count="1" manualBreakCount="1">
    <brk id="5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95"/>
  <sheetViews>
    <sheetView workbookViewId="0">
      <pane ySplit="1" topLeftCell="A2" activePane="bottomLeft" state="frozen"/>
      <selection pane="bottomLeft" activeCell="H82" sqref="H82"/>
    </sheetView>
  </sheetViews>
  <sheetFormatPr defaultRowHeight="13.5"/>
  <cols>
    <col min="1" max="1" width="10.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IF(E2="","",$A$95&amp;I2&amp;E2+30000)</f>
        <v/>
      </c>
      <c r="B2" t="str">
        <f>IF(E2="","",①学校情報入力!$D$4)</f>
        <v/>
      </c>
      <c r="D2" t="str">
        <f>IF(E2="","",①学校情報入力!$D$9)</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IF(E2="","",IF(②選手情報入力!H10="","",IF(I2=1,VLOOKUP(②選手情報入力!H10,種目情報!$A$4:$B$123,2,FALSE),VLOOKUP(②選手情報入力!H10,種目情報!$E$4:$F$210,2,FALSE))))</f>
        <v/>
      </c>
      <c r="P2" t="str">
        <f>IF(E2="","",IF(②選手情報入力!I10="","",②選手情報入力!I10))</f>
        <v/>
      </c>
      <c r="Q2" s="35" t="str">
        <f>IF(E2="","",IF(②選手情報入力!H10="","",0))</f>
        <v/>
      </c>
      <c r="R2" t="str">
        <f>IF(E2="","",IF(②選手情報入力!H10="","",IF(I2=1,VLOOKUP(②選手情報入力!H10,種目情報!$A$4:$C$123,3,FALSE),VLOOKUP(②選手情報入力!H10,種目情報!$E$4:$G$210,3,FALSE))))</f>
        <v/>
      </c>
      <c r="S2" t="str">
        <f>IF(E2="","",IF(②選手情報入力!J10="","",IF(I2=1,VLOOKUP(②選手情報入力!J10,種目情報!$A$4:$B$123,2,FALSE),VLOOKUP(②選手情報入力!J10,種目情報!$E$4:$F$210,2,FALSE))))</f>
        <v/>
      </c>
      <c r="T2" t="str">
        <f>IF(E2="","",IF(②選手情報入力!K10="","",②選手情報入力!K10))</f>
        <v/>
      </c>
      <c r="U2" s="35" t="str">
        <f>IF(E2="","",IF(②選手情報入力!J10="","",0))</f>
        <v/>
      </c>
      <c r="V2" t="str">
        <f>IF(E2="","",IF(②選手情報入力!J10="","",IF(I2=1,VLOOKUP(②選手情報入力!J10,種目情報!$A$4:$C$123,3,FALSE),VLOOKUP(②選手情報入力!J10,種目情報!$E$4:$G$210,3,FALSE))))</f>
        <v/>
      </c>
      <c r="W2" t="str">
        <f>IF(E2="","",IF(②選手情報入力!L10="","",IF(I2=1,VLOOKUP(②選手情報入力!L10,種目情報!$A$4:$B$123,2,FALSE),VLOOKUP(②選手情報入力!L10,種目情報!$E$4:$F$210,2,FALSE))))</f>
        <v/>
      </c>
      <c r="X2" t="str">
        <f>IF(E2="","",IF(②選手情報入力!M10="","",②選手情報入力!M10))</f>
        <v/>
      </c>
      <c r="Y2" s="35" t="str">
        <f>IF(E2="","",IF(②選手情報入力!L10="","",0))</f>
        <v/>
      </c>
      <c r="Z2" t="str">
        <f>IF(E2="","",IF(②選手情報入力!L10="","",IF(I2=1,VLOOKUP(②選手情報入力!L10,種目情報!$A$4:$C$22,3,FALSE),VLOOKUP(②選手情報入力!L10,種目情報!$E$4:$G$19,3,FALSE))))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6" si="0">IF(E3="","",$A$95&amp;I3&amp;E3+30000)</f>
        <v/>
      </c>
      <c r="B3" t="str">
        <f>IF(E3="","",①学校情報入力!$D$4)</f>
        <v/>
      </c>
      <c r="D3" t="str">
        <f>IF(E3="","",①学校情報入力!$D$9)</f>
        <v/>
      </c>
      <c r="E3" t="str">
        <f>IF(②選手情報入力!B11="","",②選手情報入力!B11)</f>
        <v/>
      </c>
      <c r="F3" t="str">
        <f>IF(E3="","",②選手情報入力!C11)</f>
        <v/>
      </c>
      <c r="G3" t="str">
        <f>IF(E3="","",②選手情報入力!D11)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IF(E3="","",IF(②選手情報入力!H11="","",IF(I3=1,VLOOKUP(②選手情報入力!H11,種目情報!$A$4:$B$123,2,FALSE),VLOOKUP(②選手情報入力!H11,種目情報!$E$4:$F$210,2,FALSE))))</f>
        <v/>
      </c>
      <c r="P3" t="str">
        <f>IF(E3="","",IF(②選手情報入力!I11="","",②選手情報入力!I11))</f>
        <v/>
      </c>
      <c r="Q3" s="35" t="str">
        <f>IF(E3="","",IF(②選手情報入力!H11="","",0))</f>
        <v/>
      </c>
      <c r="R3" t="str">
        <f>IF(E3="","",IF(②選手情報入力!H11="","",IF(I3=1,VLOOKUP(②選手情報入力!H11,種目情報!$A$4:$C$123,3,FALSE),VLOOKUP(②選手情報入力!H11,種目情報!$E$4:$G$210,3,FALSE))))</f>
        <v/>
      </c>
      <c r="S3" t="str">
        <f>IF(E3="","",IF(②選手情報入力!J11="","",IF(I3=1,VLOOKUP(②選手情報入力!J11,種目情報!$A$4:$B$123,2,FALSE),VLOOKUP(②選手情報入力!J11,種目情報!$E$4:$F$210,2,FALSE))))</f>
        <v/>
      </c>
      <c r="T3" t="str">
        <f>IF(E3="","",IF(②選手情報入力!K11="","",②選手情報入力!K11))</f>
        <v/>
      </c>
      <c r="U3" s="35" t="str">
        <f>IF(E3="","",IF(②選手情報入力!J11="","",0))</f>
        <v/>
      </c>
      <c r="V3" t="str">
        <f>IF(E3="","",IF(②選手情報入力!J11="","",IF(I3=1,VLOOKUP(②選手情報入力!J11,種目情報!$A$4:$C$123,3,FALSE),VLOOKUP(②選手情報入力!J11,種目情報!$E$4:$G$210,3,FALSE))))</f>
        <v/>
      </c>
      <c r="W3" t="str">
        <f>IF(E3="","",IF(②選手情報入力!L11="","",IF(I3=1,VLOOKUP(②選手情報入力!L11,種目情報!$A$4:$B$123,2,FALSE),VLOOKUP(②選手情報入力!L11,種目情報!$E$4:$F$210,2,FALSE))))</f>
        <v/>
      </c>
      <c r="X3" t="str">
        <f>IF(E3="","",IF(②選手情報入力!M11="","",②選手情報入力!M11))</f>
        <v/>
      </c>
      <c r="Y3" s="35" t="str">
        <f>IF(E3="","",IF(②選手情報入力!L11="","",0))</f>
        <v/>
      </c>
      <c r="Z3" t="str">
        <f>IF(E3="","",IF(②選手情報入力!L11="","",IF(I3=1,VLOOKUP(②選手情報入力!L11,種目情報!$A$4:$C$22,3,FALSE),VLOOKUP(②選手情報入力!L11,種目情報!$E$4:$G$19,3,FALSE))))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IF(E4="","",①学校情報入力!$D$4)</f>
        <v/>
      </c>
      <c r="D4" t="str">
        <f>IF(E4="","",①学校情報入力!$D$9)</f>
        <v/>
      </c>
      <c r="E4" t="str">
        <f>IF(②選手情報入力!B12="","",②選手情報入力!B12)</f>
        <v/>
      </c>
      <c r="F4" t="str">
        <f>IF(E4="","",②選手情報入力!C12)</f>
        <v/>
      </c>
      <c r="G4" t="str">
        <f>IF(E4="","",②選手情報入力!D12)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IF(E4="","",IF(②選手情報入力!H12="","",IF(I4=1,VLOOKUP(②選手情報入力!H12,種目情報!$A$4:$B$123,2,FALSE),VLOOKUP(②選手情報入力!H12,種目情報!$E$4:$F$210,2,FALSE))))</f>
        <v/>
      </c>
      <c r="P4" t="str">
        <f>IF(E4="","",IF(②選手情報入力!I12="","",②選手情報入力!I12))</f>
        <v/>
      </c>
      <c r="Q4" s="35" t="str">
        <f>IF(E4="","",IF(②選手情報入力!H12="","",0))</f>
        <v/>
      </c>
      <c r="R4" t="str">
        <f>IF(E4="","",IF(②選手情報入力!H12="","",IF(I4=1,VLOOKUP(②選手情報入力!H12,種目情報!$A$4:$C$123,3,FALSE),VLOOKUP(②選手情報入力!H12,種目情報!$E$4:$G$210,3,FALSE))))</f>
        <v/>
      </c>
      <c r="S4" t="str">
        <f>IF(E4="","",IF(②選手情報入力!J12="","",IF(I4=1,VLOOKUP(②選手情報入力!J12,種目情報!$A$4:$B$123,2,FALSE),VLOOKUP(②選手情報入力!J12,種目情報!$E$4:$F$210,2,FALSE))))</f>
        <v/>
      </c>
      <c r="T4" t="str">
        <f>IF(E4="","",IF(②選手情報入力!K12="","",②選手情報入力!K12))</f>
        <v/>
      </c>
      <c r="U4" s="35" t="str">
        <f>IF(E4="","",IF(②選手情報入力!J12="","",0))</f>
        <v/>
      </c>
      <c r="V4" t="str">
        <f>IF(E4="","",IF(②選手情報入力!J12="","",IF(I4=1,VLOOKUP(②選手情報入力!J12,種目情報!$A$4:$C$123,3,FALSE),VLOOKUP(②選手情報入力!J12,種目情報!$E$4:$G$210,3,FALSE))))</f>
        <v/>
      </c>
      <c r="W4" t="str">
        <f>IF(E4="","",IF(②選手情報入力!L12="","",IF(I4=1,VLOOKUP(②選手情報入力!L12,種目情報!$A$4:$B$123,2,FALSE),VLOOKUP(②選手情報入力!L12,種目情報!$E$4:$F$210,2,FALSE))))</f>
        <v/>
      </c>
      <c r="X4" t="str">
        <f>IF(E4="","",IF(②選手情報入力!M12="","",②選手情報入力!M12))</f>
        <v/>
      </c>
      <c r="Y4" s="35" t="str">
        <f>IF(E4="","",IF(②選手情報入力!L12="","",0))</f>
        <v/>
      </c>
      <c r="Z4" t="str">
        <f>IF(E4="","",IF(②選手情報入力!L12="","",IF(I4=1,VLOOKUP(②選手情報入力!L12,種目情報!$A$4:$C$22,3,FALSE),VLOOKUP(②選手情報入力!L12,種目情報!$E$4:$G$19,3,FALSE))))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IF(E5="","",①学校情報入力!$D$4)</f>
        <v/>
      </c>
      <c r="D5" t="str">
        <f>IF(E5="","",①学校情報入力!$D$9)</f>
        <v/>
      </c>
      <c r="E5" t="str">
        <f>IF(②選手情報入力!B13="","",②選手情報入力!B13)</f>
        <v/>
      </c>
      <c r="F5" t="str">
        <f>IF(E5="","",②選手情報入力!C13)</f>
        <v/>
      </c>
      <c r="G5" t="str">
        <f>IF(E5="","",②選手情報入力!D13)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IF(E5="","",IF(②選手情報入力!H13="","",IF(I5=1,VLOOKUP(②選手情報入力!H13,種目情報!$A$4:$B$123,2,FALSE),VLOOKUP(②選手情報入力!H13,種目情報!$E$4:$F$210,2,FALSE))))</f>
        <v/>
      </c>
      <c r="P5" t="str">
        <f>IF(E5="","",IF(②選手情報入力!I13="","",②選手情報入力!I13))</f>
        <v/>
      </c>
      <c r="Q5" s="35" t="str">
        <f>IF(E5="","",IF(②選手情報入力!H13="","",0))</f>
        <v/>
      </c>
      <c r="R5" t="str">
        <f>IF(E5="","",IF(②選手情報入力!H13="","",IF(I5=1,VLOOKUP(②選手情報入力!H13,種目情報!$A$4:$C$123,3,FALSE),VLOOKUP(②選手情報入力!H13,種目情報!$E$4:$G$210,3,FALSE))))</f>
        <v/>
      </c>
      <c r="S5" t="str">
        <f>IF(E5="","",IF(②選手情報入力!J13="","",IF(I5=1,VLOOKUP(②選手情報入力!J13,種目情報!$A$4:$B$123,2,FALSE),VLOOKUP(②選手情報入力!J13,種目情報!$E$4:$F$210,2,FALSE))))</f>
        <v/>
      </c>
      <c r="T5" t="str">
        <f>IF(E5="","",IF(②選手情報入力!K13="","",②選手情報入力!K13))</f>
        <v/>
      </c>
      <c r="U5" s="35" t="str">
        <f>IF(E5="","",IF(②選手情報入力!J13="","",0))</f>
        <v/>
      </c>
      <c r="V5" t="str">
        <f>IF(E5="","",IF(②選手情報入力!J13="","",IF(I5=1,VLOOKUP(②選手情報入力!J13,種目情報!$A$4:$C$123,3,FALSE),VLOOKUP(②選手情報入力!J13,種目情報!$E$4:$G$210,3,FALSE))))</f>
        <v/>
      </c>
      <c r="W5" t="str">
        <f>IF(E5="","",IF(②選手情報入力!L13="","",IF(I5=1,VLOOKUP(②選手情報入力!L13,種目情報!$A$4:$B$123,2,FALSE),VLOOKUP(②選手情報入力!L13,種目情報!$E$4:$F$210,2,FALSE))))</f>
        <v/>
      </c>
      <c r="X5" t="str">
        <f>IF(E5="","",IF(②選手情報入力!M13="","",②選手情報入力!M13))</f>
        <v/>
      </c>
      <c r="Y5" s="35" t="str">
        <f>IF(E5="","",IF(②選手情報入力!L13="","",0))</f>
        <v/>
      </c>
      <c r="Z5" t="str">
        <f>IF(E5="","",IF(②選手情報入力!L13="","",IF(I5=1,VLOOKUP(②選手情報入力!L13,種目情報!$A$4:$C$22,3,FALSE),VLOOKUP(②選手情報入力!L13,種目情報!$E$4:$G$19,3,FALSE))))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IF(E6="","",①学校情報入力!$D$4)</f>
        <v/>
      </c>
      <c r="D6" t="str">
        <f>IF(E6="","",①学校情報入力!$D$9)</f>
        <v/>
      </c>
      <c r="E6" t="str">
        <f>IF(②選手情報入力!B14="","",②選手情報入力!B14)</f>
        <v/>
      </c>
      <c r="F6" t="str">
        <f>IF(E6="","",②選手情報入力!C14)</f>
        <v/>
      </c>
      <c r="G6" t="str">
        <f>IF(E6="","",②選手情報入力!D14)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IF(E6="","",IF(②選手情報入力!H14="","",IF(I6=1,VLOOKUP(②選手情報入力!H14,種目情報!$A$4:$B$123,2,FALSE),VLOOKUP(②選手情報入力!H14,種目情報!$E$4:$F$210,2,FALSE))))</f>
        <v/>
      </c>
      <c r="P6" t="str">
        <f>IF(E6="","",IF(②選手情報入力!I14="","",②選手情報入力!I14))</f>
        <v/>
      </c>
      <c r="Q6" s="35" t="str">
        <f>IF(E6="","",IF(②選手情報入力!H14="","",0))</f>
        <v/>
      </c>
      <c r="R6" t="str">
        <f>IF(E6="","",IF(②選手情報入力!H14="","",IF(I6=1,VLOOKUP(②選手情報入力!H14,種目情報!$A$4:$C$123,3,FALSE),VLOOKUP(②選手情報入力!H14,種目情報!$E$4:$G$210,3,FALSE))))</f>
        <v/>
      </c>
      <c r="S6" t="str">
        <f>IF(E6="","",IF(②選手情報入力!J14="","",IF(I6=1,VLOOKUP(②選手情報入力!J14,種目情報!$A$4:$B$123,2,FALSE),VLOOKUP(②選手情報入力!J14,種目情報!$E$4:$F$210,2,FALSE))))</f>
        <v/>
      </c>
      <c r="T6" t="str">
        <f>IF(E6="","",IF(②選手情報入力!K14="","",②選手情報入力!K14))</f>
        <v/>
      </c>
      <c r="U6" s="35" t="str">
        <f>IF(E6="","",IF(②選手情報入力!J14="","",0))</f>
        <v/>
      </c>
      <c r="V6" t="str">
        <f>IF(E6="","",IF(②選手情報入力!J14="","",IF(I6=1,VLOOKUP(②選手情報入力!J14,種目情報!$A$4:$C$123,3,FALSE),VLOOKUP(②選手情報入力!J14,種目情報!$E$4:$G$210,3,FALSE))))</f>
        <v/>
      </c>
      <c r="W6" t="str">
        <f>IF(E6="","",IF(②選手情報入力!L14="","",IF(I6=1,VLOOKUP(②選手情報入力!L14,種目情報!$A$4:$B$123,2,FALSE),VLOOKUP(②選手情報入力!L14,種目情報!$E$4:$F$210,2,FALSE))))</f>
        <v/>
      </c>
      <c r="X6" t="str">
        <f>IF(E6="","",IF(②選手情報入力!M14="","",②選手情報入力!M14))</f>
        <v/>
      </c>
      <c r="Y6" s="35" t="str">
        <f>IF(E6="","",IF(②選手情報入力!L14="","",0))</f>
        <v/>
      </c>
      <c r="Z6" t="str">
        <f>IF(E6="","",IF(②選手情報入力!L14="","",IF(I6=1,VLOOKUP(②選手情報入力!L14,種目情報!$A$4:$C$22,3,FALSE),VLOOKUP(②選手情報入力!L14,種目情報!$E$4:$G$19,3,FALSE))))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IF(E7="","",①学校情報入力!$D$4)</f>
        <v/>
      </c>
      <c r="D7" t="str">
        <f>IF(E7="","",①学校情報入力!$D$9)</f>
        <v/>
      </c>
      <c r="E7" t="str">
        <f>IF(②選手情報入力!B15="","",②選手情報入力!B15)</f>
        <v/>
      </c>
      <c r="F7" t="str">
        <f>IF(E7="","",②選手情報入力!C15)</f>
        <v/>
      </c>
      <c r="G7" t="str">
        <f>IF(E7="","",②選手情報入力!D15)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IF(E7="","",IF(②選手情報入力!H15="","",IF(I7=1,VLOOKUP(②選手情報入力!H15,種目情報!$A$4:$B$123,2,FALSE),VLOOKUP(②選手情報入力!H15,種目情報!$E$4:$F$210,2,FALSE))))</f>
        <v/>
      </c>
      <c r="P7" t="str">
        <f>IF(E7="","",IF(②選手情報入力!I15="","",②選手情報入力!I15))</f>
        <v/>
      </c>
      <c r="Q7" s="35" t="str">
        <f>IF(E7="","",IF(②選手情報入力!H15="","",0))</f>
        <v/>
      </c>
      <c r="R7" t="str">
        <f>IF(E7="","",IF(②選手情報入力!H15="","",IF(I7=1,VLOOKUP(②選手情報入力!H15,種目情報!$A$4:$C$123,3,FALSE),VLOOKUP(②選手情報入力!H15,種目情報!$E$4:$G$210,3,FALSE))))</f>
        <v/>
      </c>
      <c r="S7" t="str">
        <f>IF(E7="","",IF(②選手情報入力!J15="","",IF(I7=1,VLOOKUP(②選手情報入力!J15,種目情報!$A$4:$B$123,2,FALSE),VLOOKUP(②選手情報入力!J15,種目情報!$E$4:$F$210,2,FALSE))))</f>
        <v/>
      </c>
      <c r="T7" t="str">
        <f>IF(E7="","",IF(②選手情報入力!K15="","",②選手情報入力!K15))</f>
        <v/>
      </c>
      <c r="U7" s="35" t="str">
        <f>IF(E7="","",IF(②選手情報入力!J15="","",0))</f>
        <v/>
      </c>
      <c r="V7" t="str">
        <f>IF(E7="","",IF(②選手情報入力!J15="","",IF(I7=1,VLOOKUP(②選手情報入力!J15,種目情報!$A$4:$C$123,3,FALSE),VLOOKUP(②選手情報入力!J15,種目情報!$E$4:$G$210,3,FALSE))))</f>
        <v/>
      </c>
      <c r="W7" t="str">
        <f>IF(E7="","",IF(②選手情報入力!L15="","",IF(I7=1,VLOOKUP(②選手情報入力!L15,種目情報!$A$4:$B$123,2,FALSE),VLOOKUP(②選手情報入力!L15,種目情報!$E$4:$F$210,2,FALSE))))</f>
        <v/>
      </c>
      <c r="X7" t="str">
        <f>IF(E7="","",IF(②選手情報入力!M15="","",②選手情報入力!M15))</f>
        <v/>
      </c>
      <c r="Y7" s="35" t="str">
        <f>IF(E7="","",IF(②選手情報入力!L15="","",0))</f>
        <v/>
      </c>
      <c r="Z7" t="str">
        <f>IF(E7="","",IF(②選手情報入力!L15="","",IF(I7=1,VLOOKUP(②選手情報入力!L15,種目情報!$A$4:$C$22,3,FALSE),VLOOKUP(②選手情報入力!L15,種目情報!$E$4:$G$19,3,FALSE))))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IF(E8="","",①学校情報入力!$D$4)</f>
        <v/>
      </c>
      <c r="D8" t="str">
        <f>IF(E8="","",①学校情報入力!$D$9)</f>
        <v/>
      </c>
      <c r="E8" t="str">
        <f>IF(②選手情報入力!B16="","",②選手情報入力!B16)</f>
        <v/>
      </c>
      <c r="F8" t="str">
        <f>IF(E8="","",②選手情報入力!C16)</f>
        <v/>
      </c>
      <c r="G8" t="str">
        <f>IF(E8="","",②選手情報入力!D16)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IF(E8="","",IF(②選手情報入力!H16="","",IF(I8=1,VLOOKUP(②選手情報入力!H16,種目情報!$A$4:$B$123,2,FALSE),VLOOKUP(②選手情報入力!H16,種目情報!$E$4:$F$210,2,FALSE))))</f>
        <v/>
      </c>
      <c r="P8" t="str">
        <f>IF(E8="","",IF(②選手情報入力!I16="","",②選手情報入力!I16))</f>
        <v/>
      </c>
      <c r="Q8" s="35" t="str">
        <f>IF(E8="","",IF(②選手情報入力!H16="","",0))</f>
        <v/>
      </c>
      <c r="R8" t="str">
        <f>IF(E8="","",IF(②選手情報入力!H16="","",IF(I8=1,VLOOKUP(②選手情報入力!H16,種目情報!$A$4:$C$123,3,FALSE),VLOOKUP(②選手情報入力!H16,種目情報!$E$4:$G$210,3,FALSE))))</f>
        <v/>
      </c>
      <c r="S8" t="str">
        <f>IF(E8="","",IF(②選手情報入力!J16="","",IF(I8=1,VLOOKUP(②選手情報入力!J16,種目情報!$A$4:$B$123,2,FALSE),VLOOKUP(②選手情報入力!J16,種目情報!$E$4:$F$210,2,FALSE))))</f>
        <v/>
      </c>
      <c r="T8" t="str">
        <f>IF(E8="","",IF(②選手情報入力!K16="","",②選手情報入力!K16))</f>
        <v/>
      </c>
      <c r="U8" s="35" t="str">
        <f>IF(E8="","",IF(②選手情報入力!J16="","",0))</f>
        <v/>
      </c>
      <c r="V8" t="str">
        <f>IF(E8="","",IF(②選手情報入力!J16="","",IF(I8=1,VLOOKUP(②選手情報入力!J16,種目情報!$A$4:$C$123,3,FALSE),VLOOKUP(②選手情報入力!J16,種目情報!$E$4:$G$210,3,FALSE))))</f>
        <v/>
      </c>
      <c r="W8" t="str">
        <f>IF(E8="","",IF(②選手情報入力!L16="","",IF(I8=1,VLOOKUP(②選手情報入力!L16,種目情報!$A$4:$B$123,2,FALSE),VLOOKUP(②選手情報入力!L16,種目情報!$E$4:$F$210,2,FALSE))))</f>
        <v/>
      </c>
      <c r="X8" t="str">
        <f>IF(E8="","",IF(②選手情報入力!M16="","",②選手情報入力!M16))</f>
        <v/>
      </c>
      <c r="Y8" s="35" t="str">
        <f>IF(E8="","",IF(②選手情報入力!L16="","",0))</f>
        <v/>
      </c>
      <c r="Z8" t="str">
        <f>IF(E8="","",IF(②選手情報入力!L16="","",IF(I8=1,VLOOKUP(②選手情報入力!L16,種目情報!$A$4:$C$22,3,FALSE),VLOOKUP(②選手情報入力!L16,種目情報!$E$4:$G$19,3,FALSE))))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IF(E9="","",①学校情報入力!$D$4)</f>
        <v/>
      </c>
      <c r="D9" t="str">
        <f>IF(E9="","",①学校情報入力!$D$9)</f>
        <v/>
      </c>
      <c r="E9" t="str">
        <f>IF(②選手情報入力!B17="","",②選手情報入力!B17)</f>
        <v/>
      </c>
      <c r="F9" t="str">
        <f>IF(E9="","",②選手情報入力!C17)</f>
        <v/>
      </c>
      <c r="G9" t="str">
        <f>IF(E9="","",②選手情報入力!D17)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IF(E9="","",IF(②選手情報入力!H17="","",IF(I9=1,VLOOKUP(②選手情報入力!H17,種目情報!$A$4:$B$123,2,FALSE),VLOOKUP(②選手情報入力!H17,種目情報!$E$4:$F$210,2,FALSE))))</f>
        <v/>
      </c>
      <c r="P9" t="str">
        <f>IF(E9="","",IF(②選手情報入力!I17="","",②選手情報入力!I17))</f>
        <v/>
      </c>
      <c r="Q9" s="35" t="str">
        <f>IF(E9="","",IF(②選手情報入力!H17="","",0))</f>
        <v/>
      </c>
      <c r="R9" t="str">
        <f>IF(E9="","",IF(②選手情報入力!H17="","",IF(I9=1,VLOOKUP(②選手情報入力!H17,種目情報!$A$4:$C$123,3,FALSE),VLOOKUP(②選手情報入力!H17,種目情報!$E$4:$G$210,3,FALSE))))</f>
        <v/>
      </c>
      <c r="S9" t="str">
        <f>IF(E9="","",IF(②選手情報入力!J17="","",IF(I9=1,VLOOKUP(②選手情報入力!J17,種目情報!$A$4:$B$123,2,FALSE),VLOOKUP(②選手情報入力!J17,種目情報!$E$4:$F$210,2,FALSE))))</f>
        <v/>
      </c>
      <c r="T9" t="str">
        <f>IF(E9="","",IF(②選手情報入力!K17="","",②選手情報入力!K17))</f>
        <v/>
      </c>
      <c r="U9" s="35" t="str">
        <f>IF(E9="","",IF(②選手情報入力!J17="","",0))</f>
        <v/>
      </c>
      <c r="V9" t="str">
        <f>IF(E9="","",IF(②選手情報入力!J17="","",IF(I9=1,VLOOKUP(②選手情報入力!J17,種目情報!$A$4:$C$123,3,FALSE),VLOOKUP(②選手情報入力!J17,種目情報!$E$4:$G$210,3,FALSE))))</f>
        <v/>
      </c>
      <c r="W9" t="str">
        <f>IF(E9="","",IF(②選手情報入力!L17="","",IF(I9=1,VLOOKUP(②選手情報入力!L17,種目情報!$A$4:$B$123,2,FALSE),VLOOKUP(②選手情報入力!L17,種目情報!$E$4:$F$210,2,FALSE))))</f>
        <v/>
      </c>
      <c r="X9" t="str">
        <f>IF(E9="","",IF(②選手情報入力!M17="","",②選手情報入力!M17))</f>
        <v/>
      </c>
      <c r="Y9" s="35" t="str">
        <f>IF(E9="","",IF(②選手情報入力!L17="","",0))</f>
        <v/>
      </c>
      <c r="Z9" t="str">
        <f>IF(E9="","",IF(②選手情報入力!L17="","",IF(I9=1,VLOOKUP(②選手情報入力!L17,種目情報!$A$4:$C$22,3,FALSE),VLOOKUP(②選手情報入力!L17,種目情報!$E$4:$G$19,3,FALSE))))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IF(E10="","",①学校情報入力!$D$4)</f>
        <v/>
      </c>
      <c r="D10" t="str">
        <f>IF(E10="","",①学校情報入力!$D$9)</f>
        <v/>
      </c>
      <c r="E10" t="str">
        <f>IF(②選手情報入力!B18="","",②選手情報入力!B18)</f>
        <v/>
      </c>
      <c r="F10" t="str">
        <f>IF(E10="","",②選手情報入力!C18)</f>
        <v/>
      </c>
      <c r="G10" t="str">
        <f>IF(E10="","",②選手情報入力!D18)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IF(E10="","",IF(②選手情報入力!H18="","",IF(I10=1,VLOOKUP(②選手情報入力!H18,種目情報!$A$4:$B$123,2,FALSE),VLOOKUP(②選手情報入力!H18,種目情報!$E$4:$F$210,2,FALSE))))</f>
        <v/>
      </c>
      <c r="P10" t="str">
        <f>IF(E10="","",IF(②選手情報入力!I18="","",②選手情報入力!I18))</f>
        <v/>
      </c>
      <c r="Q10" s="35" t="str">
        <f>IF(E10="","",IF(②選手情報入力!H18="","",0))</f>
        <v/>
      </c>
      <c r="R10" t="str">
        <f>IF(E10="","",IF(②選手情報入力!H18="","",IF(I10=1,VLOOKUP(②選手情報入力!H18,種目情報!$A$4:$C$123,3,FALSE),VLOOKUP(②選手情報入力!H18,種目情報!$E$4:$G$210,3,FALSE))))</f>
        <v/>
      </c>
      <c r="S10" t="str">
        <f>IF(E10="","",IF(②選手情報入力!J18="","",IF(I10=1,VLOOKUP(②選手情報入力!J18,種目情報!$A$4:$B$123,2,FALSE),VLOOKUP(②選手情報入力!J18,種目情報!$E$4:$F$210,2,FALSE))))</f>
        <v/>
      </c>
      <c r="T10" t="str">
        <f>IF(E10="","",IF(②選手情報入力!K18="","",②選手情報入力!K18))</f>
        <v/>
      </c>
      <c r="U10" s="35" t="str">
        <f>IF(E10="","",IF(②選手情報入力!J18="","",0))</f>
        <v/>
      </c>
      <c r="V10" t="str">
        <f>IF(E10="","",IF(②選手情報入力!J18="","",IF(I10=1,VLOOKUP(②選手情報入力!J18,種目情報!$A$4:$C$123,3,FALSE),VLOOKUP(②選手情報入力!J18,種目情報!$E$4:$G$210,3,FALSE))))</f>
        <v/>
      </c>
      <c r="W10" t="str">
        <f>IF(E10="","",IF(②選手情報入力!L18="","",IF(I10=1,VLOOKUP(②選手情報入力!L18,種目情報!$A$4:$B$123,2,FALSE),VLOOKUP(②選手情報入力!L18,種目情報!$E$4:$F$210,2,FALSE))))</f>
        <v/>
      </c>
      <c r="X10" t="str">
        <f>IF(E10="","",IF(②選手情報入力!M18="","",②選手情報入力!M18))</f>
        <v/>
      </c>
      <c r="Y10" s="35" t="str">
        <f>IF(E10="","",IF(②選手情報入力!L18="","",0))</f>
        <v/>
      </c>
      <c r="Z10" t="str">
        <f>IF(E10="","",IF(②選手情報入力!L18="","",IF(I10=1,VLOOKUP(②選手情報入力!L18,種目情報!$A$4:$C$22,3,FALSE),VLOOKUP(②選手情報入力!L18,種目情報!$E$4:$G$19,3,FALSE))))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IF(E11="","",①学校情報入力!$D$4)</f>
        <v/>
      </c>
      <c r="D11" t="str">
        <f>IF(E11="","",①学校情報入力!$D$9)</f>
        <v/>
      </c>
      <c r="E11" t="str">
        <f>IF(②選手情報入力!B19="","",②選手情報入力!B19)</f>
        <v/>
      </c>
      <c r="F11" t="str">
        <f>IF(E11="","",②選手情報入力!C19)</f>
        <v/>
      </c>
      <c r="G11" t="str">
        <f>IF(E11="","",②選手情報入力!D19)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IF(E11="","",IF(②選手情報入力!H19="","",IF(I11=1,VLOOKUP(②選手情報入力!H19,種目情報!$A$4:$B$123,2,FALSE),VLOOKUP(②選手情報入力!H19,種目情報!$E$4:$F$210,2,FALSE))))</f>
        <v/>
      </c>
      <c r="P11" t="str">
        <f>IF(E11="","",IF(②選手情報入力!I19="","",②選手情報入力!I19))</f>
        <v/>
      </c>
      <c r="Q11" s="35" t="str">
        <f>IF(E11="","",IF(②選手情報入力!H19="","",0))</f>
        <v/>
      </c>
      <c r="R11" t="str">
        <f>IF(E11="","",IF(②選手情報入力!H19="","",IF(I11=1,VLOOKUP(②選手情報入力!H19,種目情報!$A$4:$C$123,3,FALSE),VLOOKUP(②選手情報入力!H19,種目情報!$E$4:$G$210,3,FALSE))))</f>
        <v/>
      </c>
      <c r="S11" t="str">
        <f>IF(E11="","",IF(②選手情報入力!J19="","",IF(I11=1,VLOOKUP(②選手情報入力!J19,種目情報!$A$4:$B$123,2,FALSE),VLOOKUP(②選手情報入力!J19,種目情報!$E$4:$F$210,2,FALSE))))</f>
        <v/>
      </c>
      <c r="T11" t="str">
        <f>IF(E11="","",IF(②選手情報入力!K19="","",②選手情報入力!K19))</f>
        <v/>
      </c>
      <c r="U11" s="35" t="str">
        <f>IF(E11="","",IF(②選手情報入力!J19="","",0))</f>
        <v/>
      </c>
      <c r="V11" t="str">
        <f>IF(E11="","",IF(②選手情報入力!J19="","",IF(I11=1,VLOOKUP(②選手情報入力!J19,種目情報!$A$4:$C$123,3,FALSE),VLOOKUP(②選手情報入力!J19,種目情報!$E$4:$G$210,3,FALSE))))</f>
        <v/>
      </c>
      <c r="W11" t="str">
        <f>IF(E11="","",IF(②選手情報入力!L19="","",IF(I11=1,VLOOKUP(②選手情報入力!L19,種目情報!$A$4:$B$123,2,FALSE),VLOOKUP(②選手情報入力!L19,種目情報!$E$4:$F$210,2,FALSE))))</f>
        <v/>
      </c>
      <c r="X11" t="str">
        <f>IF(E11="","",IF(②選手情報入力!M19="","",②選手情報入力!M19))</f>
        <v/>
      </c>
      <c r="Y11" s="35" t="str">
        <f>IF(E11="","",IF(②選手情報入力!L19="","",0))</f>
        <v/>
      </c>
      <c r="Z11" t="str">
        <f>IF(E11="","",IF(②選手情報入力!L19="","",IF(I11=1,VLOOKUP(②選手情報入力!L19,種目情報!$A$4:$C$22,3,FALSE),VLOOKUP(②選手情報入力!L19,種目情報!$E$4:$G$19,3,FALSE))))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IF(E12="","",①学校情報入力!$D$4)</f>
        <v/>
      </c>
      <c r="D12" t="str">
        <f>IF(E12="","",①学校情報入力!$D$9)</f>
        <v/>
      </c>
      <c r="E12" t="str">
        <f>IF(②選手情報入力!B20="","",②選手情報入力!B20)</f>
        <v/>
      </c>
      <c r="F12" t="str">
        <f>IF(E12="","",②選手情報入力!C20)</f>
        <v/>
      </c>
      <c r="G12" t="str">
        <f>IF(E12="","",②選手情報入力!D20)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IF(E12="","",IF(②選手情報入力!H20="","",IF(I12=1,VLOOKUP(②選手情報入力!H20,種目情報!$A$4:$B$123,2,FALSE),VLOOKUP(②選手情報入力!H20,種目情報!$E$4:$F$210,2,FALSE))))</f>
        <v/>
      </c>
      <c r="P12" t="str">
        <f>IF(E12="","",IF(②選手情報入力!I20="","",②選手情報入力!I20))</f>
        <v/>
      </c>
      <c r="Q12" s="35" t="str">
        <f>IF(E12="","",IF(②選手情報入力!H20="","",0))</f>
        <v/>
      </c>
      <c r="R12" t="str">
        <f>IF(E12="","",IF(②選手情報入力!H20="","",IF(I12=1,VLOOKUP(②選手情報入力!H20,種目情報!$A$4:$C$123,3,FALSE),VLOOKUP(②選手情報入力!H20,種目情報!$E$4:$G$210,3,FALSE))))</f>
        <v/>
      </c>
      <c r="S12" t="str">
        <f>IF(E12="","",IF(②選手情報入力!J20="","",IF(I12=1,VLOOKUP(②選手情報入力!J20,種目情報!$A$4:$B$123,2,FALSE),VLOOKUP(②選手情報入力!J20,種目情報!$E$4:$F$210,2,FALSE))))</f>
        <v/>
      </c>
      <c r="T12" t="str">
        <f>IF(E12="","",IF(②選手情報入力!K20="","",②選手情報入力!K20))</f>
        <v/>
      </c>
      <c r="U12" s="35" t="str">
        <f>IF(E12="","",IF(②選手情報入力!J20="","",0))</f>
        <v/>
      </c>
      <c r="V12" t="str">
        <f>IF(E12="","",IF(②選手情報入力!J20="","",IF(I12=1,VLOOKUP(②選手情報入力!J20,種目情報!$A$4:$C$123,3,FALSE),VLOOKUP(②選手情報入力!J20,種目情報!$E$4:$G$210,3,FALSE))))</f>
        <v/>
      </c>
      <c r="W12" t="str">
        <f>IF(E12="","",IF(②選手情報入力!L20="","",IF(I12=1,VLOOKUP(②選手情報入力!L20,種目情報!$A$4:$B$123,2,FALSE),VLOOKUP(②選手情報入力!L20,種目情報!$E$4:$F$210,2,FALSE))))</f>
        <v/>
      </c>
      <c r="X12" t="str">
        <f>IF(E12="","",IF(②選手情報入力!M20="","",②選手情報入力!M20))</f>
        <v/>
      </c>
      <c r="Y12" s="35" t="str">
        <f>IF(E12="","",IF(②選手情報入力!L20="","",0))</f>
        <v/>
      </c>
      <c r="Z12" t="str">
        <f>IF(E12="","",IF(②選手情報入力!L20="","",IF(I12=1,VLOOKUP(②選手情報入力!L20,種目情報!$A$4:$C$22,3,FALSE),VLOOKUP(②選手情報入力!L20,種目情報!$E$4:$G$19,3,FALSE))))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IF(E13="","",①学校情報入力!$D$4)</f>
        <v/>
      </c>
      <c r="D13" t="str">
        <f>IF(E13="","",①学校情報入力!$D$9)</f>
        <v/>
      </c>
      <c r="E13" t="str">
        <f>IF(②選手情報入力!B21="","",②選手情報入力!B21)</f>
        <v/>
      </c>
      <c r="F13" t="str">
        <f>IF(E13="","",②選手情報入力!C21)</f>
        <v/>
      </c>
      <c r="G13" t="str">
        <f>IF(E13="","",②選手情報入力!D21)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IF(E13="","",IF(②選手情報入力!H21="","",IF(I13=1,VLOOKUP(②選手情報入力!H21,種目情報!$A$4:$B$123,2,FALSE),VLOOKUP(②選手情報入力!H21,種目情報!$E$4:$F$210,2,FALSE))))</f>
        <v/>
      </c>
      <c r="P13" t="str">
        <f>IF(E13="","",IF(②選手情報入力!I21="","",②選手情報入力!I21))</f>
        <v/>
      </c>
      <c r="Q13" s="35" t="str">
        <f>IF(E13="","",IF(②選手情報入力!H21="","",0))</f>
        <v/>
      </c>
      <c r="R13" t="str">
        <f>IF(E13="","",IF(②選手情報入力!H21="","",IF(I13=1,VLOOKUP(②選手情報入力!H21,種目情報!$A$4:$C$123,3,FALSE),VLOOKUP(②選手情報入力!H21,種目情報!$E$4:$G$210,3,FALSE))))</f>
        <v/>
      </c>
      <c r="S13" t="str">
        <f>IF(E13="","",IF(②選手情報入力!J21="","",IF(I13=1,VLOOKUP(②選手情報入力!J21,種目情報!$A$4:$B$123,2,FALSE),VLOOKUP(②選手情報入力!J21,種目情報!$E$4:$F$210,2,FALSE))))</f>
        <v/>
      </c>
      <c r="T13" t="str">
        <f>IF(E13="","",IF(②選手情報入力!K21="","",②選手情報入力!K21))</f>
        <v/>
      </c>
      <c r="U13" s="35" t="str">
        <f>IF(E13="","",IF(②選手情報入力!J21="","",0))</f>
        <v/>
      </c>
      <c r="V13" t="str">
        <f>IF(E13="","",IF(②選手情報入力!J21="","",IF(I13=1,VLOOKUP(②選手情報入力!J21,種目情報!$A$4:$C$123,3,FALSE),VLOOKUP(②選手情報入力!J21,種目情報!$E$4:$G$210,3,FALSE))))</f>
        <v/>
      </c>
      <c r="W13" t="str">
        <f>IF(E13="","",IF(②選手情報入力!L21="","",IF(I13=1,VLOOKUP(②選手情報入力!L21,種目情報!$A$4:$B$123,2,FALSE),VLOOKUP(②選手情報入力!L21,種目情報!$E$4:$F$210,2,FALSE))))</f>
        <v/>
      </c>
      <c r="X13" t="str">
        <f>IF(E13="","",IF(②選手情報入力!M21="","",②選手情報入力!M21))</f>
        <v/>
      </c>
      <c r="Y13" s="35" t="str">
        <f>IF(E13="","",IF(②選手情報入力!L21="","",0))</f>
        <v/>
      </c>
      <c r="Z13" t="str">
        <f>IF(E13="","",IF(②選手情報入力!L21="","",IF(I13=1,VLOOKUP(②選手情報入力!L21,種目情報!$A$4:$C$22,3,FALSE),VLOOKUP(②選手情報入力!L21,種目情報!$E$4:$G$19,3,FALSE))))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IF(E14="","",①学校情報入力!$D$4)</f>
        <v/>
      </c>
      <c r="D14" t="str">
        <f>IF(E14="","",①学校情報入力!$D$9)</f>
        <v/>
      </c>
      <c r="E14" t="str">
        <f>IF(②選手情報入力!B22="","",②選手情報入力!B22)</f>
        <v/>
      </c>
      <c r="F14" t="str">
        <f>IF(E14="","",②選手情報入力!C22)</f>
        <v/>
      </c>
      <c r="G14" t="str">
        <f>IF(E14="","",②選手情報入力!D22)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IF(E14="","",IF(②選手情報入力!H22="","",IF(I14=1,VLOOKUP(②選手情報入力!H22,種目情報!$A$4:$B$123,2,FALSE),VLOOKUP(②選手情報入力!H22,種目情報!$E$4:$F$210,2,FALSE))))</f>
        <v/>
      </c>
      <c r="P14" t="str">
        <f>IF(E14="","",IF(②選手情報入力!I22="","",②選手情報入力!I22))</f>
        <v/>
      </c>
      <c r="Q14" s="35" t="str">
        <f>IF(E14="","",IF(②選手情報入力!H22="","",0))</f>
        <v/>
      </c>
      <c r="R14" t="str">
        <f>IF(E14="","",IF(②選手情報入力!H22="","",IF(I14=1,VLOOKUP(②選手情報入力!H22,種目情報!$A$4:$C$123,3,FALSE),VLOOKUP(②選手情報入力!H22,種目情報!$E$4:$G$210,3,FALSE))))</f>
        <v/>
      </c>
      <c r="S14" t="str">
        <f>IF(E14="","",IF(②選手情報入力!J22="","",IF(I14=1,VLOOKUP(②選手情報入力!J22,種目情報!$A$4:$B$123,2,FALSE),VLOOKUP(②選手情報入力!J22,種目情報!$E$4:$F$210,2,FALSE))))</f>
        <v/>
      </c>
      <c r="T14" t="str">
        <f>IF(E14="","",IF(②選手情報入力!K22="","",②選手情報入力!K22))</f>
        <v/>
      </c>
      <c r="U14" s="35" t="str">
        <f>IF(E14="","",IF(②選手情報入力!J22="","",0))</f>
        <v/>
      </c>
      <c r="V14" t="str">
        <f>IF(E14="","",IF(②選手情報入力!J22="","",IF(I14=1,VLOOKUP(②選手情報入力!J22,種目情報!$A$4:$C$123,3,FALSE),VLOOKUP(②選手情報入力!J22,種目情報!$E$4:$G$210,3,FALSE))))</f>
        <v/>
      </c>
      <c r="W14" t="str">
        <f>IF(E14="","",IF(②選手情報入力!L22="","",IF(I14=1,VLOOKUP(②選手情報入力!L22,種目情報!$A$4:$B$123,2,FALSE),VLOOKUP(②選手情報入力!L22,種目情報!$E$4:$F$210,2,FALSE))))</f>
        <v/>
      </c>
      <c r="X14" t="str">
        <f>IF(E14="","",IF(②選手情報入力!M22="","",②選手情報入力!M22))</f>
        <v/>
      </c>
      <c r="Y14" s="35" t="str">
        <f>IF(E14="","",IF(②選手情報入力!L22="","",0))</f>
        <v/>
      </c>
      <c r="Z14" t="str">
        <f>IF(E14="","",IF(②選手情報入力!L22="","",IF(I14=1,VLOOKUP(②選手情報入力!L22,種目情報!$A$4:$C$22,3,FALSE),VLOOKUP(②選手情報入力!L22,種目情報!$E$4:$G$19,3,FALSE))))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IF(E15="","",①学校情報入力!$D$4)</f>
        <v/>
      </c>
      <c r="D15" t="str">
        <f>IF(E15="","",①学校情報入力!$D$9)</f>
        <v/>
      </c>
      <c r="E15" t="str">
        <f>IF(②選手情報入力!B23="","",②選手情報入力!B23)</f>
        <v/>
      </c>
      <c r="F15" t="str">
        <f>IF(E15="","",②選手情報入力!C23)</f>
        <v/>
      </c>
      <c r="G15" t="str">
        <f>IF(E15="","",②選手情報入力!D23)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IF(E15="","",IF(②選手情報入力!H23="","",IF(I15=1,VLOOKUP(②選手情報入力!H23,種目情報!$A$4:$B$123,2,FALSE),VLOOKUP(②選手情報入力!H23,種目情報!$E$4:$F$210,2,FALSE))))</f>
        <v/>
      </c>
      <c r="P15" t="str">
        <f>IF(E15="","",IF(②選手情報入力!I23="","",②選手情報入力!I23))</f>
        <v/>
      </c>
      <c r="Q15" s="35" t="str">
        <f>IF(E15="","",IF(②選手情報入力!H23="","",0))</f>
        <v/>
      </c>
      <c r="R15" t="str">
        <f>IF(E15="","",IF(②選手情報入力!H23="","",IF(I15=1,VLOOKUP(②選手情報入力!H23,種目情報!$A$4:$C$123,3,FALSE),VLOOKUP(②選手情報入力!H23,種目情報!$E$4:$G$210,3,FALSE))))</f>
        <v/>
      </c>
      <c r="S15" t="str">
        <f>IF(E15="","",IF(②選手情報入力!J23="","",IF(I15=1,VLOOKUP(②選手情報入力!J23,種目情報!$A$4:$B$123,2,FALSE),VLOOKUP(②選手情報入力!J23,種目情報!$E$4:$F$210,2,FALSE))))</f>
        <v/>
      </c>
      <c r="T15" t="str">
        <f>IF(E15="","",IF(②選手情報入力!K23="","",②選手情報入力!K23))</f>
        <v/>
      </c>
      <c r="U15" s="35" t="str">
        <f>IF(E15="","",IF(②選手情報入力!J23="","",0))</f>
        <v/>
      </c>
      <c r="V15" t="str">
        <f>IF(E15="","",IF(②選手情報入力!J23="","",IF(I15=1,VLOOKUP(②選手情報入力!J23,種目情報!$A$4:$C$123,3,FALSE),VLOOKUP(②選手情報入力!J23,種目情報!$E$4:$G$210,3,FALSE))))</f>
        <v/>
      </c>
      <c r="W15" t="str">
        <f>IF(E15="","",IF(②選手情報入力!L23="","",IF(I15=1,VLOOKUP(②選手情報入力!L23,種目情報!$A$4:$B$123,2,FALSE),VLOOKUP(②選手情報入力!L23,種目情報!$E$4:$F$210,2,FALSE))))</f>
        <v/>
      </c>
      <c r="X15" t="str">
        <f>IF(E15="","",IF(②選手情報入力!M23="","",②選手情報入力!M23))</f>
        <v/>
      </c>
      <c r="Y15" s="35" t="str">
        <f>IF(E15="","",IF(②選手情報入力!L23="","",0))</f>
        <v/>
      </c>
      <c r="Z15" t="str">
        <f>IF(E15="","",IF(②選手情報入力!L23="","",IF(I15=1,VLOOKUP(②選手情報入力!L23,種目情報!$A$4:$C$22,3,FALSE),VLOOKUP(②選手情報入力!L23,種目情報!$E$4:$G$19,3,FALSE))))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IF(E16="","",①学校情報入力!$D$4)</f>
        <v/>
      </c>
      <c r="D16" t="str">
        <f>IF(E16="","",①学校情報入力!$D$9)</f>
        <v/>
      </c>
      <c r="E16" t="str">
        <f>IF(②選手情報入力!B24="","",②選手情報入力!B24)</f>
        <v/>
      </c>
      <c r="F16" t="str">
        <f>IF(E16="","",②選手情報入力!C24)</f>
        <v/>
      </c>
      <c r="G16" t="str">
        <f>IF(E16="","",②選手情報入力!D24)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IF(E16="","",IF(②選手情報入力!H24="","",IF(I16=1,VLOOKUP(②選手情報入力!H24,種目情報!$A$4:$B$123,2,FALSE),VLOOKUP(②選手情報入力!H24,種目情報!$E$4:$F$210,2,FALSE))))</f>
        <v/>
      </c>
      <c r="P16" t="str">
        <f>IF(E16="","",IF(②選手情報入力!I24="","",②選手情報入力!I24))</f>
        <v/>
      </c>
      <c r="Q16" s="35" t="str">
        <f>IF(E16="","",IF(②選手情報入力!H24="","",0))</f>
        <v/>
      </c>
      <c r="R16" t="str">
        <f>IF(E16="","",IF(②選手情報入力!H24="","",IF(I16=1,VLOOKUP(②選手情報入力!H24,種目情報!$A$4:$C$123,3,FALSE),VLOOKUP(②選手情報入力!H24,種目情報!$E$4:$G$210,3,FALSE))))</f>
        <v/>
      </c>
      <c r="S16" t="str">
        <f>IF(E16="","",IF(②選手情報入力!J24="","",IF(I16=1,VLOOKUP(②選手情報入力!J24,種目情報!$A$4:$B$123,2,FALSE),VLOOKUP(②選手情報入力!J24,種目情報!$E$4:$F$210,2,FALSE))))</f>
        <v/>
      </c>
      <c r="T16" t="str">
        <f>IF(E16="","",IF(②選手情報入力!K24="","",②選手情報入力!K24))</f>
        <v/>
      </c>
      <c r="U16" s="35" t="str">
        <f>IF(E16="","",IF(②選手情報入力!J24="","",0))</f>
        <v/>
      </c>
      <c r="V16" t="str">
        <f>IF(E16="","",IF(②選手情報入力!J24="","",IF(I16=1,VLOOKUP(②選手情報入力!J24,種目情報!$A$4:$C$123,3,FALSE),VLOOKUP(②選手情報入力!J24,種目情報!$E$4:$G$210,3,FALSE))))</f>
        <v/>
      </c>
      <c r="W16" t="str">
        <f>IF(E16="","",IF(②選手情報入力!L24="","",IF(I16=1,VLOOKUP(②選手情報入力!L24,種目情報!$A$4:$B$123,2,FALSE),VLOOKUP(②選手情報入力!L24,種目情報!$E$4:$F$210,2,FALSE))))</f>
        <v/>
      </c>
      <c r="X16" t="str">
        <f>IF(E16="","",IF(②選手情報入力!M24="","",②選手情報入力!M24))</f>
        <v/>
      </c>
      <c r="Y16" s="35" t="str">
        <f>IF(E16="","",IF(②選手情報入力!L24="","",0))</f>
        <v/>
      </c>
      <c r="Z16" t="str">
        <f>IF(E16="","",IF(②選手情報入力!L24="","",IF(I16=1,VLOOKUP(②選手情報入力!L24,種目情報!$A$4:$C$22,3,FALSE),VLOOKUP(②選手情報入力!L24,種目情報!$E$4:$G$19,3,FALSE))))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IF(E17="","",①学校情報入力!$D$4)</f>
        <v/>
      </c>
      <c r="D17" t="str">
        <f>IF(E17="","",①学校情報入力!$D$9)</f>
        <v/>
      </c>
      <c r="E17" t="str">
        <f>IF(②選手情報入力!B25="","",②選手情報入力!B25)</f>
        <v/>
      </c>
      <c r="F17" t="str">
        <f>IF(E17="","",②選手情報入力!C25)</f>
        <v/>
      </c>
      <c r="G17" t="str">
        <f>IF(E17="","",②選手情報入力!D25)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IF(E17="","",IF(②選手情報入力!H25="","",IF(I17=1,VLOOKUP(②選手情報入力!H25,種目情報!$A$4:$B$123,2,FALSE),VLOOKUP(②選手情報入力!H25,種目情報!$E$4:$F$210,2,FALSE))))</f>
        <v/>
      </c>
      <c r="P17" t="str">
        <f>IF(E17="","",IF(②選手情報入力!I25="","",②選手情報入力!I25))</f>
        <v/>
      </c>
      <c r="Q17" s="35" t="str">
        <f>IF(E17="","",IF(②選手情報入力!H25="","",0))</f>
        <v/>
      </c>
      <c r="R17" t="str">
        <f>IF(E17="","",IF(②選手情報入力!H25="","",IF(I17=1,VLOOKUP(②選手情報入力!H25,種目情報!$A$4:$C$123,3,FALSE),VLOOKUP(②選手情報入力!H25,種目情報!$E$4:$G$210,3,FALSE))))</f>
        <v/>
      </c>
      <c r="S17" t="str">
        <f>IF(E17="","",IF(②選手情報入力!J25="","",IF(I17=1,VLOOKUP(②選手情報入力!J25,種目情報!$A$4:$B$123,2,FALSE),VLOOKUP(②選手情報入力!J25,種目情報!$E$4:$F$210,2,FALSE))))</f>
        <v/>
      </c>
      <c r="T17" t="str">
        <f>IF(E17="","",IF(②選手情報入力!K25="","",②選手情報入力!K25))</f>
        <v/>
      </c>
      <c r="U17" s="35" t="str">
        <f>IF(E17="","",IF(②選手情報入力!J25="","",0))</f>
        <v/>
      </c>
      <c r="V17" t="str">
        <f>IF(E17="","",IF(②選手情報入力!J25="","",IF(I17=1,VLOOKUP(②選手情報入力!J25,種目情報!$A$4:$C$123,3,FALSE),VLOOKUP(②選手情報入力!J25,種目情報!$E$4:$G$210,3,FALSE))))</f>
        <v/>
      </c>
      <c r="W17" t="str">
        <f>IF(E17="","",IF(②選手情報入力!L25="","",IF(I17=1,VLOOKUP(②選手情報入力!L25,種目情報!$A$4:$B$123,2,FALSE),VLOOKUP(②選手情報入力!L25,種目情報!$E$4:$F$210,2,FALSE))))</f>
        <v/>
      </c>
      <c r="X17" t="str">
        <f>IF(E17="","",IF(②選手情報入力!M25="","",②選手情報入力!M25))</f>
        <v/>
      </c>
      <c r="Y17" s="35" t="str">
        <f>IF(E17="","",IF(②選手情報入力!L25="","",0))</f>
        <v/>
      </c>
      <c r="Z17" t="str">
        <f>IF(E17="","",IF(②選手情報入力!L25="","",IF(I17=1,VLOOKUP(②選手情報入力!L25,種目情報!$A$4:$C$22,3,FALSE),VLOOKUP(②選手情報入力!L25,種目情報!$E$4:$G$19,3,FALSE))))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IF(E18="","",①学校情報入力!$D$4)</f>
        <v/>
      </c>
      <c r="D18" t="str">
        <f>IF(E18="","",①学校情報入力!$D$9)</f>
        <v/>
      </c>
      <c r="E18" t="str">
        <f>IF(②選手情報入力!B26="","",②選手情報入力!B26)</f>
        <v/>
      </c>
      <c r="F18" t="str">
        <f>IF(E18="","",②選手情報入力!C26)</f>
        <v/>
      </c>
      <c r="G18" t="str">
        <f>IF(E18="","",②選手情報入力!D26)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IF(E18="","",IF(②選手情報入力!H26="","",IF(I18=1,VLOOKUP(②選手情報入力!H26,種目情報!$A$4:$B$123,2,FALSE),VLOOKUP(②選手情報入力!H26,種目情報!$E$4:$F$210,2,FALSE))))</f>
        <v/>
      </c>
      <c r="P18" t="str">
        <f>IF(E18="","",IF(②選手情報入力!I26="","",②選手情報入力!I26))</f>
        <v/>
      </c>
      <c r="Q18" s="35" t="str">
        <f>IF(E18="","",IF(②選手情報入力!H26="","",0))</f>
        <v/>
      </c>
      <c r="R18" t="str">
        <f>IF(E18="","",IF(②選手情報入力!H26="","",IF(I18=1,VLOOKUP(②選手情報入力!H26,種目情報!$A$4:$C$123,3,FALSE),VLOOKUP(②選手情報入力!H26,種目情報!$E$4:$G$210,3,FALSE))))</f>
        <v/>
      </c>
      <c r="S18" t="str">
        <f>IF(E18="","",IF(②選手情報入力!J26="","",IF(I18=1,VLOOKUP(②選手情報入力!J26,種目情報!$A$4:$B$123,2,FALSE),VLOOKUP(②選手情報入力!J26,種目情報!$E$4:$F$210,2,FALSE))))</f>
        <v/>
      </c>
      <c r="T18" t="str">
        <f>IF(E18="","",IF(②選手情報入力!K26="","",②選手情報入力!K26))</f>
        <v/>
      </c>
      <c r="U18" s="35" t="str">
        <f>IF(E18="","",IF(②選手情報入力!J26="","",0))</f>
        <v/>
      </c>
      <c r="V18" t="str">
        <f>IF(E18="","",IF(②選手情報入力!J26="","",IF(I18=1,VLOOKUP(②選手情報入力!J26,種目情報!$A$4:$C$123,3,FALSE),VLOOKUP(②選手情報入力!J26,種目情報!$E$4:$G$210,3,FALSE))))</f>
        <v/>
      </c>
      <c r="W18" t="str">
        <f>IF(E18="","",IF(②選手情報入力!L26="","",IF(I18=1,VLOOKUP(②選手情報入力!L26,種目情報!$A$4:$B$123,2,FALSE),VLOOKUP(②選手情報入力!L26,種目情報!$E$4:$F$210,2,FALSE))))</f>
        <v/>
      </c>
      <c r="X18" t="str">
        <f>IF(E18="","",IF(②選手情報入力!M26="","",②選手情報入力!M26))</f>
        <v/>
      </c>
      <c r="Y18" s="35" t="str">
        <f>IF(E18="","",IF(②選手情報入力!L26="","",0))</f>
        <v/>
      </c>
      <c r="Z18" t="str">
        <f>IF(E18="","",IF(②選手情報入力!L26="","",IF(I18=1,VLOOKUP(②選手情報入力!L26,種目情報!$A$4:$C$22,3,FALSE),VLOOKUP(②選手情報入力!L26,種目情報!$E$4:$G$19,3,FALSE))))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IF(E19="","",①学校情報入力!$D$4)</f>
        <v/>
      </c>
      <c r="D19" t="str">
        <f>IF(E19="","",①学校情報入力!$D$9)</f>
        <v/>
      </c>
      <c r="E19" t="str">
        <f>IF(②選手情報入力!B27="","",②選手情報入力!B27)</f>
        <v/>
      </c>
      <c r="F19" t="str">
        <f>IF(E19="","",②選手情報入力!C27)</f>
        <v/>
      </c>
      <c r="G19" t="str">
        <f>IF(E19="","",②選手情報入力!D27)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IF(E19="","",IF(②選手情報入力!H27="","",IF(I19=1,VLOOKUP(②選手情報入力!H27,種目情報!$A$4:$B$123,2,FALSE),VLOOKUP(②選手情報入力!H27,種目情報!$E$4:$F$210,2,FALSE))))</f>
        <v/>
      </c>
      <c r="P19" t="str">
        <f>IF(E19="","",IF(②選手情報入力!I27="","",②選手情報入力!I27))</f>
        <v/>
      </c>
      <c r="Q19" s="35" t="str">
        <f>IF(E19="","",IF(②選手情報入力!H27="","",0))</f>
        <v/>
      </c>
      <c r="R19" t="str">
        <f>IF(E19="","",IF(②選手情報入力!H27="","",IF(I19=1,VLOOKUP(②選手情報入力!H27,種目情報!$A$4:$C$123,3,FALSE),VLOOKUP(②選手情報入力!H27,種目情報!$E$4:$G$210,3,FALSE))))</f>
        <v/>
      </c>
      <c r="S19" t="str">
        <f>IF(E19="","",IF(②選手情報入力!J27="","",IF(I19=1,VLOOKUP(②選手情報入力!J27,種目情報!$A$4:$B$123,2,FALSE),VLOOKUP(②選手情報入力!J27,種目情報!$E$4:$F$210,2,FALSE))))</f>
        <v/>
      </c>
      <c r="T19" t="str">
        <f>IF(E19="","",IF(②選手情報入力!K27="","",②選手情報入力!K27))</f>
        <v/>
      </c>
      <c r="U19" s="35" t="str">
        <f>IF(E19="","",IF(②選手情報入力!J27="","",0))</f>
        <v/>
      </c>
      <c r="V19" t="str">
        <f>IF(E19="","",IF(②選手情報入力!J27="","",IF(I19=1,VLOOKUP(②選手情報入力!J27,種目情報!$A$4:$C$123,3,FALSE),VLOOKUP(②選手情報入力!J27,種目情報!$E$4:$G$210,3,FALSE))))</f>
        <v/>
      </c>
      <c r="W19" t="str">
        <f>IF(E19="","",IF(②選手情報入力!L27="","",IF(I19=1,VLOOKUP(②選手情報入力!L27,種目情報!$A$4:$B$123,2,FALSE),VLOOKUP(②選手情報入力!L27,種目情報!$E$4:$F$210,2,FALSE))))</f>
        <v/>
      </c>
      <c r="X19" t="str">
        <f>IF(E19="","",IF(②選手情報入力!M27="","",②選手情報入力!M27))</f>
        <v/>
      </c>
      <c r="Y19" s="35" t="str">
        <f>IF(E19="","",IF(②選手情報入力!L27="","",0))</f>
        <v/>
      </c>
      <c r="Z19" t="str">
        <f>IF(E19="","",IF(②選手情報入力!L27="","",IF(I19=1,VLOOKUP(②選手情報入力!L27,種目情報!$A$4:$C$22,3,FALSE),VLOOKUP(②選手情報入力!L27,種目情報!$E$4:$G$19,3,FALSE))))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IF(E20="","",①学校情報入力!$D$4)</f>
        <v/>
      </c>
      <c r="D20" t="str">
        <f>IF(E20="","",①学校情報入力!$D$9)</f>
        <v/>
      </c>
      <c r="E20" t="str">
        <f>IF(②選手情報入力!B28="","",②選手情報入力!B28)</f>
        <v/>
      </c>
      <c r="F20" t="str">
        <f>IF(E20="","",②選手情報入力!C28)</f>
        <v/>
      </c>
      <c r="G20" t="str">
        <f>IF(E20="","",②選手情報入力!D28)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IF(E20="","",IF(②選手情報入力!H28="","",IF(I20=1,VLOOKUP(②選手情報入力!H28,種目情報!$A$4:$B$123,2,FALSE),VLOOKUP(②選手情報入力!H28,種目情報!$E$4:$F$210,2,FALSE))))</f>
        <v/>
      </c>
      <c r="P20" t="str">
        <f>IF(E20="","",IF(②選手情報入力!I28="","",②選手情報入力!I28))</f>
        <v/>
      </c>
      <c r="Q20" s="35" t="str">
        <f>IF(E20="","",IF(②選手情報入力!H28="","",0))</f>
        <v/>
      </c>
      <c r="R20" t="str">
        <f>IF(E20="","",IF(②選手情報入力!H28="","",IF(I20=1,VLOOKUP(②選手情報入力!H28,種目情報!$A$4:$C$123,3,FALSE),VLOOKUP(②選手情報入力!H28,種目情報!$E$4:$G$210,3,FALSE))))</f>
        <v/>
      </c>
      <c r="S20" t="str">
        <f>IF(E20="","",IF(②選手情報入力!J28="","",IF(I20=1,VLOOKUP(②選手情報入力!J28,種目情報!$A$4:$B$123,2,FALSE),VLOOKUP(②選手情報入力!J28,種目情報!$E$4:$F$210,2,FALSE))))</f>
        <v/>
      </c>
      <c r="T20" t="str">
        <f>IF(E20="","",IF(②選手情報入力!K28="","",②選手情報入力!K28))</f>
        <v/>
      </c>
      <c r="U20" s="35" t="str">
        <f>IF(E20="","",IF(②選手情報入力!J28="","",0))</f>
        <v/>
      </c>
      <c r="V20" t="str">
        <f>IF(E20="","",IF(②選手情報入力!J28="","",IF(I20=1,VLOOKUP(②選手情報入力!J28,種目情報!$A$4:$C$123,3,FALSE),VLOOKUP(②選手情報入力!J28,種目情報!$E$4:$G$210,3,FALSE))))</f>
        <v/>
      </c>
      <c r="W20" t="str">
        <f>IF(E20="","",IF(②選手情報入力!L28="","",IF(I20=1,VLOOKUP(②選手情報入力!L28,種目情報!$A$4:$B$123,2,FALSE),VLOOKUP(②選手情報入力!L28,種目情報!$E$4:$F$210,2,FALSE))))</f>
        <v/>
      </c>
      <c r="X20" t="str">
        <f>IF(E20="","",IF(②選手情報入力!M28="","",②選手情報入力!M28))</f>
        <v/>
      </c>
      <c r="Y20" s="35" t="str">
        <f>IF(E20="","",IF(②選手情報入力!L28="","",0))</f>
        <v/>
      </c>
      <c r="Z20" t="str">
        <f>IF(E20="","",IF(②選手情報入力!L28="","",IF(I20=1,VLOOKUP(②選手情報入力!L28,種目情報!$A$4:$C$22,3,FALSE),VLOOKUP(②選手情報入力!L28,種目情報!$E$4:$G$19,3,FALSE))))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IF(E21="","",①学校情報入力!$D$4)</f>
        <v/>
      </c>
      <c r="D21" t="str">
        <f>IF(E21="","",①学校情報入力!$D$9)</f>
        <v/>
      </c>
      <c r="E21" t="str">
        <f>IF(②選手情報入力!B29="","",②選手情報入力!B29)</f>
        <v/>
      </c>
      <c r="F21" t="str">
        <f>IF(E21="","",②選手情報入力!C29)</f>
        <v/>
      </c>
      <c r="G21" t="str">
        <f>IF(E21="","",②選手情報入力!D29)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IF(E21="","",IF(②選手情報入力!H29="","",IF(I21=1,VLOOKUP(②選手情報入力!H29,種目情報!$A$4:$B$123,2,FALSE),VLOOKUP(②選手情報入力!H29,種目情報!$E$4:$F$210,2,FALSE))))</f>
        <v/>
      </c>
      <c r="P21" t="str">
        <f>IF(E21="","",IF(②選手情報入力!I29="","",②選手情報入力!I29))</f>
        <v/>
      </c>
      <c r="Q21" s="35" t="str">
        <f>IF(E21="","",IF(②選手情報入力!H29="","",0))</f>
        <v/>
      </c>
      <c r="R21" t="str">
        <f>IF(E21="","",IF(②選手情報入力!H29="","",IF(I21=1,VLOOKUP(②選手情報入力!H29,種目情報!$A$4:$C$123,3,FALSE),VLOOKUP(②選手情報入力!H29,種目情報!$E$4:$G$210,3,FALSE))))</f>
        <v/>
      </c>
      <c r="S21" t="str">
        <f>IF(E21="","",IF(②選手情報入力!J29="","",IF(I21=1,VLOOKUP(②選手情報入力!J29,種目情報!$A$4:$B$123,2,FALSE),VLOOKUP(②選手情報入力!J29,種目情報!$E$4:$F$210,2,FALSE))))</f>
        <v/>
      </c>
      <c r="T21" t="str">
        <f>IF(E21="","",IF(②選手情報入力!K29="","",②選手情報入力!K29))</f>
        <v/>
      </c>
      <c r="U21" s="35" t="str">
        <f>IF(E21="","",IF(②選手情報入力!J29="","",0))</f>
        <v/>
      </c>
      <c r="V21" t="str">
        <f>IF(E21="","",IF(②選手情報入力!J29="","",IF(I21=1,VLOOKUP(②選手情報入力!J29,種目情報!$A$4:$C$123,3,FALSE),VLOOKUP(②選手情報入力!J29,種目情報!$E$4:$G$210,3,FALSE))))</f>
        <v/>
      </c>
      <c r="W21" t="str">
        <f>IF(E21="","",IF(②選手情報入力!L29="","",IF(I21=1,VLOOKUP(②選手情報入力!L29,種目情報!$A$4:$B$123,2,FALSE),VLOOKUP(②選手情報入力!L29,種目情報!$E$4:$F$210,2,FALSE))))</f>
        <v/>
      </c>
      <c r="X21" t="str">
        <f>IF(E21="","",IF(②選手情報入力!M29="","",②選手情報入力!M29))</f>
        <v/>
      </c>
      <c r="Y21" s="35" t="str">
        <f>IF(E21="","",IF(②選手情報入力!L29="","",0))</f>
        <v/>
      </c>
      <c r="Z21" t="str">
        <f>IF(E21="","",IF(②選手情報入力!L29="","",IF(I21=1,VLOOKUP(②選手情報入力!L29,種目情報!$A$4:$C$22,3,FALSE),VLOOKUP(②選手情報入力!L29,種目情報!$E$4:$G$19,3,FALSE))))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IF(E22="","",①学校情報入力!$D$4)</f>
        <v/>
      </c>
      <c r="D22" t="str">
        <f>IF(E22="","",①学校情報入力!$D$9)</f>
        <v/>
      </c>
      <c r="E22" t="str">
        <f>IF(②選手情報入力!B30="","",②選手情報入力!B30)</f>
        <v/>
      </c>
      <c r="F22" t="str">
        <f>IF(E22="","",②選手情報入力!C30)</f>
        <v/>
      </c>
      <c r="G22" t="str">
        <f>IF(E22="","",②選手情報入力!D30)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IF(E22="","",IF(②選手情報入力!H30="","",IF(I22=1,VLOOKUP(②選手情報入力!H30,種目情報!$A$4:$B$123,2,FALSE),VLOOKUP(②選手情報入力!H30,種目情報!$E$4:$F$210,2,FALSE))))</f>
        <v/>
      </c>
      <c r="P22" t="str">
        <f>IF(E22="","",IF(②選手情報入力!I30="","",②選手情報入力!I30))</f>
        <v/>
      </c>
      <c r="Q22" s="35" t="str">
        <f>IF(E22="","",IF(②選手情報入力!H30="","",0))</f>
        <v/>
      </c>
      <c r="R22" t="str">
        <f>IF(E22="","",IF(②選手情報入力!H30="","",IF(I22=1,VLOOKUP(②選手情報入力!H30,種目情報!$A$4:$C$123,3,FALSE),VLOOKUP(②選手情報入力!H30,種目情報!$E$4:$G$210,3,FALSE))))</f>
        <v/>
      </c>
      <c r="S22" t="str">
        <f>IF(E22="","",IF(②選手情報入力!J30="","",IF(I22=1,VLOOKUP(②選手情報入力!J30,種目情報!$A$4:$B$123,2,FALSE),VLOOKUP(②選手情報入力!J30,種目情報!$E$4:$F$210,2,FALSE))))</f>
        <v/>
      </c>
      <c r="T22" t="str">
        <f>IF(E22="","",IF(②選手情報入力!K30="","",②選手情報入力!K30))</f>
        <v/>
      </c>
      <c r="U22" s="35" t="str">
        <f>IF(E22="","",IF(②選手情報入力!J30="","",0))</f>
        <v/>
      </c>
      <c r="V22" t="str">
        <f>IF(E22="","",IF(②選手情報入力!J30="","",IF(I22=1,VLOOKUP(②選手情報入力!J30,種目情報!$A$4:$C$123,3,FALSE),VLOOKUP(②選手情報入力!J30,種目情報!$E$4:$G$210,3,FALSE))))</f>
        <v/>
      </c>
      <c r="W22" t="str">
        <f>IF(E22="","",IF(②選手情報入力!L30="","",IF(I22=1,VLOOKUP(②選手情報入力!L30,種目情報!$A$4:$B$123,2,FALSE),VLOOKUP(②選手情報入力!L30,種目情報!$E$4:$F$210,2,FALSE))))</f>
        <v/>
      </c>
      <c r="X22" t="str">
        <f>IF(E22="","",IF(②選手情報入力!M30="","",②選手情報入力!M30))</f>
        <v/>
      </c>
      <c r="Y22" s="35" t="str">
        <f>IF(E22="","",IF(②選手情報入力!L30="","",0))</f>
        <v/>
      </c>
      <c r="Z22" t="str">
        <f>IF(E22="","",IF(②選手情報入力!L30="","",IF(I22=1,VLOOKUP(②選手情報入力!L30,種目情報!$A$4:$C$22,3,FALSE),VLOOKUP(②選手情報入力!L30,種目情報!$E$4:$G$19,3,FALSE))))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IF(E23="","",①学校情報入力!$D$4)</f>
        <v/>
      </c>
      <c r="D23" t="str">
        <f>IF(E23="","",①学校情報入力!$D$9)</f>
        <v/>
      </c>
      <c r="E23" t="str">
        <f>IF(②選手情報入力!B31="","",②選手情報入力!B31)</f>
        <v/>
      </c>
      <c r="F23" t="str">
        <f>IF(E23="","",②選手情報入力!C31)</f>
        <v/>
      </c>
      <c r="G23" t="str">
        <f>IF(E23="","",②選手情報入力!D31)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IF(E23="","",IF(②選手情報入力!H31="","",IF(I23=1,VLOOKUP(②選手情報入力!H31,種目情報!$A$4:$B$123,2,FALSE),VLOOKUP(②選手情報入力!H31,種目情報!$E$4:$F$210,2,FALSE))))</f>
        <v/>
      </c>
      <c r="P23" t="str">
        <f>IF(E23="","",IF(②選手情報入力!I31="","",②選手情報入力!I31))</f>
        <v/>
      </c>
      <c r="Q23" s="35" t="str">
        <f>IF(E23="","",IF(②選手情報入力!H31="","",0))</f>
        <v/>
      </c>
      <c r="R23" t="str">
        <f>IF(E23="","",IF(②選手情報入力!H31="","",IF(I23=1,VLOOKUP(②選手情報入力!H31,種目情報!$A$4:$C$123,3,FALSE),VLOOKUP(②選手情報入力!H31,種目情報!$E$4:$G$210,3,FALSE))))</f>
        <v/>
      </c>
      <c r="S23" t="str">
        <f>IF(E23="","",IF(②選手情報入力!J31="","",IF(I23=1,VLOOKUP(②選手情報入力!J31,種目情報!$A$4:$B$123,2,FALSE),VLOOKUP(②選手情報入力!J31,種目情報!$E$4:$F$210,2,FALSE))))</f>
        <v/>
      </c>
      <c r="T23" t="str">
        <f>IF(E23="","",IF(②選手情報入力!K31="","",②選手情報入力!K31))</f>
        <v/>
      </c>
      <c r="U23" s="35" t="str">
        <f>IF(E23="","",IF(②選手情報入力!J31="","",0))</f>
        <v/>
      </c>
      <c r="V23" t="str">
        <f>IF(E23="","",IF(②選手情報入力!J31="","",IF(I23=1,VLOOKUP(②選手情報入力!J31,種目情報!$A$4:$C$123,3,FALSE),VLOOKUP(②選手情報入力!J31,種目情報!$E$4:$G$210,3,FALSE))))</f>
        <v/>
      </c>
      <c r="W23" t="str">
        <f>IF(E23="","",IF(②選手情報入力!L31="","",IF(I23=1,VLOOKUP(②選手情報入力!L31,種目情報!$A$4:$B$123,2,FALSE),VLOOKUP(②選手情報入力!L31,種目情報!$E$4:$F$210,2,FALSE))))</f>
        <v/>
      </c>
      <c r="X23" t="str">
        <f>IF(E23="","",IF(②選手情報入力!M31="","",②選手情報入力!M31))</f>
        <v/>
      </c>
      <c r="Y23" s="35" t="str">
        <f>IF(E23="","",IF(②選手情報入力!L31="","",0))</f>
        <v/>
      </c>
      <c r="Z23" t="str">
        <f>IF(E23="","",IF(②選手情報入力!L31="","",IF(I23=1,VLOOKUP(②選手情報入力!L31,種目情報!$A$4:$C$22,3,FALSE),VLOOKUP(②選手情報入力!L31,種目情報!$E$4:$G$19,3,FALSE))))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IF(E24="","",①学校情報入力!$D$4)</f>
        <v/>
      </c>
      <c r="D24" t="str">
        <f>IF(E24="","",①学校情報入力!$D$9)</f>
        <v/>
      </c>
      <c r="E24" t="str">
        <f>IF(②選手情報入力!B32="","",②選手情報入力!B32)</f>
        <v/>
      </c>
      <c r="F24" t="str">
        <f>IF(E24="","",②選手情報入力!C32)</f>
        <v/>
      </c>
      <c r="G24" t="str">
        <f>IF(E24="","",②選手情報入力!D32)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IF(E24="","",IF(②選手情報入力!H32="","",IF(I24=1,VLOOKUP(②選手情報入力!H32,種目情報!$A$4:$B$123,2,FALSE),VLOOKUP(②選手情報入力!H32,種目情報!$E$4:$F$210,2,FALSE))))</f>
        <v/>
      </c>
      <c r="P24" t="str">
        <f>IF(E24="","",IF(②選手情報入力!I32="","",②選手情報入力!I32))</f>
        <v/>
      </c>
      <c r="Q24" s="35" t="str">
        <f>IF(E24="","",IF(②選手情報入力!H32="","",0))</f>
        <v/>
      </c>
      <c r="R24" t="str">
        <f>IF(E24="","",IF(②選手情報入力!H32="","",IF(I24=1,VLOOKUP(②選手情報入力!H32,種目情報!$A$4:$C$123,3,FALSE),VLOOKUP(②選手情報入力!H32,種目情報!$E$4:$G$210,3,FALSE))))</f>
        <v/>
      </c>
      <c r="S24" t="str">
        <f>IF(E24="","",IF(②選手情報入力!J32="","",IF(I24=1,VLOOKUP(②選手情報入力!J32,種目情報!$A$4:$B$123,2,FALSE),VLOOKUP(②選手情報入力!J32,種目情報!$E$4:$F$210,2,FALSE))))</f>
        <v/>
      </c>
      <c r="T24" t="str">
        <f>IF(E24="","",IF(②選手情報入力!K32="","",②選手情報入力!K32))</f>
        <v/>
      </c>
      <c r="U24" s="35" t="str">
        <f>IF(E24="","",IF(②選手情報入力!J32="","",0))</f>
        <v/>
      </c>
      <c r="V24" t="str">
        <f>IF(E24="","",IF(②選手情報入力!J32="","",IF(I24=1,VLOOKUP(②選手情報入力!J32,種目情報!$A$4:$C$123,3,FALSE),VLOOKUP(②選手情報入力!J32,種目情報!$E$4:$G$210,3,FALSE))))</f>
        <v/>
      </c>
      <c r="W24" t="str">
        <f>IF(E24="","",IF(②選手情報入力!L32="","",IF(I24=1,VLOOKUP(②選手情報入力!L32,種目情報!$A$4:$B$123,2,FALSE),VLOOKUP(②選手情報入力!L32,種目情報!$E$4:$F$210,2,FALSE))))</f>
        <v/>
      </c>
      <c r="X24" t="str">
        <f>IF(E24="","",IF(②選手情報入力!M32="","",②選手情報入力!M32))</f>
        <v/>
      </c>
      <c r="Y24" s="35" t="str">
        <f>IF(E24="","",IF(②選手情報入力!L32="","",0))</f>
        <v/>
      </c>
      <c r="Z24" t="str">
        <f>IF(E24="","",IF(②選手情報入力!L32="","",IF(I24=1,VLOOKUP(②選手情報入力!L32,種目情報!$A$4:$C$22,3,FALSE),VLOOKUP(②選手情報入力!L32,種目情報!$E$4:$G$19,3,FALSE))))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IF(E25="","",①学校情報入力!$D$4)</f>
        <v/>
      </c>
      <c r="D25" t="str">
        <f>IF(E25="","",①学校情報入力!$D$9)</f>
        <v/>
      </c>
      <c r="E25" t="str">
        <f>IF(②選手情報入力!B33="","",②選手情報入力!B33)</f>
        <v/>
      </c>
      <c r="F25" t="str">
        <f>IF(E25="","",②選手情報入力!C33)</f>
        <v/>
      </c>
      <c r="G25" t="str">
        <f>IF(E25="","",②選手情報入力!D33)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IF(E25="","",IF(②選手情報入力!H33="","",IF(I25=1,VLOOKUP(②選手情報入力!H33,種目情報!$A$4:$B$123,2,FALSE),VLOOKUP(②選手情報入力!H33,種目情報!$E$4:$F$210,2,FALSE))))</f>
        <v/>
      </c>
      <c r="P25" t="str">
        <f>IF(E25="","",IF(②選手情報入力!I33="","",②選手情報入力!I33))</f>
        <v/>
      </c>
      <c r="Q25" s="35" t="str">
        <f>IF(E25="","",IF(②選手情報入力!H33="","",0))</f>
        <v/>
      </c>
      <c r="R25" t="str">
        <f>IF(E25="","",IF(②選手情報入力!H33="","",IF(I25=1,VLOOKUP(②選手情報入力!H33,種目情報!$A$4:$C$123,3,FALSE),VLOOKUP(②選手情報入力!H33,種目情報!$E$4:$G$210,3,FALSE))))</f>
        <v/>
      </c>
      <c r="S25" t="str">
        <f>IF(E25="","",IF(②選手情報入力!J33="","",IF(I25=1,VLOOKUP(②選手情報入力!J33,種目情報!$A$4:$B$123,2,FALSE),VLOOKUP(②選手情報入力!J33,種目情報!$E$4:$F$210,2,FALSE))))</f>
        <v/>
      </c>
      <c r="T25" t="str">
        <f>IF(E25="","",IF(②選手情報入力!K33="","",②選手情報入力!K33))</f>
        <v/>
      </c>
      <c r="U25" s="35" t="str">
        <f>IF(E25="","",IF(②選手情報入力!J33="","",0))</f>
        <v/>
      </c>
      <c r="V25" t="str">
        <f>IF(E25="","",IF(②選手情報入力!J33="","",IF(I25=1,VLOOKUP(②選手情報入力!J33,種目情報!$A$4:$C$123,3,FALSE),VLOOKUP(②選手情報入力!J33,種目情報!$E$4:$G$210,3,FALSE))))</f>
        <v/>
      </c>
      <c r="W25" t="str">
        <f>IF(E25="","",IF(②選手情報入力!L33="","",IF(I25=1,VLOOKUP(②選手情報入力!L33,種目情報!$A$4:$B$123,2,FALSE),VLOOKUP(②選手情報入力!L33,種目情報!$E$4:$F$210,2,FALSE))))</f>
        <v/>
      </c>
      <c r="X25" t="str">
        <f>IF(E25="","",IF(②選手情報入力!M33="","",②選手情報入力!M33))</f>
        <v/>
      </c>
      <c r="Y25" s="35" t="str">
        <f>IF(E25="","",IF(②選手情報入力!L33="","",0))</f>
        <v/>
      </c>
      <c r="Z25" t="str">
        <f>IF(E25="","",IF(②選手情報入力!L33="","",IF(I25=1,VLOOKUP(②選手情報入力!L33,種目情報!$A$4:$C$22,3,FALSE),VLOOKUP(②選手情報入力!L33,種目情報!$E$4:$G$19,3,FALSE))))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IF(E26="","",①学校情報入力!$D$4)</f>
        <v/>
      </c>
      <c r="D26" t="str">
        <f>IF(E26="","",①学校情報入力!$D$9)</f>
        <v/>
      </c>
      <c r="E26" t="str">
        <f>IF(②選手情報入力!B34="","",②選手情報入力!B34)</f>
        <v/>
      </c>
      <c r="F26" t="str">
        <f>IF(E26="","",②選手情報入力!C34)</f>
        <v/>
      </c>
      <c r="G26" t="str">
        <f>IF(E26="","",②選手情報入力!D34)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IF(E26="","",IF(②選手情報入力!H34="","",IF(I26=1,VLOOKUP(②選手情報入力!H34,種目情報!$A$4:$B$123,2,FALSE),VLOOKUP(②選手情報入力!H34,種目情報!$E$4:$F$210,2,FALSE))))</f>
        <v/>
      </c>
      <c r="P26" t="str">
        <f>IF(E26="","",IF(②選手情報入力!I34="","",②選手情報入力!I34))</f>
        <v/>
      </c>
      <c r="Q26" s="35" t="str">
        <f>IF(E26="","",IF(②選手情報入力!H34="","",0))</f>
        <v/>
      </c>
      <c r="R26" t="str">
        <f>IF(E26="","",IF(②選手情報入力!H34="","",IF(I26=1,VLOOKUP(②選手情報入力!H34,種目情報!$A$4:$C$123,3,FALSE),VLOOKUP(②選手情報入力!H34,種目情報!$E$4:$G$210,3,FALSE))))</f>
        <v/>
      </c>
      <c r="S26" t="str">
        <f>IF(E26="","",IF(②選手情報入力!J34="","",IF(I26=1,VLOOKUP(②選手情報入力!J34,種目情報!$A$4:$B$123,2,FALSE),VLOOKUP(②選手情報入力!J34,種目情報!$E$4:$F$210,2,FALSE))))</f>
        <v/>
      </c>
      <c r="T26" t="str">
        <f>IF(E26="","",IF(②選手情報入力!K34="","",②選手情報入力!K34))</f>
        <v/>
      </c>
      <c r="U26" s="35" t="str">
        <f>IF(E26="","",IF(②選手情報入力!J34="","",0))</f>
        <v/>
      </c>
      <c r="V26" t="str">
        <f>IF(E26="","",IF(②選手情報入力!J34="","",IF(I26=1,VLOOKUP(②選手情報入力!J34,種目情報!$A$4:$C$123,3,FALSE),VLOOKUP(②選手情報入力!J34,種目情報!$E$4:$G$210,3,FALSE))))</f>
        <v/>
      </c>
      <c r="W26" t="str">
        <f>IF(E26="","",IF(②選手情報入力!L34="","",IF(I26=1,VLOOKUP(②選手情報入力!L34,種目情報!$A$4:$B$123,2,FALSE),VLOOKUP(②選手情報入力!L34,種目情報!$E$4:$F$210,2,FALSE))))</f>
        <v/>
      </c>
      <c r="X26" t="str">
        <f>IF(E26="","",IF(②選手情報入力!M34="","",②選手情報入力!M34))</f>
        <v/>
      </c>
      <c r="Y26" s="35" t="str">
        <f>IF(E26="","",IF(②選手情報入力!L34="","",0))</f>
        <v/>
      </c>
      <c r="Z26" t="str">
        <f>IF(E26="","",IF(②選手情報入力!L34="","",IF(I26=1,VLOOKUP(②選手情報入力!L34,種目情報!$A$4:$C$22,3,FALSE),VLOOKUP(②選手情報入力!L34,種目情報!$E$4:$G$19,3,FALSE))))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IF(E27="","",①学校情報入力!$D$4)</f>
        <v/>
      </c>
      <c r="D27" t="str">
        <f>IF(E27="","",①学校情報入力!$D$9)</f>
        <v/>
      </c>
      <c r="E27" t="str">
        <f>IF(②選手情報入力!B35="","",②選手情報入力!B35)</f>
        <v/>
      </c>
      <c r="F27" t="str">
        <f>IF(E27="","",②選手情報入力!C35)</f>
        <v/>
      </c>
      <c r="G27" t="str">
        <f>IF(E27="","",②選手情報入力!D35)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IF(E27="","",IF(②選手情報入力!H35="","",IF(I27=1,VLOOKUP(②選手情報入力!H35,種目情報!$A$4:$B$123,2,FALSE),VLOOKUP(②選手情報入力!H35,種目情報!$E$4:$F$210,2,FALSE))))</f>
        <v/>
      </c>
      <c r="P27" t="str">
        <f>IF(E27="","",IF(②選手情報入力!I35="","",②選手情報入力!I35))</f>
        <v/>
      </c>
      <c r="Q27" s="35" t="str">
        <f>IF(E27="","",IF(②選手情報入力!H35="","",0))</f>
        <v/>
      </c>
      <c r="R27" t="str">
        <f>IF(E27="","",IF(②選手情報入力!H35="","",IF(I27=1,VLOOKUP(②選手情報入力!H35,種目情報!$A$4:$C$123,3,FALSE),VLOOKUP(②選手情報入力!H35,種目情報!$E$4:$G$210,3,FALSE))))</f>
        <v/>
      </c>
      <c r="S27" t="str">
        <f>IF(E27="","",IF(②選手情報入力!J35="","",IF(I27=1,VLOOKUP(②選手情報入力!J35,種目情報!$A$4:$B$123,2,FALSE),VLOOKUP(②選手情報入力!J35,種目情報!$E$4:$F$210,2,FALSE))))</f>
        <v/>
      </c>
      <c r="T27" t="str">
        <f>IF(E27="","",IF(②選手情報入力!K35="","",②選手情報入力!K35))</f>
        <v/>
      </c>
      <c r="U27" s="35" t="str">
        <f>IF(E27="","",IF(②選手情報入力!J35="","",0))</f>
        <v/>
      </c>
      <c r="V27" t="str">
        <f>IF(E27="","",IF(②選手情報入力!J35="","",IF(I27=1,VLOOKUP(②選手情報入力!J35,種目情報!$A$4:$C$123,3,FALSE),VLOOKUP(②選手情報入力!J35,種目情報!$E$4:$G$210,3,FALSE))))</f>
        <v/>
      </c>
      <c r="W27" t="str">
        <f>IF(E27="","",IF(②選手情報入力!L35="","",IF(I27=1,VLOOKUP(②選手情報入力!L35,種目情報!$A$4:$B$123,2,FALSE),VLOOKUP(②選手情報入力!L35,種目情報!$E$4:$F$210,2,FALSE))))</f>
        <v/>
      </c>
      <c r="X27" t="str">
        <f>IF(E27="","",IF(②選手情報入力!M35="","",②選手情報入力!M35))</f>
        <v/>
      </c>
      <c r="Y27" s="35" t="str">
        <f>IF(E27="","",IF(②選手情報入力!L35="","",0))</f>
        <v/>
      </c>
      <c r="Z27" t="str">
        <f>IF(E27="","",IF(②選手情報入力!L35="","",IF(I27=1,VLOOKUP(②選手情報入力!L35,種目情報!$A$4:$C$22,3,FALSE),VLOOKUP(②選手情報入力!L35,種目情報!$E$4:$G$19,3,FALSE))))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IF(E28="","",①学校情報入力!$D$4)</f>
        <v/>
      </c>
      <c r="D28" t="str">
        <f>IF(E28="","",①学校情報入力!$D$9)</f>
        <v/>
      </c>
      <c r="E28" t="str">
        <f>IF(②選手情報入力!B36="","",②選手情報入力!B36)</f>
        <v/>
      </c>
      <c r="F28" t="str">
        <f>IF(E28="","",②選手情報入力!C36)</f>
        <v/>
      </c>
      <c r="G28" t="str">
        <f>IF(E28="","",②選手情報入力!D36)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IF(E28="","",IF(②選手情報入力!H36="","",IF(I28=1,VLOOKUP(②選手情報入力!H36,種目情報!$A$4:$B$123,2,FALSE),VLOOKUP(②選手情報入力!H36,種目情報!$E$4:$F$210,2,FALSE))))</f>
        <v/>
      </c>
      <c r="P28" t="str">
        <f>IF(E28="","",IF(②選手情報入力!I36="","",②選手情報入力!I36))</f>
        <v/>
      </c>
      <c r="Q28" s="35" t="str">
        <f>IF(E28="","",IF(②選手情報入力!H36="","",0))</f>
        <v/>
      </c>
      <c r="R28" t="str">
        <f>IF(E28="","",IF(②選手情報入力!H36="","",IF(I28=1,VLOOKUP(②選手情報入力!H36,種目情報!$A$4:$C$123,3,FALSE),VLOOKUP(②選手情報入力!H36,種目情報!$E$4:$G$210,3,FALSE))))</f>
        <v/>
      </c>
      <c r="S28" t="str">
        <f>IF(E28="","",IF(②選手情報入力!J36="","",IF(I28=1,VLOOKUP(②選手情報入力!J36,種目情報!$A$4:$B$123,2,FALSE),VLOOKUP(②選手情報入力!J36,種目情報!$E$4:$F$210,2,FALSE))))</f>
        <v/>
      </c>
      <c r="T28" t="str">
        <f>IF(E28="","",IF(②選手情報入力!K36="","",②選手情報入力!K36))</f>
        <v/>
      </c>
      <c r="U28" s="35" t="str">
        <f>IF(E28="","",IF(②選手情報入力!J36="","",0))</f>
        <v/>
      </c>
      <c r="V28" t="str">
        <f>IF(E28="","",IF(②選手情報入力!J36="","",IF(I28=1,VLOOKUP(②選手情報入力!J36,種目情報!$A$4:$C$123,3,FALSE),VLOOKUP(②選手情報入力!J36,種目情報!$E$4:$G$210,3,FALSE))))</f>
        <v/>
      </c>
      <c r="W28" t="str">
        <f>IF(E28="","",IF(②選手情報入力!L36="","",IF(I28=1,VLOOKUP(②選手情報入力!L36,種目情報!$A$4:$B$123,2,FALSE),VLOOKUP(②選手情報入力!L36,種目情報!$E$4:$F$210,2,FALSE))))</f>
        <v/>
      </c>
      <c r="X28" t="str">
        <f>IF(E28="","",IF(②選手情報入力!M36="","",②選手情報入力!M36))</f>
        <v/>
      </c>
      <c r="Y28" s="35" t="str">
        <f>IF(E28="","",IF(②選手情報入力!L36="","",0))</f>
        <v/>
      </c>
      <c r="Z28" t="str">
        <f>IF(E28="","",IF(②選手情報入力!L36="","",IF(I28=1,VLOOKUP(②選手情報入力!L36,種目情報!$A$4:$C$22,3,FALSE),VLOOKUP(②選手情報入力!L36,種目情報!$E$4:$G$19,3,FALSE))))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IF(E29="","",①学校情報入力!$D$4)</f>
        <v/>
      </c>
      <c r="D29" t="str">
        <f>IF(E29="","",①学校情報入力!$D$9)</f>
        <v/>
      </c>
      <c r="E29" t="str">
        <f>IF(②選手情報入力!B37="","",②選手情報入力!B37)</f>
        <v/>
      </c>
      <c r="F29" t="str">
        <f>IF(E29="","",②選手情報入力!C37)</f>
        <v/>
      </c>
      <c r="G29" t="str">
        <f>IF(E29="","",②選手情報入力!D37)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IF(E29="","",IF(②選手情報入力!H37="","",IF(I29=1,VLOOKUP(②選手情報入力!H37,種目情報!$A$4:$B$123,2,FALSE),VLOOKUP(②選手情報入力!H37,種目情報!$E$4:$F$210,2,FALSE))))</f>
        <v/>
      </c>
      <c r="P29" t="str">
        <f>IF(E29="","",IF(②選手情報入力!I37="","",②選手情報入力!I37))</f>
        <v/>
      </c>
      <c r="Q29" s="35" t="str">
        <f>IF(E29="","",IF(②選手情報入力!H37="","",0))</f>
        <v/>
      </c>
      <c r="R29" t="str">
        <f>IF(E29="","",IF(②選手情報入力!H37="","",IF(I29=1,VLOOKUP(②選手情報入力!H37,種目情報!$A$4:$C$123,3,FALSE),VLOOKUP(②選手情報入力!H37,種目情報!$E$4:$G$210,3,FALSE))))</f>
        <v/>
      </c>
      <c r="S29" t="str">
        <f>IF(E29="","",IF(②選手情報入力!J37="","",IF(I29=1,VLOOKUP(②選手情報入力!J37,種目情報!$A$4:$B$123,2,FALSE),VLOOKUP(②選手情報入力!J37,種目情報!$E$4:$F$210,2,FALSE))))</f>
        <v/>
      </c>
      <c r="T29" t="str">
        <f>IF(E29="","",IF(②選手情報入力!K37="","",②選手情報入力!K37))</f>
        <v/>
      </c>
      <c r="U29" s="35" t="str">
        <f>IF(E29="","",IF(②選手情報入力!J37="","",0))</f>
        <v/>
      </c>
      <c r="V29" t="str">
        <f>IF(E29="","",IF(②選手情報入力!J37="","",IF(I29=1,VLOOKUP(②選手情報入力!J37,種目情報!$A$4:$C$123,3,FALSE),VLOOKUP(②選手情報入力!J37,種目情報!$E$4:$G$210,3,FALSE))))</f>
        <v/>
      </c>
      <c r="W29" t="str">
        <f>IF(E29="","",IF(②選手情報入力!L37="","",IF(I29=1,VLOOKUP(②選手情報入力!L37,種目情報!$A$4:$B$123,2,FALSE),VLOOKUP(②選手情報入力!L37,種目情報!$E$4:$F$210,2,FALSE))))</f>
        <v/>
      </c>
      <c r="X29" t="str">
        <f>IF(E29="","",IF(②選手情報入力!M37="","",②選手情報入力!M37))</f>
        <v/>
      </c>
      <c r="Y29" s="35" t="str">
        <f>IF(E29="","",IF(②選手情報入力!L37="","",0))</f>
        <v/>
      </c>
      <c r="Z29" t="str">
        <f>IF(E29="","",IF(②選手情報入力!L37="","",IF(I29=1,VLOOKUP(②選手情報入力!L37,種目情報!$A$4:$C$22,3,FALSE),VLOOKUP(②選手情報入力!L37,種目情報!$E$4:$G$19,3,FALSE))))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IF(E30="","",①学校情報入力!$D$4)</f>
        <v/>
      </c>
      <c r="D30" t="str">
        <f>IF(E30="","",①学校情報入力!$D$9)</f>
        <v/>
      </c>
      <c r="E30" t="str">
        <f>IF(②選手情報入力!B38="","",②選手情報入力!B38)</f>
        <v/>
      </c>
      <c r="F30" t="str">
        <f>IF(E30="","",②選手情報入力!C38)</f>
        <v/>
      </c>
      <c r="G30" t="str">
        <f>IF(E30="","",②選手情報入力!D38)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IF(E30="","",IF(②選手情報入力!H38="","",IF(I30=1,VLOOKUP(②選手情報入力!H38,種目情報!$A$4:$B$123,2,FALSE),VLOOKUP(②選手情報入力!H38,種目情報!$E$4:$F$210,2,FALSE))))</f>
        <v/>
      </c>
      <c r="P30" t="str">
        <f>IF(E30="","",IF(②選手情報入力!I38="","",②選手情報入力!I38))</f>
        <v/>
      </c>
      <c r="Q30" s="35" t="str">
        <f>IF(E30="","",IF(②選手情報入力!H38="","",0))</f>
        <v/>
      </c>
      <c r="R30" t="str">
        <f>IF(E30="","",IF(②選手情報入力!H38="","",IF(I30=1,VLOOKUP(②選手情報入力!H38,種目情報!$A$4:$C$123,3,FALSE),VLOOKUP(②選手情報入力!H38,種目情報!$E$4:$G$210,3,FALSE))))</f>
        <v/>
      </c>
      <c r="S30" t="str">
        <f>IF(E30="","",IF(②選手情報入力!J38="","",IF(I30=1,VLOOKUP(②選手情報入力!J38,種目情報!$A$4:$B$123,2,FALSE),VLOOKUP(②選手情報入力!J38,種目情報!$E$4:$F$210,2,FALSE))))</f>
        <v/>
      </c>
      <c r="T30" t="str">
        <f>IF(E30="","",IF(②選手情報入力!K38="","",②選手情報入力!K38))</f>
        <v/>
      </c>
      <c r="U30" s="35" t="str">
        <f>IF(E30="","",IF(②選手情報入力!J38="","",0))</f>
        <v/>
      </c>
      <c r="V30" t="str">
        <f>IF(E30="","",IF(②選手情報入力!J38="","",IF(I30=1,VLOOKUP(②選手情報入力!J38,種目情報!$A$4:$C$123,3,FALSE),VLOOKUP(②選手情報入力!J38,種目情報!$E$4:$G$210,3,FALSE))))</f>
        <v/>
      </c>
      <c r="W30" t="str">
        <f>IF(E30="","",IF(②選手情報入力!L38="","",IF(I30=1,VLOOKUP(②選手情報入力!L38,種目情報!$A$4:$B$123,2,FALSE),VLOOKUP(②選手情報入力!L38,種目情報!$E$4:$F$210,2,FALSE))))</f>
        <v/>
      </c>
      <c r="X30" t="str">
        <f>IF(E30="","",IF(②選手情報入力!M38="","",②選手情報入力!M38))</f>
        <v/>
      </c>
      <c r="Y30" s="35" t="str">
        <f>IF(E30="","",IF(②選手情報入力!L38="","",0))</f>
        <v/>
      </c>
      <c r="Z30" t="str">
        <f>IF(E30="","",IF(②選手情報入力!L38="","",IF(I30=1,VLOOKUP(②選手情報入力!L38,種目情報!$A$4:$C$22,3,FALSE),VLOOKUP(②選手情報入力!L38,種目情報!$E$4:$G$19,3,FALSE))))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IF(E31="","",①学校情報入力!$D$4)</f>
        <v/>
      </c>
      <c r="D31" t="str">
        <f>IF(E31="","",①学校情報入力!$D$9)</f>
        <v/>
      </c>
      <c r="E31" t="str">
        <f>IF(②選手情報入力!B39="","",②選手情報入力!B39)</f>
        <v/>
      </c>
      <c r="F31" t="str">
        <f>IF(E31="","",②選手情報入力!C39)</f>
        <v/>
      </c>
      <c r="G31" t="str">
        <f>IF(E31="","",②選手情報入力!D39)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IF(E31="","",IF(②選手情報入力!H39="","",IF(I31=1,VLOOKUP(②選手情報入力!H39,種目情報!$A$4:$B$123,2,FALSE),VLOOKUP(②選手情報入力!H39,種目情報!$E$4:$F$210,2,FALSE))))</f>
        <v/>
      </c>
      <c r="P31" t="str">
        <f>IF(E31="","",IF(②選手情報入力!I39="","",②選手情報入力!I39))</f>
        <v/>
      </c>
      <c r="Q31" s="35" t="str">
        <f>IF(E31="","",IF(②選手情報入力!H39="","",0))</f>
        <v/>
      </c>
      <c r="R31" t="str">
        <f>IF(E31="","",IF(②選手情報入力!H39="","",IF(I31=1,VLOOKUP(②選手情報入力!H39,種目情報!$A$4:$C$123,3,FALSE),VLOOKUP(②選手情報入力!H39,種目情報!$E$4:$G$210,3,FALSE))))</f>
        <v/>
      </c>
      <c r="S31" t="str">
        <f>IF(E31="","",IF(②選手情報入力!J39="","",IF(I31=1,VLOOKUP(②選手情報入力!J39,種目情報!$A$4:$B$123,2,FALSE),VLOOKUP(②選手情報入力!J39,種目情報!$E$4:$F$210,2,FALSE))))</f>
        <v/>
      </c>
      <c r="T31" t="str">
        <f>IF(E31="","",IF(②選手情報入力!K39="","",②選手情報入力!K39))</f>
        <v/>
      </c>
      <c r="U31" s="35" t="str">
        <f>IF(E31="","",IF(②選手情報入力!J39="","",0))</f>
        <v/>
      </c>
      <c r="V31" t="str">
        <f>IF(E31="","",IF(②選手情報入力!J39="","",IF(I31=1,VLOOKUP(②選手情報入力!J39,種目情報!$A$4:$C$123,3,FALSE),VLOOKUP(②選手情報入力!J39,種目情報!$E$4:$G$210,3,FALSE))))</f>
        <v/>
      </c>
      <c r="W31" t="str">
        <f>IF(E31="","",IF(②選手情報入力!L39="","",IF(I31=1,VLOOKUP(②選手情報入力!L39,種目情報!$A$4:$B$123,2,FALSE),VLOOKUP(②選手情報入力!L39,種目情報!$E$4:$F$210,2,FALSE))))</f>
        <v/>
      </c>
      <c r="X31" t="str">
        <f>IF(E31="","",IF(②選手情報入力!M39="","",②選手情報入力!M39))</f>
        <v/>
      </c>
      <c r="Y31" s="35" t="str">
        <f>IF(E31="","",IF(②選手情報入力!L39="","",0))</f>
        <v/>
      </c>
      <c r="Z31" t="str">
        <f>IF(E31="","",IF(②選手情報入力!L39="","",IF(I31=1,VLOOKUP(②選手情報入力!L39,種目情報!$A$4:$C$22,3,FALSE),VLOOKUP(②選手情報入力!L39,種目情報!$E$4:$G$19,3,FALSE))))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IF(E32="","",①学校情報入力!$D$4)</f>
        <v/>
      </c>
      <c r="D32" t="str">
        <f>IF(E32="","",①学校情報入力!$D$9)</f>
        <v/>
      </c>
      <c r="E32" t="str">
        <f>IF(②選手情報入力!B40="","",②選手情報入力!B40)</f>
        <v/>
      </c>
      <c r="F32" t="str">
        <f>IF(E32="","",②選手情報入力!C40)</f>
        <v/>
      </c>
      <c r="G32" t="str">
        <f>IF(E32="","",②選手情報入力!D40)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IF(E32="","",IF(②選手情報入力!H40="","",IF(I32=1,VLOOKUP(②選手情報入力!H40,種目情報!$A$4:$B$123,2,FALSE),VLOOKUP(②選手情報入力!H40,種目情報!$E$4:$F$210,2,FALSE))))</f>
        <v/>
      </c>
      <c r="P32" t="str">
        <f>IF(E32="","",IF(②選手情報入力!I40="","",②選手情報入力!I40))</f>
        <v/>
      </c>
      <c r="Q32" s="35" t="str">
        <f>IF(E32="","",IF(②選手情報入力!H40="","",0))</f>
        <v/>
      </c>
      <c r="R32" t="str">
        <f>IF(E32="","",IF(②選手情報入力!H40="","",IF(I32=1,VLOOKUP(②選手情報入力!H40,種目情報!$A$4:$C$123,3,FALSE),VLOOKUP(②選手情報入力!H40,種目情報!$E$4:$G$210,3,FALSE))))</f>
        <v/>
      </c>
      <c r="S32" t="str">
        <f>IF(E32="","",IF(②選手情報入力!J40="","",IF(I32=1,VLOOKUP(②選手情報入力!J40,種目情報!$A$4:$B$123,2,FALSE),VLOOKUP(②選手情報入力!J40,種目情報!$E$4:$F$210,2,FALSE))))</f>
        <v/>
      </c>
      <c r="T32" t="str">
        <f>IF(E32="","",IF(②選手情報入力!K40="","",②選手情報入力!K40))</f>
        <v/>
      </c>
      <c r="U32" s="35" t="str">
        <f>IF(E32="","",IF(②選手情報入力!J40="","",0))</f>
        <v/>
      </c>
      <c r="V32" t="str">
        <f>IF(E32="","",IF(②選手情報入力!J40="","",IF(I32=1,VLOOKUP(②選手情報入力!J40,種目情報!$A$4:$C$123,3,FALSE),VLOOKUP(②選手情報入力!J40,種目情報!$E$4:$G$210,3,FALSE))))</f>
        <v/>
      </c>
      <c r="W32" t="str">
        <f>IF(E32="","",IF(②選手情報入力!L40="","",IF(I32=1,VLOOKUP(②選手情報入力!L40,種目情報!$A$4:$B$123,2,FALSE),VLOOKUP(②選手情報入力!L40,種目情報!$E$4:$F$210,2,FALSE))))</f>
        <v/>
      </c>
      <c r="X32" t="str">
        <f>IF(E32="","",IF(②選手情報入力!M40="","",②選手情報入力!M40))</f>
        <v/>
      </c>
      <c r="Y32" s="35" t="str">
        <f>IF(E32="","",IF(②選手情報入力!L40="","",0))</f>
        <v/>
      </c>
      <c r="Z32" t="str">
        <f>IF(E32="","",IF(②選手情報入力!L40="","",IF(I32=1,VLOOKUP(②選手情報入力!L40,種目情報!$A$4:$C$22,3,FALSE),VLOOKUP(②選手情報入力!L40,種目情報!$E$4:$G$19,3,FALSE))))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IF(E33="","",①学校情報入力!$D$4)</f>
        <v/>
      </c>
      <c r="D33" t="str">
        <f>IF(E33="","",①学校情報入力!$D$9)</f>
        <v/>
      </c>
      <c r="E33" t="str">
        <f>IF(②選手情報入力!B41="","",②選手情報入力!B41)</f>
        <v/>
      </c>
      <c r="F33" t="str">
        <f>IF(E33="","",②選手情報入力!C41)</f>
        <v/>
      </c>
      <c r="G33" t="str">
        <f>IF(E33="","",②選手情報入力!D41)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IF(E33="","",IF(②選手情報入力!H41="","",IF(I33=1,VLOOKUP(②選手情報入力!H41,種目情報!$A$4:$B$123,2,FALSE),VLOOKUP(②選手情報入力!H41,種目情報!$E$4:$F$210,2,FALSE))))</f>
        <v/>
      </c>
      <c r="P33" t="str">
        <f>IF(E33="","",IF(②選手情報入力!I41="","",②選手情報入力!I41))</f>
        <v/>
      </c>
      <c r="Q33" s="35" t="str">
        <f>IF(E33="","",IF(②選手情報入力!H41="","",0))</f>
        <v/>
      </c>
      <c r="R33" t="str">
        <f>IF(E33="","",IF(②選手情報入力!H41="","",IF(I33=1,VLOOKUP(②選手情報入力!H41,種目情報!$A$4:$C$123,3,FALSE),VLOOKUP(②選手情報入力!H41,種目情報!$E$4:$G$210,3,FALSE))))</f>
        <v/>
      </c>
      <c r="S33" t="str">
        <f>IF(E33="","",IF(②選手情報入力!J41="","",IF(I33=1,VLOOKUP(②選手情報入力!J41,種目情報!$A$4:$B$123,2,FALSE),VLOOKUP(②選手情報入力!J41,種目情報!$E$4:$F$210,2,FALSE))))</f>
        <v/>
      </c>
      <c r="T33" t="str">
        <f>IF(E33="","",IF(②選手情報入力!K41="","",②選手情報入力!K41))</f>
        <v/>
      </c>
      <c r="U33" s="35" t="str">
        <f>IF(E33="","",IF(②選手情報入力!J41="","",0))</f>
        <v/>
      </c>
      <c r="V33" t="str">
        <f>IF(E33="","",IF(②選手情報入力!J41="","",IF(I33=1,VLOOKUP(②選手情報入力!J41,種目情報!$A$4:$C$123,3,FALSE),VLOOKUP(②選手情報入力!J41,種目情報!$E$4:$G$210,3,FALSE))))</f>
        <v/>
      </c>
      <c r="W33" t="str">
        <f>IF(E33="","",IF(②選手情報入力!L41="","",IF(I33=1,VLOOKUP(②選手情報入力!L41,種目情報!$A$4:$B$123,2,FALSE),VLOOKUP(②選手情報入力!L41,種目情報!$E$4:$F$210,2,FALSE))))</f>
        <v/>
      </c>
      <c r="X33" t="str">
        <f>IF(E33="","",IF(②選手情報入力!M41="","",②選手情報入力!M41))</f>
        <v/>
      </c>
      <c r="Y33" s="35" t="str">
        <f>IF(E33="","",IF(②選手情報入力!L41="","",0))</f>
        <v/>
      </c>
      <c r="Z33" t="str">
        <f>IF(E33="","",IF(②選手情報入力!L41="","",IF(I33=1,VLOOKUP(②選手情報入力!L41,種目情報!$A$4:$C$22,3,FALSE),VLOOKUP(②選手情報入力!L41,種目情報!$E$4:$G$19,3,FALSE))))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IF(E34="","",①学校情報入力!$D$4)</f>
        <v/>
      </c>
      <c r="D34" t="str">
        <f>IF(E34="","",①学校情報入力!$D$9)</f>
        <v/>
      </c>
      <c r="E34" t="str">
        <f>IF(②選手情報入力!B42="","",②選手情報入力!B42)</f>
        <v/>
      </c>
      <c r="F34" t="str">
        <f>IF(E34="","",②選手情報入力!C42)</f>
        <v/>
      </c>
      <c r="G34" t="str">
        <f>IF(E34="","",②選手情報入力!D42)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IF(E34="","",IF(②選手情報入力!H42="","",IF(I34=1,VLOOKUP(②選手情報入力!H42,種目情報!$A$4:$B$123,2,FALSE),VLOOKUP(②選手情報入力!H42,種目情報!$E$4:$F$210,2,FALSE))))</f>
        <v/>
      </c>
      <c r="P34" t="str">
        <f>IF(E34="","",IF(②選手情報入力!I42="","",②選手情報入力!I42))</f>
        <v/>
      </c>
      <c r="Q34" s="35" t="str">
        <f>IF(E34="","",IF(②選手情報入力!H42="","",0))</f>
        <v/>
      </c>
      <c r="R34" t="str">
        <f>IF(E34="","",IF(②選手情報入力!H42="","",IF(I34=1,VLOOKUP(②選手情報入力!H42,種目情報!$A$4:$C$123,3,FALSE),VLOOKUP(②選手情報入力!H42,種目情報!$E$4:$G$210,3,FALSE))))</f>
        <v/>
      </c>
      <c r="S34" t="str">
        <f>IF(E34="","",IF(②選手情報入力!J42="","",IF(I34=1,VLOOKUP(②選手情報入力!J42,種目情報!$A$4:$B$123,2,FALSE),VLOOKUP(②選手情報入力!J42,種目情報!$E$4:$F$210,2,FALSE))))</f>
        <v/>
      </c>
      <c r="T34" t="str">
        <f>IF(E34="","",IF(②選手情報入力!K42="","",②選手情報入力!K42))</f>
        <v/>
      </c>
      <c r="U34" s="35" t="str">
        <f>IF(E34="","",IF(②選手情報入力!J42="","",0))</f>
        <v/>
      </c>
      <c r="V34" t="str">
        <f>IF(E34="","",IF(②選手情報入力!J42="","",IF(I34=1,VLOOKUP(②選手情報入力!J42,種目情報!$A$4:$C$123,3,FALSE),VLOOKUP(②選手情報入力!J42,種目情報!$E$4:$G$210,3,FALSE))))</f>
        <v/>
      </c>
      <c r="W34" t="str">
        <f>IF(E34="","",IF(②選手情報入力!L42="","",IF(I34=1,VLOOKUP(②選手情報入力!L42,種目情報!$A$4:$B$123,2,FALSE),VLOOKUP(②選手情報入力!L42,種目情報!$E$4:$F$210,2,FALSE))))</f>
        <v/>
      </c>
      <c r="X34" t="str">
        <f>IF(E34="","",IF(②選手情報入力!M42="","",②選手情報入力!M42))</f>
        <v/>
      </c>
      <c r="Y34" s="35" t="str">
        <f>IF(E34="","",IF(②選手情報入力!L42="","",0))</f>
        <v/>
      </c>
      <c r="Z34" t="str">
        <f>IF(E34="","",IF(②選手情報入力!L42="","",IF(I34=1,VLOOKUP(②選手情報入力!L42,種目情報!$A$4:$C$22,3,FALSE),VLOOKUP(②選手情報入力!L42,種目情報!$E$4:$G$19,3,FALSE))))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IF(E35="","",①学校情報入力!$D$4)</f>
        <v/>
      </c>
      <c r="D35" t="str">
        <f>IF(E35="","",①学校情報入力!$D$9)</f>
        <v/>
      </c>
      <c r="E35" t="str">
        <f>IF(②選手情報入力!B43="","",②選手情報入力!B43)</f>
        <v/>
      </c>
      <c r="F35" t="str">
        <f>IF(E35="","",②選手情報入力!C43)</f>
        <v/>
      </c>
      <c r="G35" t="str">
        <f>IF(E35="","",②選手情報入力!D43)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IF(E35="","",IF(②選手情報入力!H43="","",IF(I35=1,VLOOKUP(②選手情報入力!H43,種目情報!$A$4:$B$123,2,FALSE),VLOOKUP(②選手情報入力!H43,種目情報!$E$4:$F$210,2,FALSE))))</f>
        <v/>
      </c>
      <c r="P35" t="str">
        <f>IF(E35="","",IF(②選手情報入力!I43="","",②選手情報入力!I43))</f>
        <v/>
      </c>
      <c r="Q35" s="35" t="str">
        <f>IF(E35="","",IF(②選手情報入力!H43="","",0))</f>
        <v/>
      </c>
      <c r="R35" t="str">
        <f>IF(E35="","",IF(②選手情報入力!H43="","",IF(I35=1,VLOOKUP(②選手情報入力!H43,種目情報!$A$4:$C$123,3,FALSE),VLOOKUP(②選手情報入力!H43,種目情報!$E$4:$G$210,3,FALSE))))</f>
        <v/>
      </c>
      <c r="S35" t="str">
        <f>IF(E35="","",IF(②選手情報入力!J43="","",IF(I35=1,VLOOKUP(②選手情報入力!J43,種目情報!$A$4:$B$123,2,FALSE),VLOOKUP(②選手情報入力!J43,種目情報!$E$4:$F$210,2,FALSE))))</f>
        <v/>
      </c>
      <c r="T35" t="str">
        <f>IF(E35="","",IF(②選手情報入力!K43="","",②選手情報入力!K43))</f>
        <v/>
      </c>
      <c r="U35" s="35" t="str">
        <f>IF(E35="","",IF(②選手情報入力!J43="","",0))</f>
        <v/>
      </c>
      <c r="V35" t="str">
        <f>IF(E35="","",IF(②選手情報入力!J43="","",IF(I35=1,VLOOKUP(②選手情報入力!J43,種目情報!$A$4:$C$123,3,FALSE),VLOOKUP(②選手情報入力!J43,種目情報!$E$4:$G$210,3,FALSE))))</f>
        <v/>
      </c>
      <c r="W35" t="str">
        <f>IF(E35="","",IF(②選手情報入力!L43="","",IF(I35=1,VLOOKUP(②選手情報入力!L43,種目情報!$A$4:$B$123,2,FALSE),VLOOKUP(②選手情報入力!L43,種目情報!$E$4:$F$210,2,FALSE))))</f>
        <v/>
      </c>
      <c r="X35" t="str">
        <f>IF(E35="","",IF(②選手情報入力!M43="","",②選手情報入力!M43))</f>
        <v/>
      </c>
      <c r="Y35" s="35" t="str">
        <f>IF(E35="","",IF(②選手情報入力!L43="","",0))</f>
        <v/>
      </c>
      <c r="Z35" t="str">
        <f>IF(E35="","",IF(②選手情報入力!L43="","",IF(I35=1,VLOOKUP(②選手情報入力!L43,種目情報!$A$4:$C$22,3,FALSE),VLOOKUP(②選手情報入力!L43,種目情報!$E$4:$G$19,3,FALSE))))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IF(E36="","",①学校情報入力!$D$4)</f>
        <v/>
      </c>
      <c r="D36" t="str">
        <f>IF(E36="","",①学校情報入力!$D$9)</f>
        <v/>
      </c>
      <c r="E36" t="str">
        <f>IF(②選手情報入力!B44="","",②選手情報入力!B44)</f>
        <v/>
      </c>
      <c r="F36" t="str">
        <f>IF(E36="","",②選手情報入力!C44)</f>
        <v/>
      </c>
      <c r="G36" t="str">
        <f>IF(E36="","",②選手情報入力!D44)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IF(E36="","",IF(②選手情報入力!H44="","",IF(I36=1,VLOOKUP(②選手情報入力!H44,種目情報!$A$4:$B$123,2,FALSE),VLOOKUP(②選手情報入力!H44,種目情報!$E$4:$F$210,2,FALSE))))</f>
        <v/>
      </c>
      <c r="P36" t="str">
        <f>IF(E36="","",IF(②選手情報入力!I44="","",②選手情報入力!I44))</f>
        <v/>
      </c>
      <c r="Q36" s="35" t="str">
        <f>IF(E36="","",IF(②選手情報入力!H44="","",0))</f>
        <v/>
      </c>
      <c r="R36" t="str">
        <f>IF(E36="","",IF(②選手情報入力!H44="","",IF(I36=1,VLOOKUP(②選手情報入力!H44,種目情報!$A$4:$C$123,3,FALSE),VLOOKUP(②選手情報入力!H44,種目情報!$E$4:$G$210,3,FALSE))))</f>
        <v/>
      </c>
      <c r="S36" t="str">
        <f>IF(E36="","",IF(②選手情報入力!J44="","",IF(I36=1,VLOOKUP(②選手情報入力!J44,種目情報!$A$4:$B$123,2,FALSE),VLOOKUP(②選手情報入力!J44,種目情報!$E$4:$F$210,2,FALSE))))</f>
        <v/>
      </c>
      <c r="T36" t="str">
        <f>IF(E36="","",IF(②選手情報入力!K44="","",②選手情報入力!K44))</f>
        <v/>
      </c>
      <c r="U36" s="35" t="str">
        <f>IF(E36="","",IF(②選手情報入力!J44="","",0))</f>
        <v/>
      </c>
      <c r="V36" t="str">
        <f>IF(E36="","",IF(②選手情報入力!J44="","",IF(I36=1,VLOOKUP(②選手情報入力!J44,種目情報!$A$4:$C$123,3,FALSE),VLOOKUP(②選手情報入力!J44,種目情報!$E$4:$G$210,3,FALSE))))</f>
        <v/>
      </c>
      <c r="W36" t="str">
        <f>IF(E36="","",IF(②選手情報入力!L44="","",IF(I36=1,VLOOKUP(②選手情報入力!L44,種目情報!$A$4:$B$123,2,FALSE),VLOOKUP(②選手情報入力!L44,種目情報!$E$4:$F$210,2,FALSE))))</f>
        <v/>
      </c>
      <c r="X36" t="str">
        <f>IF(E36="","",IF(②選手情報入力!M44="","",②選手情報入力!M44))</f>
        <v/>
      </c>
      <c r="Y36" s="35" t="str">
        <f>IF(E36="","",IF(②選手情報入力!L44="","",0))</f>
        <v/>
      </c>
      <c r="Z36" t="str">
        <f>IF(E36="","",IF(②選手情報入力!L44="","",IF(I36=1,VLOOKUP(②選手情報入力!L44,種目情報!$A$4:$C$22,3,FALSE),VLOOKUP(②選手情報入力!L44,種目情報!$E$4:$G$19,3,FALSE))))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IF(E37="","",①学校情報入力!$D$4)</f>
        <v/>
      </c>
      <c r="D37" t="str">
        <f>IF(E37="","",①学校情報入力!$D$9)</f>
        <v/>
      </c>
      <c r="E37" t="str">
        <f>IF(②選手情報入力!B45="","",②選手情報入力!B45)</f>
        <v/>
      </c>
      <c r="F37" t="str">
        <f>IF(E37="","",②選手情報入力!C45)</f>
        <v/>
      </c>
      <c r="G37" t="str">
        <f>IF(E37="","",②選手情報入力!D45)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IF(E37="","",IF(②選手情報入力!H45="","",IF(I37=1,VLOOKUP(②選手情報入力!H45,種目情報!$A$4:$B$123,2,FALSE),VLOOKUP(②選手情報入力!H45,種目情報!$E$4:$F$210,2,FALSE))))</f>
        <v/>
      </c>
      <c r="P37" t="str">
        <f>IF(E37="","",IF(②選手情報入力!I45="","",②選手情報入力!I45))</f>
        <v/>
      </c>
      <c r="Q37" s="35" t="str">
        <f>IF(E37="","",IF(②選手情報入力!H45="","",0))</f>
        <v/>
      </c>
      <c r="R37" t="str">
        <f>IF(E37="","",IF(②選手情報入力!H45="","",IF(I37=1,VLOOKUP(②選手情報入力!H45,種目情報!$A$4:$C$123,3,FALSE),VLOOKUP(②選手情報入力!H45,種目情報!$E$4:$G$210,3,FALSE))))</f>
        <v/>
      </c>
      <c r="S37" t="str">
        <f>IF(E37="","",IF(②選手情報入力!J45="","",IF(I37=1,VLOOKUP(②選手情報入力!J45,種目情報!$A$4:$B$123,2,FALSE),VLOOKUP(②選手情報入力!J45,種目情報!$E$4:$F$210,2,FALSE))))</f>
        <v/>
      </c>
      <c r="T37" t="str">
        <f>IF(E37="","",IF(②選手情報入力!K45="","",②選手情報入力!K45))</f>
        <v/>
      </c>
      <c r="U37" s="35" t="str">
        <f>IF(E37="","",IF(②選手情報入力!J45="","",0))</f>
        <v/>
      </c>
      <c r="V37" t="str">
        <f>IF(E37="","",IF(②選手情報入力!J45="","",IF(I37=1,VLOOKUP(②選手情報入力!J45,種目情報!$A$4:$C$123,3,FALSE),VLOOKUP(②選手情報入力!J45,種目情報!$E$4:$G$210,3,FALSE))))</f>
        <v/>
      </c>
      <c r="W37" t="str">
        <f>IF(E37="","",IF(②選手情報入力!L45="","",IF(I37=1,VLOOKUP(②選手情報入力!L45,種目情報!$A$4:$B$123,2,FALSE),VLOOKUP(②選手情報入力!L45,種目情報!$E$4:$F$210,2,FALSE))))</f>
        <v/>
      </c>
      <c r="X37" t="str">
        <f>IF(E37="","",IF(②選手情報入力!M45="","",②選手情報入力!M45))</f>
        <v/>
      </c>
      <c r="Y37" s="35" t="str">
        <f>IF(E37="","",IF(②選手情報入力!L45="","",0))</f>
        <v/>
      </c>
      <c r="Z37" t="str">
        <f>IF(E37="","",IF(②選手情報入力!L45="","",IF(I37=1,VLOOKUP(②選手情報入力!L45,種目情報!$A$4:$C$22,3,FALSE),VLOOKUP(②選手情報入力!L45,種目情報!$E$4:$G$19,3,FALSE))))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IF(E38="","",①学校情報入力!$D$4)</f>
        <v/>
      </c>
      <c r="D38" t="str">
        <f>IF(E38="","",①学校情報入力!$D$9)</f>
        <v/>
      </c>
      <c r="E38" t="str">
        <f>IF(②選手情報入力!B46="","",②選手情報入力!B46)</f>
        <v/>
      </c>
      <c r="F38" t="str">
        <f>IF(E38="","",②選手情報入力!C46)</f>
        <v/>
      </c>
      <c r="G38" t="str">
        <f>IF(E38="","",②選手情報入力!D46)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IF(E38="","",IF(②選手情報入力!H46="","",IF(I38=1,VLOOKUP(②選手情報入力!H46,種目情報!$A$4:$B$123,2,FALSE),VLOOKUP(②選手情報入力!H46,種目情報!$E$4:$F$210,2,FALSE))))</f>
        <v/>
      </c>
      <c r="P38" t="str">
        <f>IF(E38="","",IF(②選手情報入力!I46="","",②選手情報入力!I46))</f>
        <v/>
      </c>
      <c r="Q38" s="35" t="str">
        <f>IF(E38="","",IF(②選手情報入力!H46="","",0))</f>
        <v/>
      </c>
      <c r="R38" t="str">
        <f>IF(E38="","",IF(②選手情報入力!H46="","",IF(I38=1,VLOOKUP(②選手情報入力!H46,種目情報!$A$4:$C$123,3,FALSE),VLOOKUP(②選手情報入力!H46,種目情報!$E$4:$G$210,3,FALSE))))</f>
        <v/>
      </c>
      <c r="S38" t="str">
        <f>IF(E38="","",IF(②選手情報入力!J46="","",IF(I38=1,VLOOKUP(②選手情報入力!J46,種目情報!$A$4:$B$123,2,FALSE),VLOOKUP(②選手情報入力!J46,種目情報!$E$4:$F$210,2,FALSE))))</f>
        <v/>
      </c>
      <c r="T38" t="str">
        <f>IF(E38="","",IF(②選手情報入力!K46="","",②選手情報入力!K46))</f>
        <v/>
      </c>
      <c r="U38" s="35" t="str">
        <f>IF(E38="","",IF(②選手情報入力!J46="","",0))</f>
        <v/>
      </c>
      <c r="V38" t="str">
        <f>IF(E38="","",IF(②選手情報入力!J46="","",IF(I38=1,VLOOKUP(②選手情報入力!J46,種目情報!$A$4:$C$123,3,FALSE),VLOOKUP(②選手情報入力!J46,種目情報!$E$4:$G$210,3,FALSE))))</f>
        <v/>
      </c>
      <c r="W38" t="str">
        <f>IF(E38="","",IF(②選手情報入力!L46="","",IF(I38=1,VLOOKUP(②選手情報入力!L46,種目情報!$A$4:$B$123,2,FALSE),VLOOKUP(②選手情報入力!L46,種目情報!$E$4:$F$210,2,FALSE))))</f>
        <v/>
      </c>
      <c r="X38" t="str">
        <f>IF(E38="","",IF(②選手情報入力!M46="","",②選手情報入力!M46))</f>
        <v/>
      </c>
      <c r="Y38" s="35" t="str">
        <f>IF(E38="","",IF(②選手情報入力!L46="","",0))</f>
        <v/>
      </c>
      <c r="Z38" t="str">
        <f>IF(E38="","",IF(②選手情報入力!L46="","",IF(I38=1,VLOOKUP(②選手情報入力!L46,種目情報!$A$4:$C$22,3,FALSE),VLOOKUP(②選手情報入力!L46,種目情報!$E$4:$G$19,3,FALSE))))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IF(E39="","",①学校情報入力!$D$4)</f>
        <v/>
      </c>
      <c r="D39" t="str">
        <f>IF(E39="","",①学校情報入力!$D$9)</f>
        <v/>
      </c>
      <c r="E39" t="str">
        <f>IF(②選手情報入力!B47="","",②選手情報入力!B47)</f>
        <v/>
      </c>
      <c r="F39" t="str">
        <f>IF(E39="","",②選手情報入力!C47)</f>
        <v/>
      </c>
      <c r="G39" t="str">
        <f>IF(E39="","",②選手情報入力!D47)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IF(E39="","",IF(②選手情報入力!H47="","",IF(I39=1,VLOOKUP(②選手情報入力!H47,種目情報!$A$4:$B$123,2,FALSE),VLOOKUP(②選手情報入力!H47,種目情報!$E$4:$F$210,2,FALSE))))</f>
        <v/>
      </c>
      <c r="P39" t="str">
        <f>IF(E39="","",IF(②選手情報入力!I47="","",②選手情報入力!I47))</f>
        <v/>
      </c>
      <c r="Q39" s="35" t="str">
        <f>IF(E39="","",IF(②選手情報入力!H47="","",0))</f>
        <v/>
      </c>
      <c r="R39" t="str">
        <f>IF(E39="","",IF(②選手情報入力!H47="","",IF(I39=1,VLOOKUP(②選手情報入力!H47,種目情報!$A$4:$C$123,3,FALSE),VLOOKUP(②選手情報入力!H47,種目情報!$E$4:$G$210,3,FALSE))))</f>
        <v/>
      </c>
      <c r="S39" t="str">
        <f>IF(E39="","",IF(②選手情報入力!J47="","",IF(I39=1,VLOOKUP(②選手情報入力!J47,種目情報!$A$4:$B$123,2,FALSE),VLOOKUP(②選手情報入力!J47,種目情報!$E$4:$F$210,2,FALSE))))</f>
        <v/>
      </c>
      <c r="T39" t="str">
        <f>IF(E39="","",IF(②選手情報入力!K47="","",②選手情報入力!K47))</f>
        <v/>
      </c>
      <c r="U39" s="35" t="str">
        <f>IF(E39="","",IF(②選手情報入力!J47="","",0))</f>
        <v/>
      </c>
      <c r="V39" t="str">
        <f>IF(E39="","",IF(②選手情報入力!J47="","",IF(I39=1,VLOOKUP(②選手情報入力!J47,種目情報!$A$4:$C$123,3,FALSE),VLOOKUP(②選手情報入力!J47,種目情報!$E$4:$G$210,3,FALSE))))</f>
        <v/>
      </c>
      <c r="W39" t="str">
        <f>IF(E39="","",IF(②選手情報入力!L47="","",IF(I39=1,VLOOKUP(②選手情報入力!L47,種目情報!$A$4:$B$123,2,FALSE),VLOOKUP(②選手情報入力!L47,種目情報!$E$4:$F$210,2,FALSE))))</f>
        <v/>
      </c>
      <c r="X39" t="str">
        <f>IF(E39="","",IF(②選手情報入力!M47="","",②選手情報入力!M47))</f>
        <v/>
      </c>
      <c r="Y39" s="35" t="str">
        <f>IF(E39="","",IF(②選手情報入力!L47="","",0))</f>
        <v/>
      </c>
      <c r="Z39" t="str">
        <f>IF(E39="","",IF(②選手情報入力!L47="","",IF(I39=1,VLOOKUP(②選手情報入力!L47,種目情報!$A$4:$C$22,3,FALSE),VLOOKUP(②選手情報入力!L47,種目情報!$E$4:$G$19,3,FALSE))))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IF(E40="","",①学校情報入力!$D$4)</f>
        <v/>
      </c>
      <c r="D40" t="str">
        <f>IF(E40="","",①学校情報入力!$D$9)</f>
        <v/>
      </c>
      <c r="E40" t="str">
        <f>IF(②選手情報入力!B48="","",②選手情報入力!B48)</f>
        <v/>
      </c>
      <c r="F40" t="str">
        <f>IF(E40="","",②選手情報入力!C48)</f>
        <v/>
      </c>
      <c r="G40" t="str">
        <f>IF(E40="","",②選手情報入力!D48)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IF(E40="","",IF(②選手情報入力!H48="","",IF(I40=1,VLOOKUP(②選手情報入力!H48,種目情報!$A$4:$B$123,2,FALSE),VLOOKUP(②選手情報入力!H48,種目情報!$E$4:$F$210,2,FALSE))))</f>
        <v/>
      </c>
      <c r="P40" t="str">
        <f>IF(E40="","",IF(②選手情報入力!I48="","",②選手情報入力!I48))</f>
        <v/>
      </c>
      <c r="Q40" s="35" t="str">
        <f>IF(E40="","",IF(②選手情報入力!H48="","",0))</f>
        <v/>
      </c>
      <c r="R40" t="str">
        <f>IF(E40="","",IF(②選手情報入力!H48="","",IF(I40=1,VLOOKUP(②選手情報入力!H48,種目情報!$A$4:$C$123,3,FALSE),VLOOKUP(②選手情報入力!H48,種目情報!$E$4:$G$210,3,FALSE))))</f>
        <v/>
      </c>
      <c r="S40" t="str">
        <f>IF(E40="","",IF(②選手情報入力!J48="","",IF(I40=1,VLOOKUP(②選手情報入力!J48,種目情報!$A$4:$B$123,2,FALSE),VLOOKUP(②選手情報入力!J48,種目情報!$E$4:$F$210,2,FALSE))))</f>
        <v/>
      </c>
      <c r="T40" t="str">
        <f>IF(E40="","",IF(②選手情報入力!K48="","",②選手情報入力!K48))</f>
        <v/>
      </c>
      <c r="U40" s="35" t="str">
        <f>IF(E40="","",IF(②選手情報入力!J48="","",0))</f>
        <v/>
      </c>
      <c r="V40" t="str">
        <f>IF(E40="","",IF(②選手情報入力!J48="","",IF(I40=1,VLOOKUP(②選手情報入力!J48,種目情報!$A$4:$C$123,3,FALSE),VLOOKUP(②選手情報入力!J48,種目情報!$E$4:$G$210,3,FALSE))))</f>
        <v/>
      </c>
      <c r="W40" t="str">
        <f>IF(E40="","",IF(②選手情報入力!L48="","",IF(I40=1,VLOOKUP(②選手情報入力!L48,種目情報!$A$4:$B$123,2,FALSE),VLOOKUP(②選手情報入力!L48,種目情報!$E$4:$F$210,2,FALSE))))</f>
        <v/>
      </c>
      <c r="X40" t="str">
        <f>IF(E40="","",IF(②選手情報入力!M48="","",②選手情報入力!M48))</f>
        <v/>
      </c>
      <c r="Y40" s="35" t="str">
        <f>IF(E40="","",IF(②選手情報入力!L48="","",0))</f>
        <v/>
      </c>
      <c r="Z40" t="str">
        <f>IF(E40="","",IF(②選手情報入力!L48="","",IF(I40=1,VLOOKUP(②選手情報入力!L48,種目情報!$A$4:$C$22,3,FALSE),VLOOKUP(②選手情報入力!L48,種目情報!$E$4:$G$19,3,FALSE))))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IF(E41="","",①学校情報入力!$D$4)</f>
        <v/>
      </c>
      <c r="D41" t="str">
        <f>IF(E41="","",①学校情報入力!$D$9)</f>
        <v/>
      </c>
      <c r="E41" t="str">
        <f>IF(②選手情報入力!B49="","",②選手情報入力!B49)</f>
        <v/>
      </c>
      <c r="F41" t="str">
        <f>IF(E41="","",②選手情報入力!C49)</f>
        <v/>
      </c>
      <c r="G41" t="str">
        <f>IF(E41="","",②選手情報入力!D49)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IF(E41="","",IF(②選手情報入力!H49="","",IF(I41=1,VLOOKUP(②選手情報入力!H49,種目情報!$A$4:$B$123,2,FALSE),VLOOKUP(②選手情報入力!H49,種目情報!$E$4:$F$210,2,FALSE))))</f>
        <v/>
      </c>
      <c r="P41" t="str">
        <f>IF(E41="","",IF(②選手情報入力!I49="","",②選手情報入力!I49))</f>
        <v/>
      </c>
      <c r="Q41" s="35" t="str">
        <f>IF(E41="","",IF(②選手情報入力!H49="","",0))</f>
        <v/>
      </c>
      <c r="R41" t="str">
        <f>IF(E41="","",IF(②選手情報入力!H49="","",IF(I41=1,VLOOKUP(②選手情報入力!H49,種目情報!$A$4:$C$123,3,FALSE),VLOOKUP(②選手情報入力!H49,種目情報!$E$4:$G$210,3,FALSE))))</f>
        <v/>
      </c>
      <c r="S41" t="str">
        <f>IF(E41="","",IF(②選手情報入力!J49="","",IF(I41=1,VLOOKUP(②選手情報入力!J49,種目情報!$A$4:$B$123,2,FALSE),VLOOKUP(②選手情報入力!J49,種目情報!$E$4:$F$210,2,FALSE))))</f>
        <v/>
      </c>
      <c r="T41" t="str">
        <f>IF(E41="","",IF(②選手情報入力!K49="","",②選手情報入力!K49))</f>
        <v/>
      </c>
      <c r="U41" s="35" t="str">
        <f>IF(E41="","",IF(②選手情報入力!J49="","",0))</f>
        <v/>
      </c>
      <c r="V41" t="str">
        <f>IF(E41="","",IF(②選手情報入力!J49="","",IF(I41=1,VLOOKUP(②選手情報入力!J49,種目情報!$A$4:$C$123,3,FALSE),VLOOKUP(②選手情報入力!J49,種目情報!$E$4:$G$210,3,FALSE))))</f>
        <v/>
      </c>
      <c r="W41" t="str">
        <f>IF(E41="","",IF(②選手情報入力!L49="","",IF(I41=1,VLOOKUP(②選手情報入力!L49,種目情報!$A$4:$B$123,2,FALSE),VLOOKUP(②選手情報入力!L49,種目情報!$E$4:$F$210,2,FALSE))))</f>
        <v/>
      </c>
      <c r="X41" t="str">
        <f>IF(E41="","",IF(②選手情報入力!M49="","",②選手情報入力!M49))</f>
        <v/>
      </c>
      <c r="Y41" s="35" t="str">
        <f>IF(E41="","",IF(②選手情報入力!L49="","",0))</f>
        <v/>
      </c>
      <c r="Z41" t="str">
        <f>IF(E41="","",IF(②選手情報入力!L49="","",IF(I41=1,VLOOKUP(②選手情報入力!L49,種目情報!$A$4:$C$22,3,FALSE),VLOOKUP(②選手情報入力!L49,種目情報!$E$4:$G$19,3,FALSE))))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IF(E42="","",①学校情報入力!$D$4)</f>
        <v/>
      </c>
      <c r="D42" t="str">
        <f>IF(E42="","",①学校情報入力!$D$9)</f>
        <v/>
      </c>
      <c r="E42" t="str">
        <f>IF(②選手情報入力!B50="","",②選手情報入力!B50)</f>
        <v/>
      </c>
      <c r="F42" t="str">
        <f>IF(E42="","",②選手情報入力!C50)</f>
        <v/>
      </c>
      <c r="G42" t="str">
        <f>IF(E42="","",②選手情報入力!D50)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IF(E42="","",IF(②選手情報入力!H50="","",IF(I42=1,VLOOKUP(②選手情報入力!H50,種目情報!$A$4:$B$123,2,FALSE),VLOOKUP(②選手情報入力!H50,種目情報!$E$4:$F$210,2,FALSE))))</f>
        <v/>
      </c>
      <c r="P42" t="str">
        <f>IF(E42="","",IF(②選手情報入力!I50="","",②選手情報入力!I50))</f>
        <v/>
      </c>
      <c r="Q42" s="35" t="str">
        <f>IF(E42="","",IF(②選手情報入力!H50="","",0))</f>
        <v/>
      </c>
      <c r="R42" t="str">
        <f>IF(E42="","",IF(②選手情報入力!H50="","",IF(I42=1,VLOOKUP(②選手情報入力!H50,種目情報!$A$4:$C$123,3,FALSE),VLOOKUP(②選手情報入力!H50,種目情報!$E$4:$G$210,3,FALSE))))</f>
        <v/>
      </c>
      <c r="S42" t="str">
        <f>IF(E42="","",IF(②選手情報入力!J50="","",IF(I42=1,VLOOKUP(②選手情報入力!J50,種目情報!$A$4:$B$123,2,FALSE),VLOOKUP(②選手情報入力!J50,種目情報!$E$4:$F$210,2,FALSE))))</f>
        <v/>
      </c>
      <c r="T42" t="str">
        <f>IF(E42="","",IF(②選手情報入力!K50="","",②選手情報入力!K50))</f>
        <v/>
      </c>
      <c r="U42" s="35" t="str">
        <f>IF(E42="","",IF(②選手情報入力!J50="","",0))</f>
        <v/>
      </c>
      <c r="V42" t="str">
        <f>IF(E42="","",IF(②選手情報入力!J50="","",IF(I42=1,VLOOKUP(②選手情報入力!J50,種目情報!$A$4:$C$123,3,FALSE),VLOOKUP(②選手情報入力!J50,種目情報!$E$4:$G$210,3,FALSE))))</f>
        <v/>
      </c>
      <c r="W42" t="str">
        <f>IF(E42="","",IF(②選手情報入力!L50="","",IF(I42=1,VLOOKUP(②選手情報入力!L50,種目情報!$A$4:$B$123,2,FALSE),VLOOKUP(②選手情報入力!L50,種目情報!$E$4:$F$210,2,FALSE))))</f>
        <v/>
      </c>
      <c r="X42" t="str">
        <f>IF(E42="","",IF(②選手情報入力!M50="","",②選手情報入力!M50))</f>
        <v/>
      </c>
      <c r="Y42" s="35" t="str">
        <f>IF(E42="","",IF(②選手情報入力!L50="","",0))</f>
        <v/>
      </c>
      <c r="Z42" t="str">
        <f>IF(E42="","",IF(②選手情報入力!L50="","",IF(I42=1,VLOOKUP(②選手情報入力!L50,種目情報!$A$4:$C$22,3,FALSE),VLOOKUP(②選手情報入力!L50,種目情報!$E$4:$G$19,3,FALSE))))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IF(E43="","",①学校情報入力!$D$4)</f>
        <v/>
      </c>
      <c r="D43" t="str">
        <f>IF(E43="","",①学校情報入力!$D$9)</f>
        <v/>
      </c>
      <c r="E43" t="str">
        <f>IF(②選手情報入力!B51="","",②選手情報入力!B51)</f>
        <v/>
      </c>
      <c r="F43" t="str">
        <f>IF(E43="","",②選手情報入力!C51)</f>
        <v/>
      </c>
      <c r="G43" t="str">
        <f>IF(E43="","",②選手情報入力!D51)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IF(E43="","",IF(②選手情報入力!H51="","",IF(I43=1,VLOOKUP(②選手情報入力!H51,種目情報!$A$4:$B$123,2,FALSE),VLOOKUP(②選手情報入力!H51,種目情報!$E$4:$F$210,2,FALSE))))</f>
        <v/>
      </c>
      <c r="P43" t="str">
        <f>IF(E43="","",IF(②選手情報入力!I51="","",②選手情報入力!I51))</f>
        <v/>
      </c>
      <c r="Q43" s="35" t="str">
        <f>IF(E43="","",IF(②選手情報入力!H51="","",0))</f>
        <v/>
      </c>
      <c r="R43" t="str">
        <f>IF(E43="","",IF(②選手情報入力!H51="","",IF(I43=1,VLOOKUP(②選手情報入力!H51,種目情報!$A$4:$C$123,3,FALSE),VLOOKUP(②選手情報入力!H51,種目情報!$E$4:$G$210,3,FALSE))))</f>
        <v/>
      </c>
      <c r="S43" t="str">
        <f>IF(E43="","",IF(②選手情報入力!J51="","",IF(I43=1,VLOOKUP(②選手情報入力!J51,種目情報!$A$4:$B$123,2,FALSE),VLOOKUP(②選手情報入力!J51,種目情報!$E$4:$F$210,2,FALSE))))</f>
        <v/>
      </c>
      <c r="T43" t="str">
        <f>IF(E43="","",IF(②選手情報入力!K51="","",②選手情報入力!K51))</f>
        <v/>
      </c>
      <c r="U43" s="35" t="str">
        <f>IF(E43="","",IF(②選手情報入力!J51="","",0))</f>
        <v/>
      </c>
      <c r="V43" t="str">
        <f>IF(E43="","",IF(②選手情報入力!J51="","",IF(I43=1,VLOOKUP(②選手情報入力!J51,種目情報!$A$4:$C$123,3,FALSE),VLOOKUP(②選手情報入力!J51,種目情報!$E$4:$G$210,3,FALSE))))</f>
        <v/>
      </c>
      <c r="W43" t="str">
        <f>IF(E43="","",IF(②選手情報入力!L51="","",IF(I43=1,VLOOKUP(②選手情報入力!L51,種目情報!$A$4:$B$123,2,FALSE),VLOOKUP(②選手情報入力!L51,種目情報!$E$4:$F$210,2,FALSE))))</f>
        <v/>
      </c>
      <c r="X43" t="str">
        <f>IF(E43="","",IF(②選手情報入力!M51="","",②選手情報入力!M51))</f>
        <v/>
      </c>
      <c r="Y43" s="35" t="str">
        <f>IF(E43="","",IF(②選手情報入力!L51="","",0))</f>
        <v/>
      </c>
      <c r="Z43" t="str">
        <f>IF(E43="","",IF(②選手情報入力!L51="","",IF(I43=1,VLOOKUP(②選手情報入力!L51,種目情報!$A$4:$C$22,3,FALSE),VLOOKUP(②選手情報入力!L51,種目情報!$E$4:$G$19,3,FALSE))))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IF(E44="","",①学校情報入力!$D$4)</f>
        <v/>
      </c>
      <c r="D44" t="str">
        <f>IF(E44="","",①学校情報入力!$D$9)</f>
        <v/>
      </c>
      <c r="E44" t="str">
        <f>IF(②選手情報入力!B52="","",②選手情報入力!B52)</f>
        <v/>
      </c>
      <c r="F44" t="str">
        <f>IF(E44="","",②選手情報入力!C52)</f>
        <v/>
      </c>
      <c r="G44" t="str">
        <f>IF(E44="","",②選手情報入力!D52)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IF(E44="","",IF(②選手情報入力!H52="","",IF(I44=1,VLOOKUP(②選手情報入力!H52,種目情報!$A$4:$B$123,2,FALSE),VLOOKUP(②選手情報入力!H52,種目情報!$E$4:$F$210,2,FALSE))))</f>
        <v/>
      </c>
      <c r="P44" t="str">
        <f>IF(E44="","",IF(②選手情報入力!I52="","",②選手情報入力!I52))</f>
        <v/>
      </c>
      <c r="Q44" s="35" t="str">
        <f>IF(E44="","",IF(②選手情報入力!H52="","",0))</f>
        <v/>
      </c>
      <c r="R44" t="str">
        <f>IF(E44="","",IF(②選手情報入力!H52="","",IF(I44=1,VLOOKUP(②選手情報入力!H52,種目情報!$A$4:$C$123,3,FALSE),VLOOKUP(②選手情報入力!H52,種目情報!$E$4:$G$210,3,FALSE))))</f>
        <v/>
      </c>
      <c r="S44" t="str">
        <f>IF(E44="","",IF(②選手情報入力!J52="","",IF(I44=1,VLOOKUP(②選手情報入力!J52,種目情報!$A$4:$B$123,2,FALSE),VLOOKUP(②選手情報入力!J52,種目情報!$E$4:$F$210,2,FALSE))))</f>
        <v/>
      </c>
      <c r="T44" t="str">
        <f>IF(E44="","",IF(②選手情報入力!K52="","",②選手情報入力!K52))</f>
        <v/>
      </c>
      <c r="U44" s="35" t="str">
        <f>IF(E44="","",IF(②選手情報入力!J52="","",0))</f>
        <v/>
      </c>
      <c r="V44" t="str">
        <f>IF(E44="","",IF(②選手情報入力!J52="","",IF(I44=1,VLOOKUP(②選手情報入力!J52,種目情報!$A$4:$C$123,3,FALSE),VLOOKUP(②選手情報入力!J52,種目情報!$E$4:$G$210,3,FALSE))))</f>
        <v/>
      </c>
      <c r="W44" t="str">
        <f>IF(E44="","",IF(②選手情報入力!L52="","",IF(I44=1,VLOOKUP(②選手情報入力!L52,種目情報!$A$4:$B$123,2,FALSE),VLOOKUP(②選手情報入力!L52,種目情報!$E$4:$F$210,2,FALSE))))</f>
        <v/>
      </c>
      <c r="X44" t="str">
        <f>IF(E44="","",IF(②選手情報入力!M52="","",②選手情報入力!M52))</f>
        <v/>
      </c>
      <c r="Y44" s="35" t="str">
        <f>IF(E44="","",IF(②選手情報入力!L52="","",0))</f>
        <v/>
      </c>
      <c r="Z44" t="str">
        <f>IF(E44="","",IF(②選手情報入力!L52="","",IF(I44=1,VLOOKUP(②選手情報入力!L52,種目情報!$A$4:$C$22,3,FALSE),VLOOKUP(②選手情報入力!L52,種目情報!$E$4:$G$19,3,FALSE))))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IF(E45="","",①学校情報入力!$D$4)</f>
        <v/>
      </c>
      <c r="D45" t="str">
        <f>IF(E45="","",①学校情報入力!$D$9)</f>
        <v/>
      </c>
      <c r="E45" t="str">
        <f>IF(②選手情報入力!B53="","",②選手情報入力!B53)</f>
        <v/>
      </c>
      <c r="F45" t="str">
        <f>IF(E45="","",②選手情報入力!C53)</f>
        <v/>
      </c>
      <c r="G45" t="str">
        <f>IF(E45="","",②選手情報入力!D53)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IF(E45="","",IF(②選手情報入力!H53="","",IF(I45=1,VLOOKUP(②選手情報入力!H53,種目情報!$A$4:$B$123,2,FALSE),VLOOKUP(②選手情報入力!H53,種目情報!$E$4:$F$210,2,FALSE))))</f>
        <v/>
      </c>
      <c r="P45" t="str">
        <f>IF(E45="","",IF(②選手情報入力!I53="","",②選手情報入力!I53))</f>
        <v/>
      </c>
      <c r="Q45" s="35" t="str">
        <f>IF(E45="","",IF(②選手情報入力!H53="","",0))</f>
        <v/>
      </c>
      <c r="R45" t="str">
        <f>IF(E45="","",IF(②選手情報入力!H53="","",IF(I45=1,VLOOKUP(②選手情報入力!H53,種目情報!$A$4:$C$123,3,FALSE),VLOOKUP(②選手情報入力!H53,種目情報!$E$4:$G$210,3,FALSE))))</f>
        <v/>
      </c>
      <c r="S45" t="str">
        <f>IF(E45="","",IF(②選手情報入力!J53="","",IF(I45=1,VLOOKUP(②選手情報入力!J53,種目情報!$A$4:$B$123,2,FALSE),VLOOKUP(②選手情報入力!J53,種目情報!$E$4:$F$210,2,FALSE))))</f>
        <v/>
      </c>
      <c r="T45" t="str">
        <f>IF(E45="","",IF(②選手情報入力!K53="","",②選手情報入力!K53))</f>
        <v/>
      </c>
      <c r="U45" s="35" t="str">
        <f>IF(E45="","",IF(②選手情報入力!J53="","",0))</f>
        <v/>
      </c>
      <c r="V45" t="str">
        <f>IF(E45="","",IF(②選手情報入力!J53="","",IF(I45=1,VLOOKUP(②選手情報入力!J53,種目情報!$A$4:$C$123,3,FALSE),VLOOKUP(②選手情報入力!J53,種目情報!$E$4:$G$210,3,FALSE))))</f>
        <v/>
      </c>
      <c r="W45" t="str">
        <f>IF(E45="","",IF(②選手情報入力!L53="","",IF(I45=1,VLOOKUP(②選手情報入力!L53,種目情報!$A$4:$B$123,2,FALSE),VLOOKUP(②選手情報入力!L53,種目情報!$E$4:$F$210,2,FALSE))))</f>
        <v/>
      </c>
      <c r="X45" t="str">
        <f>IF(E45="","",IF(②選手情報入力!M53="","",②選手情報入力!M53))</f>
        <v/>
      </c>
      <c r="Y45" s="35" t="str">
        <f>IF(E45="","",IF(②選手情報入力!L53="","",0))</f>
        <v/>
      </c>
      <c r="Z45" t="str">
        <f>IF(E45="","",IF(②選手情報入力!L53="","",IF(I45=1,VLOOKUP(②選手情報入力!L53,種目情報!$A$4:$C$22,3,FALSE),VLOOKUP(②選手情報入力!L53,種目情報!$E$4:$G$19,3,FALSE))))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IF(E46="","",①学校情報入力!$D$4)</f>
        <v/>
      </c>
      <c r="D46" t="str">
        <f>IF(E46="","",①学校情報入力!$D$9)</f>
        <v/>
      </c>
      <c r="E46" t="str">
        <f>IF(②選手情報入力!B54="","",②選手情報入力!B54)</f>
        <v/>
      </c>
      <c r="F46" t="str">
        <f>IF(E46="","",②選手情報入力!C54)</f>
        <v/>
      </c>
      <c r="G46" t="str">
        <f>IF(E46="","",②選手情報入力!D54)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IF(E46="","",IF(②選手情報入力!H54="","",IF(I46=1,VLOOKUP(②選手情報入力!H54,種目情報!$A$4:$B$123,2,FALSE),VLOOKUP(②選手情報入力!H54,種目情報!$E$4:$F$210,2,FALSE))))</f>
        <v/>
      </c>
      <c r="P46" t="str">
        <f>IF(E46="","",IF(②選手情報入力!I54="","",②選手情報入力!I54))</f>
        <v/>
      </c>
      <c r="Q46" s="35" t="str">
        <f>IF(E46="","",IF(②選手情報入力!H54="","",0))</f>
        <v/>
      </c>
      <c r="R46" t="str">
        <f>IF(E46="","",IF(②選手情報入力!H54="","",IF(I46=1,VLOOKUP(②選手情報入力!H54,種目情報!$A$4:$C$123,3,FALSE),VLOOKUP(②選手情報入力!H54,種目情報!$E$4:$G$210,3,FALSE))))</f>
        <v/>
      </c>
      <c r="S46" t="str">
        <f>IF(E46="","",IF(②選手情報入力!J54="","",IF(I46=1,VLOOKUP(②選手情報入力!J54,種目情報!$A$4:$B$123,2,FALSE),VLOOKUP(②選手情報入力!J54,種目情報!$E$4:$F$210,2,FALSE))))</f>
        <v/>
      </c>
      <c r="T46" t="str">
        <f>IF(E46="","",IF(②選手情報入力!K54="","",②選手情報入力!K54))</f>
        <v/>
      </c>
      <c r="U46" s="35" t="str">
        <f>IF(E46="","",IF(②選手情報入力!J54="","",0))</f>
        <v/>
      </c>
      <c r="V46" t="str">
        <f>IF(E46="","",IF(②選手情報入力!J54="","",IF(I46=1,VLOOKUP(②選手情報入力!J54,種目情報!$A$4:$C$123,3,FALSE),VLOOKUP(②選手情報入力!J54,種目情報!$E$4:$G$210,3,FALSE))))</f>
        <v/>
      </c>
      <c r="W46" t="str">
        <f>IF(E46="","",IF(②選手情報入力!L54="","",IF(I46=1,VLOOKUP(②選手情報入力!L54,種目情報!$A$4:$B$123,2,FALSE),VLOOKUP(②選手情報入力!L54,種目情報!$E$4:$F$210,2,FALSE))))</f>
        <v/>
      </c>
      <c r="X46" t="str">
        <f>IF(E46="","",IF(②選手情報入力!M54="","",②選手情報入力!M54))</f>
        <v/>
      </c>
      <c r="Y46" s="35" t="str">
        <f>IF(E46="","",IF(②選手情報入力!L54="","",0))</f>
        <v/>
      </c>
      <c r="Z46" t="str">
        <f>IF(E46="","",IF(②選手情報入力!L54="","",IF(I46=1,VLOOKUP(②選手情報入力!L54,種目情報!$A$4:$C$22,3,FALSE),VLOOKUP(②選手情報入力!L54,種目情報!$E$4:$G$19,3,FALSE))))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IF(E47="","",①学校情報入力!$D$4)</f>
        <v/>
      </c>
      <c r="D47" t="str">
        <f>IF(E47="","",①学校情報入力!$D$9)</f>
        <v/>
      </c>
      <c r="E47" t="str">
        <f>IF(②選手情報入力!B55="","",②選手情報入力!B55)</f>
        <v/>
      </c>
      <c r="F47" t="str">
        <f>IF(E47="","",②選手情報入力!C55)</f>
        <v/>
      </c>
      <c r="G47" t="str">
        <f>IF(E47="","",②選手情報入力!D55)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IF(E47="","",IF(②選手情報入力!H55="","",IF(I47=1,VLOOKUP(②選手情報入力!H55,種目情報!$A$4:$B$123,2,FALSE),VLOOKUP(②選手情報入力!H55,種目情報!$E$4:$F$210,2,FALSE))))</f>
        <v/>
      </c>
      <c r="P47" t="str">
        <f>IF(E47="","",IF(②選手情報入力!I55="","",②選手情報入力!I55))</f>
        <v/>
      </c>
      <c r="Q47" s="35" t="str">
        <f>IF(E47="","",IF(②選手情報入力!H55="","",0))</f>
        <v/>
      </c>
      <c r="R47" t="str">
        <f>IF(E47="","",IF(②選手情報入力!H55="","",IF(I47=1,VLOOKUP(②選手情報入力!H55,種目情報!$A$4:$C$123,3,FALSE),VLOOKUP(②選手情報入力!H55,種目情報!$E$4:$G$210,3,FALSE))))</f>
        <v/>
      </c>
      <c r="S47" t="str">
        <f>IF(E47="","",IF(②選手情報入力!J55="","",IF(I47=1,VLOOKUP(②選手情報入力!J55,種目情報!$A$4:$B$123,2,FALSE),VLOOKUP(②選手情報入力!J55,種目情報!$E$4:$F$210,2,FALSE))))</f>
        <v/>
      </c>
      <c r="T47" t="str">
        <f>IF(E47="","",IF(②選手情報入力!K55="","",②選手情報入力!K55))</f>
        <v/>
      </c>
      <c r="U47" s="35" t="str">
        <f>IF(E47="","",IF(②選手情報入力!J55="","",0))</f>
        <v/>
      </c>
      <c r="V47" t="str">
        <f>IF(E47="","",IF(②選手情報入力!J55="","",IF(I47=1,VLOOKUP(②選手情報入力!J55,種目情報!$A$4:$C$123,3,FALSE),VLOOKUP(②選手情報入力!J55,種目情報!$E$4:$G$210,3,FALSE))))</f>
        <v/>
      </c>
      <c r="W47" t="str">
        <f>IF(E47="","",IF(②選手情報入力!L55="","",IF(I47=1,VLOOKUP(②選手情報入力!L55,種目情報!$A$4:$B$123,2,FALSE),VLOOKUP(②選手情報入力!L55,種目情報!$E$4:$F$210,2,FALSE))))</f>
        <v/>
      </c>
      <c r="X47" t="str">
        <f>IF(E47="","",IF(②選手情報入力!M55="","",②選手情報入力!M55))</f>
        <v/>
      </c>
      <c r="Y47" s="35" t="str">
        <f>IF(E47="","",IF(②選手情報入力!L55="","",0))</f>
        <v/>
      </c>
      <c r="Z47" t="str">
        <f>IF(E47="","",IF(②選手情報入力!L55="","",IF(I47=1,VLOOKUP(②選手情報入力!L55,種目情報!$A$4:$C$22,3,FALSE),VLOOKUP(②選手情報入力!L55,種目情報!$E$4:$G$19,3,FALSE))))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IF(E48="","",①学校情報入力!$D$4)</f>
        <v/>
      </c>
      <c r="D48" t="str">
        <f>IF(E48="","",①学校情報入力!$D$9)</f>
        <v/>
      </c>
      <c r="E48" t="str">
        <f>IF(②選手情報入力!B56="","",②選手情報入力!B56)</f>
        <v/>
      </c>
      <c r="F48" t="str">
        <f>IF(E48="","",②選手情報入力!C56)</f>
        <v/>
      </c>
      <c r="G48" t="str">
        <f>IF(E48="","",②選手情報入力!D56)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IF(E48="","",IF(②選手情報入力!H56="","",IF(I48=1,VLOOKUP(②選手情報入力!H56,種目情報!$A$4:$B$123,2,FALSE),VLOOKUP(②選手情報入力!H56,種目情報!$E$4:$F$210,2,FALSE))))</f>
        <v/>
      </c>
      <c r="P48" t="str">
        <f>IF(E48="","",IF(②選手情報入力!I56="","",②選手情報入力!I56))</f>
        <v/>
      </c>
      <c r="Q48" s="35" t="str">
        <f>IF(E48="","",IF(②選手情報入力!H56="","",0))</f>
        <v/>
      </c>
      <c r="R48" t="str">
        <f>IF(E48="","",IF(②選手情報入力!H56="","",IF(I48=1,VLOOKUP(②選手情報入力!H56,種目情報!$A$4:$C$123,3,FALSE),VLOOKUP(②選手情報入力!H56,種目情報!$E$4:$G$210,3,FALSE))))</f>
        <v/>
      </c>
      <c r="S48" t="str">
        <f>IF(E48="","",IF(②選手情報入力!J56="","",IF(I48=1,VLOOKUP(②選手情報入力!J56,種目情報!$A$4:$B$123,2,FALSE),VLOOKUP(②選手情報入力!J56,種目情報!$E$4:$F$210,2,FALSE))))</f>
        <v/>
      </c>
      <c r="T48" t="str">
        <f>IF(E48="","",IF(②選手情報入力!K56="","",②選手情報入力!K56))</f>
        <v/>
      </c>
      <c r="U48" s="35" t="str">
        <f>IF(E48="","",IF(②選手情報入力!J56="","",0))</f>
        <v/>
      </c>
      <c r="V48" t="str">
        <f>IF(E48="","",IF(②選手情報入力!J56="","",IF(I48=1,VLOOKUP(②選手情報入力!J56,種目情報!$A$4:$C$123,3,FALSE),VLOOKUP(②選手情報入力!J56,種目情報!$E$4:$G$210,3,FALSE))))</f>
        <v/>
      </c>
      <c r="W48" t="str">
        <f>IF(E48="","",IF(②選手情報入力!L56="","",IF(I48=1,VLOOKUP(②選手情報入力!L56,種目情報!$A$4:$B$123,2,FALSE),VLOOKUP(②選手情報入力!L56,種目情報!$E$4:$F$210,2,FALSE))))</f>
        <v/>
      </c>
      <c r="X48" t="str">
        <f>IF(E48="","",IF(②選手情報入力!M56="","",②選手情報入力!M56))</f>
        <v/>
      </c>
      <c r="Y48" s="35" t="str">
        <f>IF(E48="","",IF(②選手情報入力!L56="","",0))</f>
        <v/>
      </c>
      <c r="Z48" t="str">
        <f>IF(E48="","",IF(②選手情報入力!L56="","",IF(I48=1,VLOOKUP(②選手情報入力!L56,種目情報!$A$4:$C$22,3,FALSE),VLOOKUP(②選手情報入力!L56,種目情報!$E$4:$G$19,3,FALSE))))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IF(E49="","",①学校情報入力!$D$4)</f>
        <v/>
      </c>
      <c r="D49" t="str">
        <f>IF(E49="","",①学校情報入力!$D$9)</f>
        <v/>
      </c>
      <c r="E49" t="str">
        <f>IF(②選手情報入力!B57="","",②選手情報入力!B57)</f>
        <v/>
      </c>
      <c r="F49" t="str">
        <f>IF(E49="","",②選手情報入力!C57)</f>
        <v/>
      </c>
      <c r="G49" t="str">
        <f>IF(E49="","",②選手情報入力!D57)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IF(E49="","",IF(②選手情報入力!H57="","",IF(I49=1,VLOOKUP(②選手情報入力!H57,種目情報!$A$4:$B$123,2,FALSE),VLOOKUP(②選手情報入力!H57,種目情報!$E$4:$F$210,2,FALSE))))</f>
        <v/>
      </c>
      <c r="P49" t="str">
        <f>IF(E49="","",IF(②選手情報入力!I57="","",②選手情報入力!I57))</f>
        <v/>
      </c>
      <c r="Q49" s="35" t="str">
        <f>IF(E49="","",IF(②選手情報入力!H57="","",0))</f>
        <v/>
      </c>
      <c r="R49" t="str">
        <f>IF(E49="","",IF(②選手情報入力!H57="","",IF(I49=1,VLOOKUP(②選手情報入力!H57,種目情報!$A$4:$C$123,3,FALSE),VLOOKUP(②選手情報入力!H57,種目情報!$E$4:$G$210,3,FALSE))))</f>
        <v/>
      </c>
      <c r="S49" t="str">
        <f>IF(E49="","",IF(②選手情報入力!J57="","",IF(I49=1,VLOOKUP(②選手情報入力!J57,種目情報!$A$4:$B$123,2,FALSE),VLOOKUP(②選手情報入力!J57,種目情報!$E$4:$F$210,2,FALSE))))</f>
        <v/>
      </c>
      <c r="T49" t="str">
        <f>IF(E49="","",IF(②選手情報入力!K57="","",②選手情報入力!K57))</f>
        <v/>
      </c>
      <c r="U49" s="35" t="str">
        <f>IF(E49="","",IF(②選手情報入力!J57="","",0))</f>
        <v/>
      </c>
      <c r="V49" t="str">
        <f>IF(E49="","",IF(②選手情報入力!J57="","",IF(I49=1,VLOOKUP(②選手情報入力!J57,種目情報!$A$4:$C$123,3,FALSE),VLOOKUP(②選手情報入力!J57,種目情報!$E$4:$G$210,3,FALSE))))</f>
        <v/>
      </c>
      <c r="W49" t="str">
        <f>IF(E49="","",IF(②選手情報入力!L57="","",IF(I49=1,VLOOKUP(②選手情報入力!L57,種目情報!$A$4:$B$123,2,FALSE),VLOOKUP(②選手情報入力!L57,種目情報!$E$4:$F$210,2,FALSE))))</f>
        <v/>
      </c>
      <c r="X49" t="str">
        <f>IF(E49="","",IF(②選手情報入力!M57="","",②選手情報入力!M57))</f>
        <v/>
      </c>
      <c r="Y49" s="35" t="str">
        <f>IF(E49="","",IF(②選手情報入力!L57="","",0))</f>
        <v/>
      </c>
      <c r="Z49" t="str">
        <f>IF(E49="","",IF(②選手情報入力!L57="","",IF(I49=1,VLOOKUP(②選手情報入力!L57,種目情報!$A$4:$C$22,3,FALSE),VLOOKUP(②選手情報入力!L57,種目情報!$E$4:$G$19,3,FALSE))))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IF(E50="","",①学校情報入力!$D$4)</f>
        <v/>
      </c>
      <c r="D50" t="str">
        <f>IF(E50="","",①学校情報入力!$D$9)</f>
        <v/>
      </c>
      <c r="E50" t="str">
        <f>IF(②選手情報入力!B58="","",②選手情報入力!B58)</f>
        <v/>
      </c>
      <c r="F50" t="str">
        <f>IF(E50="","",②選手情報入力!C58)</f>
        <v/>
      </c>
      <c r="G50" t="str">
        <f>IF(E50="","",②選手情報入力!D58)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IF(E50="","",IF(②選手情報入力!H58="","",IF(I50=1,VLOOKUP(②選手情報入力!H58,種目情報!$A$4:$B$123,2,FALSE),VLOOKUP(②選手情報入力!H58,種目情報!$E$4:$F$210,2,FALSE))))</f>
        <v/>
      </c>
      <c r="P50" t="str">
        <f>IF(E50="","",IF(②選手情報入力!I58="","",②選手情報入力!I58))</f>
        <v/>
      </c>
      <c r="Q50" s="35" t="str">
        <f>IF(E50="","",IF(②選手情報入力!H58="","",0))</f>
        <v/>
      </c>
      <c r="R50" t="str">
        <f>IF(E50="","",IF(②選手情報入力!H58="","",IF(I50=1,VLOOKUP(②選手情報入力!H58,種目情報!$A$4:$C$123,3,FALSE),VLOOKUP(②選手情報入力!H58,種目情報!$E$4:$G$210,3,FALSE))))</f>
        <v/>
      </c>
      <c r="S50" t="str">
        <f>IF(E50="","",IF(②選手情報入力!J58="","",IF(I50=1,VLOOKUP(②選手情報入力!J58,種目情報!$A$4:$B$123,2,FALSE),VLOOKUP(②選手情報入力!J58,種目情報!$E$4:$F$210,2,FALSE))))</f>
        <v/>
      </c>
      <c r="T50" t="str">
        <f>IF(E50="","",IF(②選手情報入力!K58="","",②選手情報入力!K58))</f>
        <v/>
      </c>
      <c r="U50" s="35" t="str">
        <f>IF(E50="","",IF(②選手情報入力!J58="","",0))</f>
        <v/>
      </c>
      <c r="V50" t="str">
        <f>IF(E50="","",IF(②選手情報入力!J58="","",IF(I50=1,VLOOKUP(②選手情報入力!J58,種目情報!$A$4:$C$123,3,FALSE),VLOOKUP(②選手情報入力!J58,種目情報!$E$4:$G$210,3,FALSE))))</f>
        <v/>
      </c>
      <c r="W50" t="str">
        <f>IF(E50="","",IF(②選手情報入力!L58="","",IF(I50=1,VLOOKUP(②選手情報入力!L58,種目情報!$A$4:$B$123,2,FALSE),VLOOKUP(②選手情報入力!L58,種目情報!$E$4:$F$210,2,FALSE))))</f>
        <v/>
      </c>
      <c r="X50" t="str">
        <f>IF(E50="","",IF(②選手情報入力!M58="","",②選手情報入力!M58))</f>
        <v/>
      </c>
      <c r="Y50" s="35" t="str">
        <f>IF(E50="","",IF(②選手情報入力!L58="","",0))</f>
        <v/>
      </c>
      <c r="Z50" t="str">
        <f>IF(E50="","",IF(②選手情報入力!L58="","",IF(I50=1,VLOOKUP(②選手情報入力!L58,種目情報!$A$4:$C$22,3,FALSE),VLOOKUP(②選手情報入力!L58,種目情報!$E$4:$G$19,3,FALSE))))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IF(E51="","",①学校情報入力!$D$4)</f>
        <v/>
      </c>
      <c r="D51" t="str">
        <f>IF(E51="","",①学校情報入力!$D$9)</f>
        <v/>
      </c>
      <c r="E51" t="str">
        <f>IF(②選手情報入力!B59="","",②選手情報入力!B59)</f>
        <v/>
      </c>
      <c r="F51" t="str">
        <f>IF(E51="","",②選手情報入力!C59)</f>
        <v/>
      </c>
      <c r="G51" t="str">
        <f>IF(E51="","",②選手情報入力!D59)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IF(E51="","",IF(②選手情報入力!H59="","",IF(I51=1,VLOOKUP(②選手情報入力!H59,種目情報!$A$4:$B$123,2,FALSE),VLOOKUP(②選手情報入力!H59,種目情報!$E$4:$F$210,2,FALSE))))</f>
        <v/>
      </c>
      <c r="P51" t="str">
        <f>IF(E51="","",IF(②選手情報入力!I59="","",②選手情報入力!I59))</f>
        <v/>
      </c>
      <c r="Q51" s="35" t="str">
        <f>IF(E51="","",IF(②選手情報入力!H59="","",0))</f>
        <v/>
      </c>
      <c r="R51" t="str">
        <f>IF(E51="","",IF(②選手情報入力!H59="","",IF(I51=1,VLOOKUP(②選手情報入力!H59,種目情報!$A$4:$C$123,3,FALSE),VLOOKUP(②選手情報入力!H59,種目情報!$E$4:$G$210,3,FALSE))))</f>
        <v/>
      </c>
      <c r="S51" t="str">
        <f>IF(E51="","",IF(②選手情報入力!J59="","",IF(I51=1,VLOOKUP(②選手情報入力!J59,種目情報!$A$4:$B$123,2,FALSE),VLOOKUP(②選手情報入力!J59,種目情報!$E$4:$F$210,2,FALSE))))</f>
        <v/>
      </c>
      <c r="T51" t="str">
        <f>IF(E51="","",IF(②選手情報入力!K59="","",②選手情報入力!K59))</f>
        <v/>
      </c>
      <c r="U51" s="35" t="str">
        <f>IF(E51="","",IF(②選手情報入力!J59="","",0))</f>
        <v/>
      </c>
      <c r="V51" t="str">
        <f>IF(E51="","",IF(②選手情報入力!J59="","",IF(I51=1,VLOOKUP(②選手情報入力!J59,種目情報!$A$4:$C$123,3,FALSE),VLOOKUP(②選手情報入力!J59,種目情報!$E$4:$G$210,3,FALSE))))</f>
        <v/>
      </c>
      <c r="W51" t="str">
        <f>IF(E51="","",IF(②選手情報入力!L59="","",IF(I51=1,VLOOKUP(②選手情報入力!L59,種目情報!$A$4:$B$123,2,FALSE),VLOOKUP(②選手情報入力!L59,種目情報!$E$4:$F$210,2,FALSE))))</f>
        <v/>
      </c>
      <c r="X51" t="str">
        <f>IF(E51="","",IF(②選手情報入力!M59="","",②選手情報入力!M59))</f>
        <v/>
      </c>
      <c r="Y51" s="35" t="str">
        <f>IF(E51="","",IF(②選手情報入力!L59="","",0))</f>
        <v/>
      </c>
      <c r="Z51" t="str">
        <f>IF(E51="","",IF(②選手情報入力!L59="","",IF(I51=1,VLOOKUP(②選手情報入力!L59,種目情報!$A$4:$C$22,3,FALSE),VLOOKUP(②選手情報入力!L59,種目情報!$E$4:$G$19,3,FALSE))))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IF(E52="","",①学校情報入力!$D$4)</f>
        <v/>
      </c>
      <c r="D52" t="str">
        <f>IF(E52="","",①学校情報入力!$D$9)</f>
        <v/>
      </c>
      <c r="E52" t="str">
        <f>IF(②選手情報入力!B60="","",②選手情報入力!B60)</f>
        <v/>
      </c>
      <c r="F52" t="str">
        <f>IF(E52="","",②選手情報入力!C60)</f>
        <v/>
      </c>
      <c r="G52" t="str">
        <f>IF(E52="","",②選手情報入力!D60)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IF(E52="","",IF(②選手情報入力!H60="","",IF(I52=1,VLOOKUP(②選手情報入力!H60,種目情報!$A$4:$B$123,2,FALSE),VLOOKUP(②選手情報入力!H60,種目情報!$E$4:$F$210,2,FALSE))))</f>
        <v/>
      </c>
      <c r="P52" t="str">
        <f>IF(E52="","",IF(②選手情報入力!I60="","",②選手情報入力!I60))</f>
        <v/>
      </c>
      <c r="Q52" s="35" t="str">
        <f>IF(E52="","",IF(②選手情報入力!H60="","",0))</f>
        <v/>
      </c>
      <c r="R52" t="str">
        <f>IF(E52="","",IF(②選手情報入力!H60="","",IF(I52=1,VLOOKUP(②選手情報入力!H60,種目情報!$A$4:$C$123,3,FALSE),VLOOKUP(②選手情報入力!H60,種目情報!$E$4:$G$210,3,FALSE))))</f>
        <v/>
      </c>
      <c r="S52" t="str">
        <f>IF(E52="","",IF(②選手情報入力!J60="","",IF(I52=1,VLOOKUP(②選手情報入力!J60,種目情報!$A$4:$B$123,2,FALSE),VLOOKUP(②選手情報入力!J60,種目情報!$E$4:$F$210,2,FALSE))))</f>
        <v/>
      </c>
      <c r="T52" t="str">
        <f>IF(E52="","",IF(②選手情報入力!K60="","",②選手情報入力!K60))</f>
        <v/>
      </c>
      <c r="U52" s="35" t="str">
        <f>IF(E52="","",IF(②選手情報入力!J60="","",0))</f>
        <v/>
      </c>
      <c r="V52" t="str">
        <f>IF(E52="","",IF(②選手情報入力!J60="","",IF(I52=1,VLOOKUP(②選手情報入力!J60,種目情報!$A$4:$C$123,3,FALSE),VLOOKUP(②選手情報入力!J60,種目情報!$E$4:$G$210,3,FALSE))))</f>
        <v/>
      </c>
      <c r="W52" t="str">
        <f>IF(E52="","",IF(②選手情報入力!L60="","",IF(I52=1,VLOOKUP(②選手情報入力!L60,種目情報!$A$4:$B$123,2,FALSE),VLOOKUP(②選手情報入力!L60,種目情報!$E$4:$F$210,2,FALSE))))</f>
        <v/>
      </c>
      <c r="X52" t="str">
        <f>IF(E52="","",IF(②選手情報入力!M60="","",②選手情報入力!M60))</f>
        <v/>
      </c>
      <c r="Y52" s="35" t="str">
        <f>IF(E52="","",IF(②選手情報入力!L60="","",0))</f>
        <v/>
      </c>
      <c r="Z52" t="str">
        <f>IF(E52="","",IF(②選手情報入力!L60="","",IF(I52=1,VLOOKUP(②選手情報入力!L60,種目情報!$A$4:$C$22,3,FALSE),VLOOKUP(②選手情報入力!L60,種目情報!$E$4:$G$19,3,FALSE))))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IF(E53="","",①学校情報入力!$D$4)</f>
        <v/>
      </c>
      <c r="D53" t="str">
        <f>IF(E53="","",①学校情報入力!$D$9)</f>
        <v/>
      </c>
      <c r="E53" t="str">
        <f>IF(②選手情報入力!B61="","",②選手情報入力!B61)</f>
        <v/>
      </c>
      <c r="F53" t="str">
        <f>IF(E53="","",②選手情報入力!C61)</f>
        <v/>
      </c>
      <c r="G53" t="str">
        <f>IF(E53="","",②選手情報入力!D61)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IF(E53="","",IF(②選手情報入力!H61="","",IF(I53=1,VLOOKUP(②選手情報入力!H61,種目情報!$A$4:$B$123,2,FALSE),VLOOKUP(②選手情報入力!H61,種目情報!$E$4:$F$210,2,FALSE))))</f>
        <v/>
      </c>
      <c r="P53" t="str">
        <f>IF(E53="","",IF(②選手情報入力!I61="","",②選手情報入力!I61))</f>
        <v/>
      </c>
      <c r="Q53" s="35" t="str">
        <f>IF(E53="","",IF(②選手情報入力!H61="","",0))</f>
        <v/>
      </c>
      <c r="R53" t="str">
        <f>IF(E53="","",IF(②選手情報入力!H61="","",IF(I53=1,VLOOKUP(②選手情報入力!H61,種目情報!$A$4:$C$123,3,FALSE),VLOOKUP(②選手情報入力!H61,種目情報!$E$4:$G$210,3,FALSE))))</f>
        <v/>
      </c>
      <c r="S53" t="str">
        <f>IF(E53="","",IF(②選手情報入力!J61="","",IF(I53=1,VLOOKUP(②選手情報入力!J61,種目情報!$A$4:$B$123,2,FALSE),VLOOKUP(②選手情報入力!J61,種目情報!$E$4:$F$210,2,FALSE))))</f>
        <v/>
      </c>
      <c r="T53" t="str">
        <f>IF(E53="","",IF(②選手情報入力!K61="","",②選手情報入力!K61))</f>
        <v/>
      </c>
      <c r="U53" s="35" t="str">
        <f>IF(E53="","",IF(②選手情報入力!J61="","",0))</f>
        <v/>
      </c>
      <c r="V53" t="str">
        <f>IF(E53="","",IF(②選手情報入力!J61="","",IF(I53=1,VLOOKUP(②選手情報入力!J61,種目情報!$A$4:$C$123,3,FALSE),VLOOKUP(②選手情報入力!J61,種目情報!$E$4:$G$210,3,FALSE))))</f>
        <v/>
      </c>
      <c r="W53" t="str">
        <f>IF(E53="","",IF(②選手情報入力!L61="","",IF(I53=1,VLOOKUP(②選手情報入力!L61,種目情報!$A$4:$B$123,2,FALSE),VLOOKUP(②選手情報入力!L61,種目情報!$E$4:$F$210,2,FALSE))))</f>
        <v/>
      </c>
      <c r="X53" t="str">
        <f>IF(E53="","",IF(②選手情報入力!M61="","",②選手情報入力!M61))</f>
        <v/>
      </c>
      <c r="Y53" s="35" t="str">
        <f>IF(E53="","",IF(②選手情報入力!L61="","",0))</f>
        <v/>
      </c>
      <c r="Z53" t="str">
        <f>IF(E53="","",IF(②選手情報入力!L61="","",IF(I53=1,VLOOKUP(②選手情報入力!L61,種目情報!$A$4:$C$22,3,FALSE),VLOOKUP(②選手情報入力!L61,種目情報!$E$4:$G$19,3,FALSE))))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IF(E54="","",①学校情報入力!$D$4)</f>
        <v/>
      </c>
      <c r="D54" t="str">
        <f>IF(E54="","",①学校情報入力!$D$9)</f>
        <v/>
      </c>
      <c r="E54" t="str">
        <f>IF(②選手情報入力!B62="","",②選手情報入力!B62)</f>
        <v/>
      </c>
      <c r="F54" t="str">
        <f>IF(E54="","",②選手情報入力!C62)</f>
        <v/>
      </c>
      <c r="G54" t="str">
        <f>IF(E54="","",②選手情報入力!D62)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IF(E54="","",IF(②選手情報入力!H62="","",IF(I54=1,VLOOKUP(②選手情報入力!H62,種目情報!$A$4:$B$123,2,FALSE),VLOOKUP(②選手情報入力!H62,種目情報!$E$4:$F$210,2,FALSE))))</f>
        <v/>
      </c>
      <c r="P54" t="str">
        <f>IF(E54="","",IF(②選手情報入力!I62="","",②選手情報入力!I62))</f>
        <v/>
      </c>
      <c r="Q54" s="35" t="str">
        <f>IF(E54="","",IF(②選手情報入力!H62="","",0))</f>
        <v/>
      </c>
      <c r="R54" t="str">
        <f>IF(E54="","",IF(②選手情報入力!H62="","",IF(I54=1,VLOOKUP(②選手情報入力!H62,種目情報!$A$4:$C$123,3,FALSE),VLOOKUP(②選手情報入力!H62,種目情報!$E$4:$G$210,3,FALSE))))</f>
        <v/>
      </c>
      <c r="S54" t="str">
        <f>IF(E54="","",IF(②選手情報入力!J62="","",IF(I54=1,VLOOKUP(②選手情報入力!J62,種目情報!$A$4:$B$123,2,FALSE),VLOOKUP(②選手情報入力!J62,種目情報!$E$4:$F$210,2,FALSE))))</f>
        <v/>
      </c>
      <c r="T54" t="str">
        <f>IF(E54="","",IF(②選手情報入力!K62="","",②選手情報入力!K62))</f>
        <v/>
      </c>
      <c r="U54" s="35" t="str">
        <f>IF(E54="","",IF(②選手情報入力!J62="","",0))</f>
        <v/>
      </c>
      <c r="V54" t="str">
        <f>IF(E54="","",IF(②選手情報入力!J62="","",IF(I54=1,VLOOKUP(②選手情報入力!J62,種目情報!$A$4:$C$123,3,FALSE),VLOOKUP(②選手情報入力!J62,種目情報!$E$4:$G$210,3,FALSE))))</f>
        <v/>
      </c>
      <c r="W54" t="str">
        <f>IF(E54="","",IF(②選手情報入力!L62="","",IF(I54=1,VLOOKUP(②選手情報入力!L62,種目情報!$A$4:$B$123,2,FALSE),VLOOKUP(②選手情報入力!L62,種目情報!$E$4:$F$210,2,FALSE))))</f>
        <v/>
      </c>
      <c r="X54" t="str">
        <f>IF(E54="","",IF(②選手情報入力!M62="","",②選手情報入力!M62))</f>
        <v/>
      </c>
      <c r="Y54" s="35" t="str">
        <f>IF(E54="","",IF(②選手情報入力!L62="","",0))</f>
        <v/>
      </c>
      <c r="Z54" t="str">
        <f>IF(E54="","",IF(②選手情報入力!L62="","",IF(I54=1,VLOOKUP(②選手情報入力!L62,種目情報!$A$4:$C$22,3,FALSE),VLOOKUP(②選手情報入力!L62,種目情報!$E$4:$G$19,3,FALSE))))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IF(E55="","",①学校情報入力!$D$4)</f>
        <v/>
      </c>
      <c r="D55" t="str">
        <f>IF(E55="","",①学校情報入力!$D$9)</f>
        <v/>
      </c>
      <c r="E55" t="str">
        <f>IF(②選手情報入力!B63="","",②選手情報入力!B63)</f>
        <v/>
      </c>
      <c r="F55" t="str">
        <f>IF(E55="","",②選手情報入力!C63)</f>
        <v/>
      </c>
      <c r="G55" t="str">
        <f>IF(E55="","",②選手情報入力!D63)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IF(E55="","",IF(②選手情報入力!H63="","",IF(I55=1,VLOOKUP(②選手情報入力!H63,種目情報!$A$4:$B$123,2,FALSE),VLOOKUP(②選手情報入力!H63,種目情報!$E$4:$F$210,2,FALSE))))</f>
        <v/>
      </c>
      <c r="P55" t="str">
        <f>IF(E55="","",IF(②選手情報入力!I63="","",②選手情報入力!I63))</f>
        <v/>
      </c>
      <c r="Q55" s="35" t="str">
        <f>IF(E55="","",IF(②選手情報入力!H63="","",0))</f>
        <v/>
      </c>
      <c r="R55" t="str">
        <f>IF(E55="","",IF(②選手情報入力!H63="","",IF(I55=1,VLOOKUP(②選手情報入力!H63,種目情報!$A$4:$C$123,3,FALSE),VLOOKUP(②選手情報入力!H63,種目情報!$E$4:$G$210,3,FALSE))))</f>
        <v/>
      </c>
      <c r="S55" t="str">
        <f>IF(E55="","",IF(②選手情報入力!J63="","",IF(I55=1,VLOOKUP(②選手情報入力!J63,種目情報!$A$4:$B$123,2,FALSE),VLOOKUP(②選手情報入力!J63,種目情報!$E$4:$F$210,2,FALSE))))</f>
        <v/>
      </c>
      <c r="T55" t="str">
        <f>IF(E55="","",IF(②選手情報入力!K63="","",②選手情報入力!K63))</f>
        <v/>
      </c>
      <c r="U55" s="35" t="str">
        <f>IF(E55="","",IF(②選手情報入力!J63="","",0))</f>
        <v/>
      </c>
      <c r="V55" t="str">
        <f>IF(E55="","",IF(②選手情報入力!J63="","",IF(I55=1,VLOOKUP(②選手情報入力!J63,種目情報!$A$4:$C$123,3,FALSE),VLOOKUP(②選手情報入力!J63,種目情報!$E$4:$G$210,3,FALSE))))</f>
        <v/>
      </c>
      <c r="W55" t="str">
        <f>IF(E55="","",IF(②選手情報入力!L63="","",IF(I55=1,VLOOKUP(②選手情報入力!L63,種目情報!$A$4:$B$123,2,FALSE),VLOOKUP(②選手情報入力!L63,種目情報!$E$4:$F$210,2,FALSE))))</f>
        <v/>
      </c>
      <c r="X55" t="str">
        <f>IF(E55="","",IF(②選手情報入力!M63="","",②選手情報入力!M63))</f>
        <v/>
      </c>
      <c r="Y55" s="35" t="str">
        <f>IF(E55="","",IF(②選手情報入力!L63="","",0))</f>
        <v/>
      </c>
      <c r="Z55" t="str">
        <f>IF(E55="","",IF(②選手情報入力!L63="","",IF(I55=1,VLOOKUP(②選手情報入力!L63,種目情報!$A$4:$C$22,3,FALSE),VLOOKUP(②選手情報入力!L63,種目情報!$E$4:$G$19,3,FALSE))))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IF(E56="","",①学校情報入力!$D$4)</f>
        <v/>
      </c>
      <c r="D56" t="str">
        <f>IF(E56="","",①学校情報入力!$D$9)</f>
        <v/>
      </c>
      <c r="E56" t="str">
        <f>IF(②選手情報入力!B64="","",②選手情報入力!B64)</f>
        <v/>
      </c>
      <c r="F56" t="str">
        <f>IF(E56="","",②選手情報入力!C64)</f>
        <v/>
      </c>
      <c r="G56" t="str">
        <f>IF(E56="","",②選手情報入力!D64)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IF(E56="","",IF(②選手情報入力!H64="","",IF(I56=1,VLOOKUP(②選手情報入力!H64,種目情報!$A$4:$B$123,2,FALSE),VLOOKUP(②選手情報入力!H64,種目情報!$E$4:$F$210,2,FALSE))))</f>
        <v/>
      </c>
      <c r="P56" t="str">
        <f>IF(E56="","",IF(②選手情報入力!I64="","",②選手情報入力!I64))</f>
        <v/>
      </c>
      <c r="Q56" s="35" t="str">
        <f>IF(E56="","",IF(②選手情報入力!H64="","",0))</f>
        <v/>
      </c>
      <c r="R56" t="str">
        <f>IF(E56="","",IF(②選手情報入力!H64="","",IF(I56=1,VLOOKUP(②選手情報入力!H64,種目情報!$A$4:$C$123,3,FALSE),VLOOKUP(②選手情報入力!H64,種目情報!$E$4:$G$210,3,FALSE))))</f>
        <v/>
      </c>
      <c r="S56" t="str">
        <f>IF(E56="","",IF(②選手情報入力!J64="","",IF(I56=1,VLOOKUP(②選手情報入力!J64,種目情報!$A$4:$B$123,2,FALSE),VLOOKUP(②選手情報入力!J64,種目情報!$E$4:$F$210,2,FALSE))))</f>
        <v/>
      </c>
      <c r="T56" t="str">
        <f>IF(E56="","",IF(②選手情報入力!K64="","",②選手情報入力!K64))</f>
        <v/>
      </c>
      <c r="U56" s="35" t="str">
        <f>IF(E56="","",IF(②選手情報入力!J64="","",0))</f>
        <v/>
      </c>
      <c r="V56" t="str">
        <f>IF(E56="","",IF(②選手情報入力!J64="","",IF(I56=1,VLOOKUP(②選手情報入力!J64,種目情報!$A$4:$C$123,3,FALSE),VLOOKUP(②選手情報入力!J64,種目情報!$E$4:$G$210,3,FALSE))))</f>
        <v/>
      </c>
      <c r="W56" t="str">
        <f>IF(E56="","",IF(②選手情報入力!L64="","",IF(I56=1,VLOOKUP(②選手情報入力!L64,種目情報!$A$4:$B$123,2,FALSE),VLOOKUP(②選手情報入力!L64,種目情報!$E$4:$F$210,2,FALSE))))</f>
        <v/>
      </c>
      <c r="X56" t="str">
        <f>IF(E56="","",IF(②選手情報入力!M64="","",②選手情報入力!M64))</f>
        <v/>
      </c>
      <c r="Y56" s="35" t="str">
        <f>IF(E56="","",IF(②選手情報入力!L64="","",0))</f>
        <v/>
      </c>
      <c r="Z56" t="str">
        <f>IF(E56="","",IF(②選手情報入力!L64="","",IF(I56=1,VLOOKUP(②選手情報入力!L64,種目情報!$A$4:$C$22,3,FALSE),VLOOKUP(②選手情報入力!L64,種目情報!$E$4:$G$19,3,FALSE))))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IF(E57="","",①学校情報入力!$D$4)</f>
        <v/>
      </c>
      <c r="D57" t="str">
        <f>IF(E57="","",①学校情報入力!$D$9)</f>
        <v/>
      </c>
      <c r="E57" t="str">
        <f>IF(②選手情報入力!B65="","",②選手情報入力!B65)</f>
        <v/>
      </c>
      <c r="F57" t="str">
        <f>IF(E57="","",②選手情報入力!C65)</f>
        <v/>
      </c>
      <c r="G57" t="str">
        <f>IF(E57="","",②選手情報入力!D65)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IF(E57="","",IF(②選手情報入力!H65="","",IF(I57=1,VLOOKUP(②選手情報入力!H65,種目情報!$A$4:$B$123,2,FALSE),VLOOKUP(②選手情報入力!H65,種目情報!$E$4:$F$210,2,FALSE))))</f>
        <v/>
      </c>
      <c r="P57" t="str">
        <f>IF(E57="","",IF(②選手情報入力!I65="","",②選手情報入力!I65))</f>
        <v/>
      </c>
      <c r="Q57" s="35" t="str">
        <f>IF(E57="","",IF(②選手情報入力!H65="","",0))</f>
        <v/>
      </c>
      <c r="R57" t="str">
        <f>IF(E57="","",IF(②選手情報入力!H65="","",IF(I57=1,VLOOKUP(②選手情報入力!H65,種目情報!$A$4:$C$123,3,FALSE),VLOOKUP(②選手情報入力!H65,種目情報!$E$4:$G$210,3,FALSE))))</f>
        <v/>
      </c>
      <c r="S57" t="str">
        <f>IF(E57="","",IF(②選手情報入力!J65="","",IF(I57=1,VLOOKUP(②選手情報入力!J65,種目情報!$A$4:$B$123,2,FALSE),VLOOKUP(②選手情報入力!J65,種目情報!$E$4:$F$210,2,FALSE))))</f>
        <v/>
      </c>
      <c r="T57" t="str">
        <f>IF(E57="","",IF(②選手情報入力!K65="","",②選手情報入力!K65))</f>
        <v/>
      </c>
      <c r="U57" s="35" t="str">
        <f>IF(E57="","",IF(②選手情報入力!J65="","",0))</f>
        <v/>
      </c>
      <c r="V57" t="str">
        <f>IF(E57="","",IF(②選手情報入力!J65="","",IF(I57=1,VLOOKUP(②選手情報入力!J65,種目情報!$A$4:$C$123,3,FALSE),VLOOKUP(②選手情報入力!J65,種目情報!$E$4:$G$210,3,FALSE))))</f>
        <v/>
      </c>
      <c r="W57" t="str">
        <f>IF(E57="","",IF(②選手情報入力!L65="","",IF(I57=1,VLOOKUP(②選手情報入力!L65,種目情報!$A$4:$B$123,2,FALSE),VLOOKUP(②選手情報入力!L65,種目情報!$E$4:$F$210,2,FALSE))))</f>
        <v/>
      </c>
      <c r="X57" t="str">
        <f>IF(E57="","",IF(②選手情報入力!M65="","",②選手情報入力!M65))</f>
        <v/>
      </c>
      <c r="Y57" s="35" t="str">
        <f>IF(E57="","",IF(②選手情報入力!L65="","",0))</f>
        <v/>
      </c>
      <c r="Z57" t="str">
        <f>IF(E57="","",IF(②選手情報入力!L65="","",IF(I57=1,VLOOKUP(②選手情報入力!L65,種目情報!$A$4:$C$22,3,FALSE),VLOOKUP(②選手情報入力!L65,種目情報!$E$4:$G$19,3,FALSE))))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IF(E58="","",①学校情報入力!$D$4)</f>
        <v/>
      </c>
      <c r="D58" t="str">
        <f>IF(E58="","",①学校情報入力!$D$9)</f>
        <v/>
      </c>
      <c r="E58" t="str">
        <f>IF(②選手情報入力!B66="","",②選手情報入力!B66)</f>
        <v/>
      </c>
      <c r="F58" t="str">
        <f>IF(E58="","",②選手情報入力!C66)</f>
        <v/>
      </c>
      <c r="G58" t="str">
        <f>IF(E58="","",②選手情報入力!D66)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IF(E58="","",IF(②選手情報入力!H66="","",IF(I58=1,VLOOKUP(②選手情報入力!H66,種目情報!$A$4:$B$123,2,FALSE),VLOOKUP(②選手情報入力!H66,種目情報!$E$4:$F$210,2,FALSE))))</f>
        <v/>
      </c>
      <c r="P58" t="str">
        <f>IF(E58="","",IF(②選手情報入力!I66="","",②選手情報入力!I66))</f>
        <v/>
      </c>
      <c r="Q58" s="35" t="str">
        <f>IF(E58="","",IF(②選手情報入力!H66="","",0))</f>
        <v/>
      </c>
      <c r="R58" t="str">
        <f>IF(E58="","",IF(②選手情報入力!H66="","",IF(I58=1,VLOOKUP(②選手情報入力!H66,種目情報!$A$4:$C$123,3,FALSE),VLOOKUP(②選手情報入力!H66,種目情報!$E$4:$G$210,3,FALSE))))</f>
        <v/>
      </c>
      <c r="S58" t="str">
        <f>IF(E58="","",IF(②選手情報入力!J66="","",IF(I58=1,VLOOKUP(②選手情報入力!J66,種目情報!$A$4:$B$123,2,FALSE),VLOOKUP(②選手情報入力!J66,種目情報!$E$4:$F$210,2,FALSE))))</f>
        <v/>
      </c>
      <c r="T58" t="str">
        <f>IF(E58="","",IF(②選手情報入力!K66="","",②選手情報入力!K66))</f>
        <v/>
      </c>
      <c r="U58" s="35" t="str">
        <f>IF(E58="","",IF(②選手情報入力!J66="","",0))</f>
        <v/>
      </c>
      <c r="V58" t="str">
        <f>IF(E58="","",IF(②選手情報入力!J66="","",IF(I58=1,VLOOKUP(②選手情報入力!J66,種目情報!$A$4:$C$123,3,FALSE),VLOOKUP(②選手情報入力!J66,種目情報!$E$4:$G$210,3,FALSE))))</f>
        <v/>
      </c>
      <c r="W58" t="str">
        <f>IF(E58="","",IF(②選手情報入力!L66="","",IF(I58=1,VLOOKUP(②選手情報入力!L66,種目情報!$A$4:$B$123,2,FALSE),VLOOKUP(②選手情報入力!L66,種目情報!$E$4:$F$210,2,FALSE))))</f>
        <v/>
      </c>
      <c r="X58" t="str">
        <f>IF(E58="","",IF(②選手情報入力!M66="","",②選手情報入力!M66))</f>
        <v/>
      </c>
      <c r="Y58" s="35" t="str">
        <f>IF(E58="","",IF(②選手情報入力!L66="","",0))</f>
        <v/>
      </c>
      <c r="Z58" t="str">
        <f>IF(E58="","",IF(②選手情報入力!L66="","",IF(I58=1,VLOOKUP(②選手情報入力!L66,種目情報!$A$4:$C$22,3,FALSE),VLOOKUP(②選手情報入力!L66,種目情報!$E$4:$G$19,3,FALSE))))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IF(E59="","",①学校情報入力!$D$4)</f>
        <v/>
      </c>
      <c r="D59" t="str">
        <f>IF(E59="","",①学校情報入力!$D$9)</f>
        <v/>
      </c>
      <c r="E59" t="str">
        <f>IF(②選手情報入力!B67="","",②選手情報入力!B67)</f>
        <v/>
      </c>
      <c r="F59" t="str">
        <f>IF(E59="","",②選手情報入力!C67)</f>
        <v/>
      </c>
      <c r="G59" t="str">
        <f>IF(E59="","",②選手情報入力!D67)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IF(E59="","",IF(②選手情報入力!H67="","",IF(I59=1,VLOOKUP(②選手情報入力!H67,種目情報!$A$4:$B$123,2,FALSE),VLOOKUP(②選手情報入力!H67,種目情報!$E$4:$F$210,2,FALSE))))</f>
        <v/>
      </c>
      <c r="P59" t="str">
        <f>IF(E59="","",IF(②選手情報入力!I67="","",②選手情報入力!I67))</f>
        <v/>
      </c>
      <c r="Q59" s="35" t="str">
        <f>IF(E59="","",IF(②選手情報入力!H67="","",0))</f>
        <v/>
      </c>
      <c r="R59" t="str">
        <f>IF(E59="","",IF(②選手情報入力!H67="","",IF(I59=1,VLOOKUP(②選手情報入力!H67,種目情報!$A$4:$C$123,3,FALSE),VLOOKUP(②選手情報入力!H67,種目情報!$E$4:$G$210,3,FALSE))))</f>
        <v/>
      </c>
      <c r="S59" t="str">
        <f>IF(E59="","",IF(②選手情報入力!J67="","",IF(I59=1,VLOOKUP(②選手情報入力!J67,種目情報!$A$4:$B$123,2,FALSE),VLOOKUP(②選手情報入力!J67,種目情報!$E$4:$F$210,2,FALSE))))</f>
        <v/>
      </c>
      <c r="T59" t="str">
        <f>IF(E59="","",IF(②選手情報入力!K67="","",②選手情報入力!K67))</f>
        <v/>
      </c>
      <c r="U59" s="35" t="str">
        <f>IF(E59="","",IF(②選手情報入力!J67="","",0))</f>
        <v/>
      </c>
      <c r="V59" t="str">
        <f>IF(E59="","",IF(②選手情報入力!J67="","",IF(I59=1,VLOOKUP(②選手情報入力!J67,種目情報!$A$4:$C$123,3,FALSE),VLOOKUP(②選手情報入力!J67,種目情報!$E$4:$G$210,3,FALSE))))</f>
        <v/>
      </c>
      <c r="W59" t="str">
        <f>IF(E59="","",IF(②選手情報入力!L67="","",IF(I59=1,VLOOKUP(②選手情報入力!L67,種目情報!$A$4:$B$123,2,FALSE),VLOOKUP(②選手情報入力!L67,種目情報!$E$4:$F$210,2,FALSE))))</f>
        <v/>
      </c>
      <c r="X59" t="str">
        <f>IF(E59="","",IF(②選手情報入力!M67="","",②選手情報入力!M67))</f>
        <v/>
      </c>
      <c r="Y59" s="35" t="str">
        <f>IF(E59="","",IF(②選手情報入力!L67="","",0))</f>
        <v/>
      </c>
      <c r="Z59" t="str">
        <f>IF(E59="","",IF(②選手情報入力!L67="","",IF(I59=1,VLOOKUP(②選手情報入力!L67,種目情報!$A$4:$C$22,3,FALSE),VLOOKUP(②選手情報入力!L67,種目情報!$E$4:$G$19,3,FALSE))))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IF(E60="","",①学校情報入力!$D$4)</f>
        <v/>
      </c>
      <c r="D60" t="str">
        <f>IF(E60="","",①学校情報入力!$D$9)</f>
        <v/>
      </c>
      <c r="E60" t="str">
        <f>IF(②選手情報入力!B68="","",②選手情報入力!B68)</f>
        <v/>
      </c>
      <c r="F60" t="str">
        <f>IF(E60="","",②選手情報入力!C68)</f>
        <v/>
      </c>
      <c r="G60" t="str">
        <f>IF(E60="","",②選手情報入力!D68)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IF(E60="","",IF(②選手情報入力!H68="","",IF(I60=1,VLOOKUP(②選手情報入力!H68,種目情報!$A$4:$B$123,2,FALSE),VLOOKUP(②選手情報入力!H68,種目情報!$E$4:$F$210,2,FALSE))))</f>
        <v/>
      </c>
      <c r="P60" t="str">
        <f>IF(E60="","",IF(②選手情報入力!I68="","",②選手情報入力!I68))</f>
        <v/>
      </c>
      <c r="Q60" s="35" t="str">
        <f>IF(E60="","",IF(②選手情報入力!H68="","",0))</f>
        <v/>
      </c>
      <c r="R60" t="str">
        <f>IF(E60="","",IF(②選手情報入力!H68="","",IF(I60=1,VLOOKUP(②選手情報入力!H68,種目情報!$A$4:$C$123,3,FALSE),VLOOKUP(②選手情報入力!H68,種目情報!$E$4:$G$210,3,FALSE))))</f>
        <v/>
      </c>
      <c r="S60" t="str">
        <f>IF(E60="","",IF(②選手情報入力!J68="","",IF(I60=1,VLOOKUP(②選手情報入力!J68,種目情報!$A$4:$B$123,2,FALSE),VLOOKUP(②選手情報入力!J68,種目情報!$E$4:$F$210,2,FALSE))))</f>
        <v/>
      </c>
      <c r="T60" t="str">
        <f>IF(E60="","",IF(②選手情報入力!K68="","",②選手情報入力!K68))</f>
        <v/>
      </c>
      <c r="U60" s="35" t="str">
        <f>IF(E60="","",IF(②選手情報入力!J68="","",0))</f>
        <v/>
      </c>
      <c r="V60" t="str">
        <f>IF(E60="","",IF(②選手情報入力!J68="","",IF(I60=1,VLOOKUP(②選手情報入力!J68,種目情報!$A$4:$C$123,3,FALSE),VLOOKUP(②選手情報入力!J68,種目情報!$E$4:$G$210,3,FALSE))))</f>
        <v/>
      </c>
      <c r="W60" t="str">
        <f>IF(E60="","",IF(②選手情報入力!L68="","",IF(I60=1,VLOOKUP(②選手情報入力!L68,種目情報!$A$4:$B$123,2,FALSE),VLOOKUP(②選手情報入力!L68,種目情報!$E$4:$F$210,2,FALSE))))</f>
        <v/>
      </c>
      <c r="X60" t="str">
        <f>IF(E60="","",IF(②選手情報入力!M68="","",②選手情報入力!M68))</f>
        <v/>
      </c>
      <c r="Y60" s="35" t="str">
        <f>IF(E60="","",IF(②選手情報入力!L68="","",0))</f>
        <v/>
      </c>
      <c r="Z60" t="str">
        <f>IF(E60="","",IF(②選手情報入力!L68="","",IF(I60=1,VLOOKUP(②選手情報入力!L68,種目情報!$A$4:$C$22,3,FALSE),VLOOKUP(②選手情報入力!L68,種目情報!$E$4:$G$19,3,FALSE))))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IF(E61="","",①学校情報入力!$D$4)</f>
        <v/>
      </c>
      <c r="D61" t="str">
        <f>IF(E61="","",①学校情報入力!$D$9)</f>
        <v/>
      </c>
      <c r="E61" t="str">
        <f>IF(②選手情報入力!B69="","",②選手情報入力!B69)</f>
        <v/>
      </c>
      <c r="F61" t="str">
        <f>IF(E61="","",②選手情報入力!C69)</f>
        <v/>
      </c>
      <c r="G61" t="str">
        <f>IF(E61="","",②選手情報入力!D69)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IF(E61="","",IF(②選手情報入力!H69="","",IF(I61=1,VLOOKUP(②選手情報入力!H69,種目情報!$A$4:$B$123,2,FALSE),VLOOKUP(②選手情報入力!H69,種目情報!$E$4:$F$210,2,FALSE))))</f>
        <v/>
      </c>
      <c r="P61" t="str">
        <f>IF(E61="","",IF(②選手情報入力!I69="","",②選手情報入力!I69))</f>
        <v/>
      </c>
      <c r="Q61" s="35" t="str">
        <f>IF(E61="","",IF(②選手情報入力!H69="","",0))</f>
        <v/>
      </c>
      <c r="R61" t="str">
        <f>IF(E61="","",IF(②選手情報入力!H69="","",IF(I61=1,VLOOKUP(②選手情報入力!H69,種目情報!$A$4:$C$123,3,FALSE),VLOOKUP(②選手情報入力!H69,種目情報!$E$4:$G$210,3,FALSE))))</f>
        <v/>
      </c>
      <c r="S61" t="str">
        <f>IF(E61="","",IF(②選手情報入力!J69="","",IF(I61=1,VLOOKUP(②選手情報入力!J69,種目情報!$A$4:$B$123,2,FALSE),VLOOKUP(②選手情報入力!J69,種目情報!$E$4:$F$210,2,FALSE))))</f>
        <v/>
      </c>
      <c r="T61" t="str">
        <f>IF(E61="","",IF(②選手情報入力!K69="","",②選手情報入力!K69))</f>
        <v/>
      </c>
      <c r="U61" s="35" t="str">
        <f>IF(E61="","",IF(②選手情報入力!J69="","",0))</f>
        <v/>
      </c>
      <c r="V61" t="str">
        <f>IF(E61="","",IF(②選手情報入力!J69="","",IF(I61=1,VLOOKUP(②選手情報入力!J69,種目情報!$A$4:$C$123,3,FALSE),VLOOKUP(②選手情報入力!J69,種目情報!$E$4:$G$210,3,FALSE))))</f>
        <v/>
      </c>
      <c r="W61" t="str">
        <f>IF(E61="","",IF(②選手情報入力!L69="","",IF(I61=1,VLOOKUP(②選手情報入力!L69,種目情報!$A$4:$B$123,2,FALSE),VLOOKUP(②選手情報入力!L69,種目情報!$E$4:$F$210,2,FALSE))))</f>
        <v/>
      </c>
      <c r="X61" t="str">
        <f>IF(E61="","",IF(②選手情報入力!M69="","",②選手情報入力!M69))</f>
        <v/>
      </c>
      <c r="Y61" s="35" t="str">
        <f>IF(E61="","",IF(②選手情報入力!L69="","",0))</f>
        <v/>
      </c>
      <c r="Z61" t="str">
        <f>IF(E61="","",IF(②選手情報入力!L69="","",IF(I61=1,VLOOKUP(②選手情報入力!L69,種目情報!$A$4:$C$22,3,FALSE),VLOOKUP(②選手情報入力!L69,種目情報!$E$4:$G$19,3,FALSE))))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IF(E62="","",①学校情報入力!$D$4)</f>
        <v/>
      </c>
      <c r="D62" t="str">
        <f>IF(E62="","",①学校情報入力!$D$9)</f>
        <v/>
      </c>
      <c r="E62" t="str">
        <f>IF(②選手情報入力!B70="","",②選手情報入力!B70)</f>
        <v/>
      </c>
      <c r="F62" t="str">
        <f>IF(E62="","",②選手情報入力!C70)</f>
        <v/>
      </c>
      <c r="G62" t="str">
        <f>IF(E62="","",②選手情報入力!D70)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IF(E62="","",IF(②選手情報入力!H70="","",IF(I62=1,VLOOKUP(②選手情報入力!H70,種目情報!$A$4:$B$123,2,FALSE),VLOOKUP(②選手情報入力!H70,種目情報!$E$4:$F$210,2,FALSE))))</f>
        <v/>
      </c>
      <c r="P62" t="str">
        <f>IF(E62="","",IF(②選手情報入力!I70="","",②選手情報入力!I70))</f>
        <v/>
      </c>
      <c r="Q62" s="35" t="str">
        <f>IF(E62="","",IF(②選手情報入力!H70="","",0))</f>
        <v/>
      </c>
      <c r="R62" t="str">
        <f>IF(E62="","",IF(②選手情報入力!H70="","",IF(I62=1,VLOOKUP(②選手情報入力!H70,種目情報!$A$4:$C$123,3,FALSE),VLOOKUP(②選手情報入力!H70,種目情報!$E$4:$G$210,3,FALSE))))</f>
        <v/>
      </c>
      <c r="S62" t="str">
        <f>IF(E62="","",IF(②選手情報入力!J70="","",IF(I62=1,VLOOKUP(②選手情報入力!J70,種目情報!$A$4:$B$123,2,FALSE),VLOOKUP(②選手情報入力!J70,種目情報!$E$4:$F$210,2,FALSE))))</f>
        <v/>
      </c>
      <c r="T62" t="str">
        <f>IF(E62="","",IF(②選手情報入力!K70="","",②選手情報入力!K70))</f>
        <v/>
      </c>
      <c r="U62" s="35" t="str">
        <f>IF(E62="","",IF(②選手情報入力!J70="","",0))</f>
        <v/>
      </c>
      <c r="V62" t="str">
        <f>IF(E62="","",IF(②選手情報入力!J70="","",IF(I62=1,VLOOKUP(②選手情報入力!J70,種目情報!$A$4:$C$123,3,FALSE),VLOOKUP(②選手情報入力!J70,種目情報!$E$4:$G$210,3,FALSE))))</f>
        <v/>
      </c>
      <c r="W62" t="str">
        <f>IF(E62="","",IF(②選手情報入力!L70="","",IF(I62=1,VLOOKUP(②選手情報入力!L70,種目情報!$A$4:$B$123,2,FALSE),VLOOKUP(②選手情報入力!L70,種目情報!$E$4:$F$210,2,FALSE))))</f>
        <v/>
      </c>
      <c r="X62" t="str">
        <f>IF(E62="","",IF(②選手情報入力!M70="","",②選手情報入力!M70))</f>
        <v/>
      </c>
      <c r="Y62" s="35" t="str">
        <f>IF(E62="","",IF(②選手情報入力!L70="","",0))</f>
        <v/>
      </c>
      <c r="Z62" t="str">
        <f>IF(E62="","",IF(②選手情報入力!L70="","",IF(I62=1,VLOOKUP(②選手情報入力!L70,種目情報!$A$4:$C$22,3,FALSE),VLOOKUP(②選手情報入力!L70,種目情報!$E$4:$G$19,3,FALSE))))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IF(E63="","",①学校情報入力!$D$4)</f>
        <v/>
      </c>
      <c r="D63" t="str">
        <f>IF(E63="","",①学校情報入力!$D$9)</f>
        <v/>
      </c>
      <c r="E63" t="str">
        <f>IF(②選手情報入力!B71="","",②選手情報入力!B71)</f>
        <v/>
      </c>
      <c r="F63" t="str">
        <f>IF(E63="","",②選手情報入力!C71)</f>
        <v/>
      </c>
      <c r="G63" t="str">
        <f>IF(E63="","",②選手情報入力!D71)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IF(E63="","",IF(②選手情報入力!H71="","",IF(I63=1,VLOOKUP(②選手情報入力!H71,種目情報!$A$4:$B$123,2,FALSE),VLOOKUP(②選手情報入力!H71,種目情報!$E$4:$F$210,2,FALSE))))</f>
        <v/>
      </c>
      <c r="P63" t="str">
        <f>IF(E63="","",IF(②選手情報入力!I71="","",②選手情報入力!I71))</f>
        <v/>
      </c>
      <c r="Q63" s="35" t="str">
        <f>IF(E63="","",IF(②選手情報入力!H71="","",0))</f>
        <v/>
      </c>
      <c r="R63" t="str">
        <f>IF(E63="","",IF(②選手情報入力!H71="","",IF(I63=1,VLOOKUP(②選手情報入力!H71,種目情報!$A$4:$C$123,3,FALSE),VLOOKUP(②選手情報入力!H71,種目情報!$E$4:$G$210,3,FALSE))))</f>
        <v/>
      </c>
      <c r="S63" t="str">
        <f>IF(E63="","",IF(②選手情報入力!J71="","",IF(I63=1,VLOOKUP(②選手情報入力!J71,種目情報!$A$4:$B$123,2,FALSE),VLOOKUP(②選手情報入力!J71,種目情報!$E$4:$F$210,2,FALSE))))</f>
        <v/>
      </c>
      <c r="T63" t="str">
        <f>IF(E63="","",IF(②選手情報入力!K71="","",②選手情報入力!K71))</f>
        <v/>
      </c>
      <c r="U63" s="35" t="str">
        <f>IF(E63="","",IF(②選手情報入力!J71="","",0))</f>
        <v/>
      </c>
      <c r="V63" t="str">
        <f>IF(E63="","",IF(②選手情報入力!J71="","",IF(I63=1,VLOOKUP(②選手情報入力!J71,種目情報!$A$4:$C$123,3,FALSE),VLOOKUP(②選手情報入力!J71,種目情報!$E$4:$G$210,3,FALSE))))</f>
        <v/>
      </c>
      <c r="W63" t="str">
        <f>IF(E63="","",IF(②選手情報入力!L71="","",IF(I63=1,VLOOKUP(②選手情報入力!L71,種目情報!$A$4:$B$123,2,FALSE),VLOOKUP(②選手情報入力!L71,種目情報!$E$4:$F$210,2,FALSE))))</f>
        <v/>
      </c>
      <c r="X63" t="str">
        <f>IF(E63="","",IF(②選手情報入力!M71="","",②選手情報入力!M71))</f>
        <v/>
      </c>
      <c r="Y63" s="35" t="str">
        <f>IF(E63="","",IF(②選手情報入力!L71="","",0))</f>
        <v/>
      </c>
      <c r="Z63" t="str">
        <f>IF(E63="","",IF(②選手情報入力!L71="","",IF(I63=1,VLOOKUP(②選手情報入力!L71,種目情報!$A$4:$C$22,3,FALSE),VLOOKUP(②選手情報入力!L71,種目情報!$E$4:$G$19,3,FALSE))))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IF(E64="","",①学校情報入力!$D$4)</f>
        <v/>
      </c>
      <c r="D64" t="str">
        <f>IF(E64="","",①学校情報入力!$D$9)</f>
        <v/>
      </c>
      <c r="E64" t="str">
        <f>IF(②選手情報入力!B72="","",②選手情報入力!B72)</f>
        <v/>
      </c>
      <c r="F64" t="str">
        <f>IF(E64="","",②選手情報入力!C72)</f>
        <v/>
      </c>
      <c r="G64" t="str">
        <f>IF(E64="","",②選手情報入力!D72)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IF(E64="","",IF(②選手情報入力!H72="","",IF(I64=1,VLOOKUP(②選手情報入力!H72,種目情報!$A$4:$B$123,2,FALSE),VLOOKUP(②選手情報入力!H72,種目情報!$E$4:$F$210,2,FALSE))))</f>
        <v/>
      </c>
      <c r="P64" t="str">
        <f>IF(E64="","",IF(②選手情報入力!I72="","",②選手情報入力!I72))</f>
        <v/>
      </c>
      <c r="Q64" s="35" t="str">
        <f>IF(E64="","",IF(②選手情報入力!H72="","",0))</f>
        <v/>
      </c>
      <c r="R64" t="str">
        <f>IF(E64="","",IF(②選手情報入力!H72="","",IF(I64=1,VLOOKUP(②選手情報入力!H72,種目情報!$A$4:$C$123,3,FALSE),VLOOKUP(②選手情報入力!H72,種目情報!$E$4:$G$210,3,FALSE))))</f>
        <v/>
      </c>
      <c r="S64" t="str">
        <f>IF(E64="","",IF(②選手情報入力!J72="","",IF(I64=1,VLOOKUP(②選手情報入力!J72,種目情報!$A$4:$B$123,2,FALSE),VLOOKUP(②選手情報入力!J72,種目情報!$E$4:$F$210,2,FALSE))))</f>
        <v/>
      </c>
      <c r="T64" t="str">
        <f>IF(E64="","",IF(②選手情報入力!K72="","",②選手情報入力!K72))</f>
        <v/>
      </c>
      <c r="U64" s="35" t="str">
        <f>IF(E64="","",IF(②選手情報入力!J72="","",0))</f>
        <v/>
      </c>
      <c r="V64" t="str">
        <f>IF(E64="","",IF(②選手情報入力!J72="","",IF(I64=1,VLOOKUP(②選手情報入力!J72,種目情報!$A$4:$C$123,3,FALSE),VLOOKUP(②選手情報入力!J72,種目情報!$E$4:$G$210,3,FALSE))))</f>
        <v/>
      </c>
      <c r="W64" t="str">
        <f>IF(E64="","",IF(②選手情報入力!L72="","",IF(I64=1,VLOOKUP(②選手情報入力!L72,種目情報!$A$4:$B$123,2,FALSE),VLOOKUP(②選手情報入力!L72,種目情報!$E$4:$F$210,2,FALSE))))</f>
        <v/>
      </c>
      <c r="X64" t="str">
        <f>IF(E64="","",IF(②選手情報入力!M72="","",②選手情報入力!M72))</f>
        <v/>
      </c>
      <c r="Y64" s="35" t="str">
        <f>IF(E64="","",IF(②選手情報入力!L72="","",0))</f>
        <v/>
      </c>
      <c r="Z64" t="str">
        <f>IF(E64="","",IF(②選手情報入力!L72="","",IF(I64=1,VLOOKUP(②選手情報入力!L72,種目情報!$A$4:$C$22,3,FALSE),VLOOKUP(②選手情報入力!L72,種目情報!$E$4:$G$19,3,FALSE))))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IF(E65="","",①学校情報入力!$D$4)</f>
        <v/>
      </c>
      <c r="D65" t="str">
        <f>IF(E65="","",①学校情報入力!$D$9)</f>
        <v/>
      </c>
      <c r="E65" t="str">
        <f>IF(②選手情報入力!B73="","",②選手情報入力!B73)</f>
        <v/>
      </c>
      <c r="F65" t="str">
        <f>IF(E65="","",②選手情報入力!C73)</f>
        <v/>
      </c>
      <c r="G65" t="str">
        <f>IF(E65="","",②選手情報入力!D73)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IF(E65="","",IF(②選手情報入力!H73="","",IF(I65=1,VLOOKUP(②選手情報入力!H73,種目情報!$A$4:$B$123,2,FALSE),VLOOKUP(②選手情報入力!H73,種目情報!$E$4:$F$210,2,FALSE))))</f>
        <v/>
      </c>
      <c r="P65" t="str">
        <f>IF(E65="","",IF(②選手情報入力!I73="","",②選手情報入力!I73))</f>
        <v/>
      </c>
      <c r="Q65" s="35" t="str">
        <f>IF(E65="","",IF(②選手情報入力!H73="","",0))</f>
        <v/>
      </c>
      <c r="R65" t="str">
        <f>IF(E65="","",IF(②選手情報入力!H73="","",IF(I65=1,VLOOKUP(②選手情報入力!H73,種目情報!$A$4:$C$123,3,FALSE),VLOOKUP(②選手情報入力!H73,種目情報!$E$4:$G$210,3,FALSE))))</f>
        <v/>
      </c>
      <c r="S65" t="str">
        <f>IF(E65="","",IF(②選手情報入力!J73="","",IF(I65=1,VLOOKUP(②選手情報入力!J73,種目情報!$A$4:$B$123,2,FALSE),VLOOKUP(②選手情報入力!J73,種目情報!$E$4:$F$210,2,FALSE))))</f>
        <v/>
      </c>
      <c r="T65" t="str">
        <f>IF(E65="","",IF(②選手情報入力!K73="","",②選手情報入力!K73))</f>
        <v/>
      </c>
      <c r="U65" s="35" t="str">
        <f>IF(E65="","",IF(②選手情報入力!J73="","",0))</f>
        <v/>
      </c>
      <c r="V65" t="str">
        <f>IF(E65="","",IF(②選手情報入力!J73="","",IF(I65=1,VLOOKUP(②選手情報入力!J73,種目情報!$A$4:$C$123,3,FALSE),VLOOKUP(②選手情報入力!J73,種目情報!$E$4:$G$210,3,FALSE))))</f>
        <v/>
      </c>
      <c r="W65" t="str">
        <f>IF(E65="","",IF(②選手情報入力!L73="","",IF(I65=1,VLOOKUP(②選手情報入力!L73,種目情報!$A$4:$B$123,2,FALSE),VLOOKUP(②選手情報入力!L73,種目情報!$E$4:$F$210,2,FALSE))))</f>
        <v/>
      </c>
      <c r="X65" t="str">
        <f>IF(E65="","",IF(②選手情報入力!M73="","",②選手情報入力!M73))</f>
        <v/>
      </c>
      <c r="Y65" s="35" t="str">
        <f>IF(E65="","",IF(②選手情報入力!L73="","",0))</f>
        <v/>
      </c>
      <c r="Z65" t="str">
        <f>IF(E65="","",IF(②選手情報入力!L73="","",IF(I65=1,VLOOKUP(②選手情報入力!L73,種目情報!$A$4:$C$22,3,FALSE),VLOOKUP(②選手情報入力!L73,種目情報!$E$4:$G$19,3,FALSE))))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si="0"/>
        <v/>
      </c>
      <c r="B66" t="str">
        <f>IF(E66="","",①学校情報入力!$D$4)</f>
        <v/>
      </c>
      <c r="D66" t="str">
        <f>IF(E66="","",①学校情報入力!$D$9)</f>
        <v/>
      </c>
      <c r="E66" t="str">
        <f>IF(②選手情報入力!B74="","",②選手情報入力!B74)</f>
        <v/>
      </c>
      <c r="F66" t="str">
        <f>IF(E66="","",②選手情報入力!C74)</f>
        <v/>
      </c>
      <c r="G66" t="str">
        <f>IF(E66="","",②選手情報入力!D74)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IF(E66="","",IF(②選手情報入力!H74="","",IF(I66=1,VLOOKUP(②選手情報入力!H74,種目情報!$A$4:$B$123,2,FALSE),VLOOKUP(②選手情報入力!H74,種目情報!$E$4:$F$210,2,FALSE))))</f>
        <v/>
      </c>
      <c r="P66" t="str">
        <f>IF(E66="","",IF(②選手情報入力!I74="","",②選手情報入力!I74))</f>
        <v/>
      </c>
      <c r="Q66" s="35" t="str">
        <f>IF(E66="","",IF(②選手情報入力!H74="","",0))</f>
        <v/>
      </c>
      <c r="R66" t="str">
        <f>IF(E66="","",IF(②選手情報入力!H74="","",IF(I66=1,VLOOKUP(②選手情報入力!H74,種目情報!$A$4:$C$123,3,FALSE),VLOOKUP(②選手情報入力!H74,種目情報!$E$4:$G$210,3,FALSE))))</f>
        <v/>
      </c>
      <c r="S66" t="str">
        <f>IF(E66="","",IF(②選手情報入力!J74="","",IF(I66=1,VLOOKUP(②選手情報入力!J74,種目情報!$A$4:$B$123,2,FALSE),VLOOKUP(②選手情報入力!J74,種目情報!$E$4:$F$210,2,FALSE))))</f>
        <v/>
      </c>
      <c r="T66" t="str">
        <f>IF(E66="","",IF(②選手情報入力!K74="","",②選手情報入力!K74))</f>
        <v/>
      </c>
      <c r="U66" s="35" t="str">
        <f>IF(E66="","",IF(②選手情報入力!J74="","",0))</f>
        <v/>
      </c>
      <c r="V66" t="str">
        <f>IF(E66="","",IF(②選手情報入力!J74="","",IF(I66=1,VLOOKUP(②選手情報入力!J74,種目情報!$A$4:$C$123,3,FALSE),VLOOKUP(②選手情報入力!J74,種目情報!$E$4:$G$210,3,FALSE))))</f>
        <v/>
      </c>
      <c r="W66" t="str">
        <f>IF(E66="","",IF(②選手情報入力!L74="","",IF(I66=1,VLOOKUP(②選手情報入力!L74,種目情報!$A$4:$B$123,2,FALSE),VLOOKUP(②選手情報入力!L74,種目情報!$E$4:$F$210,2,FALSE))))</f>
        <v/>
      </c>
      <c r="X66" t="str">
        <f>IF(E66="","",IF(②選手情報入力!M74="","",②選手情報入力!M74))</f>
        <v/>
      </c>
      <c r="Y66" s="35" t="str">
        <f>IF(E66="","",IF(②選手情報入力!L74="","",0))</f>
        <v/>
      </c>
      <c r="Z66" t="str">
        <f>IF(E66="","",IF(②選手情報入力!L74="","",IF(I66=1,VLOOKUP(②選手情報入力!L74,種目情報!$A$4:$C$22,3,FALSE),VLOOKUP(②選手情報入力!L74,種目情報!$E$4:$G$19,3,FALSE))))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ref="A67:A91" si="4">IF(E67="","",$A$95&amp;I67&amp;E67+30000)</f>
        <v/>
      </c>
      <c r="B67" t="str">
        <f>IF(E67="","",①学校情報入力!$D$4)</f>
        <v/>
      </c>
      <c r="D67" t="str">
        <f>IF(E67="","",①学校情報入力!$D$9)</f>
        <v/>
      </c>
      <c r="E67" t="str">
        <f>IF(②選手情報入力!B75="","",②選手情報入力!B75)</f>
        <v/>
      </c>
      <c r="F67" t="str">
        <f>IF(E67="","",②選手情報入力!C75)</f>
        <v/>
      </c>
      <c r="G67" t="str">
        <f>IF(E67="","",②選手情報入力!D75)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IF(E67="","",IF(②選手情報入力!H75="","",IF(I67=1,VLOOKUP(②選手情報入力!H75,種目情報!$A$4:$B$123,2,FALSE),VLOOKUP(②選手情報入力!H75,種目情報!$E$4:$F$210,2,FALSE))))</f>
        <v/>
      </c>
      <c r="P67" t="str">
        <f>IF(E67="","",IF(②選手情報入力!I75="","",②選手情報入力!I75))</f>
        <v/>
      </c>
      <c r="Q67" s="35" t="str">
        <f>IF(E67="","",IF(②選手情報入力!H75="","",0))</f>
        <v/>
      </c>
      <c r="R67" t="str">
        <f>IF(E67="","",IF(②選手情報入力!H75="","",IF(I67=1,VLOOKUP(②選手情報入力!H75,種目情報!$A$4:$C$123,3,FALSE),VLOOKUP(②選手情報入力!H75,種目情報!$E$4:$G$210,3,FALSE))))</f>
        <v/>
      </c>
      <c r="S67" t="str">
        <f>IF(E67="","",IF(②選手情報入力!J75="","",IF(I67=1,VLOOKUP(②選手情報入力!J75,種目情報!$A$4:$B$123,2,FALSE),VLOOKUP(②選手情報入力!J75,種目情報!$E$4:$F$210,2,FALSE))))</f>
        <v/>
      </c>
      <c r="T67" t="str">
        <f>IF(E67="","",IF(②選手情報入力!K75="","",②選手情報入力!K75))</f>
        <v/>
      </c>
      <c r="U67" s="35" t="str">
        <f>IF(E67="","",IF(②選手情報入力!J75="","",0))</f>
        <v/>
      </c>
      <c r="V67" t="str">
        <f>IF(E67="","",IF(②選手情報入力!J75="","",IF(I67=1,VLOOKUP(②選手情報入力!J75,種目情報!$A$4:$C$123,3,FALSE),VLOOKUP(②選手情報入力!J75,種目情報!$E$4:$G$210,3,FALSE))))</f>
        <v/>
      </c>
      <c r="W67" t="str">
        <f>IF(E67="","",IF(②選手情報入力!L75="","",IF(I67=1,VLOOKUP(②選手情報入力!L75,種目情報!$A$4:$B$123,2,FALSE),VLOOKUP(②選手情報入力!L75,種目情報!$E$4:$F$210,2,FALSE))))</f>
        <v/>
      </c>
      <c r="X67" t="str">
        <f>IF(E67="","",IF(②選手情報入力!M75="","",②選手情報入力!M75))</f>
        <v/>
      </c>
      <c r="Y67" s="35" t="str">
        <f>IF(E67="","",IF(②選手情報入力!L75="","",0))</f>
        <v/>
      </c>
      <c r="Z67" t="str">
        <f>IF(E67="","",IF(②選手情報入力!L75="","",IF(I67=1,VLOOKUP(②選手情報入力!L75,種目情報!$A$4:$C$22,3,FALSE),VLOOKUP(②選手情報入力!L75,種目情報!$E$4:$G$19,3,FALSE))))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IF(E68="","",①学校情報入力!$D$4)</f>
        <v/>
      </c>
      <c r="D68" t="str">
        <f>IF(E68="","",①学校情報入力!$D$9)</f>
        <v/>
      </c>
      <c r="E68" t="str">
        <f>IF(②選手情報入力!B76="","",②選手情報入力!B76)</f>
        <v/>
      </c>
      <c r="F68" t="str">
        <f>IF(E68="","",②選手情報入力!C76)</f>
        <v/>
      </c>
      <c r="G68" t="str">
        <f>IF(E68="","",②選手情報入力!D76)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IF(E68="","",IF(②選手情報入力!H76="","",IF(I68=1,VLOOKUP(②選手情報入力!H76,種目情報!$A$4:$B$123,2,FALSE),VLOOKUP(②選手情報入力!H76,種目情報!$E$4:$F$210,2,FALSE))))</f>
        <v/>
      </c>
      <c r="P68" t="str">
        <f>IF(E68="","",IF(②選手情報入力!I76="","",②選手情報入力!I76))</f>
        <v/>
      </c>
      <c r="Q68" s="35" t="str">
        <f>IF(E68="","",IF(②選手情報入力!H76="","",0))</f>
        <v/>
      </c>
      <c r="R68" t="str">
        <f>IF(E68="","",IF(②選手情報入力!H76="","",IF(I68=1,VLOOKUP(②選手情報入力!H76,種目情報!$A$4:$C$123,3,FALSE),VLOOKUP(②選手情報入力!H76,種目情報!$E$4:$G$210,3,FALSE))))</f>
        <v/>
      </c>
      <c r="S68" t="str">
        <f>IF(E68="","",IF(②選手情報入力!J76="","",IF(I68=1,VLOOKUP(②選手情報入力!J76,種目情報!$A$4:$B$123,2,FALSE),VLOOKUP(②選手情報入力!J76,種目情報!$E$4:$F$210,2,FALSE))))</f>
        <v/>
      </c>
      <c r="T68" t="str">
        <f>IF(E68="","",IF(②選手情報入力!K76="","",②選手情報入力!K76))</f>
        <v/>
      </c>
      <c r="U68" s="35" t="str">
        <f>IF(E68="","",IF(②選手情報入力!J76="","",0))</f>
        <v/>
      </c>
      <c r="V68" t="str">
        <f>IF(E68="","",IF(②選手情報入力!J76="","",IF(I68=1,VLOOKUP(②選手情報入力!J76,種目情報!$A$4:$C$123,3,FALSE),VLOOKUP(②選手情報入力!J76,種目情報!$E$4:$G$210,3,FALSE))))</f>
        <v/>
      </c>
      <c r="W68" t="str">
        <f>IF(E68="","",IF(②選手情報入力!L76="","",IF(I68=1,VLOOKUP(②選手情報入力!L76,種目情報!$A$4:$B$123,2,FALSE),VLOOKUP(②選手情報入力!L76,種目情報!$E$4:$F$210,2,FALSE))))</f>
        <v/>
      </c>
      <c r="X68" t="str">
        <f>IF(E68="","",IF(②選手情報入力!M76="","",②選手情報入力!M76))</f>
        <v/>
      </c>
      <c r="Y68" s="35" t="str">
        <f>IF(E68="","",IF(②選手情報入力!L76="","",0))</f>
        <v/>
      </c>
      <c r="Z68" t="str">
        <f>IF(E68="","",IF(②選手情報入力!L76="","",IF(I68=1,VLOOKUP(②選手情報入力!L76,種目情報!$A$4:$C$22,3,FALSE),VLOOKUP(②選手情報入力!L76,種目情報!$E$4:$G$19,3,FALSE))))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IF(E69="","",①学校情報入力!$D$4)</f>
        <v/>
      </c>
      <c r="D69" t="str">
        <f>IF(E69="","",①学校情報入力!$D$9)</f>
        <v/>
      </c>
      <c r="E69" t="str">
        <f>IF(②選手情報入力!B77="","",②選手情報入力!B77)</f>
        <v/>
      </c>
      <c r="F69" t="str">
        <f>IF(E69="","",②選手情報入力!C77)</f>
        <v/>
      </c>
      <c r="G69" t="str">
        <f>IF(E69="","",②選手情報入力!D77)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IF(E69="","",IF(②選手情報入力!H77="","",IF(I69=1,VLOOKUP(②選手情報入力!H77,種目情報!$A$4:$B$123,2,FALSE),VLOOKUP(②選手情報入力!H77,種目情報!$E$4:$F$210,2,FALSE))))</f>
        <v/>
      </c>
      <c r="P69" t="str">
        <f>IF(E69="","",IF(②選手情報入力!I77="","",②選手情報入力!I77))</f>
        <v/>
      </c>
      <c r="Q69" s="35" t="str">
        <f>IF(E69="","",IF(②選手情報入力!H77="","",0))</f>
        <v/>
      </c>
      <c r="R69" t="str">
        <f>IF(E69="","",IF(②選手情報入力!H77="","",IF(I69=1,VLOOKUP(②選手情報入力!H77,種目情報!$A$4:$C$123,3,FALSE),VLOOKUP(②選手情報入力!H77,種目情報!$E$4:$G$210,3,FALSE))))</f>
        <v/>
      </c>
      <c r="S69" t="str">
        <f>IF(E69="","",IF(②選手情報入力!J77="","",IF(I69=1,VLOOKUP(②選手情報入力!J77,種目情報!$A$4:$B$123,2,FALSE),VLOOKUP(②選手情報入力!J77,種目情報!$E$4:$F$210,2,FALSE))))</f>
        <v/>
      </c>
      <c r="T69" t="str">
        <f>IF(E69="","",IF(②選手情報入力!K77="","",②選手情報入力!K77))</f>
        <v/>
      </c>
      <c r="U69" s="35" t="str">
        <f>IF(E69="","",IF(②選手情報入力!J77="","",0))</f>
        <v/>
      </c>
      <c r="V69" t="str">
        <f>IF(E69="","",IF(②選手情報入力!J77="","",IF(I69=1,VLOOKUP(②選手情報入力!J77,種目情報!$A$4:$C$123,3,FALSE),VLOOKUP(②選手情報入力!J77,種目情報!$E$4:$G$210,3,FALSE))))</f>
        <v/>
      </c>
      <c r="W69" t="str">
        <f>IF(E69="","",IF(②選手情報入力!L77="","",IF(I69=1,VLOOKUP(②選手情報入力!L77,種目情報!$A$4:$B$123,2,FALSE),VLOOKUP(②選手情報入力!L77,種目情報!$E$4:$F$210,2,FALSE))))</f>
        <v/>
      </c>
      <c r="X69" t="str">
        <f>IF(E69="","",IF(②選手情報入力!M77="","",②選手情報入力!M77))</f>
        <v/>
      </c>
      <c r="Y69" s="35" t="str">
        <f>IF(E69="","",IF(②選手情報入力!L77="","",0))</f>
        <v/>
      </c>
      <c r="Z69" t="str">
        <f>IF(E69="","",IF(②選手情報入力!L77="","",IF(I69=1,VLOOKUP(②選手情報入力!L77,種目情報!$A$4:$C$22,3,FALSE),VLOOKUP(②選手情報入力!L77,種目情報!$E$4:$G$19,3,FALSE))))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IF(E70="","",①学校情報入力!$D$4)</f>
        <v/>
      </c>
      <c r="D70" t="str">
        <f>IF(E70="","",①学校情報入力!$D$9)</f>
        <v/>
      </c>
      <c r="E70" t="str">
        <f>IF(②選手情報入力!B78="","",②選手情報入力!B78)</f>
        <v/>
      </c>
      <c r="F70" t="str">
        <f>IF(E70="","",②選手情報入力!C78)</f>
        <v/>
      </c>
      <c r="G70" t="str">
        <f>IF(E70="","",②選手情報入力!D78)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IF(E70="","",IF(②選手情報入力!H78="","",IF(I70=1,VLOOKUP(②選手情報入力!H78,種目情報!$A$4:$B$123,2,FALSE),VLOOKUP(②選手情報入力!H78,種目情報!$E$4:$F$210,2,FALSE))))</f>
        <v/>
      </c>
      <c r="P70" t="str">
        <f>IF(E70="","",IF(②選手情報入力!I78="","",②選手情報入力!I78))</f>
        <v/>
      </c>
      <c r="Q70" s="35" t="str">
        <f>IF(E70="","",IF(②選手情報入力!H78="","",0))</f>
        <v/>
      </c>
      <c r="R70" t="str">
        <f>IF(E70="","",IF(②選手情報入力!H78="","",IF(I70=1,VLOOKUP(②選手情報入力!H78,種目情報!$A$4:$C$123,3,FALSE),VLOOKUP(②選手情報入力!H78,種目情報!$E$4:$G$210,3,FALSE))))</f>
        <v/>
      </c>
      <c r="S70" t="str">
        <f>IF(E70="","",IF(②選手情報入力!J78="","",IF(I70=1,VLOOKUP(②選手情報入力!J78,種目情報!$A$4:$B$123,2,FALSE),VLOOKUP(②選手情報入力!J78,種目情報!$E$4:$F$210,2,FALSE))))</f>
        <v/>
      </c>
      <c r="T70" t="str">
        <f>IF(E70="","",IF(②選手情報入力!K78="","",②選手情報入力!K78))</f>
        <v/>
      </c>
      <c r="U70" s="35" t="str">
        <f>IF(E70="","",IF(②選手情報入力!J78="","",0))</f>
        <v/>
      </c>
      <c r="V70" t="str">
        <f>IF(E70="","",IF(②選手情報入力!J78="","",IF(I70=1,VLOOKUP(②選手情報入力!J78,種目情報!$A$4:$C$123,3,FALSE),VLOOKUP(②選手情報入力!J78,種目情報!$E$4:$G$210,3,FALSE))))</f>
        <v/>
      </c>
      <c r="W70" t="str">
        <f>IF(E70="","",IF(②選手情報入力!L78="","",IF(I70=1,VLOOKUP(②選手情報入力!L78,種目情報!$A$4:$B$123,2,FALSE),VLOOKUP(②選手情報入力!L78,種目情報!$E$4:$F$210,2,FALSE))))</f>
        <v/>
      </c>
      <c r="X70" t="str">
        <f>IF(E70="","",IF(②選手情報入力!M78="","",②選手情報入力!M78))</f>
        <v/>
      </c>
      <c r="Y70" s="35" t="str">
        <f>IF(E70="","",IF(②選手情報入力!L78="","",0))</f>
        <v/>
      </c>
      <c r="Z70" t="str">
        <f>IF(E70="","",IF(②選手情報入力!L78="","",IF(I70=1,VLOOKUP(②選手情報入力!L78,種目情報!$A$4:$C$22,3,FALSE),VLOOKUP(②選手情報入力!L78,種目情報!$E$4:$G$19,3,FALSE))))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IF(E71="","",①学校情報入力!$D$4)</f>
        <v/>
      </c>
      <c r="D71" t="str">
        <f>IF(E71="","",①学校情報入力!$D$9)</f>
        <v/>
      </c>
      <c r="E71" t="str">
        <f>IF(②選手情報入力!B79="","",②選手情報入力!B79)</f>
        <v/>
      </c>
      <c r="F71" t="str">
        <f>IF(E71="","",②選手情報入力!C79)</f>
        <v/>
      </c>
      <c r="G71" t="str">
        <f>IF(E71="","",②選手情報入力!D79)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IF(E71="","",IF(②選手情報入力!H79="","",IF(I71=1,VLOOKUP(②選手情報入力!H79,種目情報!$A$4:$B$123,2,FALSE),VLOOKUP(②選手情報入力!H79,種目情報!$E$4:$F$210,2,FALSE))))</f>
        <v/>
      </c>
      <c r="P71" t="str">
        <f>IF(E71="","",IF(②選手情報入力!I79="","",②選手情報入力!I79))</f>
        <v/>
      </c>
      <c r="Q71" s="35" t="str">
        <f>IF(E71="","",IF(②選手情報入力!H79="","",0))</f>
        <v/>
      </c>
      <c r="R71" t="str">
        <f>IF(E71="","",IF(②選手情報入力!H79="","",IF(I71=1,VLOOKUP(②選手情報入力!H79,種目情報!$A$4:$C$123,3,FALSE),VLOOKUP(②選手情報入力!H79,種目情報!$E$4:$G$210,3,FALSE))))</f>
        <v/>
      </c>
      <c r="S71" t="str">
        <f>IF(E71="","",IF(②選手情報入力!J79="","",IF(I71=1,VLOOKUP(②選手情報入力!J79,種目情報!$A$4:$B$123,2,FALSE),VLOOKUP(②選手情報入力!J79,種目情報!$E$4:$F$210,2,FALSE))))</f>
        <v/>
      </c>
      <c r="T71" t="str">
        <f>IF(E71="","",IF(②選手情報入力!K79="","",②選手情報入力!K79))</f>
        <v/>
      </c>
      <c r="U71" s="35" t="str">
        <f>IF(E71="","",IF(②選手情報入力!J79="","",0))</f>
        <v/>
      </c>
      <c r="V71" t="str">
        <f>IF(E71="","",IF(②選手情報入力!J79="","",IF(I71=1,VLOOKUP(②選手情報入力!J79,種目情報!$A$4:$C$123,3,FALSE),VLOOKUP(②選手情報入力!J79,種目情報!$E$4:$G$210,3,FALSE))))</f>
        <v/>
      </c>
      <c r="W71" t="str">
        <f>IF(E71="","",IF(②選手情報入力!L79="","",IF(I71=1,VLOOKUP(②選手情報入力!L79,種目情報!$A$4:$B$123,2,FALSE),VLOOKUP(②選手情報入力!L79,種目情報!$E$4:$F$210,2,FALSE))))</f>
        <v/>
      </c>
      <c r="X71" t="str">
        <f>IF(E71="","",IF(②選手情報入力!M79="","",②選手情報入力!M79))</f>
        <v/>
      </c>
      <c r="Y71" s="35" t="str">
        <f>IF(E71="","",IF(②選手情報入力!L79="","",0))</f>
        <v/>
      </c>
      <c r="Z71" t="str">
        <f>IF(E71="","",IF(②選手情報入力!L79="","",IF(I71=1,VLOOKUP(②選手情報入力!L79,種目情報!$A$4:$C$22,3,FALSE),VLOOKUP(②選手情報入力!L79,種目情報!$E$4:$G$19,3,FALSE))))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IF(E72="","",①学校情報入力!$D$4)</f>
        <v/>
      </c>
      <c r="D72" t="str">
        <f>IF(E72="","",①学校情報入力!$D$9)</f>
        <v/>
      </c>
      <c r="E72" t="str">
        <f>IF(②選手情報入力!B80="","",②選手情報入力!B80)</f>
        <v/>
      </c>
      <c r="F72" t="str">
        <f>IF(E72="","",②選手情報入力!C80)</f>
        <v/>
      </c>
      <c r="G72" t="str">
        <f>IF(E72="","",②選手情報入力!D80)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IF(E72="","",IF(②選手情報入力!H80="","",IF(I72=1,VLOOKUP(②選手情報入力!H80,種目情報!$A$4:$B$123,2,FALSE),VLOOKUP(②選手情報入力!H80,種目情報!$E$4:$F$210,2,FALSE))))</f>
        <v/>
      </c>
      <c r="P72" t="str">
        <f>IF(E72="","",IF(②選手情報入力!I80="","",②選手情報入力!I80))</f>
        <v/>
      </c>
      <c r="Q72" s="35" t="str">
        <f>IF(E72="","",IF(②選手情報入力!H80="","",0))</f>
        <v/>
      </c>
      <c r="R72" t="str">
        <f>IF(E72="","",IF(②選手情報入力!H80="","",IF(I72=1,VLOOKUP(②選手情報入力!H80,種目情報!$A$4:$C$123,3,FALSE),VLOOKUP(②選手情報入力!H80,種目情報!$E$4:$G$210,3,FALSE))))</f>
        <v/>
      </c>
      <c r="S72" t="str">
        <f>IF(E72="","",IF(②選手情報入力!J80="","",IF(I72=1,VLOOKUP(②選手情報入力!J80,種目情報!$A$4:$B$123,2,FALSE),VLOOKUP(②選手情報入力!J80,種目情報!$E$4:$F$210,2,FALSE))))</f>
        <v/>
      </c>
      <c r="T72" t="str">
        <f>IF(E72="","",IF(②選手情報入力!K80="","",②選手情報入力!K80))</f>
        <v/>
      </c>
      <c r="U72" s="35" t="str">
        <f>IF(E72="","",IF(②選手情報入力!J80="","",0))</f>
        <v/>
      </c>
      <c r="V72" t="str">
        <f>IF(E72="","",IF(②選手情報入力!J80="","",IF(I72=1,VLOOKUP(②選手情報入力!J80,種目情報!$A$4:$C$123,3,FALSE),VLOOKUP(②選手情報入力!J80,種目情報!$E$4:$G$210,3,FALSE))))</f>
        <v/>
      </c>
      <c r="W72" t="str">
        <f>IF(E72="","",IF(②選手情報入力!L80="","",IF(I72=1,VLOOKUP(②選手情報入力!L80,種目情報!$A$4:$B$123,2,FALSE),VLOOKUP(②選手情報入力!L80,種目情報!$E$4:$F$210,2,FALSE))))</f>
        <v/>
      </c>
      <c r="X72" t="str">
        <f>IF(E72="","",IF(②選手情報入力!M80="","",②選手情報入力!M80))</f>
        <v/>
      </c>
      <c r="Y72" s="35" t="str">
        <f>IF(E72="","",IF(②選手情報入力!L80="","",0))</f>
        <v/>
      </c>
      <c r="Z72" t="str">
        <f>IF(E72="","",IF(②選手情報入力!L80="","",IF(I72=1,VLOOKUP(②選手情報入力!L80,種目情報!$A$4:$C$22,3,FALSE),VLOOKUP(②選手情報入力!L80,種目情報!$E$4:$G$19,3,FALSE))))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IF(E73="","",①学校情報入力!$D$4)</f>
        <v/>
      </c>
      <c r="D73" t="str">
        <f>IF(E73="","",①学校情報入力!$D$9)</f>
        <v/>
      </c>
      <c r="E73" t="str">
        <f>IF(②選手情報入力!B81="","",②選手情報入力!B81)</f>
        <v/>
      </c>
      <c r="F73" t="str">
        <f>IF(E73="","",②選手情報入力!C81)</f>
        <v/>
      </c>
      <c r="G73" t="str">
        <f>IF(E73="","",②選手情報入力!D81)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IF(E73="","",IF(②選手情報入力!H81="","",IF(I73=1,VLOOKUP(②選手情報入力!H81,種目情報!$A$4:$B$123,2,FALSE),VLOOKUP(②選手情報入力!H81,種目情報!$E$4:$F$210,2,FALSE))))</f>
        <v/>
      </c>
      <c r="P73" t="str">
        <f>IF(E73="","",IF(②選手情報入力!I81="","",②選手情報入力!I81))</f>
        <v/>
      </c>
      <c r="Q73" s="35" t="str">
        <f>IF(E73="","",IF(②選手情報入力!H81="","",0))</f>
        <v/>
      </c>
      <c r="R73" t="str">
        <f>IF(E73="","",IF(②選手情報入力!H81="","",IF(I73=1,VLOOKUP(②選手情報入力!H81,種目情報!$A$4:$C$123,3,FALSE),VLOOKUP(②選手情報入力!H81,種目情報!$E$4:$G$210,3,FALSE))))</f>
        <v/>
      </c>
      <c r="S73" t="str">
        <f>IF(E73="","",IF(②選手情報入力!J81="","",IF(I73=1,VLOOKUP(②選手情報入力!J81,種目情報!$A$4:$B$123,2,FALSE),VLOOKUP(②選手情報入力!J81,種目情報!$E$4:$F$210,2,FALSE))))</f>
        <v/>
      </c>
      <c r="T73" t="str">
        <f>IF(E73="","",IF(②選手情報入力!K81="","",②選手情報入力!K81))</f>
        <v/>
      </c>
      <c r="U73" s="35" t="str">
        <f>IF(E73="","",IF(②選手情報入力!J81="","",0))</f>
        <v/>
      </c>
      <c r="V73" t="str">
        <f>IF(E73="","",IF(②選手情報入力!J81="","",IF(I73=1,VLOOKUP(②選手情報入力!J81,種目情報!$A$4:$C$123,3,FALSE),VLOOKUP(②選手情報入力!J81,種目情報!$E$4:$G$210,3,FALSE))))</f>
        <v/>
      </c>
      <c r="W73" t="str">
        <f>IF(E73="","",IF(②選手情報入力!L81="","",IF(I73=1,VLOOKUP(②選手情報入力!L81,種目情報!$A$4:$B$123,2,FALSE),VLOOKUP(②選手情報入力!L81,種目情報!$E$4:$F$210,2,FALSE))))</f>
        <v/>
      </c>
      <c r="X73" t="str">
        <f>IF(E73="","",IF(②選手情報入力!M81="","",②選手情報入力!M81))</f>
        <v/>
      </c>
      <c r="Y73" s="35" t="str">
        <f>IF(E73="","",IF(②選手情報入力!L81="","",0))</f>
        <v/>
      </c>
      <c r="Z73" t="str">
        <f>IF(E73="","",IF(②選手情報入力!L81="","",IF(I73=1,VLOOKUP(②選手情報入力!L81,種目情報!$A$4:$C$22,3,FALSE),VLOOKUP(②選手情報入力!L81,種目情報!$E$4:$G$19,3,FALSE))))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IF(E74="","",①学校情報入力!$D$4)</f>
        <v/>
      </c>
      <c r="D74" t="str">
        <f>IF(E74="","",①学校情報入力!$D$9)</f>
        <v/>
      </c>
      <c r="E74" t="str">
        <f>IF(②選手情報入力!B82="","",②選手情報入力!B82)</f>
        <v/>
      </c>
      <c r="F74" t="str">
        <f>IF(E74="","",②選手情報入力!C82)</f>
        <v/>
      </c>
      <c r="G74" t="str">
        <f>IF(E74="","",②選手情報入力!D82)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IF(E74="","",IF(②選手情報入力!H82="","",IF(I74=1,VLOOKUP(②選手情報入力!H82,種目情報!$A$4:$B$123,2,FALSE),VLOOKUP(②選手情報入力!H82,種目情報!$E$4:$F$210,2,FALSE))))</f>
        <v/>
      </c>
      <c r="P74" t="str">
        <f>IF(E74="","",IF(②選手情報入力!I82="","",②選手情報入力!I82))</f>
        <v/>
      </c>
      <c r="Q74" s="35" t="str">
        <f>IF(E74="","",IF(②選手情報入力!H82="","",0))</f>
        <v/>
      </c>
      <c r="R74" t="str">
        <f>IF(E74="","",IF(②選手情報入力!H82="","",IF(I74=1,VLOOKUP(②選手情報入力!H82,種目情報!$A$4:$C$123,3,FALSE),VLOOKUP(②選手情報入力!H82,種目情報!$E$4:$G$210,3,FALSE))))</f>
        <v/>
      </c>
      <c r="S74" t="str">
        <f>IF(E74="","",IF(②選手情報入力!J82="","",IF(I74=1,VLOOKUP(②選手情報入力!J82,種目情報!$A$4:$B$123,2,FALSE),VLOOKUP(②選手情報入力!J82,種目情報!$E$4:$F$210,2,FALSE))))</f>
        <v/>
      </c>
      <c r="T74" t="str">
        <f>IF(E74="","",IF(②選手情報入力!K82="","",②選手情報入力!K82))</f>
        <v/>
      </c>
      <c r="U74" s="35" t="str">
        <f>IF(E74="","",IF(②選手情報入力!J82="","",0))</f>
        <v/>
      </c>
      <c r="V74" t="str">
        <f>IF(E74="","",IF(②選手情報入力!J82="","",IF(I74=1,VLOOKUP(②選手情報入力!J82,種目情報!$A$4:$C$123,3,FALSE),VLOOKUP(②選手情報入力!J82,種目情報!$E$4:$G$210,3,FALSE))))</f>
        <v/>
      </c>
      <c r="W74" t="str">
        <f>IF(E74="","",IF(②選手情報入力!L82="","",IF(I74=1,VLOOKUP(②選手情報入力!L82,種目情報!$A$4:$B$123,2,FALSE),VLOOKUP(②選手情報入力!L82,種目情報!$E$4:$F$210,2,FALSE))))</f>
        <v/>
      </c>
      <c r="X74" t="str">
        <f>IF(E74="","",IF(②選手情報入力!M82="","",②選手情報入力!M82))</f>
        <v/>
      </c>
      <c r="Y74" s="35" t="str">
        <f>IF(E74="","",IF(②選手情報入力!L82="","",0))</f>
        <v/>
      </c>
      <c r="Z74" t="str">
        <f>IF(E74="","",IF(②選手情報入力!L82="","",IF(I74=1,VLOOKUP(②選手情報入力!L82,種目情報!$A$4:$C$22,3,FALSE),VLOOKUP(②選手情報入力!L82,種目情報!$E$4:$G$19,3,FALSE))))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IF(E75="","",①学校情報入力!$D$4)</f>
        <v/>
      </c>
      <c r="D75" t="str">
        <f>IF(E75="","",①学校情報入力!$D$9)</f>
        <v/>
      </c>
      <c r="E75" t="str">
        <f>IF(②選手情報入力!B83="","",②選手情報入力!B83)</f>
        <v/>
      </c>
      <c r="F75" t="str">
        <f>IF(E75="","",②選手情報入力!C83)</f>
        <v/>
      </c>
      <c r="G75" t="str">
        <f>IF(E75="","",②選手情報入力!D83)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IF(E75="","",IF(②選手情報入力!H83="","",IF(I75=1,VLOOKUP(②選手情報入力!H83,種目情報!$A$4:$B$123,2,FALSE),VLOOKUP(②選手情報入力!H83,種目情報!$E$4:$F$210,2,FALSE))))</f>
        <v/>
      </c>
      <c r="P75" t="str">
        <f>IF(E75="","",IF(②選手情報入力!I83="","",②選手情報入力!I83))</f>
        <v/>
      </c>
      <c r="Q75" s="35" t="str">
        <f>IF(E75="","",IF(②選手情報入力!H83="","",0))</f>
        <v/>
      </c>
      <c r="R75" t="str">
        <f>IF(E75="","",IF(②選手情報入力!H83="","",IF(I75=1,VLOOKUP(②選手情報入力!H83,種目情報!$A$4:$C$123,3,FALSE),VLOOKUP(②選手情報入力!H83,種目情報!$E$4:$G$210,3,FALSE))))</f>
        <v/>
      </c>
      <c r="S75" t="str">
        <f>IF(E75="","",IF(②選手情報入力!J83="","",IF(I75=1,VLOOKUP(②選手情報入力!J83,種目情報!$A$4:$B$123,2,FALSE),VLOOKUP(②選手情報入力!J83,種目情報!$E$4:$F$210,2,FALSE))))</f>
        <v/>
      </c>
      <c r="T75" t="str">
        <f>IF(E75="","",IF(②選手情報入力!K83="","",②選手情報入力!K83))</f>
        <v/>
      </c>
      <c r="U75" s="35" t="str">
        <f>IF(E75="","",IF(②選手情報入力!J83="","",0))</f>
        <v/>
      </c>
      <c r="V75" t="str">
        <f>IF(E75="","",IF(②選手情報入力!J83="","",IF(I75=1,VLOOKUP(②選手情報入力!J83,種目情報!$A$4:$C$123,3,FALSE),VLOOKUP(②選手情報入力!J83,種目情報!$E$4:$G$210,3,FALSE))))</f>
        <v/>
      </c>
      <c r="W75" t="str">
        <f>IF(E75="","",IF(②選手情報入力!L83="","",IF(I75=1,VLOOKUP(②選手情報入力!L83,種目情報!$A$4:$B$123,2,FALSE),VLOOKUP(②選手情報入力!L83,種目情報!$E$4:$F$210,2,FALSE))))</f>
        <v/>
      </c>
      <c r="X75" t="str">
        <f>IF(E75="","",IF(②選手情報入力!M83="","",②選手情報入力!M83))</f>
        <v/>
      </c>
      <c r="Y75" s="35" t="str">
        <f>IF(E75="","",IF(②選手情報入力!L83="","",0))</f>
        <v/>
      </c>
      <c r="Z75" t="str">
        <f>IF(E75="","",IF(②選手情報入力!L83="","",IF(I75=1,VLOOKUP(②選手情報入力!L83,種目情報!$A$4:$C$22,3,FALSE),VLOOKUP(②選手情報入力!L83,種目情報!$E$4:$G$19,3,FALSE))))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IF(E76="","",①学校情報入力!$D$4)</f>
        <v/>
      </c>
      <c r="D76" t="str">
        <f>IF(E76="","",①学校情報入力!$D$9)</f>
        <v/>
      </c>
      <c r="E76" t="str">
        <f>IF(②選手情報入力!B84="","",②選手情報入力!B84)</f>
        <v/>
      </c>
      <c r="F76" t="str">
        <f>IF(E76="","",②選手情報入力!C84)</f>
        <v/>
      </c>
      <c r="G76" t="str">
        <f>IF(E76="","",②選手情報入力!D84)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IF(E76="","",IF(②選手情報入力!H84="","",IF(I76=1,VLOOKUP(②選手情報入力!H84,種目情報!$A$4:$B$123,2,FALSE),VLOOKUP(②選手情報入力!H84,種目情報!$E$4:$F$210,2,FALSE))))</f>
        <v/>
      </c>
      <c r="P76" t="str">
        <f>IF(E76="","",IF(②選手情報入力!I84="","",②選手情報入力!I84))</f>
        <v/>
      </c>
      <c r="Q76" s="35" t="str">
        <f>IF(E76="","",IF(②選手情報入力!H84="","",0))</f>
        <v/>
      </c>
      <c r="R76" t="str">
        <f>IF(E76="","",IF(②選手情報入力!H84="","",IF(I76=1,VLOOKUP(②選手情報入力!H84,種目情報!$A$4:$C$123,3,FALSE),VLOOKUP(②選手情報入力!H84,種目情報!$E$4:$G$210,3,FALSE))))</f>
        <v/>
      </c>
      <c r="S76" t="str">
        <f>IF(E76="","",IF(②選手情報入力!J84="","",IF(I76=1,VLOOKUP(②選手情報入力!J84,種目情報!$A$4:$B$123,2,FALSE),VLOOKUP(②選手情報入力!J84,種目情報!$E$4:$F$210,2,FALSE))))</f>
        <v/>
      </c>
      <c r="T76" t="str">
        <f>IF(E76="","",IF(②選手情報入力!K84="","",②選手情報入力!K84))</f>
        <v/>
      </c>
      <c r="U76" s="35" t="str">
        <f>IF(E76="","",IF(②選手情報入力!J84="","",0))</f>
        <v/>
      </c>
      <c r="V76" t="str">
        <f>IF(E76="","",IF(②選手情報入力!J84="","",IF(I76=1,VLOOKUP(②選手情報入力!J84,種目情報!$A$4:$C$123,3,FALSE),VLOOKUP(②選手情報入力!J84,種目情報!$E$4:$G$210,3,FALSE))))</f>
        <v/>
      </c>
      <c r="W76" t="str">
        <f>IF(E76="","",IF(②選手情報入力!L84="","",IF(I76=1,VLOOKUP(②選手情報入力!L84,種目情報!$A$4:$B$123,2,FALSE),VLOOKUP(②選手情報入力!L84,種目情報!$E$4:$F$210,2,FALSE))))</f>
        <v/>
      </c>
      <c r="X76" t="str">
        <f>IF(E76="","",IF(②選手情報入力!M84="","",②選手情報入力!M84))</f>
        <v/>
      </c>
      <c r="Y76" s="35" t="str">
        <f>IF(E76="","",IF(②選手情報入力!L84="","",0))</f>
        <v/>
      </c>
      <c r="Z76" t="str">
        <f>IF(E76="","",IF(②選手情報入力!L84="","",IF(I76=1,VLOOKUP(②選手情報入力!L84,種目情報!$A$4:$C$22,3,FALSE),VLOOKUP(②選手情報入力!L84,種目情報!$E$4:$G$19,3,FALSE))))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IF(E77="","",①学校情報入力!$D$4)</f>
        <v/>
      </c>
      <c r="D77" t="str">
        <f>IF(E77="","",①学校情報入力!$D$9)</f>
        <v/>
      </c>
      <c r="E77" t="str">
        <f>IF(②選手情報入力!B85="","",②選手情報入力!B85)</f>
        <v/>
      </c>
      <c r="F77" t="str">
        <f>IF(E77="","",②選手情報入力!C85)</f>
        <v/>
      </c>
      <c r="G77" t="str">
        <f>IF(E77="","",②選手情報入力!D85)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IF(E77="","",IF(②選手情報入力!H85="","",IF(I77=1,VLOOKUP(②選手情報入力!H85,種目情報!$A$4:$B$123,2,FALSE),VLOOKUP(②選手情報入力!H85,種目情報!$E$4:$F$210,2,FALSE))))</f>
        <v/>
      </c>
      <c r="P77" t="str">
        <f>IF(E77="","",IF(②選手情報入力!I85="","",②選手情報入力!I85))</f>
        <v/>
      </c>
      <c r="Q77" s="35" t="str">
        <f>IF(E77="","",IF(②選手情報入力!H85="","",0))</f>
        <v/>
      </c>
      <c r="R77" t="str">
        <f>IF(E77="","",IF(②選手情報入力!H85="","",IF(I77=1,VLOOKUP(②選手情報入力!H85,種目情報!$A$4:$C$123,3,FALSE),VLOOKUP(②選手情報入力!H85,種目情報!$E$4:$G$210,3,FALSE))))</f>
        <v/>
      </c>
      <c r="S77" t="str">
        <f>IF(E77="","",IF(②選手情報入力!J85="","",IF(I77=1,VLOOKUP(②選手情報入力!J85,種目情報!$A$4:$B$123,2,FALSE),VLOOKUP(②選手情報入力!J85,種目情報!$E$4:$F$210,2,FALSE))))</f>
        <v/>
      </c>
      <c r="T77" t="str">
        <f>IF(E77="","",IF(②選手情報入力!K85="","",②選手情報入力!K85))</f>
        <v/>
      </c>
      <c r="U77" s="35" t="str">
        <f>IF(E77="","",IF(②選手情報入力!J85="","",0))</f>
        <v/>
      </c>
      <c r="V77" t="str">
        <f>IF(E77="","",IF(②選手情報入力!J85="","",IF(I77=1,VLOOKUP(②選手情報入力!J85,種目情報!$A$4:$C$123,3,FALSE),VLOOKUP(②選手情報入力!J85,種目情報!$E$4:$G$210,3,FALSE))))</f>
        <v/>
      </c>
      <c r="W77" t="str">
        <f>IF(E77="","",IF(②選手情報入力!L85="","",IF(I77=1,VLOOKUP(②選手情報入力!L85,種目情報!$A$4:$B$123,2,FALSE),VLOOKUP(②選手情報入力!L85,種目情報!$E$4:$F$210,2,FALSE))))</f>
        <v/>
      </c>
      <c r="X77" t="str">
        <f>IF(E77="","",IF(②選手情報入力!M85="","",②選手情報入力!M85))</f>
        <v/>
      </c>
      <c r="Y77" s="35" t="str">
        <f>IF(E77="","",IF(②選手情報入力!L85="","",0))</f>
        <v/>
      </c>
      <c r="Z77" t="str">
        <f>IF(E77="","",IF(②選手情報入力!L85="","",IF(I77=1,VLOOKUP(②選手情報入力!L85,種目情報!$A$4:$C$22,3,FALSE),VLOOKUP(②選手情報入力!L85,種目情報!$E$4:$G$19,3,FALSE))))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IF(E78="","",①学校情報入力!$D$4)</f>
        <v/>
      </c>
      <c r="D78" t="str">
        <f>IF(E78="","",①学校情報入力!$D$9)</f>
        <v/>
      </c>
      <c r="E78" t="str">
        <f>IF(②選手情報入力!B86="","",②選手情報入力!B86)</f>
        <v/>
      </c>
      <c r="F78" t="str">
        <f>IF(E78="","",②選手情報入力!C86)</f>
        <v/>
      </c>
      <c r="G78" t="str">
        <f>IF(E78="","",②選手情報入力!D86)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IF(E78="","",IF(②選手情報入力!H86="","",IF(I78=1,VLOOKUP(②選手情報入力!H86,種目情報!$A$4:$B$123,2,FALSE),VLOOKUP(②選手情報入力!H86,種目情報!$E$4:$F$210,2,FALSE))))</f>
        <v/>
      </c>
      <c r="P78" t="str">
        <f>IF(E78="","",IF(②選手情報入力!I86="","",②選手情報入力!I86))</f>
        <v/>
      </c>
      <c r="Q78" s="35" t="str">
        <f>IF(E78="","",IF(②選手情報入力!H86="","",0))</f>
        <v/>
      </c>
      <c r="R78" t="str">
        <f>IF(E78="","",IF(②選手情報入力!H86="","",IF(I78=1,VLOOKUP(②選手情報入力!H86,種目情報!$A$4:$C$123,3,FALSE),VLOOKUP(②選手情報入力!H86,種目情報!$E$4:$G$210,3,FALSE))))</f>
        <v/>
      </c>
      <c r="S78" t="str">
        <f>IF(E78="","",IF(②選手情報入力!J86="","",IF(I78=1,VLOOKUP(②選手情報入力!J86,種目情報!$A$4:$B$123,2,FALSE),VLOOKUP(②選手情報入力!J86,種目情報!$E$4:$F$210,2,FALSE))))</f>
        <v/>
      </c>
      <c r="T78" t="str">
        <f>IF(E78="","",IF(②選手情報入力!K86="","",②選手情報入力!K86))</f>
        <v/>
      </c>
      <c r="U78" s="35" t="str">
        <f>IF(E78="","",IF(②選手情報入力!J86="","",0))</f>
        <v/>
      </c>
      <c r="V78" t="str">
        <f>IF(E78="","",IF(②選手情報入力!J86="","",IF(I78=1,VLOOKUP(②選手情報入力!J86,種目情報!$A$4:$C$123,3,FALSE),VLOOKUP(②選手情報入力!J86,種目情報!$E$4:$G$210,3,FALSE))))</f>
        <v/>
      </c>
      <c r="W78" t="str">
        <f>IF(E78="","",IF(②選手情報入力!L86="","",IF(I78=1,VLOOKUP(②選手情報入力!L86,種目情報!$A$4:$B$123,2,FALSE),VLOOKUP(②選手情報入力!L86,種目情報!$E$4:$F$210,2,FALSE))))</f>
        <v/>
      </c>
      <c r="X78" t="str">
        <f>IF(E78="","",IF(②選手情報入力!M86="","",②選手情報入力!M86))</f>
        <v/>
      </c>
      <c r="Y78" s="35" t="str">
        <f>IF(E78="","",IF(②選手情報入力!L86="","",0))</f>
        <v/>
      </c>
      <c r="Z78" t="str">
        <f>IF(E78="","",IF(②選手情報入力!L86="","",IF(I78=1,VLOOKUP(②選手情報入力!L86,種目情報!$A$4:$C$22,3,FALSE),VLOOKUP(②選手情報入力!L86,種目情報!$E$4:$G$19,3,FALSE))))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IF(E79="","",①学校情報入力!$D$4)</f>
        <v/>
      </c>
      <c r="D79" t="str">
        <f>IF(E79="","",①学校情報入力!$D$9)</f>
        <v/>
      </c>
      <c r="E79" t="str">
        <f>IF(②選手情報入力!B87="","",②選手情報入力!B87)</f>
        <v/>
      </c>
      <c r="F79" t="str">
        <f>IF(E79="","",②選手情報入力!C87)</f>
        <v/>
      </c>
      <c r="G79" t="str">
        <f>IF(E79="","",②選手情報入力!D87)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IF(E79="","",IF(②選手情報入力!H87="","",IF(I79=1,VLOOKUP(②選手情報入力!H87,種目情報!$A$4:$B$123,2,FALSE),VLOOKUP(②選手情報入力!H87,種目情報!$E$4:$F$210,2,FALSE))))</f>
        <v/>
      </c>
      <c r="P79" t="str">
        <f>IF(E79="","",IF(②選手情報入力!I87="","",②選手情報入力!I87))</f>
        <v/>
      </c>
      <c r="Q79" s="35" t="str">
        <f>IF(E79="","",IF(②選手情報入力!H87="","",0))</f>
        <v/>
      </c>
      <c r="R79" t="str">
        <f>IF(E79="","",IF(②選手情報入力!H87="","",IF(I79=1,VLOOKUP(②選手情報入力!H87,種目情報!$A$4:$C$123,3,FALSE),VLOOKUP(②選手情報入力!H87,種目情報!$E$4:$G$210,3,FALSE))))</f>
        <v/>
      </c>
      <c r="S79" t="str">
        <f>IF(E79="","",IF(②選手情報入力!J87="","",IF(I79=1,VLOOKUP(②選手情報入力!J87,種目情報!$A$4:$B$123,2,FALSE),VLOOKUP(②選手情報入力!J87,種目情報!$E$4:$F$210,2,FALSE))))</f>
        <v/>
      </c>
      <c r="T79" t="str">
        <f>IF(E79="","",IF(②選手情報入力!K87="","",②選手情報入力!K87))</f>
        <v/>
      </c>
      <c r="U79" s="35" t="str">
        <f>IF(E79="","",IF(②選手情報入力!J87="","",0))</f>
        <v/>
      </c>
      <c r="V79" t="str">
        <f>IF(E79="","",IF(②選手情報入力!J87="","",IF(I79=1,VLOOKUP(②選手情報入力!J87,種目情報!$A$4:$C$123,3,FALSE),VLOOKUP(②選手情報入力!J87,種目情報!$E$4:$G$210,3,FALSE))))</f>
        <v/>
      </c>
      <c r="W79" t="str">
        <f>IF(E79="","",IF(②選手情報入力!L87="","",IF(I79=1,VLOOKUP(②選手情報入力!L87,種目情報!$A$4:$B$123,2,FALSE),VLOOKUP(②選手情報入力!L87,種目情報!$E$4:$F$210,2,FALSE))))</f>
        <v/>
      </c>
      <c r="X79" t="str">
        <f>IF(E79="","",IF(②選手情報入力!M87="","",②選手情報入力!M87))</f>
        <v/>
      </c>
      <c r="Y79" s="35" t="str">
        <f>IF(E79="","",IF(②選手情報入力!L87="","",0))</f>
        <v/>
      </c>
      <c r="Z79" t="str">
        <f>IF(E79="","",IF(②選手情報入力!L87="","",IF(I79=1,VLOOKUP(②選手情報入力!L87,種目情報!$A$4:$C$22,3,FALSE),VLOOKUP(②選手情報入力!L87,種目情報!$E$4:$G$19,3,FALSE))))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IF(E80="","",①学校情報入力!$D$4)</f>
        <v/>
      </c>
      <c r="D80" t="str">
        <f>IF(E80="","",①学校情報入力!$D$9)</f>
        <v/>
      </c>
      <c r="E80" t="str">
        <f>IF(②選手情報入力!B88="","",②選手情報入力!B88)</f>
        <v/>
      </c>
      <c r="F80" t="str">
        <f>IF(E80="","",②選手情報入力!C88)</f>
        <v/>
      </c>
      <c r="G80" t="str">
        <f>IF(E80="","",②選手情報入力!D88)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IF(E80="","",IF(②選手情報入力!H88="","",IF(I80=1,VLOOKUP(②選手情報入力!H88,種目情報!$A$4:$B$123,2,FALSE),VLOOKUP(②選手情報入力!H88,種目情報!$E$4:$F$210,2,FALSE))))</f>
        <v/>
      </c>
      <c r="P80" t="str">
        <f>IF(E80="","",IF(②選手情報入力!I88="","",②選手情報入力!I88))</f>
        <v/>
      </c>
      <c r="Q80" s="35" t="str">
        <f>IF(E80="","",IF(②選手情報入力!H88="","",0))</f>
        <v/>
      </c>
      <c r="R80" t="str">
        <f>IF(E80="","",IF(②選手情報入力!H88="","",IF(I80=1,VLOOKUP(②選手情報入力!H88,種目情報!$A$4:$C$123,3,FALSE),VLOOKUP(②選手情報入力!H88,種目情報!$E$4:$G$210,3,FALSE))))</f>
        <v/>
      </c>
      <c r="S80" t="str">
        <f>IF(E80="","",IF(②選手情報入力!J88="","",IF(I80=1,VLOOKUP(②選手情報入力!J88,種目情報!$A$4:$B$123,2,FALSE),VLOOKUP(②選手情報入力!J88,種目情報!$E$4:$F$210,2,FALSE))))</f>
        <v/>
      </c>
      <c r="T80" t="str">
        <f>IF(E80="","",IF(②選手情報入力!K88="","",②選手情報入力!K88))</f>
        <v/>
      </c>
      <c r="U80" s="35" t="str">
        <f>IF(E80="","",IF(②選手情報入力!J88="","",0))</f>
        <v/>
      </c>
      <c r="V80" t="str">
        <f>IF(E80="","",IF(②選手情報入力!J88="","",IF(I80=1,VLOOKUP(②選手情報入力!J88,種目情報!$A$4:$C$123,3,FALSE),VLOOKUP(②選手情報入力!J88,種目情報!$E$4:$G$210,3,FALSE))))</f>
        <v/>
      </c>
      <c r="W80" t="str">
        <f>IF(E80="","",IF(②選手情報入力!L88="","",IF(I80=1,VLOOKUP(②選手情報入力!L88,種目情報!$A$4:$B$123,2,FALSE),VLOOKUP(②選手情報入力!L88,種目情報!$E$4:$F$210,2,FALSE))))</f>
        <v/>
      </c>
      <c r="X80" t="str">
        <f>IF(E80="","",IF(②選手情報入力!M88="","",②選手情報入力!M88))</f>
        <v/>
      </c>
      <c r="Y80" s="35" t="str">
        <f>IF(E80="","",IF(②選手情報入力!L88="","",0))</f>
        <v/>
      </c>
      <c r="Z80" t="str">
        <f>IF(E80="","",IF(②選手情報入力!L88="","",IF(I80=1,VLOOKUP(②選手情報入力!L88,種目情報!$A$4:$C$22,3,FALSE),VLOOKUP(②選手情報入力!L88,種目情報!$E$4:$G$19,3,FALSE))))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IF(E81="","",①学校情報入力!$D$4)</f>
        <v/>
      </c>
      <c r="D81" t="str">
        <f>IF(E81="","",①学校情報入力!$D$9)</f>
        <v/>
      </c>
      <c r="E81" t="str">
        <f>IF(②選手情報入力!B89="","",②選手情報入力!B89)</f>
        <v/>
      </c>
      <c r="F81" t="str">
        <f>IF(E81="","",②選手情報入力!C89)</f>
        <v/>
      </c>
      <c r="G81" t="str">
        <f>IF(E81="","",②選手情報入力!D89)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IF(E81="","",IF(②選手情報入力!H89="","",IF(I81=1,VLOOKUP(②選手情報入力!H89,種目情報!$A$4:$B$123,2,FALSE),VLOOKUP(②選手情報入力!H89,種目情報!$E$4:$F$210,2,FALSE))))</f>
        <v/>
      </c>
      <c r="P81" t="str">
        <f>IF(E81="","",IF(②選手情報入力!I89="","",②選手情報入力!I89))</f>
        <v/>
      </c>
      <c r="Q81" s="35" t="str">
        <f>IF(E81="","",IF(②選手情報入力!H89="","",0))</f>
        <v/>
      </c>
      <c r="R81" t="str">
        <f>IF(E81="","",IF(②選手情報入力!H89="","",IF(I81=1,VLOOKUP(②選手情報入力!H89,種目情報!$A$4:$C$123,3,FALSE),VLOOKUP(②選手情報入力!H89,種目情報!$E$4:$G$210,3,FALSE))))</f>
        <v/>
      </c>
      <c r="S81" t="str">
        <f>IF(E81="","",IF(②選手情報入力!J89="","",IF(I81=1,VLOOKUP(②選手情報入力!J89,種目情報!$A$4:$B$123,2,FALSE),VLOOKUP(②選手情報入力!J89,種目情報!$E$4:$F$210,2,FALSE))))</f>
        <v/>
      </c>
      <c r="T81" t="str">
        <f>IF(E81="","",IF(②選手情報入力!K89="","",②選手情報入力!K89))</f>
        <v/>
      </c>
      <c r="U81" s="35" t="str">
        <f>IF(E81="","",IF(②選手情報入力!J89="","",0))</f>
        <v/>
      </c>
      <c r="V81" t="str">
        <f>IF(E81="","",IF(②選手情報入力!J89="","",IF(I81=1,VLOOKUP(②選手情報入力!J89,種目情報!$A$4:$C$123,3,FALSE),VLOOKUP(②選手情報入力!J89,種目情報!$E$4:$G$210,3,FALSE))))</f>
        <v/>
      </c>
      <c r="W81" t="str">
        <f>IF(E81="","",IF(②選手情報入力!L89="","",IF(I81=1,VLOOKUP(②選手情報入力!L89,種目情報!$A$4:$B$123,2,FALSE),VLOOKUP(②選手情報入力!L89,種目情報!$E$4:$F$210,2,FALSE))))</f>
        <v/>
      </c>
      <c r="X81" t="str">
        <f>IF(E81="","",IF(②選手情報入力!M89="","",②選手情報入力!M89))</f>
        <v/>
      </c>
      <c r="Y81" s="35" t="str">
        <f>IF(E81="","",IF(②選手情報入力!L89="","",0))</f>
        <v/>
      </c>
      <c r="Z81" t="str">
        <f>IF(E81="","",IF(②選手情報入力!L89="","",IF(I81=1,VLOOKUP(②選手情報入力!L89,種目情報!$A$4:$C$22,3,FALSE),VLOOKUP(②選手情報入力!L89,種目情報!$E$4:$G$19,3,FALSE))))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IF(E82="","",①学校情報入力!$D$4)</f>
        <v/>
      </c>
      <c r="D82" t="str">
        <f>IF(E82="","",①学校情報入力!$D$9)</f>
        <v/>
      </c>
      <c r="E82" t="str">
        <f>IF(②選手情報入力!B90="","",②選手情報入力!B90)</f>
        <v/>
      </c>
      <c r="F82" t="str">
        <f>IF(E82="","",②選手情報入力!C90)</f>
        <v/>
      </c>
      <c r="G82" t="str">
        <f>IF(E82="","",②選手情報入力!D90)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IF(E82="","",IF(②選手情報入力!H90="","",IF(I82=1,VLOOKUP(②選手情報入力!H90,種目情報!$A$4:$B$123,2,FALSE),VLOOKUP(②選手情報入力!H90,種目情報!$E$4:$F$210,2,FALSE))))</f>
        <v/>
      </c>
      <c r="P82" t="str">
        <f>IF(E82="","",IF(②選手情報入力!I90="","",②選手情報入力!I90))</f>
        <v/>
      </c>
      <c r="Q82" s="35" t="str">
        <f>IF(E82="","",IF(②選手情報入力!H90="","",0))</f>
        <v/>
      </c>
      <c r="R82" t="str">
        <f>IF(E82="","",IF(②選手情報入力!H90="","",IF(I82=1,VLOOKUP(②選手情報入力!H90,種目情報!$A$4:$C$123,3,FALSE),VLOOKUP(②選手情報入力!H90,種目情報!$E$4:$G$210,3,FALSE))))</f>
        <v/>
      </c>
      <c r="S82" t="str">
        <f>IF(E82="","",IF(②選手情報入力!J90="","",IF(I82=1,VLOOKUP(②選手情報入力!J90,種目情報!$A$4:$B$123,2,FALSE),VLOOKUP(②選手情報入力!J90,種目情報!$E$4:$F$210,2,FALSE))))</f>
        <v/>
      </c>
      <c r="T82" t="str">
        <f>IF(E82="","",IF(②選手情報入力!K90="","",②選手情報入力!K90))</f>
        <v/>
      </c>
      <c r="U82" s="35" t="str">
        <f>IF(E82="","",IF(②選手情報入力!J90="","",0))</f>
        <v/>
      </c>
      <c r="V82" t="str">
        <f>IF(E82="","",IF(②選手情報入力!J90="","",IF(I82=1,VLOOKUP(②選手情報入力!J90,種目情報!$A$4:$C$123,3,FALSE),VLOOKUP(②選手情報入力!J90,種目情報!$E$4:$G$210,3,FALSE))))</f>
        <v/>
      </c>
      <c r="W82" t="str">
        <f>IF(E82="","",IF(②選手情報入力!L90="","",IF(I82=1,VLOOKUP(②選手情報入力!L90,種目情報!$A$4:$B$123,2,FALSE),VLOOKUP(②選手情報入力!L90,種目情報!$E$4:$F$210,2,FALSE))))</f>
        <v/>
      </c>
      <c r="X82" t="str">
        <f>IF(E82="","",IF(②選手情報入力!M90="","",②選手情報入力!M90))</f>
        <v/>
      </c>
      <c r="Y82" s="35" t="str">
        <f>IF(E82="","",IF(②選手情報入力!L90="","",0))</f>
        <v/>
      </c>
      <c r="Z82" t="str">
        <f>IF(E82="","",IF(②選手情報入力!L90="","",IF(I82=1,VLOOKUP(②選手情報入力!L90,種目情報!$A$4:$C$22,3,FALSE),VLOOKUP(②選手情報入力!L90,種目情報!$E$4:$G$19,3,FALSE))))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IF(E83="","",①学校情報入力!$D$4)</f>
        <v/>
      </c>
      <c r="D83" t="str">
        <f>IF(E83="","",①学校情報入力!$D$9)</f>
        <v/>
      </c>
      <c r="E83" t="str">
        <f>IF(②選手情報入力!B91="","",②選手情報入力!B91)</f>
        <v/>
      </c>
      <c r="F83" t="str">
        <f>IF(E83="","",②選手情報入力!C91)</f>
        <v/>
      </c>
      <c r="G83" t="str">
        <f>IF(E83="","",②選手情報入力!D91)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IF(E83="","",IF(②選手情報入力!H91="","",IF(I83=1,VLOOKUP(②選手情報入力!H91,種目情報!$A$4:$B$123,2,FALSE),VLOOKUP(②選手情報入力!H91,種目情報!$E$4:$F$210,2,FALSE))))</f>
        <v/>
      </c>
      <c r="P83" t="str">
        <f>IF(E83="","",IF(②選手情報入力!I91="","",②選手情報入力!I91))</f>
        <v/>
      </c>
      <c r="Q83" s="35" t="str">
        <f>IF(E83="","",IF(②選手情報入力!H91="","",0))</f>
        <v/>
      </c>
      <c r="R83" t="str">
        <f>IF(E83="","",IF(②選手情報入力!H91="","",IF(I83=1,VLOOKUP(②選手情報入力!H91,種目情報!$A$4:$C$123,3,FALSE),VLOOKUP(②選手情報入力!H91,種目情報!$E$4:$G$210,3,FALSE))))</f>
        <v/>
      </c>
      <c r="S83" t="str">
        <f>IF(E83="","",IF(②選手情報入力!J91="","",IF(I83=1,VLOOKUP(②選手情報入力!J91,種目情報!$A$4:$B$123,2,FALSE),VLOOKUP(②選手情報入力!J91,種目情報!$E$4:$F$210,2,FALSE))))</f>
        <v/>
      </c>
      <c r="T83" t="str">
        <f>IF(E83="","",IF(②選手情報入力!K91="","",②選手情報入力!K91))</f>
        <v/>
      </c>
      <c r="U83" s="35" t="str">
        <f>IF(E83="","",IF(②選手情報入力!J91="","",0))</f>
        <v/>
      </c>
      <c r="V83" t="str">
        <f>IF(E83="","",IF(②選手情報入力!J91="","",IF(I83=1,VLOOKUP(②選手情報入力!J91,種目情報!$A$4:$C$123,3,FALSE),VLOOKUP(②選手情報入力!J91,種目情報!$E$4:$G$210,3,FALSE))))</f>
        <v/>
      </c>
      <c r="W83" t="str">
        <f>IF(E83="","",IF(②選手情報入力!L91="","",IF(I83=1,VLOOKUP(②選手情報入力!L91,種目情報!$A$4:$B$123,2,FALSE),VLOOKUP(②選手情報入力!L91,種目情報!$E$4:$F$210,2,FALSE))))</f>
        <v/>
      </c>
      <c r="X83" t="str">
        <f>IF(E83="","",IF(②選手情報入力!M91="","",②選手情報入力!M91))</f>
        <v/>
      </c>
      <c r="Y83" s="35" t="str">
        <f>IF(E83="","",IF(②選手情報入力!L91="","",0))</f>
        <v/>
      </c>
      <c r="Z83" t="str">
        <f>IF(E83="","",IF(②選手情報入力!L91="","",IF(I83=1,VLOOKUP(②選手情報入力!L91,種目情報!$A$4:$C$22,3,FALSE),VLOOKUP(②選手情報入力!L91,種目情報!$E$4:$G$19,3,FALSE))))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IF(E84="","",①学校情報入力!$D$4)</f>
        <v/>
      </c>
      <c r="D84" t="str">
        <f>IF(E84="","",①学校情報入力!$D$9)</f>
        <v/>
      </c>
      <c r="E84" t="str">
        <f>IF(②選手情報入力!B92="","",②選手情報入力!B92)</f>
        <v/>
      </c>
      <c r="F84" t="str">
        <f>IF(E84="","",②選手情報入力!C92)</f>
        <v/>
      </c>
      <c r="G84" t="str">
        <f>IF(E84="","",②選手情報入力!D92)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IF(E84="","",IF(②選手情報入力!H92="","",IF(I84=1,VLOOKUP(②選手情報入力!H92,種目情報!$A$4:$B$123,2,FALSE),VLOOKUP(②選手情報入力!H92,種目情報!$E$4:$F$210,2,FALSE))))</f>
        <v/>
      </c>
      <c r="P84" t="str">
        <f>IF(E84="","",IF(②選手情報入力!I92="","",②選手情報入力!I92))</f>
        <v/>
      </c>
      <c r="Q84" s="35" t="str">
        <f>IF(E84="","",IF(②選手情報入力!H92="","",0))</f>
        <v/>
      </c>
      <c r="R84" t="str">
        <f>IF(E84="","",IF(②選手情報入力!H92="","",IF(I84=1,VLOOKUP(②選手情報入力!H92,種目情報!$A$4:$C$123,3,FALSE),VLOOKUP(②選手情報入力!H92,種目情報!$E$4:$G$210,3,FALSE))))</f>
        <v/>
      </c>
      <c r="S84" t="str">
        <f>IF(E84="","",IF(②選手情報入力!J92="","",IF(I84=1,VLOOKUP(②選手情報入力!J92,種目情報!$A$4:$B$123,2,FALSE),VLOOKUP(②選手情報入力!J92,種目情報!$E$4:$F$210,2,FALSE))))</f>
        <v/>
      </c>
      <c r="T84" t="str">
        <f>IF(E84="","",IF(②選手情報入力!K92="","",②選手情報入力!K92))</f>
        <v/>
      </c>
      <c r="U84" s="35" t="str">
        <f>IF(E84="","",IF(②選手情報入力!J92="","",0))</f>
        <v/>
      </c>
      <c r="V84" t="str">
        <f>IF(E84="","",IF(②選手情報入力!J92="","",IF(I84=1,VLOOKUP(②選手情報入力!J92,種目情報!$A$4:$C$123,3,FALSE),VLOOKUP(②選手情報入力!J92,種目情報!$E$4:$G$210,3,FALSE))))</f>
        <v/>
      </c>
      <c r="W84" t="str">
        <f>IF(E84="","",IF(②選手情報入力!L92="","",IF(I84=1,VLOOKUP(②選手情報入力!L92,種目情報!$A$4:$B$123,2,FALSE),VLOOKUP(②選手情報入力!L92,種目情報!$E$4:$F$210,2,FALSE))))</f>
        <v/>
      </c>
      <c r="X84" t="str">
        <f>IF(E84="","",IF(②選手情報入力!M92="","",②選手情報入力!M92))</f>
        <v/>
      </c>
      <c r="Y84" s="35" t="str">
        <f>IF(E84="","",IF(②選手情報入力!L92="","",0))</f>
        <v/>
      </c>
      <c r="Z84" t="str">
        <f>IF(E84="","",IF(②選手情報入力!L92="","",IF(I84=1,VLOOKUP(②選手情報入力!L92,種目情報!$A$4:$C$22,3,FALSE),VLOOKUP(②選手情報入力!L92,種目情報!$E$4:$G$19,3,FALSE))))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IF(E85="","",①学校情報入力!$D$4)</f>
        <v/>
      </c>
      <c r="D85" t="str">
        <f>IF(E85="","",①学校情報入力!$D$9)</f>
        <v/>
      </c>
      <c r="E85" t="str">
        <f>IF(②選手情報入力!B93="","",②選手情報入力!B93)</f>
        <v/>
      </c>
      <c r="F85" t="str">
        <f>IF(E85="","",②選手情報入力!C93)</f>
        <v/>
      </c>
      <c r="G85" t="str">
        <f>IF(E85="","",②選手情報入力!D93)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IF(E85="","",IF(②選手情報入力!H93="","",IF(I85=1,VLOOKUP(②選手情報入力!H93,種目情報!$A$4:$B$123,2,FALSE),VLOOKUP(②選手情報入力!H93,種目情報!$E$4:$F$210,2,FALSE))))</f>
        <v/>
      </c>
      <c r="P85" t="str">
        <f>IF(E85="","",IF(②選手情報入力!I93="","",②選手情報入力!I93))</f>
        <v/>
      </c>
      <c r="Q85" s="35" t="str">
        <f>IF(E85="","",IF(②選手情報入力!H93="","",0))</f>
        <v/>
      </c>
      <c r="R85" t="str">
        <f>IF(E85="","",IF(②選手情報入力!H93="","",IF(I85=1,VLOOKUP(②選手情報入力!H93,種目情報!$A$4:$C$123,3,FALSE),VLOOKUP(②選手情報入力!H93,種目情報!$E$4:$G$210,3,FALSE))))</f>
        <v/>
      </c>
      <c r="S85" t="str">
        <f>IF(E85="","",IF(②選手情報入力!J93="","",IF(I85=1,VLOOKUP(②選手情報入力!J93,種目情報!$A$4:$B$123,2,FALSE),VLOOKUP(②選手情報入力!J93,種目情報!$E$4:$F$210,2,FALSE))))</f>
        <v/>
      </c>
      <c r="T85" t="str">
        <f>IF(E85="","",IF(②選手情報入力!K93="","",②選手情報入力!K93))</f>
        <v/>
      </c>
      <c r="U85" s="35" t="str">
        <f>IF(E85="","",IF(②選手情報入力!J93="","",0))</f>
        <v/>
      </c>
      <c r="V85" t="str">
        <f>IF(E85="","",IF(②選手情報入力!J93="","",IF(I85=1,VLOOKUP(②選手情報入力!J93,種目情報!$A$4:$C$123,3,FALSE),VLOOKUP(②選手情報入力!J93,種目情報!$E$4:$G$210,3,FALSE))))</f>
        <v/>
      </c>
      <c r="W85" t="str">
        <f>IF(E85="","",IF(②選手情報入力!L93="","",IF(I85=1,VLOOKUP(②選手情報入力!L93,種目情報!$A$4:$B$123,2,FALSE),VLOOKUP(②選手情報入力!L93,種目情報!$E$4:$F$210,2,FALSE))))</f>
        <v/>
      </c>
      <c r="X85" t="str">
        <f>IF(E85="","",IF(②選手情報入力!M93="","",②選手情報入力!M93))</f>
        <v/>
      </c>
      <c r="Y85" s="35" t="str">
        <f>IF(E85="","",IF(②選手情報入力!L93="","",0))</f>
        <v/>
      </c>
      <c r="Z85" t="str">
        <f>IF(E85="","",IF(②選手情報入力!L93="","",IF(I85=1,VLOOKUP(②選手情報入力!L93,種目情報!$A$4:$C$22,3,FALSE),VLOOKUP(②選手情報入力!L93,種目情報!$E$4:$G$19,3,FALSE))))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IF(E86="","",①学校情報入力!$D$4)</f>
        <v/>
      </c>
      <c r="D86" t="str">
        <f>IF(E86="","",①学校情報入力!$D$9)</f>
        <v/>
      </c>
      <c r="E86" t="str">
        <f>IF(②選手情報入力!B94="","",②選手情報入力!B94)</f>
        <v/>
      </c>
      <c r="F86" t="str">
        <f>IF(E86="","",②選手情報入力!C94)</f>
        <v/>
      </c>
      <c r="G86" t="str">
        <f>IF(E86="","",②選手情報入力!D94)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IF(E86="","",IF(②選手情報入力!H94="","",IF(I86=1,VLOOKUP(②選手情報入力!H94,種目情報!$A$4:$B$123,2,FALSE),VLOOKUP(②選手情報入力!H94,種目情報!$E$4:$F$210,2,FALSE))))</f>
        <v/>
      </c>
      <c r="P86" t="str">
        <f>IF(E86="","",IF(②選手情報入力!I94="","",②選手情報入力!I94))</f>
        <v/>
      </c>
      <c r="Q86" s="35" t="str">
        <f>IF(E86="","",IF(②選手情報入力!H94="","",0))</f>
        <v/>
      </c>
      <c r="R86" t="str">
        <f>IF(E86="","",IF(②選手情報入力!H94="","",IF(I86=1,VLOOKUP(②選手情報入力!H94,種目情報!$A$4:$C$123,3,FALSE),VLOOKUP(②選手情報入力!H94,種目情報!$E$4:$G$210,3,FALSE))))</f>
        <v/>
      </c>
      <c r="S86" t="str">
        <f>IF(E86="","",IF(②選手情報入力!J94="","",IF(I86=1,VLOOKUP(②選手情報入力!J94,種目情報!$A$4:$B$123,2,FALSE),VLOOKUP(②選手情報入力!J94,種目情報!$E$4:$F$210,2,FALSE))))</f>
        <v/>
      </c>
      <c r="T86" t="str">
        <f>IF(E86="","",IF(②選手情報入力!K94="","",②選手情報入力!K94))</f>
        <v/>
      </c>
      <c r="U86" s="35" t="str">
        <f>IF(E86="","",IF(②選手情報入力!J94="","",0))</f>
        <v/>
      </c>
      <c r="V86" t="str">
        <f>IF(E86="","",IF(②選手情報入力!J94="","",IF(I86=1,VLOOKUP(②選手情報入力!J94,種目情報!$A$4:$C$123,3,FALSE),VLOOKUP(②選手情報入力!J94,種目情報!$E$4:$G$210,3,FALSE))))</f>
        <v/>
      </c>
      <c r="W86" t="str">
        <f>IF(E86="","",IF(②選手情報入力!L94="","",IF(I86=1,VLOOKUP(②選手情報入力!L94,種目情報!$A$4:$B$123,2,FALSE),VLOOKUP(②選手情報入力!L94,種目情報!$E$4:$F$210,2,FALSE))))</f>
        <v/>
      </c>
      <c r="X86" t="str">
        <f>IF(E86="","",IF(②選手情報入力!M94="","",②選手情報入力!M94))</f>
        <v/>
      </c>
      <c r="Y86" s="35" t="str">
        <f>IF(E86="","",IF(②選手情報入力!L94="","",0))</f>
        <v/>
      </c>
      <c r="Z86" t="str">
        <f>IF(E86="","",IF(②選手情報入力!L94="","",IF(I86=1,VLOOKUP(②選手情報入力!L94,種目情報!$A$4:$C$22,3,FALSE),VLOOKUP(②選手情報入力!L94,種目情報!$E$4:$G$19,3,FALSE))))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IF(E87="","",①学校情報入力!$D$4)</f>
        <v/>
      </c>
      <c r="D87" t="str">
        <f>IF(E87="","",①学校情報入力!$D$9)</f>
        <v/>
      </c>
      <c r="E87" t="str">
        <f>IF(②選手情報入力!B95="","",②選手情報入力!B95)</f>
        <v/>
      </c>
      <c r="F87" t="str">
        <f>IF(E87="","",②選手情報入力!C95)</f>
        <v/>
      </c>
      <c r="G87" t="str">
        <f>IF(E87="","",②選手情報入力!D95)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IF(E87="","",IF(②選手情報入力!H95="","",IF(I87=1,VLOOKUP(②選手情報入力!H95,種目情報!$A$4:$B$123,2,FALSE),VLOOKUP(②選手情報入力!H95,種目情報!$E$4:$F$210,2,FALSE))))</f>
        <v/>
      </c>
      <c r="P87" t="str">
        <f>IF(E87="","",IF(②選手情報入力!I95="","",②選手情報入力!I95))</f>
        <v/>
      </c>
      <c r="Q87" s="35" t="str">
        <f>IF(E87="","",IF(②選手情報入力!H95="","",0))</f>
        <v/>
      </c>
      <c r="R87" t="str">
        <f>IF(E87="","",IF(②選手情報入力!H95="","",IF(I87=1,VLOOKUP(②選手情報入力!H95,種目情報!$A$4:$C$123,3,FALSE),VLOOKUP(②選手情報入力!H95,種目情報!$E$4:$G$210,3,FALSE))))</f>
        <v/>
      </c>
      <c r="S87" t="str">
        <f>IF(E87="","",IF(②選手情報入力!J95="","",IF(I87=1,VLOOKUP(②選手情報入力!J95,種目情報!$A$4:$B$123,2,FALSE),VLOOKUP(②選手情報入力!J95,種目情報!$E$4:$F$210,2,FALSE))))</f>
        <v/>
      </c>
      <c r="T87" t="str">
        <f>IF(E87="","",IF(②選手情報入力!K95="","",②選手情報入力!K95))</f>
        <v/>
      </c>
      <c r="U87" s="35" t="str">
        <f>IF(E87="","",IF(②選手情報入力!J95="","",0))</f>
        <v/>
      </c>
      <c r="V87" t="str">
        <f>IF(E87="","",IF(②選手情報入力!J95="","",IF(I87=1,VLOOKUP(②選手情報入力!J95,種目情報!$A$4:$C$123,3,FALSE),VLOOKUP(②選手情報入力!J95,種目情報!$E$4:$G$210,3,FALSE))))</f>
        <v/>
      </c>
      <c r="W87" t="str">
        <f>IF(E87="","",IF(②選手情報入力!L95="","",IF(I87=1,VLOOKUP(②選手情報入力!L95,種目情報!$A$4:$B$123,2,FALSE),VLOOKUP(②選手情報入力!L95,種目情報!$E$4:$F$210,2,FALSE))))</f>
        <v/>
      </c>
      <c r="X87" t="str">
        <f>IF(E87="","",IF(②選手情報入力!M95="","",②選手情報入力!M95))</f>
        <v/>
      </c>
      <c r="Y87" s="35" t="str">
        <f>IF(E87="","",IF(②選手情報入力!L95="","",0))</f>
        <v/>
      </c>
      <c r="Z87" t="str">
        <f>IF(E87="","",IF(②選手情報入力!L95="","",IF(I87=1,VLOOKUP(②選手情報入力!L95,種目情報!$A$4:$C$22,3,FALSE),VLOOKUP(②選手情報入力!L95,種目情報!$E$4:$G$19,3,FALSE))))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IF(E88="","",①学校情報入力!$D$4)</f>
        <v/>
      </c>
      <c r="D88" t="str">
        <f>IF(E88="","",①学校情報入力!$D$9)</f>
        <v/>
      </c>
      <c r="E88" t="str">
        <f>IF(②選手情報入力!B96="","",②選手情報入力!B96)</f>
        <v/>
      </c>
      <c r="F88" t="str">
        <f>IF(E88="","",②選手情報入力!C96)</f>
        <v/>
      </c>
      <c r="G88" t="str">
        <f>IF(E88="","",②選手情報入力!D96)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IF(E88="","",IF(②選手情報入力!H96="","",IF(I88=1,VLOOKUP(②選手情報入力!H96,種目情報!$A$4:$B$123,2,FALSE),VLOOKUP(②選手情報入力!H96,種目情報!$E$4:$F$210,2,FALSE))))</f>
        <v/>
      </c>
      <c r="P88" t="str">
        <f>IF(E88="","",IF(②選手情報入力!I96="","",②選手情報入力!I96))</f>
        <v/>
      </c>
      <c r="Q88" s="35" t="str">
        <f>IF(E88="","",IF(②選手情報入力!H96="","",0))</f>
        <v/>
      </c>
      <c r="R88" t="str">
        <f>IF(E88="","",IF(②選手情報入力!H96="","",IF(I88=1,VLOOKUP(②選手情報入力!H96,種目情報!$A$4:$C$123,3,FALSE),VLOOKUP(②選手情報入力!H96,種目情報!$E$4:$G$210,3,FALSE))))</f>
        <v/>
      </c>
      <c r="S88" t="str">
        <f>IF(E88="","",IF(②選手情報入力!J96="","",IF(I88=1,VLOOKUP(②選手情報入力!J96,種目情報!$A$4:$B$123,2,FALSE),VLOOKUP(②選手情報入力!J96,種目情報!$E$4:$F$210,2,FALSE))))</f>
        <v/>
      </c>
      <c r="T88" t="str">
        <f>IF(E88="","",IF(②選手情報入力!K96="","",②選手情報入力!K96))</f>
        <v/>
      </c>
      <c r="U88" s="35" t="str">
        <f>IF(E88="","",IF(②選手情報入力!J96="","",0))</f>
        <v/>
      </c>
      <c r="V88" t="str">
        <f>IF(E88="","",IF(②選手情報入力!J96="","",IF(I88=1,VLOOKUP(②選手情報入力!J96,種目情報!$A$4:$C$123,3,FALSE),VLOOKUP(②選手情報入力!J96,種目情報!$E$4:$G$210,3,FALSE))))</f>
        <v/>
      </c>
      <c r="W88" t="str">
        <f>IF(E88="","",IF(②選手情報入力!L96="","",IF(I88=1,VLOOKUP(②選手情報入力!L96,種目情報!$A$4:$B$123,2,FALSE),VLOOKUP(②選手情報入力!L96,種目情報!$E$4:$F$210,2,FALSE))))</f>
        <v/>
      </c>
      <c r="X88" t="str">
        <f>IF(E88="","",IF(②選手情報入力!M96="","",②選手情報入力!M96))</f>
        <v/>
      </c>
      <c r="Y88" s="35" t="str">
        <f>IF(E88="","",IF(②選手情報入力!L96="","",0))</f>
        <v/>
      </c>
      <c r="Z88" t="str">
        <f>IF(E88="","",IF(②選手情報入力!L96="","",IF(I88=1,VLOOKUP(②選手情報入力!L96,種目情報!$A$4:$C$22,3,FALSE),VLOOKUP(②選手情報入力!L96,種目情報!$E$4:$G$19,3,FALSE))))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IF(E89="","",①学校情報入力!$D$4)</f>
        <v/>
      </c>
      <c r="D89" t="str">
        <f>IF(E89="","",①学校情報入力!$D$9)</f>
        <v/>
      </c>
      <c r="E89" t="str">
        <f>IF(②選手情報入力!B97="","",②選手情報入力!B97)</f>
        <v/>
      </c>
      <c r="F89" t="str">
        <f>IF(E89="","",②選手情報入力!C97)</f>
        <v/>
      </c>
      <c r="G89" t="str">
        <f>IF(E89="","",②選手情報入力!D97)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IF(E89="","",IF(②選手情報入力!H97="","",IF(I89=1,VLOOKUP(②選手情報入力!H97,種目情報!$A$4:$B$123,2,FALSE),VLOOKUP(②選手情報入力!H97,種目情報!$E$4:$F$210,2,FALSE))))</f>
        <v/>
      </c>
      <c r="P89" t="str">
        <f>IF(E89="","",IF(②選手情報入力!I97="","",②選手情報入力!I97))</f>
        <v/>
      </c>
      <c r="Q89" s="35" t="str">
        <f>IF(E89="","",IF(②選手情報入力!H97="","",0))</f>
        <v/>
      </c>
      <c r="R89" t="str">
        <f>IF(E89="","",IF(②選手情報入力!H97="","",IF(I89=1,VLOOKUP(②選手情報入力!H97,種目情報!$A$4:$C$123,3,FALSE),VLOOKUP(②選手情報入力!H97,種目情報!$E$4:$G$210,3,FALSE))))</f>
        <v/>
      </c>
      <c r="S89" t="str">
        <f>IF(E89="","",IF(②選手情報入力!J97="","",IF(I89=1,VLOOKUP(②選手情報入力!J97,種目情報!$A$4:$B$123,2,FALSE),VLOOKUP(②選手情報入力!J97,種目情報!$E$4:$F$210,2,FALSE))))</f>
        <v/>
      </c>
      <c r="T89" t="str">
        <f>IF(E89="","",IF(②選手情報入力!K97="","",②選手情報入力!K97))</f>
        <v/>
      </c>
      <c r="U89" s="35" t="str">
        <f>IF(E89="","",IF(②選手情報入力!J97="","",0))</f>
        <v/>
      </c>
      <c r="V89" t="str">
        <f>IF(E89="","",IF(②選手情報入力!J97="","",IF(I89=1,VLOOKUP(②選手情報入力!J97,種目情報!$A$4:$C$123,3,FALSE),VLOOKUP(②選手情報入力!J97,種目情報!$E$4:$G$210,3,FALSE))))</f>
        <v/>
      </c>
      <c r="W89" t="str">
        <f>IF(E89="","",IF(②選手情報入力!L97="","",IF(I89=1,VLOOKUP(②選手情報入力!L97,種目情報!$A$4:$B$123,2,FALSE),VLOOKUP(②選手情報入力!L97,種目情報!$E$4:$F$210,2,FALSE))))</f>
        <v/>
      </c>
      <c r="X89" t="str">
        <f>IF(E89="","",IF(②選手情報入力!M97="","",②選手情報入力!M97))</f>
        <v/>
      </c>
      <c r="Y89" s="35" t="str">
        <f>IF(E89="","",IF(②選手情報入力!L97="","",0))</f>
        <v/>
      </c>
      <c r="Z89" t="str">
        <f>IF(E89="","",IF(②選手情報入力!L97="","",IF(I89=1,VLOOKUP(②選手情報入力!L97,種目情報!$A$4:$C$22,3,FALSE),VLOOKUP(②選手情報入力!L97,種目情報!$E$4:$G$19,3,FALSE))))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IF(E90="","",①学校情報入力!$D$4)</f>
        <v/>
      </c>
      <c r="D90" t="str">
        <f>IF(E90="","",①学校情報入力!$D$9)</f>
        <v/>
      </c>
      <c r="E90" t="str">
        <f>IF(②選手情報入力!B98="","",②選手情報入力!B98)</f>
        <v/>
      </c>
      <c r="F90" t="str">
        <f>IF(E90="","",②選手情報入力!C98)</f>
        <v/>
      </c>
      <c r="G90" t="str">
        <f>IF(E90="","",②選手情報入力!D98)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IF(E90="","",IF(②選手情報入力!H98="","",IF(I90=1,VLOOKUP(②選手情報入力!H98,種目情報!$A$4:$B$123,2,FALSE),VLOOKUP(②選手情報入力!H98,種目情報!$E$4:$F$210,2,FALSE))))</f>
        <v/>
      </c>
      <c r="P90" t="str">
        <f>IF(E90="","",IF(②選手情報入力!I98="","",②選手情報入力!I98))</f>
        <v/>
      </c>
      <c r="Q90" s="35" t="str">
        <f>IF(E90="","",IF(②選手情報入力!H98="","",0))</f>
        <v/>
      </c>
      <c r="R90" t="str">
        <f>IF(E90="","",IF(②選手情報入力!H98="","",IF(I90=1,VLOOKUP(②選手情報入力!H98,種目情報!$A$4:$C$123,3,FALSE),VLOOKUP(②選手情報入力!H98,種目情報!$E$4:$G$210,3,FALSE))))</f>
        <v/>
      </c>
      <c r="S90" t="str">
        <f>IF(E90="","",IF(②選手情報入力!J98="","",IF(I90=1,VLOOKUP(②選手情報入力!J98,種目情報!$A$4:$B$123,2,FALSE),VLOOKUP(②選手情報入力!J98,種目情報!$E$4:$F$210,2,FALSE))))</f>
        <v/>
      </c>
      <c r="T90" t="str">
        <f>IF(E90="","",IF(②選手情報入力!K98="","",②選手情報入力!K98))</f>
        <v/>
      </c>
      <c r="U90" s="35" t="str">
        <f>IF(E90="","",IF(②選手情報入力!J98="","",0))</f>
        <v/>
      </c>
      <c r="V90" t="str">
        <f>IF(E90="","",IF(②選手情報入力!J98="","",IF(I90=1,VLOOKUP(②選手情報入力!J98,種目情報!$A$4:$C$123,3,FALSE),VLOOKUP(②選手情報入力!J98,種目情報!$E$4:$G$210,3,FALSE))))</f>
        <v/>
      </c>
      <c r="W90" t="str">
        <f>IF(E90="","",IF(②選手情報入力!L98="","",IF(I90=1,VLOOKUP(②選手情報入力!L98,種目情報!$A$4:$B$123,2,FALSE),VLOOKUP(②選手情報入力!L98,種目情報!$E$4:$F$210,2,FALSE))))</f>
        <v/>
      </c>
      <c r="X90" t="str">
        <f>IF(E90="","",IF(②選手情報入力!M98="","",②選手情報入力!M98))</f>
        <v/>
      </c>
      <c r="Y90" s="35" t="str">
        <f>IF(E90="","",IF(②選手情報入力!L98="","",0))</f>
        <v/>
      </c>
      <c r="Z90" t="str">
        <f>IF(E90="","",IF(②選手情報入力!L98="","",IF(I90=1,VLOOKUP(②選手情報入力!L98,種目情報!$A$4:$C$22,3,FALSE),VLOOKUP(②選手情報入力!L98,種目情報!$E$4:$G$19,3,FALSE))))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IF(E91="","",①学校情報入力!$D$4)</f>
        <v/>
      </c>
      <c r="D91" t="str">
        <f>IF(E91="","",①学校情報入力!$D$9)</f>
        <v/>
      </c>
      <c r="E91" t="str">
        <f>IF(②選手情報入力!B99="","",②選手情報入力!B99)</f>
        <v/>
      </c>
      <c r="F91" t="str">
        <f>IF(E91="","",②選手情報入力!C99)</f>
        <v/>
      </c>
      <c r="G91" t="str">
        <f>IF(E91="","",②選手情報入力!D99)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IF(E91="","",IF(②選手情報入力!H99="","",IF(I91=1,VLOOKUP(②選手情報入力!H99,種目情報!$A$4:$B$123,2,FALSE),VLOOKUP(②選手情報入力!H99,種目情報!$E$4:$F$210,2,FALSE))))</f>
        <v/>
      </c>
      <c r="P91" t="str">
        <f>IF(E91="","",IF(②選手情報入力!I99="","",②選手情報入力!I99))</f>
        <v/>
      </c>
      <c r="Q91" s="35" t="str">
        <f>IF(E91="","",IF(②選手情報入力!H99="","",0))</f>
        <v/>
      </c>
      <c r="R91" t="str">
        <f>IF(E91="","",IF(②選手情報入力!H99="","",IF(I91=1,VLOOKUP(②選手情報入力!H99,種目情報!$A$4:$C$123,3,FALSE),VLOOKUP(②選手情報入力!H99,種目情報!$E$4:$G$210,3,FALSE))))</f>
        <v/>
      </c>
      <c r="S91" t="str">
        <f>IF(E91="","",IF(②選手情報入力!J99="","",IF(I91=1,VLOOKUP(②選手情報入力!J99,種目情報!$A$4:$B$123,2,FALSE),VLOOKUP(②選手情報入力!J99,種目情報!$E$4:$F$210,2,FALSE))))</f>
        <v/>
      </c>
      <c r="T91" t="str">
        <f>IF(E91="","",IF(②選手情報入力!K99="","",②選手情報入力!K99))</f>
        <v/>
      </c>
      <c r="U91" s="35" t="str">
        <f>IF(E91="","",IF(②選手情報入力!J99="","",0))</f>
        <v/>
      </c>
      <c r="V91" t="str">
        <f>IF(E91="","",IF(②選手情報入力!J99="","",IF(I91=1,VLOOKUP(②選手情報入力!J99,種目情報!$A$4:$C$123,3,FALSE),VLOOKUP(②選手情報入力!J99,種目情報!$E$4:$G$210,3,FALSE))))</f>
        <v/>
      </c>
      <c r="W91" t="str">
        <f>IF(E91="","",IF(②選手情報入力!L99="","",IF(I91=1,VLOOKUP(②選手情報入力!L99,種目情報!$A$4:$B$123,2,FALSE),VLOOKUP(②選手情報入力!L99,種目情報!$E$4:$F$210,2,FALSE))))</f>
        <v/>
      </c>
      <c r="X91" t="str">
        <f>IF(E91="","",IF(②選手情報入力!M99="","",②選手情報入力!M99))</f>
        <v/>
      </c>
      <c r="Y91" s="35" t="str">
        <f>IF(E91="","",IF(②選手情報入力!L99="","",0))</f>
        <v/>
      </c>
      <c r="Z91" t="str">
        <f>IF(E91="","",IF(②選手情報入力!L99="","",IF(I91=1,VLOOKUP(②選手情報入力!L99,種目情報!$A$4:$C$22,3,FALSE),VLOOKUP(②選手情報入力!L99,種目情報!$E$4:$G$19,3,FALSE))))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row>
    <row r="95" spans="1:35">
      <c r="A95" t="str">
        <f>RIGHT(B2,3)</f>
        <v/>
      </c>
    </row>
  </sheetData>
  <sheetProtection sheet="1" objects="1" scenarios="1"/>
  <phoneticPr fontId="3"/>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5"/>
  <sheetViews>
    <sheetView workbookViewId="0">
      <pane ySplit="1" topLeftCell="A2" activePane="bottomLeft" state="frozen"/>
      <selection pane="bottomLeft" activeCell="A21" sqref="A21"/>
    </sheetView>
  </sheetViews>
  <sheetFormatPr defaultRowHeight="13.5"/>
  <cols>
    <col min="8" max="8" width="16.25"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IF(③リレー情報確認!I8="","",1610000+①学校情報入力!$D$4*10)</f>
        <v/>
      </c>
      <c r="B8" s="12" t="str">
        <f>IF(A8="","",①学校情報入力!$D$4)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IF(③リレー情報確認!I9="","",1610000+①学校情報入力!$D$4*10)</f>
        <v/>
      </c>
      <c r="B9" s="12" t="str">
        <f>IF(A9="","",①学校情報入力!$D$4)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IF(③リレー情報確認!I10="","",1610000+①学校情報入力!$D$4*10)</f>
        <v/>
      </c>
      <c r="B10" s="12" t="str">
        <f>IF(A10="","",①学校情報入力!$D$4)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IF(③リレー情報確認!I11="","",1610000+①学校情報入力!$D$4*10)</f>
        <v/>
      </c>
      <c r="B11" s="12" t="str">
        <f>IF(A11="","",①学校情報入力!$D$4)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IF(③リレー情報確認!I12="","",1610000+①学校情報入力!$D$4*10)</f>
        <v/>
      </c>
      <c r="B12" s="12" t="str">
        <f>IF(A12="","",①学校情報入力!$D$4)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IF(③リレー情報確認!I13="","",1610000+①学校情報入力!$D$4*10)</f>
        <v/>
      </c>
      <c r="B13" s="12" t="str">
        <f>IF(A13="","",①学校情報入力!$D$4)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IF(③リレー情報確認!U8="","",1620000+①学校情報入力!$D$4*10)</f>
        <v/>
      </c>
      <c r="B20" s="11" t="str">
        <f>IF(A20="","",①学校情報入力!$D$4)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IF(③リレー情報確認!U9="","",1620000+①学校情報入力!$D$4*10)</f>
        <v/>
      </c>
      <c r="B21" s="11" t="str">
        <f>IF(A21="","",①学校情報入力!$D$4)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IF(③リレー情報確認!U10="","",1620000+①学校情報入力!$D$4*10)</f>
        <v/>
      </c>
      <c r="B22" s="11" t="str">
        <f>IF(A22="","",①学校情報入力!$D$4)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IF(③リレー情報確認!U11="","",1620000+①学校情報入力!$D$4*10)</f>
        <v/>
      </c>
      <c r="B23" s="11" t="str">
        <f>IF(A23="","",①学校情報入力!$D$4)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IF(③リレー情報確認!U12="","",1620000+①学校情報入力!$D$4*10)</f>
        <v/>
      </c>
      <c r="B24" s="11" t="str">
        <f>IF(A24="","",①学校情報入力!$D$4)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IF(③リレー情報確認!U13="","",1620000+①学校情報入力!$D$4*10)</f>
        <v/>
      </c>
      <c r="B25" s="11" t="str">
        <f>IF(A25="","",①学校情報入力!$D$4)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sheet="1" objects="1" scenarios="1"/>
  <phoneticPr fontId="4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2"/>
  <sheetViews>
    <sheetView workbookViewId="0">
      <selection activeCell="E7" sqref="E7"/>
    </sheetView>
  </sheetViews>
  <sheetFormatPr defaultColWidth="8.875" defaultRowHeight="13.5"/>
  <cols>
    <col min="1" max="1" width="4.5" style="260" bestFit="1" customWidth="1"/>
    <col min="2" max="4" width="13.875" style="260" bestFit="1" customWidth="1"/>
    <col min="5" max="5" width="64.375" style="260" bestFit="1" customWidth="1"/>
    <col min="6" max="6" width="4.5" style="260" bestFit="1" customWidth="1"/>
    <col min="7" max="16384" width="8.875" style="260"/>
  </cols>
  <sheetData>
    <row r="1" spans="1:6">
      <c r="A1" s="260" t="s">
        <v>494</v>
      </c>
      <c r="B1" s="260" t="s">
        <v>491</v>
      </c>
      <c r="C1" s="260" t="s">
        <v>490</v>
      </c>
      <c r="D1" s="260" t="s">
        <v>491</v>
      </c>
      <c r="E1" s="260" t="s">
        <v>492</v>
      </c>
      <c r="F1" s="260" t="s">
        <v>494</v>
      </c>
    </row>
    <row r="2" spans="1:6">
      <c r="A2" s="260">
        <v>1</v>
      </c>
      <c r="B2" s="260" t="s">
        <v>488</v>
      </c>
      <c r="C2" s="260">
        <v>223101</v>
      </c>
      <c r="D2" s="260" t="s">
        <v>488</v>
      </c>
      <c r="E2" s="260" t="s">
        <v>489</v>
      </c>
      <c r="F2" s="260">
        <v>1</v>
      </c>
    </row>
    <row r="3" spans="1:6">
      <c r="A3" s="260">
        <v>2</v>
      </c>
      <c r="B3" s="260" t="s">
        <v>486</v>
      </c>
      <c r="C3" s="260">
        <v>223102</v>
      </c>
      <c r="D3" s="260" t="s">
        <v>486</v>
      </c>
      <c r="E3" s="260" t="s">
        <v>487</v>
      </c>
      <c r="F3" s="260">
        <v>2</v>
      </c>
    </row>
    <row r="4" spans="1:6">
      <c r="A4" s="260">
        <v>3</v>
      </c>
      <c r="B4" s="260" t="s">
        <v>484</v>
      </c>
      <c r="C4" s="260">
        <v>223103</v>
      </c>
      <c r="D4" s="260" t="s">
        <v>484</v>
      </c>
      <c r="E4" s="260" t="s">
        <v>485</v>
      </c>
      <c r="F4" s="260">
        <v>3</v>
      </c>
    </row>
    <row r="5" spans="1:6">
      <c r="A5" s="260">
        <v>4</v>
      </c>
      <c r="B5" s="260" t="s">
        <v>482</v>
      </c>
      <c r="C5" s="260">
        <v>223104</v>
      </c>
      <c r="D5" s="260" t="s">
        <v>482</v>
      </c>
      <c r="E5" s="260" t="s">
        <v>483</v>
      </c>
      <c r="F5" s="260">
        <v>4</v>
      </c>
    </row>
    <row r="6" spans="1:6">
      <c r="A6" s="260">
        <v>5</v>
      </c>
      <c r="B6" s="260" t="s">
        <v>480</v>
      </c>
      <c r="C6" s="260">
        <v>223105</v>
      </c>
      <c r="D6" s="260" t="s">
        <v>480</v>
      </c>
      <c r="E6" s="260" t="s">
        <v>481</v>
      </c>
      <c r="F6" s="260">
        <v>5</v>
      </c>
    </row>
    <row r="7" spans="1:6">
      <c r="A7" s="260">
        <v>6</v>
      </c>
      <c r="B7" s="260" t="s">
        <v>478</v>
      </c>
      <c r="C7" s="260">
        <v>223106</v>
      </c>
      <c r="D7" s="260" t="s">
        <v>478</v>
      </c>
      <c r="E7" s="260" t="s">
        <v>479</v>
      </c>
      <c r="F7" s="260">
        <v>6</v>
      </c>
    </row>
    <row r="8" spans="1:6">
      <c r="A8" s="260">
        <v>7</v>
      </c>
      <c r="B8" s="260" t="s">
        <v>476</v>
      </c>
      <c r="C8" s="260">
        <v>223107</v>
      </c>
      <c r="D8" s="260" t="s">
        <v>476</v>
      </c>
      <c r="E8" s="260" t="s">
        <v>477</v>
      </c>
      <c r="F8" s="260">
        <v>7</v>
      </c>
    </row>
    <row r="9" spans="1:6">
      <c r="A9" s="260">
        <v>8</v>
      </c>
      <c r="B9" s="260" t="s">
        <v>474</v>
      </c>
      <c r="C9" s="260">
        <v>223108</v>
      </c>
      <c r="D9" s="260" t="s">
        <v>474</v>
      </c>
      <c r="E9" s="260" t="s">
        <v>475</v>
      </c>
      <c r="F9" s="260">
        <v>8</v>
      </c>
    </row>
    <row r="10" spans="1:6">
      <c r="A10" s="260">
        <v>9</v>
      </c>
      <c r="B10" s="260" t="s">
        <v>472</v>
      </c>
      <c r="C10" s="260">
        <v>223109</v>
      </c>
      <c r="D10" s="260" t="s">
        <v>472</v>
      </c>
      <c r="E10" s="260" t="s">
        <v>473</v>
      </c>
      <c r="F10" s="260">
        <v>9</v>
      </c>
    </row>
    <row r="11" spans="1:6">
      <c r="A11" s="260">
        <v>10</v>
      </c>
      <c r="B11" s="260" t="s">
        <v>470</v>
      </c>
      <c r="C11" s="260">
        <v>223110</v>
      </c>
      <c r="D11" s="260" t="s">
        <v>470</v>
      </c>
      <c r="E11" s="260" t="s">
        <v>471</v>
      </c>
      <c r="F11" s="260">
        <v>10</v>
      </c>
    </row>
    <row r="12" spans="1:6">
      <c r="A12" s="260">
        <v>11</v>
      </c>
      <c r="B12" s="260" t="s">
        <v>468</v>
      </c>
      <c r="C12" s="260">
        <v>223111</v>
      </c>
      <c r="D12" s="260" t="s">
        <v>468</v>
      </c>
      <c r="E12" s="260" t="s">
        <v>469</v>
      </c>
      <c r="F12" s="260">
        <v>11</v>
      </c>
    </row>
    <row r="13" spans="1:6">
      <c r="A13" s="260">
        <v>12</v>
      </c>
      <c r="B13" s="260" t="s">
        <v>466</v>
      </c>
      <c r="C13" s="260">
        <v>223112</v>
      </c>
      <c r="D13" s="260" t="s">
        <v>466</v>
      </c>
      <c r="E13" s="260" t="s">
        <v>467</v>
      </c>
      <c r="F13" s="260">
        <v>12</v>
      </c>
    </row>
    <row r="14" spans="1:6">
      <c r="A14" s="260">
        <v>13</v>
      </c>
      <c r="B14" s="260" t="s">
        <v>464</v>
      </c>
      <c r="C14" s="260">
        <v>223113</v>
      </c>
      <c r="D14" s="260" t="s">
        <v>464</v>
      </c>
      <c r="E14" s="260" t="s">
        <v>465</v>
      </c>
      <c r="F14" s="260">
        <v>13</v>
      </c>
    </row>
    <row r="15" spans="1:6">
      <c r="A15" s="260">
        <v>14</v>
      </c>
      <c r="B15" s="260" t="s">
        <v>462</v>
      </c>
      <c r="C15" s="260">
        <v>223114</v>
      </c>
      <c r="D15" s="260" t="s">
        <v>462</v>
      </c>
      <c r="E15" s="260" t="s">
        <v>463</v>
      </c>
      <c r="F15" s="260">
        <v>14</v>
      </c>
    </row>
    <row r="16" spans="1:6">
      <c r="A16" s="260">
        <v>15</v>
      </c>
      <c r="B16" s="260" t="s">
        <v>460</v>
      </c>
      <c r="C16" s="260">
        <v>223115</v>
      </c>
      <c r="D16" s="260" t="s">
        <v>460</v>
      </c>
      <c r="E16" s="260" t="s">
        <v>461</v>
      </c>
      <c r="F16" s="260">
        <v>15</v>
      </c>
    </row>
    <row r="17" spans="1:6">
      <c r="A17" s="260">
        <v>16</v>
      </c>
      <c r="B17" s="260" t="s">
        <v>458</v>
      </c>
      <c r="C17" s="260">
        <v>223116</v>
      </c>
      <c r="D17" s="260" t="s">
        <v>458</v>
      </c>
      <c r="E17" s="260" t="s">
        <v>459</v>
      </c>
      <c r="F17" s="260">
        <v>16</v>
      </c>
    </row>
    <row r="18" spans="1:6">
      <c r="A18" s="260">
        <v>17</v>
      </c>
      <c r="B18" s="260" t="s">
        <v>456</v>
      </c>
      <c r="C18" s="260">
        <v>223117</v>
      </c>
      <c r="D18" s="260" t="s">
        <v>456</v>
      </c>
      <c r="E18" s="260" t="s">
        <v>457</v>
      </c>
      <c r="F18" s="260">
        <v>17</v>
      </c>
    </row>
    <row r="19" spans="1:6">
      <c r="A19" s="260">
        <v>18</v>
      </c>
      <c r="B19" s="260" t="s">
        <v>454</v>
      </c>
      <c r="C19" s="260">
        <v>223118</v>
      </c>
      <c r="D19" s="260" t="s">
        <v>454</v>
      </c>
      <c r="E19" s="260" t="s">
        <v>455</v>
      </c>
      <c r="F19" s="260">
        <v>18</v>
      </c>
    </row>
    <row r="20" spans="1:6">
      <c r="A20" s="260">
        <v>19</v>
      </c>
      <c r="B20" s="260" t="s">
        <v>452</v>
      </c>
      <c r="C20" s="260">
        <v>223119</v>
      </c>
      <c r="D20" s="260" t="s">
        <v>452</v>
      </c>
      <c r="E20" s="260" t="s">
        <v>453</v>
      </c>
      <c r="F20" s="260">
        <v>19</v>
      </c>
    </row>
    <row r="21" spans="1:6">
      <c r="A21" s="260">
        <v>20</v>
      </c>
      <c r="B21" s="260" t="s">
        <v>450</v>
      </c>
      <c r="C21" s="260">
        <v>223124</v>
      </c>
      <c r="D21" s="260" t="s">
        <v>450</v>
      </c>
      <c r="E21" s="260" t="s">
        <v>451</v>
      </c>
      <c r="F21" s="260">
        <v>20</v>
      </c>
    </row>
    <row r="22" spans="1:6">
      <c r="A22" s="260">
        <v>21</v>
      </c>
      <c r="B22" s="260" t="s">
        <v>448</v>
      </c>
      <c r="C22" s="260">
        <v>223125</v>
      </c>
      <c r="D22" s="260" t="s">
        <v>448</v>
      </c>
      <c r="E22" s="260" t="s">
        <v>449</v>
      </c>
      <c r="F22" s="260">
        <v>21</v>
      </c>
    </row>
    <row r="23" spans="1:6">
      <c r="A23" s="260">
        <v>22</v>
      </c>
      <c r="B23" s="260" t="s">
        <v>446</v>
      </c>
      <c r="C23" s="260">
        <v>223126</v>
      </c>
      <c r="D23" s="260" t="s">
        <v>446</v>
      </c>
      <c r="E23" s="260" t="s">
        <v>447</v>
      </c>
      <c r="F23" s="260">
        <v>22</v>
      </c>
    </row>
    <row r="24" spans="1:6">
      <c r="A24" s="260">
        <v>23</v>
      </c>
      <c r="B24" s="260" t="s">
        <v>444</v>
      </c>
      <c r="C24" s="260">
        <v>223127</v>
      </c>
      <c r="D24" s="260" t="s">
        <v>444</v>
      </c>
      <c r="E24" s="260" t="s">
        <v>445</v>
      </c>
      <c r="F24" s="260">
        <v>23</v>
      </c>
    </row>
    <row r="25" spans="1:6">
      <c r="A25" s="260">
        <v>24</v>
      </c>
      <c r="B25" s="260" t="s">
        <v>442</v>
      </c>
      <c r="C25" s="260">
        <v>223128</v>
      </c>
      <c r="D25" s="260" t="s">
        <v>442</v>
      </c>
      <c r="E25" s="260" t="s">
        <v>443</v>
      </c>
      <c r="F25" s="260">
        <v>24</v>
      </c>
    </row>
    <row r="26" spans="1:6">
      <c r="A26" s="260">
        <v>25</v>
      </c>
      <c r="B26" s="260" t="s">
        <v>440</v>
      </c>
      <c r="C26" s="260">
        <v>223129</v>
      </c>
      <c r="D26" s="260" t="s">
        <v>440</v>
      </c>
      <c r="E26" s="260" t="s">
        <v>441</v>
      </c>
      <c r="F26" s="260">
        <v>25</v>
      </c>
    </row>
    <row r="27" spans="1:6">
      <c r="A27" s="260">
        <v>26</v>
      </c>
      <c r="B27" s="260" t="s">
        <v>438</v>
      </c>
      <c r="C27" s="260">
        <v>223130</v>
      </c>
      <c r="D27" s="260" t="s">
        <v>438</v>
      </c>
      <c r="E27" s="260" t="s">
        <v>439</v>
      </c>
      <c r="F27" s="260">
        <v>26</v>
      </c>
    </row>
    <row r="28" spans="1:6">
      <c r="A28" s="260">
        <v>27</v>
      </c>
      <c r="B28" s="260" t="s">
        <v>436</v>
      </c>
      <c r="C28" s="260">
        <v>223133</v>
      </c>
      <c r="D28" s="260" t="s">
        <v>436</v>
      </c>
      <c r="E28" s="260" t="s">
        <v>437</v>
      </c>
      <c r="F28" s="260">
        <v>27</v>
      </c>
    </row>
    <row r="29" spans="1:6">
      <c r="A29" s="260">
        <v>28</v>
      </c>
      <c r="B29" s="260" t="s">
        <v>434</v>
      </c>
      <c r="C29" s="260">
        <v>223159</v>
      </c>
      <c r="D29" s="260" t="s">
        <v>434</v>
      </c>
      <c r="E29" s="260" t="s">
        <v>435</v>
      </c>
      <c r="F29" s="260">
        <v>28</v>
      </c>
    </row>
    <row r="30" spans="1:6">
      <c r="A30" s="260">
        <v>29</v>
      </c>
      <c r="B30" s="260" t="s">
        <v>432</v>
      </c>
      <c r="C30" s="260">
        <v>223160</v>
      </c>
      <c r="D30" s="260" t="s">
        <v>432</v>
      </c>
      <c r="E30" s="260" t="s">
        <v>433</v>
      </c>
      <c r="F30" s="260">
        <v>29</v>
      </c>
    </row>
    <row r="31" spans="1:6">
      <c r="A31" s="260">
        <v>30</v>
      </c>
      <c r="B31" s="260" t="s">
        <v>430</v>
      </c>
      <c r="C31" s="260">
        <v>223161</v>
      </c>
      <c r="D31" s="260" t="s">
        <v>430</v>
      </c>
      <c r="E31" s="260" t="s">
        <v>431</v>
      </c>
      <c r="F31" s="260">
        <v>30</v>
      </c>
    </row>
    <row r="32" spans="1:6">
      <c r="A32" s="260">
        <v>31</v>
      </c>
      <c r="B32" s="260" t="s">
        <v>428</v>
      </c>
      <c r="C32" s="260">
        <v>223162</v>
      </c>
      <c r="D32" s="260" t="s">
        <v>428</v>
      </c>
      <c r="E32" s="260" t="s">
        <v>429</v>
      </c>
      <c r="F32" s="260">
        <v>31</v>
      </c>
    </row>
    <row r="33" spans="1:6">
      <c r="A33" s="260">
        <v>32</v>
      </c>
      <c r="B33" s="260" t="s">
        <v>426</v>
      </c>
      <c r="C33" s="260">
        <v>223163</v>
      </c>
      <c r="D33" s="260" t="s">
        <v>426</v>
      </c>
      <c r="E33" s="260" t="s">
        <v>427</v>
      </c>
      <c r="F33" s="260">
        <v>32</v>
      </c>
    </row>
    <row r="34" spans="1:6">
      <c r="A34" s="260">
        <v>33</v>
      </c>
      <c r="B34" s="260" t="s">
        <v>424</v>
      </c>
      <c r="C34" s="260">
        <v>223165</v>
      </c>
      <c r="D34" s="260" t="s">
        <v>424</v>
      </c>
      <c r="E34" s="260" t="s">
        <v>425</v>
      </c>
      <c r="F34" s="260">
        <v>33</v>
      </c>
    </row>
    <row r="35" spans="1:6">
      <c r="A35" s="260">
        <v>34</v>
      </c>
      <c r="B35" s="260" t="s">
        <v>422</v>
      </c>
      <c r="C35" s="260">
        <v>223166</v>
      </c>
      <c r="D35" s="260" t="s">
        <v>422</v>
      </c>
      <c r="E35" s="260" t="s">
        <v>423</v>
      </c>
      <c r="F35" s="260">
        <v>34</v>
      </c>
    </row>
    <row r="36" spans="1:6">
      <c r="A36" s="260">
        <v>35</v>
      </c>
      <c r="B36" s="260" t="s">
        <v>420</v>
      </c>
      <c r="C36" s="260">
        <v>223167</v>
      </c>
      <c r="D36" s="260" t="s">
        <v>420</v>
      </c>
      <c r="E36" s="260" t="s">
        <v>421</v>
      </c>
      <c r="F36" s="260">
        <v>35</v>
      </c>
    </row>
    <row r="37" spans="1:6">
      <c r="A37" s="260">
        <v>36</v>
      </c>
      <c r="B37" s="260" t="s">
        <v>418</v>
      </c>
      <c r="C37" s="260">
        <v>223168</v>
      </c>
      <c r="D37" s="260" t="s">
        <v>418</v>
      </c>
      <c r="E37" s="260" t="s">
        <v>419</v>
      </c>
      <c r="F37" s="260">
        <v>36</v>
      </c>
    </row>
    <row r="38" spans="1:6">
      <c r="A38" s="260">
        <v>37</v>
      </c>
      <c r="B38" s="260" t="s">
        <v>416</v>
      </c>
      <c r="C38" s="260">
        <v>223169</v>
      </c>
      <c r="D38" s="260" t="s">
        <v>416</v>
      </c>
      <c r="E38" s="260" t="s">
        <v>417</v>
      </c>
      <c r="F38" s="260">
        <v>37</v>
      </c>
    </row>
    <row r="39" spans="1:6">
      <c r="A39" s="260">
        <v>38</v>
      </c>
      <c r="B39" s="260" t="s">
        <v>414</v>
      </c>
      <c r="C39" s="260">
        <v>223172</v>
      </c>
      <c r="D39" s="260" t="s">
        <v>414</v>
      </c>
      <c r="E39" s="260" t="s">
        <v>415</v>
      </c>
      <c r="F39" s="260">
        <v>38</v>
      </c>
    </row>
    <row r="40" spans="1:6">
      <c r="A40" s="260">
        <v>39</v>
      </c>
      <c r="B40" s="260" t="s">
        <v>412</v>
      </c>
      <c r="C40" s="260">
        <v>223226</v>
      </c>
      <c r="D40" s="260" t="s">
        <v>412</v>
      </c>
      <c r="E40" s="260" t="s">
        <v>413</v>
      </c>
      <c r="F40" s="260">
        <v>39</v>
      </c>
    </row>
    <row r="41" spans="1:6">
      <c r="A41" s="260">
        <v>40</v>
      </c>
      <c r="B41" s="260" t="s">
        <v>410</v>
      </c>
      <c r="C41" s="260">
        <v>223228</v>
      </c>
      <c r="D41" s="260" t="s">
        <v>410</v>
      </c>
      <c r="E41" s="260" t="s">
        <v>411</v>
      </c>
      <c r="F41" s="260">
        <v>40</v>
      </c>
    </row>
    <row r="42" spans="1:6">
      <c r="A42" s="260">
        <v>41</v>
      </c>
      <c r="B42" s="260" t="s">
        <v>408</v>
      </c>
      <c r="C42" s="260">
        <v>223230</v>
      </c>
      <c r="D42" s="260" t="s">
        <v>408</v>
      </c>
      <c r="E42" s="260" t="s">
        <v>409</v>
      </c>
      <c r="F42" s="260">
        <v>41</v>
      </c>
    </row>
    <row r="43" spans="1:6">
      <c r="A43" s="260">
        <v>42</v>
      </c>
      <c r="B43" s="260" t="s">
        <v>406</v>
      </c>
      <c r="C43" s="260">
        <v>223231</v>
      </c>
      <c r="D43" s="260" t="s">
        <v>406</v>
      </c>
      <c r="E43" s="260" t="s">
        <v>407</v>
      </c>
      <c r="F43" s="260">
        <v>42</v>
      </c>
    </row>
    <row r="44" spans="1:6">
      <c r="A44" s="260">
        <v>43</v>
      </c>
      <c r="B44" s="260" t="s">
        <v>404</v>
      </c>
      <c r="C44" s="260">
        <v>223232</v>
      </c>
      <c r="D44" s="260" t="s">
        <v>404</v>
      </c>
      <c r="E44" s="260" t="s">
        <v>405</v>
      </c>
      <c r="F44" s="260">
        <v>43</v>
      </c>
    </row>
    <row r="45" spans="1:6">
      <c r="A45" s="260">
        <v>44</v>
      </c>
      <c r="B45" s="260" t="s">
        <v>402</v>
      </c>
      <c r="C45" s="260">
        <v>223233</v>
      </c>
      <c r="D45" s="260" t="s">
        <v>402</v>
      </c>
      <c r="E45" s="260" t="s">
        <v>403</v>
      </c>
      <c r="F45" s="260">
        <v>44</v>
      </c>
    </row>
    <row r="46" spans="1:6">
      <c r="A46" s="260">
        <v>45</v>
      </c>
      <c r="B46" s="260" t="s">
        <v>400</v>
      </c>
      <c r="C46" s="260">
        <v>223234</v>
      </c>
      <c r="D46" s="260" t="s">
        <v>400</v>
      </c>
      <c r="E46" s="260" t="s">
        <v>401</v>
      </c>
      <c r="F46" s="260">
        <v>45</v>
      </c>
    </row>
    <row r="47" spans="1:6">
      <c r="A47" s="260">
        <v>46</v>
      </c>
      <c r="B47" s="260" t="s">
        <v>398</v>
      </c>
      <c r="C47" s="260">
        <v>223235</v>
      </c>
      <c r="D47" s="260" t="s">
        <v>398</v>
      </c>
      <c r="E47" s="260" t="s">
        <v>399</v>
      </c>
      <c r="F47" s="260">
        <v>46</v>
      </c>
    </row>
    <row r="48" spans="1:6">
      <c r="A48" s="260">
        <v>47</v>
      </c>
      <c r="B48" s="260" t="s">
        <v>396</v>
      </c>
      <c r="C48" s="260">
        <v>223236</v>
      </c>
      <c r="D48" s="260" t="s">
        <v>396</v>
      </c>
      <c r="E48" s="260" t="s">
        <v>397</v>
      </c>
      <c r="F48" s="260">
        <v>47</v>
      </c>
    </row>
    <row r="49" spans="1:6">
      <c r="A49" s="260">
        <v>48</v>
      </c>
      <c r="B49" s="260" t="s">
        <v>394</v>
      </c>
      <c r="C49" s="260">
        <v>223237</v>
      </c>
      <c r="D49" s="260" t="s">
        <v>394</v>
      </c>
      <c r="E49" s="260" t="s">
        <v>395</v>
      </c>
      <c r="F49" s="260">
        <v>48</v>
      </c>
    </row>
    <row r="50" spans="1:6">
      <c r="A50" s="260">
        <v>49</v>
      </c>
      <c r="B50" s="260" t="s">
        <v>392</v>
      </c>
      <c r="C50" s="260">
        <v>223238</v>
      </c>
      <c r="D50" s="260" t="s">
        <v>392</v>
      </c>
      <c r="E50" s="260" t="s">
        <v>393</v>
      </c>
      <c r="F50" s="260">
        <v>49</v>
      </c>
    </row>
    <row r="51" spans="1:6">
      <c r="A51" s="260">
        <v>50</v>
      </c>
      <c r="B51" s="260" t="s">
        <v>390</v>
      </c>
      <c r="C51" s="260">
        <v>223239</v>
      </c>
      <c r="D51" s="260" t="s">
        <v>390</v>
      </c>
      <c r="E51" s="260" t="s">
        <v>391</v>
      </c>
      <c r="F51" s="260">
        <v>50</v>
      </c>
    </row>
    <row r="52" spans="1:6">
      <c r="A52" s="260">
        <v>51</v>
      </c>
      <c r="B52" s="260" t="s">
        <v>388</v>
      </c>
      <c r="C52" s="260">
        <v>223243</v>
      </c>
      <c r="D52" s="260" t="s">
        <v>388</v>
      </c>
      <c r="E52" s="260" t="s">
        <v>389</v>
      </c>
      <c r="F52" s="260">
        <v>51</v>
      </c>
    </row>
    <row r="53" spans="1:6">
      <c r="A53" s="260">
        <v>52</v>
      </c>
      <c r="B53" s="260" t="s">
        <v>386</v>
      </c>
      <c r="C53" s="260">
        <v>223244</v>
      </c>
      <c r="D53" s="260" t="s">
        <v>386</v>
      </c>
      <c r="E53" s="260" t="s">
        <v>387</v>
      </c>
      <c r="F53" s="260">
        <v>52</v>
      </c>
    </row>
    <row r="54" spans="1:6">
      <c r="A54" s="260">
        <v>53</v>
      </c>
      <c r="B54" s="260" t="s">
        <v>384</v>
      </c>
      <c r="C54" s="260">
        <v>223245</v>
      </c>
      <c r="D54" s="260" t="s">
        <v>384</v>
      </c>
      <c r="E54" s="260" t="s">
        <v>385</v>
      </c>
      <c r="F54" s="260">
        <v>53</v>
      </c>
    </row>
    <row r="55" spans="1:6">
      <c r="A55" s="260">
        <v>54</v>
      </c>
      <c r="B55" s="260" t="s">
        <v>382</v>
      </c>
      <c r="C55" s="260">
        <v>223246</v>
      </c>
      <c r="D55" s="260" t="s">
        <v>382</v>
      </c>
      <c r="E55" s="260" t="s">
        <v>383</v>
      </c>
      <c r="F55" s="260">
        <v>54</v>
      </c>
    </row>
    <row r="56" spans="1:6">
      <c r="A56" s="260">
        <v>55</v>
      </c>
      <c r="B56" s="260" t="s">
        <v>380</v>
      </c>
      <c r="C56" s="260">
        <v>223247</v>
      </c>
      <c r="D56" s="260" t="s">
        <v>380</v>
      </c>
      <c r="E56" s="260" t="s">
        <v>381</v>
      </c>
      <c r="F56" s="260">
        <v>55</v>
      </c>
    </row>
    <row r="57" spans="1:6">
      <c r="A57" s="260">
        <v>56</v>
      </c>
      <c r="B57" s="260" t="s">
        <v>378</v>
      </c>
      <c r="C57" s="260">
        <v>223255</v>
      </c>
      <c r="D57" s="260" t="s">
        <v>378</v>
      </c>
      <c r="E57" s="260" t="s">
        <v>379</v>
      </c>
      <c r="F57" s="260">
        <v>56</v>
      </c>
    </row>
    <row r="58" spans="1:6">
      <c r="A58" s="260">
        <v>57</v>
      </c>
      <c r="B58" s="260" t="s">
        <v>376</v>
      </c>
      <c r="C58" s="260">
        <v>223257</v>
      </c>
      <c r="D58" s="260" t="s">
        <v>376</v>
      </c>
      <c r="E58" s="260" t="s">
        <v>377</v>
      </c>
      <c r="F58" s="260">
        <v>57</v>
      </c>
    </row>
    <row r="59" spans="1:6">
      <c r="A59" s="260">
        <v>58</v>
      </c>
      <c r="B59" s="260" t="s">
        <v>374</v>
      </c>
      <c r="C59" s="260">
        <v>223261</v>
      </c>
      <c r="D59" s="260" t="s">
        <v>374</v>
      </c>
      <c r="E59" s="260" t="s">
        <v>375</v>
      </c>
      <c r="F59" s="260">
        <v>58</v>
      </c>
    </row>
    <row r="60" spans="1:6">
      <c r="A60" s="260">
        <v>59</v>
      </c>
      <c r="B60" s="260" t="s">
        <v>372</v>
      </c>
      <c r="C60" s="260">
        <v>223262</v>
      </c>
      <c r="D60" s="260" t="s">
        <v>372</v>
      </c>
      <c r="E60" s="260" t="s">
        <v>373</v>
      </c>
      <c r="F60" s="260">
        <v>59</v>
      </c>
    </row>
    <row r="61" spans="1:6">
      <c r="A61" s="260">
        <v>60</v>
      </c>
      <c r="B61" s="260" t="s">
        <v>370</v>
      </c>
      <c r="C61" s="260">
        <v>223263</v>
      </c>
      <c r="D61" s="260" t="s">
        <v>370</v>
      </c>
      <c r="E61" s="260" t="s">
        <v>371</v>
      </c>
      <c r="F61" s="260">
        <v>60</v>
      </c>
    </row>
    <row r="62" spans="1:6">
      <c r="A62" s="260">
        <v>61</v>
      </c>
      <c r="B62" s="260" t="s">
        <v>368</v>
      </c>
      <c r="C62" s="260">
        <v>223266</v>
      </c>
      <c r="D62" s="260" t="s">
        <v>368</v>
      </c>
      <c r="E62" s="260" t="s">
        <v>369</v>
      </c>
      <c r="F62" s="260">
        <v>61</v>
      </c>
    </row>
    <row r="63" spans="1:6">
      <c r="A63" s="260">
        <v>62</v>
      </c>
      <c r="B63" s="260" t="s">
        <v>366</v>
      </c>
      <c r="C63" s="260">
        <v>223267</v>
      </c>
      <c r="D63" s="260" t="s">
        <v>366</v>
      </c>
      <c r="E63" s="260" t="s">
        <v>367</v>
      </c>
      <c r="F63" s="260">
        <v>62</v>
      </c>
    </row>
    <row r="64" spans="1:6">
      <c r="A64" s="260">
        <v>63</v>
      </c>
      <c r="B64" s="260" t="s">
        <v>364</v>
      </c>
      <c r="C64" s="260">
        <v>223271</v>
      </c>
      <c r="D64" s="260" t="s">
        <v>364</v>
      </c>
      <c r="E64" s="260" t="s">
        <v>365</v>
      </c>
      <c r="F64" s="260">
        <v>63</v>
      </c>
    </row>
    <row r="65" spans="1:6">
      <c r="A65" s="260">
        <v>64</v>
      </c>
      <c r="B65" s="260" t="s">
        <v>362</v>
      </c>
      <c r="C65" s="260">
        <v>223272</v>
      </c>
      <c r="D65" s="260" t="s">
        <v>362</v>
      </c>
      <c r="E65" s="260" t="s">
        <v>363</v>
      </c>
      <c r="F65" s="260">
        <v>64</v>
      </c>
    </row>
    <row r="66" spans="1:6">
      <c r="A66" s="260">
        <v>65</v>
      </c>
      <c r="B66" s="260" t="s">
        <v>360</v>
      </c>
      <c r="C66" s="260">
        <v>223274</v>
      </c>
      <c r="D66" s="260" t="s">
        <v>360</v>
      </c>
      <c r="E66" s="260" t="s">
        <v>361</v>
      </c>
      <c r="F66" s="260">
        <v>65</v>
      </c>
    </row>
    <row r="67" spans="1:6">
      <c r="A67" s="260">
        <v>66</v>
      </c>
      <c r="B67" s="260" t="s">
        <v>358</v>
      </c>
      <c r="C67" s="260">
        <v>223275</v>
      </c>
      <c r="D67" s="260" t="s">
        <v>358</v>
      </c>
      <c r="E67" s="260" t="s">
        <v>359</v>
      </c>
      <c r="F67" s="260">
        <v>66</v>
      </c>
    </row>
    <row r="68" spans="1:6">
      <c r="A68" s="260">
        <v>67</v>
      </c>
      <c r="B68" s="260" t="s">
        <v>356</v>
      </c>
      <c r="C68" s="260">
        <v>223454</v>
      </c>
      <c r="D68" s="260" t="s">
        <v>356</v>
      </c>
      <c r="E68" s="260" t="s">
        <v>357</v>
      </c>
      <c r="F68" s="260">
        <v>67</v>
      </c>
    </row>
    <row r="69" spans="1:6">
      <c r="A69" s="260">
        <v>68</v>
      </c>
      <c r="B69" s="260" t="s">
        <v>354</v>
      </c>
      <c r="C69" s="260">
        <v>223501</v>
      </c>
      <c r="D69" s="260" t="s">
        <v>354</v>
      </c>
      <c r="E69" s="260" t="s">
        <v>355</v>
      </c>
      <c r="F69" s="260">
        <v>68</v>
      </c>
    </row>
    <row r="70" spans="1:6">
      <c r="A70" s="260">
        <v>69</v>
      </c>
      <c r="B70" s="260" t="s">
        <v>352</v>
      </c>
      <c r="C70" s="260">
        <v>223502</v>
      </c>
      <c r="D70" s="260" t="s">
        <v>352</v>
      </c>
      <c r="E70" s="260" t="s">
        <v>353</v>
      </c>
      <c r="F70" s="260">
        <v>69</v>
      </c>
    </row>
    <row r="71" spans="1:6">
      <c r="A71" s="260">
        <v>70</v>
      </c>
      <c r="B71" s="260" t="s">
        <v>350</v>
      </c>
      <c r="C71" s="260">
        <v>223503</v>
      </c>
      <c r="D71" s="260" t="s">
        <v>350</v>
      </c>
      <c r="E71" s="260" t="s">
        <v>351</v>
      </c>
      <c r="F71" s="260">
        <v>70</v>
      </c>
    </row>
    <row r="72" spans="1:6">
      <c r="A72" s="260">
        <v>71</v>
      </c>
      <c r="B72" s="260" t="s">
        <v>348</v>
      </c>
      <c r="C72" s="260">
        <v>223504</v>
      </c>
      <c r="D72" s="260" t="s">
        <v>348</v>
      </c>
      <c r="E72" s="260" t="s">
        <v>349</v>
      </c>
      <c r="F72" s="260">
        <v>71</v>
      </c>
    </row>
    <row r="73" spans="1:6">
      <c r="A73" s="260">
        <v>72</v>
      </c>
      <c r="B73" s="260" t="s">
        <v>346</v>
      </c>
      <c r="C73" s="260">
        <v>223505</v>
      </c>
      <c r="D73" s="260" t="s">
        <v>346</v>
      </c>
      <c r="E73" s="260" t="s">
        <v>347</v>
      </c>
      <c r="F73" s="260">
        <v>72</v>
      </c>
    </row>
    <row r="74" spans="1:6">
      <c r="A74" s="260">
        <v>73</v>
      </c>
      <c r="B74" s="260" t="s">
        <v>344</v>
      </c>
      <c r="C74" s="260">
        <v>223506</v>
      </c>
      <c r="D74" s="260" t="s">
        <v>344</v>
      </c>
      <c r="E74" s="260" t="s">
        <v>345</v>
      </c>
      <c r="F74" s="260">
        <v>73</v>
      </c>
    </row>
    <row r="75" spans="1:6">
      <c r="A75" s="260">
        <v>74</v>
      </c>
      <c r="B75" s="260" t="s">
        <v>342</v>
      </c>
      <c r="C75" s="260">
        <v>223507</v>
      </c>
      <c r="D75" s="260" t="s">
        <v>342</v>
      </c>
      <c r="E75" s="260" t="s">
        <v>343</v>
      </c>
      <c r="F75" s="260">
        <v>74</v>
      </c>
    </row>
    <row r="76" spans="1:6">
      <c r="A76" s="260">
        <v>75</v>
      </c>
      <c r="B76" s="260" t="s">
        <v>340</v>
      </c>
      <c r="C76" s="260">
        <v>223509</v>
      </c>
      <c r="D76" s="260" t="s">
        <v>340</v>
      </c>
      <c r="E76" s="260" t="s">
        <v>341</v>
      </c>
      <c r="F76" s="260">
        <v>75</v>
      </c>
    </row>
    <row r="77" spans="1:6">
      <c r="A77" s="260">
        <v>76</v>
      </c>
      <c r="B77" s="260" t="s">
        <v>338</v>
      </c>
      <c r="C77" s="260">
        <v>223510</v>
      </c>
      <c r="D77" s="260" t="s">
        <v>338</v>
      </c>
      <c r="E77" s="260" t="s">
        <v>339</v>
      </c>
      <c r="F77" s="260">
        <v>76</v>
      </c>
    </row>
    <row r="78" spans="1:6">
      <c r="A78" s="260">
        <v>77</v>
      </c>
      <c r="B78" s="260" t="s">
        <v>336</v>
      </c>
      <c r="C78" s="260">
        <v>223511</v>
      </c>
      <c r="D78" s="260" t="s">
        <v>336</v>
      </c>
      <c r="E78" s="260" t="s">
        <v>337</v>
      </c>
      <c r="F78" s="260">
        <v>77</v>
      </c>
    </row>
    <row r="79" spans="1:6">
      <c r="A79" s="260">
        <v>78</v>
      </c>
      <c r="B79" s="260" t="s">
        <v>334</v>
      </c>
      <c r="C79" s="260">
        <v>223512</v>
      </c>
      <c r="D79" s="260" t="s">
        <v>334</v>
      </c>
      <c r="E79" s="260" t="s">
        <v>335</v>
      </c>
      <c r="F79" s="260">
        <v>78</v>
      </c>
    </row>
    <row r="80" spans="1:6">
      <c r="A80" s="260">
        <v>79</v>
      </c>
      <c r="B80" s="260" t="s">
        <v>332</v>
      </c>
      <c r="C80" s="260">
        <v>223513</v>
      </c>
      <c r="D80" s="260" t="s">
        <v>332</v>
      </c>
      <c r="E80" s="260" t="s">
        <v>333</v>
      </c>
      <c r="F80" s="260">
        <v>79</v>
      </c>
    </row>
    <row r="81" spans="1:6">
      <c r="A81" s="260">
        <v>80</v>
      </c>
      <c r="B81" s="260" t="s">
        <v>330</v>
      </c>
      <c r="C81" s="260">
        <v>223514</v>
      </c>
      <c r="D81" s="260" t="s">
        <v>330</v>
      </c>
      <c r="E81" s="260" t="s">
        <v>331</v>
      </c>
      <c r="F81" s="260">
        <v>80</v>
      </c>
    </row>
    <row r="82" spans="1:6">
      <c r="A82" s="260">
        <v>81</v>
      </c>
      <c r="B82" s="260" t="s">
        <v>328</v>
      </c>
      <c r="C82" s="260">
        <v>223515</v>
      </c>
      <c r="D82" s="260" t="s">
        <v>328</v>
      </c>
      <c r="E82" s="260" t="s">
        <v>329</v>
      </c>
      <c r="F82" s="260">
        <v>81</v>
      </c>
    </row>
    <row r="83" spans="1:6">
      <c r="A83" s="260">
        <v>82</v>
      </c>
      <c r="B83" s="260" t="s">
        <v>326</v>
      </c>
      <c r="C83" s="260">
        <v>223516</v>
      </c>
      <c r="D83" s="260" t="s">
        <v>326</v>
      </c>
      <c r="E83" s="260" t="s">
        <v>327</v>
      </c>
      <c r="F83" s="260">
        <v>82</v>
      </c>
    </row>
    <row r="84" spans="1:6">
      <c r="A84" s="260">
        <v>83</v>
      </c>
      <c r="B84" s="260" t="s">
        <v>324</v>
      </c>
      <c r="C84" s="260">
        <v>223517</v>
      </c>
      <c r="D84" s="260" t="s">
        <v>324</v>
      </c>
      <c r="E84" s="260" t="s">
        <v>325</v>
      </c>
      <c r="F84" s="260">
        <v>83</v>
      </c>
    </row>
    <row r="85" spans="1:6">
      <c r="A85" s="260">
        <v>84</v>
      </c>
      <c r="B85" s="260" t="s">
        <v>322</v>
      </c>
      <c r="C85" s="260">
        <v>223518</v>
      </c>
      <c r="D85" s="260" t="s">
        <v>322</v>
      </c>
      <c r="E85" s="260" t="s">
        <v>323</v>
      </c>
      <c r="F85" s="260">
        <v>84</v>
      </c>
    </row>
    <row r="86" spans="1:6">
      <c r="A86" s="260">
        <v>85</v>
      </c>
      <c r="B86" s="260" t="s">
        <v>320</v>
      </c>
      <c r="C86" s="260">
        <v>223519</v>
      </c>
      <c r="D86" s="260" t="s">
        <v>320</v>
      </c>
      <c r="E86" s="260" t="s">
        <v>321</v>
      </c>
      <c r="F86" s="260">
        <v>85</v>
      </c>
    </row>
    <row r="87" spans="1:6">
      <c r="A87" s="260">
        <v>86</v>
      </c>
      <c r="B87" s="260" t="s">
        <v>318</v>
      </c>
      <c r="C87" s="260">
        <v>223520</v>
      </c>
      <c r="D87" s="260" t="s">
        <v>318</v>
      </c>
      <c r="E87" s="260" t="s">
        <v>319</v>
      </c>
      <c r="F87" s="260">
        <v>86</v>
      </c>
    </row>
    <row r="88" spans="1:6">
      <c r="A88" s="260">
        <v>87</v>
      </c>
      <c r="B88" s="260" t="s">
        <v>316</v>
      </c>
      <c r="C88" s="260">
        <v>223522</v>
      </c>
      <c r="D88" s="260" t="s">
        <v>316</v>
      </c>
      <c r="E88" s="260" t="s">
        <v>317</v>
      </c>
      <c r="F88" s="260">
        <v>87</v>
      </c>
    </row>
    <row r="89" spans="1:6">
      <c r="A89" s="260">
        <v>88</v>
      </c>
      <c r="B89" s="260" t="s">
        <v>314</v>
      </c>
      <c r="C89" s="260">
        <v>223523</v>
      </c>
      <c r="D89" s="260" t="s">
        <v>314</v>
      </c>
      <c r="E89" s="260" t="s">
        <v>315</v>
      </c>
      <c r="F89" s="260">
        <v>88</v>
      </c>
    </row>
    <row r="90" spans="1:6">
      <c r="A90" s="260">
        <v>89</v>
      </c>
      <c r="B90" s="260" t="s">
        <v>312</v>
      </c>
      <c r="C90" s="260">
        <v>223524</v>
      </c>
      <c r="D90" s="260" t="s">
        <v>312</v>
      </c>
      <c r="E90" s="260" t="s">
        <v>313</v>
      </c>
      <c r="F90" s="260">
        <v>89</v>
      </c>
    </row>
    <row r="91" spans="1:6">
      <c r="A91" s="260">
        <v>90</v>
      </c>
      <c r="B91" s="260" t="s">
        <v>310</v>
      </c>
      <c r="C91" s="260">
        <v>223525</v>
      </c>
      <c r="D91" s="260" t="s">
        <v>310</v>
      </c>
      <c r="E91" s="260" t="s">
        <v>311</v>
      </c>
      <c r="F91" s="260">
        <v>90</v>
      </c>
    </row>
    <row r="92" spans="1:6">
      <c r="A92" s="260">
        <v>91</v>
      </c>
      <c r="B92" s="260" t="s">
        <v>308</v>
      </c>
      <c r="C92" s="260">
        <v>223526</v>
      </c>
      <c r="D92" s="260" t="s">
        <v>308</v>
      </c>
      <c r="E92" s="260" t="s">
        <v>309</v>
      </c>
      <c r="F92" s="260">
        <v>91</v>
      </c>
    </row>
    <row r="93" spans="1:6">
      <c r="A93" s="260">
        <v>92</v>
      </c>
      <c r="B93" s="260" t="s">
        <v>306</v>
      </c>
      <c r="C93" s="260">
        <v>223527</v>
      </c>
      <c r="D93" s="260" t="s">
        <v>306</v>
      </c>
      <c r="E93" s="260" t="s">
        <v>307</v>
      </c>
      <c r="F93" s="260">
        <v>92</v>
      </c>
    </row>
    <row r="94" spans="1:6">
      <c r="A94" s="260">
        <v>93</v>
      </c>
      <c r="B94" s="260" t="s">
        <v>304</v>
      </c>
      <c r="C94" s="260">
        <v>223528</v>
      </c>
      <c r="D94" s="260" t="s">
        <v>304</v>
      </c>
      <c r="E94" s="260" t="s">
        <v>305</v>
      </c>
      <c r="F94" s="260">
        <v>93</v>
      </c>
    </row>
    <row r="95" spans="1:6">
      <c r="A95" s="260">
        <v>94</v>
      </c>
      <c r="B95" s="260" t="s">
        <v>302</v>
      </c>
      <c r="C95" s="260">
        <v>223529</v>
      </c>
      <c r="D95" s="260" t="s">
        <v>302</v>
      </c>
      <c r="E95" s="260" t="s">
        <v>303</v>
      </c>
      <c r="F95" s="260">
        <v>94</v>
      </c>
    </row>
    <row r="96" spans="1:6">
      <c r="A96" s="260">
        <v>95</v>
      </c>
      <c r="B96" s="260" t="s">
        <v>300</v>
      </c>
      <c r="C96" s="260">
        <v>223533</v>
      </c>
      <c r="D96" s="260" t="s">
        <v>300</v>
      </c>
      <c r="E96" s="260" t="s">
        <v>301</v>
      </c>
      <c r="F96" s="260">
        <v>95</v>
      </c>
    </row>
    <row r="97" spans="1:6">
      <c r="A97" s="260">
        <v>96</v>
      </c>
      <c r="B97" s="260" t="s">
        <v>298</v>
      </c>
      <c r="C97" s="260">
        <v>223534</v>
      </c>
      <c r="D97" s="260" t="s">
        <v>298</v>
      </c>
      <c r="E97" s="260" t="s">
        <v>299</v>
      </c>
      <c r="F97" s="260">
        <v>96</v>
      </c>
    </row>
    <row r="98" spans="1:6">
      <c r="A98" s="260">
        <v>97</v>
      </c>
      <c r="B98" s="260" t="s">
        <v>296</v>
      </c>
      <c r="C98" s="260">
        <v>223536</v>
      </c>
      <c r="D98" s="260" t="s">
        <v>296</v>
      </c>
      <c r="E98" s="260" t="s">
        <v>297</v>
      </c>
      <c r="F98" s="260">
        <v>97</v>
      </c>
    </row>
    <row r="99" spans="1:6">
      <c r="A99" s="260">
        <v>98</v>
      </c>
      <c r="B99" s="260" t="s">
        <v>294</v>
      </c>
      <c r="C99" s="260">
        <v>223552</v>
      </c>
      <c r="D99" s="260" t="s">
        <v>294</v>
      </c>
      <c r="E99" s="260" t="s">
        <v>295</v>
      </c>
      <c r="F99" s="260">
        <v>98</v>
      </c>
    </row>
    <row r="100" spans="1:6">
      <c r="A100" s="260">
        <v>99</v>
      </c>
      <c r="B100" s="260" t="s">
        <v>292</v>
      </c>
      <c r="C100" s="260">
        <v>223801</v>
      </c>
      <c r="D100" s="260" t="s">
        <v>292</v>
      </c>
      <c r="E100" s="260" t="s">
        <v>293</v>
      </c>
      <c r="F100" s="260">
        <v>99</v>
      </c>
    </row>
    <row r="101" spans="1:6">
      <c r="A101" s="260">
        <v>100</v>
      </c>
      <c r="B101" s="260" t="s">
        <v>290</v>
      </c>
      <c r="C101" s="260">
        <v>223802</v>
      </c>
      <c r="D101" s="260" t="s">
        <v>290</v>
      </c>
      <c r="E101" s="260" t="s">
        <v>291</v>
      </c>
      <c r="F101" s="260">
        <v>100</v>
      </c>
    </row>
    <row r="102" spans="1:6">
      <c r="A102" s="260">
        <v>101</v>
      </c>
      <c r="B102" s="260" t="s">
        <v>288</v>
      </c>
      <c r="C102" s="260">
        <v>223991</v>
      </c>
      <c r="D102" s="260" t="s">
        <v>288</v>
      </c>
      <c r="E102" s="260" t="s">
        <v>289</v>
      </c>
      <c r="F102" s="260">
        <v>101</v>
      </c>
    </row>
  </sheetData>
  <sheetProtection sheet="1" objects="1" scenarios="1"/>
  <phoneticPr fontId="4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0"/>
  <sheetViews>
    <sheetView showGridLines="0" workbookViewId="0">
      <selection activeCell="M6" sqref="M6"/>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4" ht="16.5" customHeight="1">
      <c r="A1" s="341" t="s">
        <v>88</v>
      </c>
      <c r="B1" s="341"/>
      <c r="C1" s="341"/>
      <c r="D1" s="341"/>
      <c r="E1" s="341"/>
      <c r="F1" s="341"/>
      <c r="G1" s="341"/>
      <c r="H1" s="341"/>
      <c r="I1" s="341"/>
      <c r="J1" s="341"/>
      <c r="K1" s="341"/>
      <c r="L1" s="341"/>
      <c r="M1" s="341"/>
      <c r="N1" s="341"/>
    </row>
    <row r="2" spans="1:14" customFormat="1" ht="7.5" customHeight="1" thickBot="1">
      <c r="A2" s="262"/>
      <c r="B2" s="262"/>
    </row>
    <row r="3" spans="1:14" ht="19.5" customHeight="1" thickTop="1">
      <c r="A3" s="58"/>
      <c r="B3" s="16" t="s">
        <v>62</v>
      </c>
      <c r="C3" s="358" t="s">
        <v>670</v>
      </c>
      <c r="D3" s="358"/>
      <c r="E3" s="358"/>
      <c r="F3" s="358"/>
      <c r="G3" s="358"/>
      <c r="H3" s="358"/>
      <c r="I3" s="359"/>
      <c r="J3" s="346" t="s">
        <v>195</v>
      </c>
      <c r="K3" s="347"/>
      <c r="L3" s="348"/>
    </row>
    <row r="4" spans="1:14" ht="18.75" customHeight="1">
      <c r="B4" s="17" t="s">
        <v>84</v>
      </c>
      <c r="C4" s="360">
        <v>43015</v>
      </c>
      <c r="D4" s="360"/>
      <c r="E4" s="360"/>
      <c r="F4" s="361">
        <v>43016</v>
      </c>
      <c r="G4" s="361"/>
      <c r="H4" s="361">
        <v>43022</v>
      </c>
      <c r="I4" s="361"/>
      <c r="J4" s="349"/>
      <c r="K4" s="350"/>
      <c r="L4" s="351"/>
    </row>
    <row r="5" spans="1:14" ht="19.5" customHeight="1" thickBot="1">
      <c r="B5" s="17" t="s">
        <v>85</v>
      </c>
      <c r="C5" s="344" t="s">
        <v>177</v>
      </c>
      <c r="D5" s="344"/>
      <c r="E5" s="344"/>
      <c r="F5" s="344"/>
      <c r="G5" s="344"/>
      <c r="H5" s="345"/>
      <c r="I5" s="70"/>
      <c r="J5" s="352"/>
      <c r="K5" s="353"/>
      <c r="L5" s="354"/>
      <c r="M5" s="13" t="s">
        <v>674</v>
      </c>
    </row>
    <row r="6" spans="1:14" customFormat="1" ht="7.5" customHeight="1" thickTop="1" thickBot="1"/>
    <row r="7" spans="1:14" ht="19.5" customHeight="1" thickBot="1">
      <c r="B7" s="342" t="s">
        <v>196</v>
      </c>
      <c r="C7" s="343"/>
      <c r="D7" s="362">
        <v>42996</v>
      </c>
      <c r="E7" s="362"/>
      <c r="F7" s="362"/>
      <c r="G7" s="338">
        <v>0.70833333333333337</v>
      </c>
      <c r="H7" s="339"/>
      <c r="J7" s="249"/>
      <c r="K7" s="249"/>
      <c r="L7" s="249"/>
      <c r="M7" s="249"/>
      <c r="N7" s="3"/>
    </row>
    <row r="8" spans="1:14" ht="19.149999999999999" customHeight="1">
      <c r="B8" s="355" t="s">
        <v>197</v>
      </c>
      <c r="C8" s="355"/>
      <c r="D8" s="355"/>
      <c r="E8" s="355"/>
      <c r="F8" s="355"/>
      <c r="G8" s="355"/>
      <c r="H8" s="355"/>
      <c r="I8" s="355"/>
      <c r="J8" s="355"/>
      <c r="K8" s="355"/>
    </row>
    <row r="9" spans="1:14" ht="14.25" thickBot="1">
      <c r="B9" s="249"/>
      <c r="C9" s="249"/>
      <c r="D9" s="249"/>
      <c r="E9" s="249"/>
      <c r="F9" s="249"/>
      <c r="G9" s="249"/>
      <c r="H9" s="249"/>
      <c r="I9" s="249"/>
      <c r="J9" s="249"/>
      <c r="K9" s="249"/>
    </row>
    <row r="10" spans="1:14" customFormat="1" ht="20.25" customHeight="1" thickBot="1">
      <c r="B10" s="342" t="s">
        <v>198</v>
      </c>
      <c r="C10" s="343"/>
      <c r="D10" s="356">
        <v>42998</v>
      </c>
      <c r="E10" s="356"/>
      <c r="F10" s="356"/>
      <c r="G10" s="356"/>
      <c r="H10" s="356"/>
    </row>
    <row r="11" spans="1:14" customFormat="1" ht="17.25">
      <c r="B11" s="357" t="s">
        <v>199</v>
      </c>
      <c r="C11" s="357"/>
      <c r="D11" s="357"/>
      <c r="E11" s="357"/>
      <c r="F11" s="357"/>
      <c r="G11" s="357"/>
      <c r="H11" s="357"/>
    </row>
    <row r="12" spans="1:14" ht="16.5" customHeight="1">
      <c r="A12" s="18" t="s">
        <v>106</v>
      </c>
    </row>
    <row r="13" spans="1:14" ht="16.5" customHeight="1">
      <c r="A13" s="18"/>
      <c r="B13" s="18" t="s">
        <v>282</v>
      </c>
    </row>
    <row r="14" spans="1:14" ht="16.5" customHeight="1">
      <c r="A14" s="259" t="s">
        <v>284</v>
      </c>
      <c r="B14" s="261" t="s">
        <v>283</v>
      </c>
    </row>
    <row r="15" spans="1:14" ht="16.5" customHeight="1">
      <c r="A15" s="14" t="s">
        <v>82</v>
      </c>
      <c r="B15" s="13" t="s">
        <v>134</v>
      </c>
    </row>
    <row r="16" spans="1:14" ht="16.5" customHeight="1">
      <c r="A16" s="14" t="s">
        <v>200</v>
      </c>
      <c r="B16" s="13" t="s">
        <v>91</v>
      </c>
    </row>
    <row r="17" spans="1:15" ht="16.5" customHeight="1">
      <c r="A17" s="14" t="s">
        <v>83</v>
      </c>
      <c r="B17" s="13" t="s">
        <v>111</v>
      </c>
    </row>
    <row r="18" spans="1:15" ht="16.5" customHeight="1">
      <c r="A18" s="14" t="s">
        <v>201</v>
      </c>
      <c r="B18" s="106" t="s">
        <v>147</v>
      </c>
      <c r="C18" s="20"/>
      <c r="D18" s="20"/>
      <c r="E18" s="20"/>
      <c r="F18" s="20"/>
      <c r="G18" s="20"/>
      <c r="H18" s="20"/>
      <c r="I18" s="20"/>
      <c r="J18" s="20"/>
      <c r="K18" s="20"/>
      <c r="L18" s="20"/>
      <c r="M18" s="20"/>
      <c r="N18" s="20"/>
      <c r="O18" s="20"/>
    </row>
    <row r="19" spans="1:15" ht="16.5" customHeight="1">
      <c r="A19" s="14" t="s">
        <v>202</v>
      </c>
      <c r="B19" s="107" t="s">
        <v>190</v>
      </c>
      <c r="C19" s="20"/>
      <c r="D19" s="20"/>
      <c r="E19" s="20"/>
      <c r="F19" s="20"/>
      <c r="G19" s="20"/>
      <c r="H19" s="20"/>
      <c r="I19" s="20"/>
      <c r="J19" s="20"/>
      <c r="K19" s="20"/>
      <c r="L19" s="20"/>
      <c r="M19" s="20"/>
      <c r="N19" s="20"/>
      <c r="O19" s="20"/>
    </row>
    <row r="20" spans="1:15" ht="16.5" customHeight="1">
      <c r="A20" s="14" t="s">
        <v>203</v>
      </c>
      <c r="B20" s="13" t="s">
        <v>157</v>
      </c>
    </row>
    <row r="21" spans="1:15" ht="16.5" customHeight="1">
      <c r="A21" s="14" t="s">
        <v>146</v>
      </c>
      <c r="B21" s="13" t="s">
        <v>105</v>
      </c>
    </row>
    <row r="22" spans="1:15" ht="16.5" customHeight="1">
      <c r="A22" s="14" t="s">
        <v>275</v>
      </c>
      <c r="B22" s="247" t="s">
        <v>276</v>
      </c>
    </row>
    <row r="23" spans="1:15" ht="16.5" customHeight="1"/>
    <row r="24" spans="1:15" ht="16.5" customHeight="1">
      <c r="A24" s="13" t="s">
        <v>204</v>
      </c>
    </row>
    <row r="25" spans="1:15" ht="16.5" customHeight="1">
      <c r="A25" s="18" t="s">
        <v>286</v>
      </c>
    </row>
    <row r="26" spans="1:15" ht="16.5" customHeight="1">
      <c r="A26" s="15" t="s">
        <v>81</v>
      </c>
      <c r="B26" s="13" t="s">
        <v>135</v>
      </c>
      <c r="F26" s="13" t="s">
        <v>205</v>
      </c>
    </row>
    <row r="27" spans="1:15" ht="16.5" customHeight="1">
      <c r="A27" s="15" t="s">
        <v>671</v>
      </c>
      <c r="B27" s="18" t="s">
        <v>672</v>
      </c>
    </row>
    <row r="28" spans="1:15" ht="26.45" customHeight="1">
      <c r="A28" s="18" t="s">
        <v>287</v>
      </c>
      <c r="D28" s="315" t="s">
        <v>673</v>
      </c>
    </row>
    <row r="29" spans="1:15" ht="16.5" customHeight="1">
      <c r="A29" s="15" t="s">
        <v>81</v>
      </c>
      <c r="B29" s="13" t="s">
        <v>99</v>
      </c>
    </row>
    <row r="30" spans="1:15" ht="16.5" customHeight="1">
      <c r="A30" s="15" t="s">
        <v>81</v>
      </c>
      <c r="B30" s="13" t="s">
        <v>98</v>
      </c>
    </row>
    <row r="31" spans="1:15" ht="16.5" customHeight="1">
      <c r="A31" s="15" t="s">
        <v>81</v>
      </c>
      <c r="B31" s="13" t="s">
        <v>207</v>
      </c>
    </row>
    <row r="32" spans="1:15" ht="16.5" customHeight="1">
      <c r="A32" s="15" t="s">
        <v>206</v>
      </c>
      <c r="B32" s="13" t="s">
        <v>208</v>
      </c>
    </row>
    <row r="33" spans="1:14" ht="16.5" customHeight="1">
      <c r="A33" s="15" t="s">
        <v>81</v>
      </c>
      <c r="B33" s="22" t="s">
        <v>101</v>
      </c>
      <c r="C33" s="22"/>
      <c r="D33" s="22"/>
      <c r="E33" s="22"/>
      <c r="F33" s="22"/>
      <c r="G33" s="20"/>
      <c r="H33" s="20"/>
      <c r="I33" s="20"/>
      <c r="J33" s="20"/>
      <c r="K33" s="20"/>
      <c r="L33" s="20"/>
    </row>
    <row r="34" spans="1:14" ht="16.5" customHeight="1">
      <c r="A34" s="15" t="s">
        <v>206</v>
      </c>
      <c r="B34" s="20"/>
      <c r="C34" s="20" t="s">
        <v>209</v>
      </c>
      <c r="D34" s="20"/>
      <c r="E34" s="20"/>
      <c r="F34" s="20"/>
      <c r="G34" s="20"/>
      <c r="H34" s="20"/>
      <c r="I34" s="20"/>
      <c r="J34" s="20"/>
      <c r="K34" s="20"/>
      <c r="L34" s="20"/>
    </row>
    <row r="35" spans="1:14" ht="16.5" customHeight="1">
      <c r="A35" s="15" t="s">
        <v>81</v>
      </c>
      <c r="B35" s="20"/>
      <c r="C35" s="45" t="s">
        <v>108</v>
      </c>
      <c r="D35" s="20"/>
      <c r="E35" s="23" t="s">
        <v>80</v>
      </c>
      <c r="F35" s="23" t="s">
        <v>158</v>
      </c>
      <c r="G35" s="23">
        <v>54.23</v>
      </c>
      <c r="H35" s="20"/>
      <c r="I35" s="20"/>
      <c r="J35" s="20"/>
      <c r="K35" s="20"/>
      <c r="L35" s="20"/>
    </row>
    <row r="36" spans="1:14" ht="16.5" customHeight="1" thickBot="1">
      <c r="A36" s="15" t="s">
        <v>81</v>
      </c>
      <c r="B36" s="20"/>
      <c r="C36" s="45" t="s">
        <v>109</v>
      </c>
      <c r="D36" s="20"/>
      <c r="E36" s="23" t="s">
        <v>102</v>
      </c>
      <c r="F36" s="23" t="s">
        <v>158</v>
      </c>
      <c r="G36" s="23" t="s">
        <v>103</v>
      </c>
      <c r="H36" s="20"/>
      <c r="I36" s="20"/>
      <c r="J36" s="20"/>
      <c r="K36" s="20"/>
      <c r="L36" s="20"/>
    </row>
    <row r="37" spans="1:14" ht="16.5" customHeight="1">
      <c r="A37" s="15" t="s">
        <v>81</v>
      </c>
      <c r="B37" s="20"/>
      <c r="C37" s="45"/>
      <c r="D37" s="46" t="s">
        <v>107</v>
      </c>
      <c r="E37" s="47"/>
      <c r="F37" s="47"/>
      <c r="G37" s="47"/>
      <c r="H37" s="48"/>
      <c r="I37" s="20"/>
      <c r="J37" s="49"/>
      <c r="K37" s="49"/>
      <c r="L37" s="43"/>
      <c r="M37" s="21"/>
      <c r="N37" s="7"/>
    </row>
    <row r="38" spans="1:14" ht="16.5" customHeight="1">
      <c r="A38" s="15" t="s">
        <v>81</v>
      </c>
      <c r="B38" s="20"/>
      <c r="C38" s="45"/>
      <c r="D38" s="50" t="s">
        <v>90</v>
      </c>
      <c r="E38" s="51"/>
      <c r="F38" s="51"/>
      <c r="G38" s="51"/>
      <c r="H38" s="52"/>
      <c r="I38" s="20"/>
      <c r="J38" s="49"/>
      <c r="K38" s="49"/>
      <c r="L38" s="43"/>
      <c r="M38" s="21"/>
      <c r="N38" s="7"/>
    </row>
    <row r="39" spans="1:14" ht="16.5" customHeight="1" thickBot="1">
      <c r="A39" s="15" t="s">
        <v>206</v>
      </c>
      <c r="B39" s="20"/>
      <c r="C39" s="45"/>
      <c r="D39" s="53" t="s">
        <v>43</v>
      </c>
      <c r="E39" s="54" t="s">
        <v>89</v>
      </c>
      <c r="F39" s="55" t="s">
        <v>158</v>
      </c>
      <c r="G39" s="56">
        <v>12</v>
      </c>
      <c r="H39" s="57"/>
      <c r="I39" s="20"/>
      <c r="J39" s="49"/>
      <c r="K39" s="49"/>
      <c r="L39" s="43"/>
      <c r="M39" s="21"/>
      <c r="N39" s="7"/>
    </row>
    <row r="40" spans="1:14" ht="16.5" customHeight="1">
      <c r="A40" s="15" t="s">
        <v>81</v>
      </c>
      <c r="B40" s="20"/>
      <c r="C40" s="20" t="s">
        <v>210</v>
      </c>
      <c r="D40" s="20"/>
      <c r="E40" s="20"/>
      <c r="F40" s="20"/>
      <c r="G40" s="20"/>
      <c r="H40" s="20"/>
      <c r="I40" s="20"/>
      <c r="J40" s="20"/>
      <c r="K40" s="20"/>
      <c r="L40" s="20"/>
    </row>
    <row r="41" spans="1:14" ht="16.5" customHeight="1">
      <c r="A41" s="15" t="s">
        <v>81</v>
      </c>
      <c r="B41" s="20"/>
      <c r="C41" s="45" t="s">
        <v>110</v>
      </c>
      <c r="D41" s="20"/>
      <c r="E41" s="23" t="s">
        <v>159</v>
      </c>
      <c r="F41" s="23" t="s">
        <v>211</v>
      </c>
      <c r="G41" s="23" t="s">
        <v>160</v>
      </c>
      <c r="H41" s="20"/>
      <c r="I41" s="20"/>
      <c r="J41" s="20"/>
      <c r="K41" s="20"/>
      <c r="L41" s="20"/>
    </row>
    <row r="42" spans="1:14" ht="16.5" customHeight="1">
      <c r="A42" s="15" t="s">
        <v>212</v>
      </c>
      <c r="B42" s="20"/>
      <c r="C42" s="75" t="s">
        <v>97</v>
      </c>
      <c r="D42" s="20"/>
      <c r="E42" s="23"/>
      <c r="F42" s="23"/>
      <c r="G42" s="23"/>
      <c r="H42" s="20"/>
      <c r="I42" s="20"/>
      <c r="J42" s="20"/>
      <c r="K42" s="20"/>
      <c r="L42" s="20"/>
    </row>
    <row r="43" spans="1:14" ht="16.5" customHeight="1">
      <c r="A43" s="15" t="s">
        <v>212</v>
      </c>
      <c r="B43" s="13" t="s">
        <v>94</v>
      </c>
    </row>
    <row r="44" spans="1:14" ht="16.5" customHeight="1">
      <c r="A44" s="15" t="s">
        <v>212</v>
      </c>
      <c r="B44" s="236" t="s">
        <v>228</v>
      </c>
    </row>
    <row r="45" spans="1:14" ht="16.5" customHeight="1">
      <c r="A45" s="18" t="s">
        <v>216</v>
      </c>
    </row>
    <row r="46" spans="1:14" ht="16.5" customHeight="1">
      <c r="A46" s="15" t="s">
        <v>81</v>
      </c>
      <c r="B46" s="13" t="s">
        <v>185</v>
      </c>
    </row>
    <row r="47" spans="1:14" ht="16.5" customHeight="1">
      <c r="A47" s="15" t="s">
        <v>81</v>
      </c>
      <c r="B47" s="13" t="s">
        <v>186</v>
      </c>
    </row>
    <row r="48" spans="1:14" ht="16.5" customHeight="1">
      <c r="A48" s="18" t="s">
        <v>217</v>
      </c>
    </row>
    <row r="49" spans="1:13" ht="16.5" customHeight="1">
      <c r="A49" s="15" t="s">
        <v>81</v>
      </c>
      <c r="B49" s="13" t="s">
        <v>229</v>
      </c>
    </row>
    <row r="50" spans="1:13" ht="16.5" customHeight="1">
      <c r="A50" s="15" t="s">
        <v>81</v>
      </c>
      <c r="B50" s="13" t="s">
        <v>92</v>
      </c>
    </row>
    <row r="51" spans="1:13" ht="16.5" customHeight="1">
      <c r="A51" s="18" t="s">
        <v>218</v>
      </c>
    </row>
    <row r="52" spans="1:13" ht="22.9" customHeight="1">
      <c r="A52" s="15" t="s">
        <v>206</v>
      </c>
      <c r="G52" s="13" t="s">
        <v>277</v>
      </c>
      <c r="H52" s="238"/>
      <c r="I52" s="238"/>
      <c r="J52" s="238"/>
      <c r="K52" s="238"/>
      <c r="L52" s="238"/>
      <c r="M52" s="238"/>
    </row>
    <row r="53" spans="1:13" ht="16.5" customHeight="1">
      <c r="A53" s="15" t="s">
        <v>81</v>
      </c>
      <c r="B53" s="13" t="s">
        <v>213</v>
      </c>
    </row>
    <row r="54" spans="1:13" ht="16.5" customHeight="1">
      <c r="A54" s="15" t="s">
        <v>81</v>
      </c>
      <c r="B54" s="13" t="s">
        <v>214</v>
      </c>
    </row>
    <row r="55" spans="1:13" ht="16.5" customHeight="1">
      <c r="A55" s="15" t="s">
        <v>81</v>
      </c>
      <c r="B55" s="13" t="s">
        <v>191</v>
      </c>
    </row>
    <row r="56" spans="1:13" s="131" customFormat="1" ht="16.5" customHeight="1">
      <c r="A56" s="130" t="s">
        <v>219</v>
      </c>
    </row>
    <row r="57" spans="1:13" s="131" customFormat="1" ht="16.5" customHeight="1">
      <c r="A57" s="132" t="s">
        <v>81</v>
      </c>
      <c r="B57" s="131" t="s">
        <v>497</v>
      </c>
    </row>
    <row r="58" spans="1:13" ht="16.5" customHeight="1">
      <c r="A58" s="18" t="s">
        <v>220</v>
      </c>
    </row>
    <row r="59" spans="1:13" ht="16.5" customHeight="1">
      <c r="A59" s="15" t="s">
        <v>81</v>
      </c>
      <c r="B59" s="13" t="s">
        <v>178</v>
      </c>
    </row>
    <row r="60" spans="1:13" ht="16.5" customHeight="1">
      <c r="A60" s="15"/>
    </row>
    <row r="61" spans="1:13" ht="16.5" customHeight="1">
      <c r="A61" s="15" t="s">
        <v>81</v>
      </c>
      <c r="C61" s="87" t="s">
        <v>86</v>
      </c>
    </row>
    <row r="62" spans="1:13" ht="16.5" customHeight="1">
      <c r="A62" s="15" t="s">
        <v>81</v>
      </c>
      <c r="C62" s="86" t="s">
        <v>179</v>
      </c>
      <c r="D62" s="86"/>
      <c r="E62" s="86"/>
      <c r="F62" s="86"/>
      <c r="G62" s="86"/>
      <c r="H62" s="86"/>
    </row>
    <row r="63" spans="1:13" ht="16.5" customHeight="1">
      <c r="A63" s="18" t="s">
        <v>221</v>
      </c>
    </row>
    <row r="64" spans="1:13" ht="16.5" customHeight="1" thickBot="1"/>
    <row r="65" spans="2:10" ht="16.5" customHeight="1">
      <c r="B65" s="76" t="s">
        <v>87</v>
      </c>
      <c r="C65" s="77"/>
      <c r="D65" s="78"/>
      <c r="E65" s="77"/>
      <c r="F65" s="77"/>
      <c r="G65" s="77"/>
      <c r="H65" s="77"/>
      <c r="I65" s="77"/>
      <c r="J65" s="79"/>
    </row>
    <row r="66" spans="2:10" ht="16.5" customHeight="1">
      <c r="B66" s="80"/>
      <c r="D66" s="81"/>
      <c r="E66" s="81"/>
      <c r="F66" s="81"/>
      <c r="G66" s="81"/>
      <c r="H66" s="81"/>
      <c r="I66" s="81"/>
      <c r="J66" s="82"/>
    </row>
    <row r="67" spans="2:10" ht="30" customHeight="1">
      <c r="B67" s="80"/>
      <c r="C67" s="223" t="s">
        <v>215</v>
      </c>
      <c r="D67" s="340" t="s">
        <v>194</v>
      </c>
      <c r="E67" s="340"/>
      <c r="F67" s="340"/>
      <c r="G67" s="340"/>
      <c r="H67" s="81"/>
      <c r="I67" s="81"/>
      <c r="J67" s="82"/>
    </row>
    <row r="68" spans="2:10" ht="16.5" customHeight="1">
      <c r="B68" s="80"/>
      <c r="C68" s="195" t="s">
        <v>180</v>
      </c>
      <c r="D68" s="81"/>
      <c r="E68" s="81"/>
      <c r="F68" s="81"/>
      <c r="G68" s="81"/>
      <c r="H68" s="81"/>
      <c r="I68" s="81"/>
      <c r="J68" s="82"/>
    </row>
    <row r="69" spans="2:10" ht="16.5" customHeight="1" thickBot="1">
      <c r="B69" s="83"/>
      <c r="C69" s="84"/>
      <c r="D69" s="84"/>
      <c r="E69" s="84"/>
      <c r="F69" s="84"/>
      <c r="G69" s="84"/>
      <c r="H69" s="84"/>
      <c r="I69" s="84"/>
      <c r="J69" s="85"/>
    </row>
    <row r="70" spans="2:10" ht="16.5" customHeight="1"/>
  </sheetData>
  <sheetProtection sheet="1" selectLockedCells="1" selectUnlockedCells="1"/>
  <mergeCells count="15">
    <mergeCell ref="G7:H7"/>
    <mergeCell ref="D67:G67"/>
    <mergeCell ref="A1:N1"/>
    <mergeCell ref="B7:C7"/>
    <mergeCell ref="C5:H5"/>
    <mergeCell ref="J3:L5"/>
    <mergeCell ref="B8:K8"/>
    <mergeCell ref="B10:C10"/>
    <mergeCell ref="D10:H10"/>
    <mergeCell ref="B11:H11"/>
    <mergeCell ref="C3:I3"/>
    <mergeCell ref="C4:E4"/>
    <mergeCell ref="F4:G4"/>
    <mergeCell ref="H4:I4"/>
    <mergeCell ref="D7:F7"/>
  </mergeCells>
  <phoneticPr fontId="3"/>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59"/>
  <sheetViews>
    <sheetView zoomScaleNormal="100" workbookViewId="0">
      <pane ySplit="21" topLeftCell="A22" activePane="bottomLeft" state="frozenSplit"/>
      <selection pane="bottomLeft" activeCell="D9" sqref="D9:F9"/>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4" width="11.625" style="2" customWidth="1"/>
    <col min="15" max="20" width="9" style="2" customWidth="1"/>
    <col min="21" max="23" width="9" style="2"/>
    <col min="24" max="26" width="9" style="2" hidden="1" customWidth="1"/>
    <col min="27" max="27" width="0" style="2" hidden="1" customWidth="1"/>
    <col min="28"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26" ht="22.15" customHeight="1" thickBot="1">
      <c r="A1" s="8" t="s">
        <v>222</v>
      </c>
      <c r="D1" s="8" t="str">
        <f>注意事項!J3</f>
        <v>高校用</v>
      </c>
      <c r="E1" s="368" t="s">
        <v>500</v>
      </c>
      <c r="F1" s="368"/>
      <c r="G1" s="368"/>
      <c r="H1" s="368"/>
      <c r="I1" s="368"/>
      <c r="J1" s="368"/>
      <c r="K1" s="368"/>
      <c r="L1" s="368"/>
      <c r="M1" s="368"/>
      <c r="N1" s="368"/>
      <c r="O1" s="368"/>
      <c r="P1" s="368"/>
      <c r="Q1" s="368"/>
      <c r="R1" s="368"/>
      <c r="S1" s="368"/>
      <c r="T1" s="368"/>
      <c r="U1" s="368"/>
    </row>
    <row r="2" spans="1:26" ht="24" customHeight="1" thickBot="1">
      <c r="B2" s="369" t="s">
        <v>493</v>
      </c>
      <c r="C2" s="370"/>
      <c r="D2" s="371"/>
      <c r="E2" s="372"/>
      <c r="F2" s="373"/>
      <c r="G2" s="376" t="s">
        <v>495</v>
      </c>
      <c r="H2" s="377"/>
      <c r="I2" s="377"/>
      <c r="J2" s="377"/>
      <c r="K2" s="377"/>
      <c r="L2" s="377"/>
      <c r="M2" s="377"/>
      <c r="N2" s="377"/>
      <c r="O2" s="377"/>
      <c r="P2" s="377"/>
      <c r="Q2" s="377"/>
      <c r="R2" s="377"/>
      <c r="S2" s="377"/>
      <c r="T2" s="377"/>
      <c r="U2" s="377"/>
      <c r="Y2" s="2">
        <f>D2</f>
        <v>0</v>
      </c>
    </row>
    <row r="3" spans="1:26" ht="24.6" customHeight="1" thickBot="1">
      <c r="A3" s="2">
        <v>1</v>
      </c>
      <c r="B3" s="381" t="s">
        <v>498</v>
      </c>
      <c r="C3" s="382"/>
      <c r="D3" s="378"/>
      <c r="E3" s="379"/>
      <c r="F3" s="380"/>
      <c r="G3" s="374" t="s">
        <v>499</v>
      </c>
      <c r="H3" s="375"/>
      <c r="I3" s="375"/>
      <c r="J3" s="375"/>
      <c r="K3" s="375"/>
      <c r="L3" s="375"/>
      <c r="M3" s="375"/>
      <c r="N3" s="375"/>
      <c r="O3" s="375"/>
      <c r="P3" s="375"/>
      <c r="Q3" s="375"/>
      <c r="R3" s="375"/>
      <c r="S3" s="375"/>
      <c r="T3" s="375"/>
      <c r="U3" s="375"/>
      <c r="X3" s="2">
        <v>1</v>
      </c>
      <c r="Y3" s="2" t="e">
        <f>VLOOKUP("*"&amp;$Y$2&amp;"*",高校所属一覧!D2:H113,1,FALSE)</f>
        <v>#N/A</v>
      </c>
      <c r="Z3" s="2" t="e">
        <f>VLOOKUP("*"&amp;Y2&amp;"*",高校所属一覧!B2:F113,5,FALSE)</f>
        <v>#N/A</v>
      </c>
    </row>
    <row r="4" spans="1:26" ht="27" customHeight="1">
      <c r="A4" s="2">
        <v>2</v>
      </c>
      <c r="B4" s="363" t="s">
        <v>223</v>
      </c>
      <c r="C4" s="364"/>
      <c r="D4" s="388"/>
      <c r="E4" s="389"/>
      <c r="F4" s="390"/>
      <c r="G4" s="383" t="s">
        <v>496</v>
      </c>
      <c r="H4" s="384"/>
      <c r="I4" s="384"/>
      <c r="J4" s="384"/>
      <c r="K4" s="384"/>
      <c r="X4" s="2">
        <v>2</v>
      </c>
      <c r="Y4" s="2" t="e">
        <f ca="1">VLOOKUP("*"&amp;$Y$2&amp;"*",OFFSET(高校所属一覧!$B$2:$F$113,Z3,0),1,FALSE)</f>
        <v>#N/A</v>
      </c>
      <c r="Z4" s="2" t="e">
        <f ca="1">VLOOKUP("*"&amp;$Y$2&amp;"*",OFFSET(高校所属一覧!$B$2:$F$113,Z3,0),5,FALSE)</f>
        <v>#N/A</v>
      </c>
    </row>
    <row r="5" spans="1:26" ht="27" customHeight="1">
      <c r="A5" s="2">
        <v>3</v>
      </c>
      <c r="B5" s="363" t="s">
        <v>224</v>
      </c>
      <c r="C5" s="364"/>
      <c r="D5" s="365"/>
      <c r="E5" s="366"/>
      <c r="F5" s="367"/>
      <c r="G5" s="383"/>
      <c r="H5" s="384"/>
      <c r="I5" s="384"/>
      <c r="J5" s="384"/>
      <c r="K5" s="384"/>
      <c r="X5" s="2">
        <v>3</v>
      </c>
      <c r="Y5" s="2" t="e">
        <f ca="1">VLOOKUP("*"&amp;$Y$2&amp;"*",OFFSET(高校所属一覧!$B$2:$F$113,Z4,0),1,FALSE)</f>
        <v>#N/A</v>
      </c>
      <c r="Z5" s="2" t="e">
        <f ca="1">VLOOKUP("*"&amp;$Y$2&amp;"*",OFFSET(高校所属一覧!$B$2:$F$113,Z4,0),5,FALSE)</f>
        <v>#N/A</v>
      </c>
    </row>
    <row r="6" spans="1:26" ht="27" customHeight="1">
      <c r="A6" s="2">
        <v>4</v>
      </c>
      <c r="B6" s="363" t="s">
        <v>225</v>
      </c>
      <c r="C6" s="364"/>
      <c r="D6" s="398"/>
      <c r="E6" s="399"/>
      <c r="F6" s="400"/>
      <c r="G6" s="383"/>
      <c r="H6" s="384"/>
      <c r="I6" s="384"/>
      <c r="J6" s="384"/>
      <c r="K6" s="384"/>
      <c r="X6" s="2">
        <v>4</v>
      </c>
      <c r="Y6" s="2" t="e">
        <f ca="1">VLOOKUP("*"&amp;$Y$2&amp;"*",OFFSET(高校所属一覧!$B$2:$F$113,Z5,0),1,FALSE)</f>
        <v>#N/A</v>
      </c>
      <c r="Z6" s="2" t="e">
        <f ca="1">VLOOKUP("*"&amp;$Y$2&amp;"*",OFFSET(高校所属一覧!$B$2:$F$113,Z5,0),5,FALSE)</f>
        <v>#N/A</v>
      </c>
    </row>
    <row r="7" spans="1:26" ht="27" customHeight="1">
      <c r="B7" s="363" t="s">
        <v>226</v>
      </c>
      <c r="C7" s="364"/>
      <c r="D7" s="401"/>
      <c r="E7" s="402"/>
      <c r="F7" s="403"/>
      <c r="G7" s="4" t="s">
        <v>93</v>
      </c>
      <c r="X7" s="2">
        <v>5</v>
      </c>
      <c r="Y7" s="2" t="e">
        <f ca="1">VLOOKUP("*"&amp;$Y$2&amp;"*",OFFSET(高校所属一覧!$B$2:$F$113,Z6,0),1,FALSE)</f>
        <v>#N/A</v>
      </c>
      <c r="Z7" s="2" t="e">
        <f ca="1">VLOOKUP("*"&amp;$Y$2&amp;"*",OFFSET(高校所属一覧!$B$2:$F$113,Z6,0),5,FALSE)</f>
        <v>#N/A</v>
      </c>
    </row>
    <row r="8" spans="1:26" ht="27" customHeight="1" thickBot="1">
      <c r="B8" s="363" t="s">
        <v>37</v>
      </c>
      <c r="C8" s="364"/>
      <c r="D8" s="385"/>
      <c r="E8" s="386"/>
      <c r="F8" s="387"/>
      <c r="G8" s="4" t="s">
        <v>131</v>
      </c>
      <c r="I8" s="3"/>
      <c r="X8" s="2">
        <v>6</v>
      </c>
      <c r="Y8" s="2" t="e">
        <f ca="1">VLOOKUP("*"&amp;$Y$2&amp;"*",OFFSET(高校所属一覧!$B$2:$F$113,Z7,0),1,FALSE)</f>
        <v>#N/A</v>
      </c>
      <c r="Z8" s="2" t="e">
        <f ca="1">VLOOKUP("*"&amp;$Y$2&amp;"*",OFFSET(高校所属一覧!$B$2:$F$113,Z7,0),5,FALSE)</f>
        <v>#N/A</v>
      </c>
    </row>
    <row r="9" spans="1:26" s="265" customFormat="1" ht="27" customHeight="1" thickBot="1">
      <c r="B9" s="391" t="s">
        <v>527</v>
      </c>
      <c r="C9" s="392"/>
      <c r="D9" s="385"/>
      <c r="E9" s="386"/>
      <c r="F9" s="387"/>
      <c r="G9" s="263" t="s">
        <v>528</v>
      </c>
      <c r="I9" s="3"/>
      <c r="X9" s="2">
        <v>7</v>
      </c>
      <c r="Y9" s="2" t="e">
        <f ca="1">VLOOKUP("*"&amp;$Y$2&amp;"*",OFFSET(高校所属一覧!$B$2:$F$113,Z8,0),1,FALSE)</f>
        <v>#N/A</v>
      </c>
      <c r="Z9" s="2" t="e">
        <f ca="1">VLOOKUP("*"&amp;$Y$2&amp;"*",OFFSET(高校所属一覧!$B$2:$F$113,Z8,0),5,FALSE)</f>
        <v>#N/A</v>
      </c>
    </row>
    <row r="10" spans="1:26" ht="30" customHeight="1" thickBot="1">
      <c r="A10" s="196"/>
      <c r="B10" s="393" t="s">
        <v>273</v>
      </c>
      <c r="C10" s="394"/>
      <c r="D10" s="239"/>
      <c r="E10" s="240" t="s">
        <v>274</v>
      </c>
      <c r="F10" s="63"/>
      <c r="G10" s="196"/>
      <c r="H10" s="63"/>
      <c r="M10"/>
      <c r="X10" s="2">
        <v>8</v>
      </c>
      <c r="Y10" s="2" t="e">
        <f ca="1">VLOOKUP("*"&amp;$Y$2&amp;"*",OFFSET(高校所属一覧!$B$2:$F$113,Z9,0),1,FALSE)</f>
        <v>#N/A</v>
      </c>
      <c r="Z10" s="2" t="e">
        <f ca="1">VLOOKUP("*"&amp;$Y$2&amp;"*",OFFSET(高校所属一覧!$B$2:$F$113,Z9,0),5,FALSE)</f>
        <v>#N/A</v>
      </c>
    </row>
    <row r="11" spans="1:26" ht="28.5" customHeight="1" thickBot="1">
      <c r="A11" s="196"/>
      <c r="B11" s="395" t="s">
        <v>227</v>
      </c>
      <c r="C11" s="396"/>
      <c r="D11" s="396"/>
      <c r="E11" s="396"/>
      <c r="F11" s="396"/>
      <c r="G11" s="396"/>
      <c r="H11" s="396"/>
      <c r="I11" s="397"/>
      <c r="M11"/>
      <c r="X11" s="2">
        <v>9</v>
      </c>
      <c r="Y11" s="2" t="e">
        <f ca="1">VLOOKUP("*"&amp;$Y$2&amp;"*",OFFSET(高校所属一覧!$B$2:$F$113,Z10,0),1,FALSE)</f>
        <v>#N/A</v>
      </c>
      <c r="Z11" s="2" t="e">
        <f ca="1">VLOOKUP("*"&amp;$Y$2&amp;"*",OFFSET(高校所属一覧!$B$2:$F$113,Z10,0),5,FALSE)</f>
        <v>#N/A</v>
      </c>
    </row>
    <row r="12" spans="1:26" ht="28.5" customHeight="1" thickBot="1">
      <c r="A12" s="196"/>
      <c r="B12" s="371"/>
      <c r="C12" s="372"/>
      <c r="D12" s="372"/>
      <c r="E12" s="373"/>
      <c r="F12" s="372"/>
      <c r="G12" s="372"/>
      <c r="H12" s="372"/>
      <c r="I12" s="373"/>
      <c r="M12"/>
      <c r="X12" s="2">
        <v>10</v>
      </c>
      <c r="Y12" s="2" t="e">
        <f ca="1">VLOOKUP("*"&amp;$Y$2&amp;"*",OFFSET(高校所属一覧!$B$2:$F$113,Z11,0),1,FALSE)</f>
        <v>#N/A</v>
      </c>
      <c r="Z12" s="2" t="e">
        <f ca="1">VLOOKUP("*"&amp;$Y$2&amp;"*",OFFSET(高校所属一覧!$B$2:$F$113,Z11,0),5,FALSE)</f>
        <v>#N/A</v>
      </c>
    </row>
    <row r="13" spans="1:26" ht="28.5" customHeight="1" thickBot="1">
      <c r="A13" s="196"/>
      <c r="B13" s="371"/>
      <c r="C13" s="372"/>
      <c r="D13" s="372"/>
      <c r="E13" s="373"/>
      <c r="F13" s="372"/>
      <c r="G13" s="372"/>
      <c r="H13" s="372"/>
      <c r="I13" s="373"/>
      <c r="M13"/>
      <c r="X13" s="2">
        <v>11</v>
      </c>
      <c r="Y13" s="2" t="e">
        <f ca="1">VLOOKUP("*"&amp;$Y$2&amp;"*",OFFSET(高校所属一覧!$B$2:$F$113,Z12,0),1,FALSE)</f>
        <v>#N/A</v>
      </c>
      <c r="Z13" s="2" t="e">
        <f ca="1">VLOOKUP("*"&amp;$Y$2&amp;"*",OFFSET(高校所属一覧!$B$2:$F$113,Z12,0),5,FALSE)</f>
        <v>#N/A</v>
      </c>
    </row>
    <row r="14" spans="1:26">
      <c r="A14" s="196"/>
      <c r="B14" s="63"/>
      <c r="C14" s="196"/>
      <c r="D14" s="63"/>
      <c r="E14" s="196"/>
      <c r="F14" s="63"/>
      <c r="G14" s="196"/>
      <c r="H14" s="63"/>
      <c r="M14"/>
      <c r="X14" s="2">
        <v>12</v>
      </c>
      <c r="Y14" s="2" t="e">
        <f ca="1">VLOOKUP("*"&amp;$Y$2&amp;"*",OFFSET(高校所属一覧!$B$2:$F$113,Z13,0),1,FALSE)</f>
        <v>#N/A</v>
      </c>
      <c r="Z14" s="2" t="e">
        <f ca="1">VLOOKUP("*"&amp;$Y$2&amp;"*",OFFSET(高校所属一覧!$B$2:$F$113,Z13,0),5,FALSE)</f>
        <v>#N/A</v>
      </c>
    </row>
    <row r="15" spans="1:26">
      <c r="A15" s="196"/>
      <c r="B15" s="63"/>
      <c r="C15" s="196"/>
      <c r="D15" s="63"/>
      <c r="E15" s="196"/>
      <c r="F15" s="63"/>
      <c r="G15" s="196"/>
      <c r="H15" s="63"/>
      <c r="M15"/>
      <c r="X15" s="2">
        <v>13</v>
      </c>
      <c r="Y15" s="2" t="e">
        <f ca="1">VLOOKUP("*"&amp;$Y$2&amp;"*",OFFSET(高校所属一覧!$B$2:$F$113,Z14,0),1,FALSE)</f>
        <v>#N/A</v>
      </c>
      <c r="Z15" s="2" t="e">
        <f ca="1">VLOOKUP("*"&amp;$Y$2&amp;"*",OFFSET(高校所属一覧!$B$2:$F$113,Z14,0),5,FALSE)</f>
        <v>#N/A</v>
      </c>
    </row>
    <row r="16" spans="1:26">
      <c r="A16" s="196"/>
      <c r="B16" s="63"/>
      <c r="C16" s="196"/>
      <c r="D16" s="63"/>
      <c r="E16" s="196"/>
      <c r="F16" s="63"/>
      <c r="G16" s="196"/>
      <c r="H16" s="63"/>
      <c r="M16"/>
      <c r="X16" s="2">
        <v>14</v>
      </c>
      <c r="Y16" s="2" t="e">
        <f ca="1">VLOOKUP("*"&amp;$Y$2&amp;"*",OFFSET(高校所属一覧!$B$2:$F$113,Z15,0),1,FALSE)</f>
        <v>#N/A</v>
      </c>
      <c r="Z16" s="2" t="e">
        <f ca="1">VLOOKUP("*"&amp;$Y$2&amp;"*",OFFSET(高校所属一覧!$B$2:$F$113,Z15,0),5,FALSE)</f>
        <v>#N/A</v>
      </c>
    </row>
    <row r="17" spans="1:26">
      <c r="A17" s="196"/>
      <c r="B17" s="63"/>
      <c r="C17" s="196"/>
      <c r="D17" s="63"/>
      <c r="E17" s="196"/>
      <c r="F17" s="63"/>
      <c r="G17" s="196"/>
      <c r="H17" s="63"/>
      <c r="M17"/>
      <c r="X17" s="2">
        <v>15</v>
      </c>
      <c r="Y17" s="2" t="e">
        <f ca="1">VLOOKUP("*"&amp;$Y$2&amp;"*",OFFSET(高校所属一覧!$B$2:$F$113,Z16,0),1,FALSE)</f>
        <v>#N/A</v>
      </c>
      <c r="Z17" s="2" t="e">
        <f ca="1">VLOOKUP("*"&amp;$Y$2&amp;"*",OFFSET(高校所属一覧!$B$2:$F$113,Z16,0),5,FALSE)</f>
        <v>#N/A</v>
      </c>
    </row>
    <row r="18" spans="1:26">
      <c r="A18" s="196"/>
      <c r="B18" s="63"/>
      <c r="C18" s="196"/>
      <c r="D18" s="63"/>
      <c r="E18" s="196"/>
      <c r="F18" s="63"/>
      <c r="G18" s="196"/>
      <c r="H18" s="63"/>
      <c r="M18"/>
      <c r="X18" s="2">
        <v>16</v>
      </c>
      <c r="Y18" s="2" t="e">
        <f ca="1">VLOOKUP("*"&amp;$Y$2&amp;"*",OFFSET(高校所属一覧!$B$2:$F$113,Z17,0),1,FALSE)</f>
        <v>#N/A</v>
      </c>
      <c r="Z18" s="2" t="e">
        <f ca="1">VLOOKUP("*"&amp;$Y$2&amp;"*",OFFSET(高校所属一覧!$B$2:$F$113,Z17,0),5,FALSE)</f>
        <v>#N/A</v>
      </c>
    </row>
    <row r="19" spans="1:26">
      <c r="A19" s="196"/>
      <c r="B19" s="63"/>
      <c r="C19" s="196"/>
      <c r="D19" s="63"/>
      <c r="E19" s="196"/>
      <c r="F19" s="63"/>
      <c r="G19" s="196"/>
      <c r="H19" s="63"/>
      <c r="M19"/>
      <c r="X19" s="2">
        <v>17</v>
      </c>
      <c r="Y19" s="2" t="e">
        <f ca="1">VLOOKUP("*"&amp;$Y$2&amp;"*",OFFSET(高校所属一覧!$B$2:$F$113,Z18,0),1,FALSE)</f>
        <v>#N/A</v>
      </c>
      <c r="Z19" s="2" t="e">
        <f ca="1">VLOOKUP("*"&amp;$Y$2&amp;"*",OFFSET(高校所属一覧!$B$2:$F$113,Z18,0),5,FALSE)</f>
        <v>#N/A</v>
      </c>
    </row>
    <row r="20" spans="1:26">
      <c r="A20" s="196"/>
      <c r="B20" s="63"/>
      <c r="C20" s="196"/>
      <c r="D20" s="63"/>
      <c r="E20" s="196"/>
      <c r="F20" s="63"/>
      <c r="G20" s="196"/>
      <c r="H20" s="63"/>
      <c r="M20"/>
    </row>
    <row r="21" spans="1:26">
      <c r="A21" s="196"/>
      <c r="B21" s="63"/>
      <c r="C21" s="196"/>
      <c r="D21" s="63"/>
      <c r="E21" s="196"/>
      <c r="F21" s="63"/>
      <c r="G21" s="196"/>
      <c r="H21" s="63"/>
      <c r="M21"/>
    </row>
    <row r="22" spans="1:26">
      <c r="A22" s="196"/>
      <c r="B22" s="63"/>
      <c r="C22" s="196"/>
      <c r="D22" s="63"/>
      <c r="E22" s="196"/>
      <c r="F22" s="63"/>
      <c r="G22" s="196"/>
      <c r="H22" s="63"/>
      <c r="M22"/>
    </row>
    <row r="23" spans="1:26">
      <c r="A23" s="196"/>
      <c r="B23" s="63"/>
      <c r="C23" s="196"/>
      <c r="D23" s="63"/>
      <c r="E23" s="196"/>
      <c r="F23" s="63"/>
      <c r="G23" s="196"/>
      <c r="H23" s="63"/>
      <c r="M23"/>
    </row>
    <row r="24" spans="1:26">
      <c r="A24" s="196"/>
      <c r="B24" s="63"/>
      <c r="C24" s="196"/>
      <c r="D24" s="63"/>
      <c r="E24" s="196"/>
      <c r="F24" s="63"/>
      <c r="G24" s="196"/>
      <c r="H24" s="63"/>
      <c r="M24"/>
    </row>
    <row r="25" spans="1:26">
      <c r="A25" s="196"/>
      <c r="B25" s="63"/>
      <c r="C25" s="196"/>
      <c r="D25" s="63"/>
      <c r="E25" s="196"/>
      <c r="F25" s="63"/>
      <c r="G25" s="196"/>
      <c r="H25" s="63"/>
      <c r="M25"/>
    </row>
    <row r="26" spans="1:26">
      <c r="A26" s="196"/>
      <c r="B26" s="63"/>
      <c r="C26" s="196"/>
      <c r="D26" s="63"/>
      <c r="E26" s="196"/>
      <c r="F26" s="63"/>
      <c r="G26" s="196"/>
      <c r="H26" s="63"/>
      <c r="M26"/>
    </row>
    <row r="27" spans="1:26">
      <c r="A27" s="196"/>
      <c r="B27" s="63"/>
      <c r="C27" s="196"/>
      <c r="D27" s="63"/>
      <c r="E27" s="196"/>
      <c r="F27" s="63"/>
      <c r="G27" s="196"/>
      <c r="H27" s="63"/>
      <c r="M27"/>
    </row>
    <row r="28" spans="1:26">
      <c r="A28" s="196"/>
      <c r="B28" s="63"/>
      <c r="C28" s="196"/>
      <c r="D28" s="63"/>
      <c r="E28" s="196"/>
      <c r="F28" s="63"/>
      <c r="G28" s="196"/>
      <c r="H28" s="63"/>
      <c r="M28"/>
    </row>
    <row r="29" spans="1:26">
      <c r="A29" s="196"/>
      <c r="B29" s="63"/>
      <c r="C29" s="196"/>
      <c r="D29" s="63"/>
      <c r="E29" s="196"/>
      <c r="F29" s="63"/>
      <c r="G29" s="196"/>
      <c r="H29" s="63"/>
      <c r="M29"/>
    </row>
    <row r="30" spans="1:26">
      <c r="A30" s="196"/>
      <c r="B30" s="63"/>
      <c r="C30" s="196"/>
      <c r="D30" s="63"/>
      <c r="E30" s="196"/>
      <c r="F30" s="63"/>
      <c r="G30" s="196"/>
      <c r="H30" s="63"/>
      <c r="M30"/>
    </row>
    <row r="31" spans="1:26">
      <c r="A31" s="196"/>
      <c r="B31" s="63"/>
      <c r="C31" s="196"/>
      <c r="D31" s="63"/>
      <c r="E31" s="196"/>
      <c r="F31" s="63"/>
      <c r="G31" s="196"/>
      <c r="H31" s="63"/>
      <c r="M31"/>
    </row>
    <row r="32" spans="1:26">
      <c r="A32" s="196"/>
      <c r="B32" s="63"/>
      <c r="C32" s="196"/>
      <c r="D32" s="63"/>
      <c r="E32" s="196"/>
      <c r="F32" s="63"/>
      <c r="G32" s="196"/>
      <c r="H32" s="63"/>
      <c r="M32"/>
    </row>
    <row r="33" spans="1:13">
      <c r="A33" s="196"/>
      <c r="B33" s="63"/>
      <c r="C33" s="196"/>
      <c r="D33" s="63"/>
      <c r="E33" s="196"/>
      <c r="F33" s="63"/>
      <c r="G33" s="196"/>
      <c r="H33" s="63"/>
      <c r="M33"/>
    </row>
    <row r="34" spans="1:13">
      <c r="A34" s="196"/>
      <c r="B34" s="63"/>
      <c r="C34" s="196"/>
      <c r="D34" s="63"/>
      <c r="E34" s="196"/>
      <c r="F34" s="63"/>
      <c r="G34" s="63"/>
      <c r="H34" s="63"/>
      <c r="M34"/>
    </row>
    <row r="35" spans="1:13">
      <c r="A35" s="196"/>
      <c r="B35" s="63"/>
      <c r="C35" s="196"/>
      <c r="D35" s="63"/>
      <c r="E35" s="196"/>
      <c r="F35" s="63"/>
      <c r="G35" s="63"/>
      <c r="H35" s="63"/>
      <c r="M35"/>
    </row>
    <row r="36" spans="1:13">
      <c r="A36" s="196"/>
      <c r="B36" s="63"/>
      <c r="C36" s="196"/>
      <c r="D36" s="63"/>
      <c r="E36" s="196"/>
      <c r="F36" s="63"/>
      <c r="G36" s="63"/>
      <c r="H36" s="63"/>
      <c r="M36"/>
    </row>
    <row r="37" spans="1:13">
      <c r="A37" s="196"/>
      <c r="B37" s="63"/>
      <c r="C37" s="196"/>
      <c r="D37" s="63"/>
      <c r="E37" s="196"/>
      <c r="F37" s="63"/>
      <c r="G37" s="63"/>
      <c r="H37" s="63"/>
      <c r="M37"/>
    </row>
    <row r="38" spans="1:13">
      <c r="A38" s="196"/>
      <c r="B38" s="63"/>
      <c r="C38" s="196"/>
      <c r="D38" s="63"/>
      <c r="E38" s="196"/>
      <c r="F38" s="63"/>
      <c r="G38" s="63"/>
      <c r="H38" s="63"/>
      <c r="M38"/>
    </row>
    <row r="39" spans="1:13">
      <c r="A39" s="196"/>
      <c r="B39" s="63"/>
      <c r="C39" s="196"/>
      <c r="D39" s="63"/>
      <c r="E39" s="196"/>
      <c r="F39" s="63"/>
      <c r="G39" s="63"/>
      <c r="H39" s="63"/>
      <c r="M39"/>
    </row>
    <row r="40" spans="1:13">
      <c r="A40" s="196"/>
      <c r="B40" s="63"/>
      <c r="C40" s="196"/>
      <c r="D40" s="63"/>
      <c r="E40" s="196"/>
      <c r="F40" s="63"/>
      <c r="G40" s="63"/>
      <c r="H40" s="63"/>
      <c r="M40"/>
    </row>
    <row r="41" spans="1:13">
      <c r="A41" s="196"/>
      <c r="B41" s="63"/>
      <c r="C41" s="196"/>
      <c r="D41" s="63"/>
      <c r="E41" s="196"/>
      <c r="F41" s="63"/>
      <c r="G41" s="63"/>
      <c r="H41" s="63"/>
      <c r="M41"/>
    </row>
    <row r="42" spans="1:13">
      <c r="A42" s="196"/>
      <c r="B42" s="63"/>
      <c r="C42" s="196"/>
      <c r="D42" s="63"/>
      <c r="E42" s="196"/>
      <c r="F42" s="63"/>
      <c r="G42" s="63"/>
      <c r="H42" s="63"/>
      <c r="M42"/>
    </row>
    <row r="43" spans="1:13">
      <c r="A43" s="196"/>
      <c r="B43" s="63"/>
      <c r="C43" s="196"/>
      <c r="D43" s="63"/>
      <c r="E43" s="196"/>
      <c r="F43" s="63"/>
      <c r="G43" s="63"/>
      <c r="H43" s="63"/>
      <c r="M43"/>
    </row>
    <row r="44" spans="1:13">
      <c r="A44" s="196"/>
      <c r="B44" s="63"/>
      <c r="C44" s="196"/>
      <c r="D44" s="63"/>
      <c r="E44" s="196"/>
      <c r="F44" s="6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selectLockedCells="1"/>
  <mergeCells count="26">
    <mergeCell ref="B13:E13"/>
    <mergeCell ref="F13:I13"/>
    <mergeCell ref="G4:K6"/>
    <mergeCell ref="D8:F8"/>
    <mergeCell ref="D4:F4"/>
    <mergeCell ref="B5:C5"/>
    <mergeCell ref="B8:C8"/>
    <mergeCell ref="B9:C9"/>
    <mergeCell ref="D9:F9"/>
    <mergeCell ref="B10:C10"/>
    <mergeCell ref="B11:I11"/>
    <mergeCell ref="B12:E12"/>
    <mergeCell ref="F12:I12"/>
    <mergeCell ref="D6:F6"/>
    <mergeCell ref="D7:F7"/>
    <mergeCell ref="B6:C6"/>
    <mergeCell ref="B7:C7"/>
    <mergeCell ref="B4:C4"/>
    <mergeCell ref="D5:F5"/>
    <mergeCell ref="E1:U1"/>
    <mergeCell ref="B2:C2"/>
    <mergeCell ref="D2:F2"/>
    <mergeCell ref="G3:U3"/>
    <mergeCell ref="G2:U2"/>
    <mergeCell ref="D3:F3"/>
    <mergeCell ref="B3:C3"/>
  </mergeCells>
  <phoneticPr fontId="3"/>
  <dataValidations count="5">
    <dataValidation imeMode="on"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4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C6:C9" xr:uid="{00000000-0002-0000-0100-000000000000}"/>
    <dataValidation imeMode="off" allowBlank="1" showInputMessage="1" showErrorMessage="1" sqref="WVL983049:WVN983049 IZ8:JB9 SV8:SX9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D65545:F65545 IZ65545:JB65545 SV65545:SX65545 ACR65545:ACT65545 AMN65545:AMP65545 AWJ65545:AWL65545 BGF65545:BGH65545 BQB65545:BQD65545 BZX65545:BZZ65545 CJT65545:CJV65545 CTP65545:CTR65545 DDL65545:DDN65545 DNH65545:DNJ65545 DXD65545:DXF65545 EGZ65545:EHB65545 EQV65545:EQX65545 FAR65545:FAT65545 FKN65545:FKP65545 FUJ65545:FUL65545 GEF65545:GEH65545 GOB65545:GOD65545 GXX65545:GXZ65545 HHT65545:HHV65545 HRP65545:HRR65545 IBL65545:IBN65545 ILH65545:ILJ65545 IVD65545:IVF65545 JEZ65545:JFB65545 JOV65545:JOX65545 JYR65545:JYT65545 KIN65545:KIP65545 KSJ65545:KSL65545 LCF65545:LCH65545 LMB65545:LMD65545 LVX65545:LVZ65545 MFT65545:MFV65545 MPP65545:MPR65545 MZL65545:MZN65545 NJH65545:NJJ65545 NTD65545:NTF65545 OCZ65545:ODB65545 OMV65545:OMX65545 OWR65545:OWT65545 PGN65545:PGP65545 PQJ65545:PQL65545 QAF65545:QAH65545 QKB65545:QKD65545 QTX65545:QTZ65545 RDT65545:RDV65545 RNP65545:RNR65545 RXL65545:RXN65545 SHH65545:SHJ65545 SRD65545:SRF65545 TAZ65545:TBB65545 TKV65545:TKX65545 TUR65545:TUT65545 UEN65545:UEP65545 UOJ65545:UOL65545 UYF65545:UYH65545 VIB65545:VID65545 VRX65545:VRZ65545 WBT65545:WBV65545 WLP65545:WLR65545 WVL65545:WVN65545 D131081:F131081 IZ131081:JB131081 SV131081:SX131081 ACR131081:ACT131081 AMN131081:AMP131081 AWJ131081:AWL131081 BGF131081:BGH131081 BQB131081:BQD131081 BZX131081:BZZ131081 CJT131081:CJV131081 CTP131081:CTR131081 DDL131081:DDN131081 DNH131081:DNJ131081 DXD131081:DXF131081 EGZ131081:EHB131081 EQV131081:EQX131081 FAR131081:FAT131081 FKN131081:FKP131081 FUJ131081:FUL131081 GEF131081:GEH131081 GOB131081:GOD131081 GXX131081:GXZ131081 HHT131081:HHV131081 HRP131081:HRR131081 IBL131081:IBN131081 ILH131081:ILJ131081 IVD131081:IVF131081 JEZ131081:JFB131081 JOV131081:JOX131081 JYR131081:JYT131081 KIN131081:KIP131081 KSJ131081:KSL131081 LCF131081:LCH131081 LMB131081:LMD131081 LVX131081:LVZ131081 MFT131081:MFV131081 MPP131081:MPR131081 MZL131081:MZN131081 NJH131081:NJJ131081 NTD131081:NTF131081 OCZ131081:ODB131081 OMV131081:OMX131081 OWR131081:OWT131081 PGN131081:PGP131081 PQJ131081:PQL131081 QAF131081:QAH131081 QKB131081:QKD131081 QTX131081:QTZ131081 RDT131081:RDV131081 RNP131081:RNR131081 RXL131081:RXN131081 SHH131081:SHJ131081 SRD131081:SRF131081 TAZ131081:TBB131081 TKV131081:TKX131081 TUR131081:TUT131081 UEN131081:UEP131081 UOJ131081:UOL131081 UYF131081:UYH131081 VIB131081:VID131081 VRX131081:VRZ131081 WBT131081:WBV131081 WLP131081:WLR131081 WVL131081:WVN131081 D196617:F196617 IZ196617:JB196617 SV196617:SX196617 ACR196617:ACT196617 AMN196617:AMP196617 AWJ196617:AWL196617 BGF196617:BGH196617 BQB196617:BQD196617 BZX196617:BZZ196617 CJT196617:CJV196617 CTP196617:CTR196617 DDL196617:DDN196617 DNH196617:DNJ196617 DXD196617:DXF196617 EGZ196617:EHB196617 EQV196617:EQX196617 FAR196617:FAT196617 FKN196617:FKP196617 FUJ196617:FUL196617 GEF196617:GEH196617 GOB196617:GOD196617 GXX196617:GXZ196617 HHT196617:HHV196617 HRP196617:HRR196617 IBL196617:IBN196617 ILH196617:ILJ196617 IVD196617:IVF196617 JEZ196617:JFB196617 JOV196617:JOX196617 JYR196617:JYT196617 KIN196617:KIP196617 KSJ196617:KSL196617 LCF196617:LCH196617 LMB196617:LMD196617 LVX196617:LVZ196617 MFT196617:MFV196617 MPP196617:MPR196617 MZL196617:MZN196617 NJH196617:NJJ196617 NTD196617:NTF196617 OCZ196617:ODB196617 OMV196617:OMX196617 OWR196617:OWT196617 PGN196617:PGP196617 PQJ196617:PQL196617 QAF196617:QAH196617 QKB196617:QKD196617 QTX196617:QTZ196617 RDT196617:RDV196617 RNP196617:RNR196617 RXL196617:RXN196617 SHH196617:SHJ196617 SRD196617:SRF196617 TAZ196617:TBB196617 TKV196617:TKX196617 TUR196617:TUT196617 UEN196617:UEP196617 UOJ196617:UOL196617 UYF196617:UYH196617 VIB196617:VID196617 VRX196617:VRZ196617 WBT196617:WBV196617 WLP196617:WLR196617 WVL196617:WVN196617 D262153:F262153 IZ262153:JB262153 SV262153:SX262153 ACR262153:ACT262153 AMN262153:AMP262153 AWJ262153:AWL262153 BGF262153:BGH262153 BQB262153:BQD262153 BZX262153:BZZ262153 CJT262153:CJV262153 CTP262153:CTR262153 DDL262153:DDN262153 DNH262153:DNJ262153 DXD262153:DXF262153 EGZ262153:EHB262153 EQV262153:EQX262153 FAR262153:FAT262153 FKN262153:FKP262153 FUJ262153:FUL262153 GEF262153:GEH262153 GOB262153:GOD262153 GXX262153:GXZ262153 HHT262153:HHV262153 HRP262153:HRR262153 IBL262153:IBN262153 ILH262153:ILJ262153 IVD262153:IVF262153 JEZ262153:JFB262153 JOV262153:JOX262153 JYR262153:JYT262153 KIN262153:KIP262153 KSJ262153:KSL262153 LCF262153:LCH262153 LMB262153:LMD262153 LVX262153:LVZ262153 MFT262153:MFV262153 MPP262153:MPR262153 MZL262153:MZN262153 NJH262153:NJJ262153 NTD262153:NTF262153 OCZ262153:ODB262153 OMV262153:OMX262153 OWR262153:OWT262153 PGN262153:PGP262153 PQJ262153:PQL262153 QAF262153:QAH262153 QKB262153:QKD262153 QTX262153:QTZ262153 RDT262153:RDV262153 RNP262153:RNR262153 RXL262153:RXN262153 SHH262153:SHJ262153 SRD262153:SRF262153 TAZ262153:TBB262153 TKV262153:TKX262153 TUR262153:TUT262153 UEN262153:UEP262153 UOJ262153:UOL262153 UYF262153:UYH262153 VIB262153:VID262153 VRX262153:VRZ262153 WBT262153:WBV262153 WLP262153:WLR262153 WVL262153:WVN262153 D327689:F327689 IZ327689:JB327689 SV327689:SX327689 ACR327689:ACT327689 AMN327689:AMP327689 AWJ327689:AWL327689 BGF327689:BGH327689 BQB327689:BQD327689 BZX327689:BZZ327689 CJT327689:CJV327689 CTP327689:CTR327689 DDL327689:DDN327689 DNH327689:DNJ327689 DXD327689:DXF327689 EGZ327689:EHB327689 EQV327689:EQX327689 FAR327689:FAT327689 FKN327689:FKP327689 FUJ327689:FUL327689 GEF327689:GEH327689 GOB327689:GOD327689 GXX327689:GXZ327689 HHT327689:HHV327689 HRP327689:HRR327689 IBL327689:IBN327689 ILH327689:ILJ327689 IVD327689:IVF327689 JEZ327689:JFB327689 JOV327689:JOX327689 JYR327689:JYT327689 KIN327689:KIP327689 KSJ327689:KSL327689 LCF327689:LCH327689 LMB327689:LMD327689 LVX327689:LVZ327689 MFT327689:MFV327689 MPP327689:MPR327689 MZL327689:MZN327689 NJH327689:NJJ327689 NTD327689:NTF327689 OCZ327689:ODB327689 OMV327689:OMX327689 OWR327689:OWT327689 PGN327689:PGP327689 PQJ327689:PQL327689 QAF327689:QAH327689 QKB327689:QKD327689 QTX327689:QTZ327689 RDT327689:RDV327689 RNP327689:RNR327689 RXL327689:RXN327689 SHH327689:SHJ327689 SRD327689:SRF327689 TAZ327689:TBB327689 TKV327689:TKX327689 TUR327689:TUT327689 UEN327689:UEP327689 UOJ327689:UOL327689 UYF327689:UYH327689 VIB327689:VID327689 VRX327689:VRZ327689 WBT327689:WBV327689 WLP327689:WLR327689 WVL327689:WVN327689 D393225:F393225 IZ393225:JB393225 SV393225:SX393225 ACR393225:ACT393225 AMN393225:AMP393225 AWJ393225:AWL393225 BGF393225:BGH393225 BQB393225:BQD393225 BZX393225:BZZ393225 CJT393225:CJV393225 CTP393225:CTR393225 DDL393225:DDN393225 DNH393225:DNJ393225 DXD393225:DXF393225 EGZ393225:EHB393225 EQV393225:EQX393225 FAR393225:FAT393225 FKN393225:FKP393225 FUJ393225:FUL393225 GEF393225:GEH393225 GOB393225:GOD393225 GXX393225:GXZ393225 HHT393225:HHV393225 HRP393225:HRR393225 IBL393225:IBN393225 ILH393225:ILJ393225 IVD393225:IVF393225 JEZ393225:JFB393225 JOV393225:JOX393225 JYR393225:JYT393225 KIN393225:KIP393225 KSJ393225:KSL393225 LCF393225:LCH393225 LMB393225:LMD393225 LVX393225:LVZ393225 MFT393225:MFV393225 MPP393225:MPR393225 MZL393225:MZN393225 NJH393225:NJJ393225 NTD393225:NTF393225 OCZ393225:ODB393225 OMV393225:OMX393225 OWR393225:OWT393225 PGN393225:PGP393225 PQJ393225:PQL393225 QAF393225:QAH393225 QKB393225:QKD393225 QTX393225:QTZ393225 RDT393225:RDV393225 RNP393225:RNR393225 RXL393225:RXN393225 SHH393225:SHJ393225 SRD393225:SRF393225 TAZ393225:TBB393225 TKV393225:TKX393225 TUR393225:TUT393225 UEN393225:UEP393225 UOJ393225:UOL393225 UYF393225:UYH393225 VIB393225:VID393225 VRX393225:VRZ393225 WBT393225:WBV393225 WLP393225:WLR393225 WVL393225:WVN393225 D458761:F458761 IZ458761:JB458761 SV458761:SX458761 ACR458761:ACT458761 AMN458761:AMP458761 AWJ458761:AWL458761 BGF458761:BGH458761 BQB458761:BQD458761 BZX458761:BZZ458761 CJT458761:CJV458761 CTP458761:CTR458761 DDL458761:DDN458761 DNH458761:DNJ458761 DXD458761:DXF458761 EGZ458761:EHB458761 EQV458761:EQX458761 FAR458761:FAT458761 FKN458761:FKP458761 FUJ458761:FUL458761 GEF458761:GEH458761 GOB458761:GOD458761 GXX458761:GXZ458761 HHT458761:HHV458761 HRP458761:HRR458761 IBL458761:IBN458761 ILH458761:ILJ458761 IVD458761:IVF458761 JEZ458761:JFB458761 JOV458761:JOX458761 JYR458761:JYT458761 KIN458761:KIP458761 KSJ458761:KSL458761 LCF458761:LCH458761 LMB458761:LMD458761 LVX458761:LVZ458761 MFT458761:MFV458761 MPP458761:MPR458761 MZL458761:MZN458761 NJH458761:NJJ458761 NTD458761:NTF458761 OCZ458761:ODB458761 OMV458761:OMX458761 OWR458761:OWT458761 PGN458761:PGP458761 PQJ458761:PQL458761 QAF458761:QAH458761 QKB458761:QKD458761 QTX458761:QTZ458761 RDT458761:RDV458761 RNP458761:RNR458761 RXL458761:RXN458761 SHH458761:SHJ458761 SRD458761:SRF458761 TAZ458761:TBB458761 TKV458761:TKX458761 TUR458761:TUT458761 UEN458761:UEP458761 UOJ458761:UOL458761 UYF458761:UYH458761 VIB458761:VID458761 VRX458761:VRZ458761 WBT458761:WBV458761 WLP458761:WLR458761 WVL458761:WVN458761 D524297:F524297 IZ524297:JB524297 SV524297:SX524297 ACR524297:ACT524297 AMN524297:AMP524297 AWJ524297:AWL524297 BGF524297:BGH524297 BQB524297:BQD524297 BZX524297:BZZ524297 CJT524297:CJV524297 CTP524297:CTR524297 DDL524297:DDN524297 DNH524297:DNJ524297 DXD524297:DXF524297 EGZ524297:EHB524297 EQV524297:EQX524297 FAR524297:FAT524297 FKN524297:FKP524297 FUJ524297:FUL524297 GEF524297:GEH524297 GOB524297:GOD524297 GXX524297:GXZ524297 HHT524297:HHV524297 HRP524297:HRR524297 IBL524297:IBN524297 ILH524297:ILJ524297 IVD524297:IVF524297 JEZ524297:JFB524297 JOV524297:JOX524297 JYR524297:JYT524297 KIN524297:KIP524297 KSJ524297:KSL524297 LCF524297:LCH524297 LMB524297:LMD524297 LVX524297:LVZ524297 MFT524297:MFV524297 MPP524297:MPR524297 MZL524297:MZN524297 NJH524297:NJJ524297 NTD524297:NTF524297 OCZ524297:ODB524297 OMV524297:OMX524297 OWR524297:OWT524297 PGN524297:PGP524297 PQJ524297:PQL524297 QAF524297:QAH524297 QKB524297:QKD524297 QTX524297:QTZ524297 RDT524297:RDV524297 RNP524297:RNR524297 RXL524297:RXN524297 SHH524297:SHJ524297 SRD524297:SRF524297 TAZ524297:TBB524297 TKV524297:TKX524297 TUR524297:TUT524297 UEN524297:UEP524297 UOJ524297:UOL524297 UYF524297:UYH524297 VIB524297:VID524297 VRX524297:VRZ524297 WBT524297:WBV524297 WLP524297:WLR524297 WVL524297:WVN524297 D589833:F589833 IZ589833:JB589833 SV589833:SX589833 ACR589833:ACT589833 AMN589833:AMP589833 AWJ589833:AWL589833 BGF589833:BGH589833 BQB589833:BQD589833 BZX589833:BZZ589833 CJT589833:CJV589833 CTP589833:CTR589833 DDL589833:DDN589833 DNH589833:DNJ589833 DXD589833:DXF589833 EGZ589833:EHB589833 EQV589833:EQX589833 FAR589833:FAT589833 FKN589833:FKP589833 FUJ589833:FUL589833 GEF589833:GEH589833 GOB589833:GOD589833 GXX589833:GXZ589833 HHT589833:HHV589833 HRP589833:HRR589833 IBL589833:IBN589833 ILH589833:ILJ589833 IVD589833:IVF589833 JEZ589833:JFB589833 JOV589833:JOX589833 JYR589833:JYT589833 KIN589833:KIP589833 KSJ589833:KSL589833 LCF589833:LCH589833 LMB589833:LMD589833 LVX589833:LVZ589833 MFT589833:MFV589833 MPP589833:MPR589833 MZL589833:MZN589833 NJH589833:NJJ589833 NTD589833:NTF589833 OCZ589833:ODB589833 OMV589833:OMX589833 OWR589833:OWT589833 PGN589833:PGP589833 PQJ589833:PQL589833 QAF589833:QAH589833 QKB589833:QKD589833 QTX589833:QTZ589833 RDT589833:RDV589833 RNP589833:RNR589833 RXL589833:RXN589833 SHH589833:SHJ589833 SRD589833:SRF589833 TAZ589833:TBB589833 TKV589833:TKX589833 TUR589833:TUT589833 UEN589833:UEP589833 UOJ589833:UOL589833 UYF589833:UYH589833 VIB589833:VID589833 VRX589833:VRZ589833 WBT589833:WBV589833 WLP589833:WLR589833 WVL589833:WVN589833 D655369:F655369 IZ655369:JB655369 SV655369:SX655369 ACR655369:ACT655369 AMN655369:AMP655369 AWJ655369:AWL655369 BGF655369:BGH655369 BQB655369:BQD655369 BZX655369:BZZ655369 CJT655369:CJV655369 CTP655369:CTR655369 DDL655369:DDN655369 DNH655369:DNJ655369 DXD655369:DXF655369 EGZ655369:EHB655369 EQV655369:EQX655369 FAR655369:FAT655369 FKN655369:FKP655369 FUJ655369:FUL655369 GEF655369:GEH655369 GOB655369:GOD655369 GXX655369:GXZ655369 HHT655369:HHV655369 HRP655369:HRR655369 IBL655369:IBN655369 ILH655369:ILJ655369 IVD655369:IVF655369 JEZ655369:JFB655369 JOV655369:JOX655369 JYR655369:JYT655369 KIN655369:KIP655369 KSJ655369:KSL655369 LCF655369:LCH655369 LMB655369:LMD655369 LVX655369:LVZ655369 MFT655369:MFV655369 MPP655369:MPR655369 MZL655369:MZN655369 NJH655369:NJJ655369 NTD655369:NTF655369 OCZ655369:ODB655369 OMV655369:OMX655369 OWR655369:OWT655369 PGN655369:PGP655369 PQJ655369:PQL655369 QAF655369:QAH655369 QKB655369:QKD655369 QTX655369:QTZ655369 RDT655369:RDV655369 RNP655369:RNR655369 RXL655369:RXN655369 SHH655369:SHJ655369 SRD655369:SRF655369 TAZ655369:TBB655369 TKV655369:TKX655369 TUR655369:TUT655369 UEN655369:UEP655369 UOJ655369:UOL655369 UYF655369:UYH655369 VIB655369:VID655369 VRX655369:VRZ655369 WBT655369:WBV655369 WLP655369:WLR655369 WVL655369:WVN655369 D720905:F720905 IZ720905:JB720905 SV720905:SX720905 ACR720905:ACT720905 AMN720905:AMP720905 AWJ720905:AWL720905 BGF720905:BGH720905 BQB720905:BQD720905 BZX720905:BZZ720905 CJT720905:CJV720905 CTP720905:CTR720905 DDL720905:DDN720905 DNH720905:DNJ720905 DXD720905:DXF720905 EGZ720905:EHB720905 EQV720905:EQX720905 FAR720905:FAT720905 FKN720905:FKP720905 FUJ720905:FUL720905 GEF720905:GEH720905 GOB720905:GOD720905 GXX720905:GXZ720905 HHT720905:HHV720905 HRP720905:HRR720905 IBL720905:IBN720905 ILH720905:ILJ720905 IVD720905:IVF720905 JEZ720905:JFB720905 JOV720905:JOX720905 JYR720905:JYT720905 KIN720905:KIP720905 KSJ720905:KSL720905 LCF720905:LCH720905 LMB720905:LMD720905 LVX720905:LVZ720905 MFT720905:MFV720905 MPP720905:MPR720905 MZL720905:MZN720905 NJH720905:NJJ720905 NTD720905:NTF720905 OCZ720905:ODB720905 OMV720905:OMX720905 OWR720905:OWT720905 PGN720905:PGP720905 PQJ720905:PQL720905 QAF720905:QAH720905 QKB720905:QKD720905 QTX720905:QTZ720905 RDT720905:RDV720905 RNP720905:RNR720905 RXL720905:RXN720905 SHH720905:SHJ720905 SRD720905:SRF720905 TAZ720905:TBB720905 TKV720905:TKX720905 TUR720905:TUT720905 UEN720905:UEP720905 UOJ720905:UOL720905 UYF720905:UYH720905 VIB720905:VID720905 VRX720905:VRZ720905 WBT720905:WBV720905 WLP720905:WLR720905 WVL720905:WVN720905 D786441:F786441 IZ786441:JB786441 SV786441:SX786441 ACR786441:ACT786441 AMN786441:AMP786441 AWJ786441:AWL786441 BGF786441:BGH786441 BQB786441:BQD786441 BZX786441:BZZ786441 CJT786441:CJV786441 CTP786441:CTR786441 DDL786441:DDN786441 DNH786441:DNJ786441 DXD786441:DXF786441 EGZ786441:EHB786441 EQV786441:EQX786441 FAR786441:FAT786441 FKN786441:FKP786441 FUJ786441:FUL786441 GEF786441:GEH786441 GOB786441:GOD786441 GXX786441:GXZ786441 HHT786441:HHV786441 HRP786441:HRR786441 IBL786441:IBN786441 ILH786441:ILJ786441 IVD786441:IVF786441 JEZ786441:JFB786441 JOV786441:JOX786441 JYR786441:JYT786441 KIN786441:KIP786441 KSJ786441:KSL786441 LCF786441:LCH786441 LMB786441:LMD786441 LVX786441:LVZ786441 MFT786441:MFV786441 MPP786441:MPR786441 MZL786441:MZN786441 NJH786441:NJJ786441 NTD786441:NTF786441 OCZ786441:ODB786441 OMV786441:OMX786441 OWR786441:OWT786441 PGN786441:PGP786441 PQJ786441:PQL786441 QAF786441:QAH786441 QKB786441:QKD786441 QTX786441:QTZ786441 RDT786441:RDV786441 RNP786441:RNR786441 RXL786441:RXN786441 SHH786441:SHJ786441 SRD786441:SRF786441 TAZ786441:TBB786441 TKV786441:TKX786441 TUR786441:TUT786441 UEN786441:UEP786441 UOJ786441:UOL786441 UYF786441:UYH786441 VIB786441:VID786441 VRX786441:VRZ786441 WBT786441:WBV786441 WLP786441:WLR786441 WVL786441:WVN786441 D851977:F851977 IZ851977:JB851977 SV851977:SX851977 ACR851977:ACT851977 AMN851977:AMP851977 AWJ851977:AWL851977 BGF851977:BGH851977 BQB851977:BQD851977 BZX851977:BZZ851977 CJT851977:CJV851977 CTP851977:CTR851977 DDL851977:DDN851977 DNH851977:DNJ851977 DXD851977:DXF851977 EGZ851977:EHB851977 EQV851977:EQX851977 FAR851977:FAT851977 FKN851977:FKP851977 FUJ851977:FUL851977 GEF851977:GEH851977 GOB851977:GOD851977 GXX851977:GXZ851977 HHT851977:HHV851977 HRP851977:HRR851977 IBL851977:IBN851977 ILH851977:ILJ851977 IVD851977:IVF851977 JEZ851977:JFB851977 JOV851977:JOX851977 JYR851977:JYT851977 KIN851977:KIP851977 KSJ851977:KSL851977 LCF851977:LCH851977 LMB851977:LMD851977 LVX851977:LVZ851977 MFT851977:MFV851977 MPP851977:MPR851977 MZL851977:MZN851977 NJH851977:NJJ851977 NTD851977:NTF851977 OCZ851977:ODB851977 OMV851977:OMX851977 OWR851977:OWT851977 PGN851977:PGP851977 PQJ851977:PQL851977 QAF851977:QAH851977 QKB851977:QKD851977 QTX851977:QTZ851977 RDT851977:RDV851977 RNP851977:RNR851977 RXL851977:RXN851977 SHH851977:SHJ851977 SRD851977:SRF851977 TAZ851977:TBB851977 TKV851977:TKX851977 TUR851977:TUT851977 UEN851977:UEP851977 UOJ851977:UOL851977 UYF851977:UYH851977 VIB851977:VID851977 VRX851977:VRZ851977 WBT851977:WBV851977 WLP851977:WLR851977 WVL851977:WVN851977 D917513:F917513 IZ917513:JB917513 SV917513:SX917513 ACR917513:ACT917513 AMN917513:AMP917513 AWJ917513:AWL917513 BGF917513:BGH917513 BQB917513:BQD917513 BZX917513:BZZ917513 CJT917513:CJV917513 CTP917513:CTR917513 DDL917513:DDN917513 DNH917513:DNJ917513 DXD917513:DXF917513 EGZ917513:EHB917513 EQV917513:EQX917513 FAR917513:FAT917513 FKN917513:FKP917513 FUJ917513:FUL917513 GEF917513:GEH917513 GOB917513:GOD917513 GXX917513:GXZ917513 HHT917513:HHV917513 HRP917513:HRR917513 IBL917513:IBN917513 ILH917513:ILJ917513 IVD917513:IVF917513 JEZ917513:JFB917513 JOV917513:JOX917513 JYR917513:JYT917513 KIN917513:KIP917513 KSJ917513:KSL917513 LCF917513:LCH917513 LMB917513:LMD917513 LVX917513:LVZ917513 MFT917513:MFV917513 MPP917513:MPR917513 MZL917513:MZN917513 NJH917513:NJJ917513 NTD917513:NTF917513 OCZ917513:ODB917513 OMV917513:OMX917513 OWR917513:OWT917513 PGN917513:PGP917513 PQJ917513:PQL917513 QAF917513:QAH917513 QKB917513:QKD917513 QTX917513:QTZ917513 RDT917513:RDV917513 RNP917513:RNR917513 RXL917513:RXN917513 SHH917513:SHJ917513 SRD917513:SRF917513 TAZ917513:TBB917513 TKV917513:TKX917513 TUR917513:TUT917513 UEN917513:UEP917513 UOJ917513:UOL917513 UYF917513:UYH917513 VIB917513:VID917513 VRX917513:VRZ917513 WBT917513:WBV917513 WLP917513:WLR917513 WVL917513:WVN917513 D983049:F983049 IZ983049:JB983049 SV983049:SX983049 ACR983049:ACT983049 AMN983049:AMP983049 AWJ983049:AWL983049 BGF983049:BGH983049 BQB983049:BQD983049 BZX983049:BZZ983049 CJT983049:CJV983049 CTP983049:CTR983049 DDL983049:DDN983049 DNH983049:DNJ983049 DXD983049:DXF983049 EGZ983049:EHB983049 EQV983049:EQX983049 FAR983049:FAT983049 FKN983049:FKP983049 FUJ983049:FUL983049 GEF983049:GEH983049 GOB983049:GOD983049 GXX983049:GXZ983049 HHT983049:HHV983049 HRP983049:HRR983049 IBL983049:IBN983049 ILH983049:ILJ983049 IVD983049:IVF983049 JEZ983049:JFB983049 JOV983049:JOX983049 JYR983049:JYT983049 KIN983049:KIP983049 KSJ983049:KSL983049 LCF983049:LCH983049 LMB983049:LMD983049 LVX983049:LVZ983049 MFT983049:MFV983049 MPP983049:MPR983049 MZL983049:MZN983049 NJH983049:NJJ983049 NTD983049:NTF983049 OCZ983049:ODB983049 OMV983049:OMX983049 OWR983049:OWT983049 PGN983049:PGP983049 PQJ983049:PQL983049 QAF983049:QAH983049 QKB983049:QKD983049 QTX983049:QTZ983049 RDT983049:RDV983049 RNP983049:RNR983049 RXL983049:RXN983049 SHH983049:SHJ983049 SRD983049:SRF983049 TAZ983049:TBB983049 TKV983049:TKX983049 TUR983049:TUT983049 UEN983049:UEP983049 UOJ983049:UOL983049 UYF983049:UYH983049 VIB983049:VID983049 VRX983049:VRZ983049 WBT983049:WBV983049 WLP983049:WLR983049 D8:F9" xr:uid="{00000000-0002-0000-0100-000001000000}"/>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2:F2" xr:uid="{00000000-0002-0000-0100-000002000000}"/>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xr:uid="{00000000-0002-0000-0100-000003000000}"/>
    <dataValidation type="list" imeMode="hiragana" allowBlank="1" showInputMessage="1" showErrorMessage="1" sqref="D3:F3" xr:uid="{00000000-0002-0000-0100-000004000000}">
      <formula1>$Y$3:$Y$19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O104"/>
  <sheetViews>
    <sheetView zoomScaleNormal="100" workbookViewId="0">
      <pane ySplit="9" topLeftCell="A13" activePane="bottomLeft" state="frozen"/>
      <selection pane="bottomLeft" activeCell="R1" sqref="R1:AO1048576"/>
    </sheetView>
  </sheetViews>
  <sheetFormatPr defaultColWidth="9" defaultRowHeight="13.5"/>
  <cols>
    <col min="1" max="1" width="4.5" style="1" bestFit="1" customWidth="1"/>
    <col min="2" max="2" width="9" style="1"/>
    <col min="3" max="4" width="17.5" style="1" customWidth="1"/>
    <col min="5" max="5" width="12.5" style="1" customWidth="1"/>
    <col min="6" max="7" width="5.5" style="1" bestFit="1" customWidth="1"/>
    <col min="8" max="13" width="12.37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41" width="9" style="1" hidden="1" customWidth="1"/>
    <col min="42" max="58" width="9" style="1" customWidth="1"/>
    <col min="59" max="16384" width="9" style="1"/>
  </cols>
  <sheetData>
    <row r="1" spans="1:41" ht="17.25">
      <c r="A1" s="8" t="s">
        <v>76</v>
      </c>
    </row>
    <row r="2" spans="1:41">
      <c r="A2" s="3"/>
    </row>
    <row r="3" spans="1:41" ht="14.25" thickBot="1">
      <c r="A3" s="3"/>
      <c r="B3" s="133" t="s">
        <v>172</v>
      </c>
      <c r="C3" s="23"/>
      <c r="D3" s="23"/>
      <c r="E3" s="23"/>
      <c r="F3" s="23"/>
      <c r="G3" s="23"/>
      <c r="H3" s="23"/>
      <c r="I3" s="23"/>
      <c r="J3" s="23"/>
      <c r="K3" s="23"/>
      <c r="M3" s="404" t="s">
        <v>164</v>
      </c>
      <c r="N3" s="404"/>
      <c r="O3" s="404"/>
    </row>
    <row r="4" spans="1:41" ht="14.25" thickBot="1">
      <c r="A4" s="3"/>
      <c r="B4" s="133" t="s">
        <v>173</v>
      </c>
      <c r="C4" s="23"/>
      <c r="D4" s="23"/>
      <c r="E4" s="23"/>
      <c r="F4" s="23"/>
      <c r="G4" s="23"/>
      <c r="H4" s="23"/>
      <c r="I4" s="23"/>
      <c r="J4" s="23"/>
      <c r="K4" s="23"/>
      <c r="L4" s="110"/>
      <c r="M4" s="137"/>
      <c r="N4" s="136" t="s">
        <v>165</v>
      </c>
      <c r="O4" s="135" t="s">
        <v>166</v>
      </c>
    </row>
    <row r="5" spans="1:41">
      <c r="A5" s="3"/>
      <c r="B5" s="42" t="s">
        <v>151</v>
      </c>
      <c r="C5" s="23"/>
      <c r="D5" s="23"/>
      <c r="E5" s="23"/>
      <c r="F5" s="23"/>
      <c r="G5" s="23"/>
      <c r="H5" s="23"/>
      <c r="I5" s="23"/>
      <c r="J5" s="23"/>
      <c r="K5" s="23"/>
      <c r="M5" s="138" t="s">
        <v>167</v>
      </c>
      <c r="N5" s="190"/>
      <c r="O5" s="192"/>
    </row>
    <row r="6" spans="1:41" ht="14.25" thickBot="1">
      <c r="A6" s="3"/>
      <c r="B6" s="42" t="s">
        <v>161</v>
      </c>
      <c r="C6" s="23"/>
      <c r="D6" s="23"/>
      <c r="E6" s="23"/>
      <c r="F6" s="23"/>
      <c r="G6" s="23"/>
      <c r="H6" s="23"/>
      <c r="I6" s="23"/>
      <c r="J6" s="23"/>
      <c r="K6" s="23"/>
      <c r="M6" s="139" t="s">
        <v>168</v>
      </c>
      <c r="N6" s="191"/>
      <c r="O6" s="193"/>
    </row>
    <row r="7" spans="1:41" ht="14.25" thickBot="1"/>
    <row r="8" spans="1:41" ht="36.75" customHeight="1">
      <c r="A8" s="24"/>
      <c r="B8" s="32" t="s">
        <v>115</v>
      </c>
      <c r="C8" s="32" t="s">
        <v>129</v>
      </c>
      <c r="D8" s="32" t="s">
        <v>130</v>
      </c>
      <c r="E8" s="209"/>
      <c r="F8" s="25" t="s">
        <v>38</v>
      </c>
      <c r="G8" s="27" t="s">
        <v>39</v>
      </c>
      <c r="H8" s="24" t="s">
        <v>518</v>
      </c>
      <c r="I8" s="27" t="s">
        <v>519</v>
      </c>
      <c r="J8" s="24" t="s">
        <v>520</v>
      </c>
      <c r="K8" s="27" t="s">
        <v>521</v>
      </c>
      <c r="L8" s="24" t="s">
        <v>522</v>
      </c>
      <c r="M8" s="27" t="s">
        <v>523</v>
      </c>
      <c r="N8" s="30" t="s">
        <v>45</v>
      </c>
      <c r="O8" s="30" t="s">
        <v>46</v>
      </c>
      <c r="AI8" s="1">
        <f>COUNTBLANK(AI10:AI99)</f>
        <v>90</v>
      </c>
      <c r="AK8" s="1">
        <f>COUNTBLANK(AK10:AK99)</f>
        <v>90</v>
      </c>
      <c r="AM8" s="1">
        <f>COUNTBLANK(AM10:AM99)</f>
        <v>90</v>
      </c>
      <c r="AO8" s="1">
        <f>COUNTBLANK(AO10:AO99)</f>
        <v>90</v>
      </c>
    </row>
    <row r="9" spans="1:41" ht="14.25" thickBot="1">
      <c r="A9" s="33" t="s">
        <v>43</v>
      </c>
      <c r="B9" s="19" t="s">
        <v>280</v>
      </c>
      <c r="C9" s="19" t="s">
        <v>44</v>
      </c>
      <c r="D9" s="19" t="s">
        <v>112</v>
      </c>
      <c r="E9" s="210"/>
      <c r="F9" s="19" t="s">
        <v>2</v>
      </c>
      <c r="G9" s="29">
        <v>2</v>
      </c>
      <c r="H9" s="28" t="s">
        <v>96</v>
      </c>
      <c r="I9" s="29">
        <v>12.53</v>
      </c>
      <c r="J9" s="28" t="s">
        <v>524</v>
      </c>
      <c r="K9" s="29" t="s">
        <v>525</v>
      </c>
      <c r="L9" s="28" t="s">
        <v>526</v>
      </c>
      <c r="M9" s="266">
        <v>22.51</v>
      </c>
      <c r="N9" s="31" t="s">
        <v>61</v>
      </c>
      <c r="O9" s="31" t="s">
        <v>95</v>
      </c>
      <c r="V9" s="5" t="s">
        <v>74</v>
      </c>
      <c r="W9" s="5" t="s">
        <v>47</v>
      </c>
      <c r="X9" s="5" t="s">
        <v>113</v>
      </c>
      <c r="Y9" s="5" t="s">
        <v>38</v>
      </c>
      <c r="Z9" s="5" t="s">
        <v>1</v>
      </c>
      <c r="AA9" s="10" t="s">
        <v>162</v>
      </c>
      <c r="AB9" s="5" t="s">
        <v>74</v>
      </c>
      <c r="AC9" s="5" t="s">
        <v>47</v>
      </c>
      <c r="AD9" s="5" t="s">
        <v>113</v>
      </c>
      <c r="AE9" s="5" t="s">
        <v>38</v>
      </c>
      <c r="AF9" s="5" t="s">
        <v>1</v>
      </c>
      <c r="AG9" s="5" t="s">
        <v>162</v>
      </c>
      <c r="AH9" s="1" t="s">
        <v>163</v>
      </c>
      <c r="AI9" s="1">
        <f>90-AI8</f>
        <v>0</v>
      </c>
      <c r="AJ9" s="1" t="s">
        <v>169</v>
      </c>
      <c r="AK9" s="1">
        <f>90-AK8</f>
        <v>0</v>
      </c>
      <c r="AL9" s="1" t="s">
        <v>170</v>
      </c>
      <c r="AM9" s="1">
        <f>90-AM8</f>
        <v>0</v>
      </c>
      <c r="AN9" s="1" t="s">
        <v>171</v>
      </c>
      <c r="AO9" s="1">
        <f>90-AO8</f>
        <v>0</v>
      </c>
    </row>
    <row r="10" spans="1:41">
      <c r="A10" s="34">
        <v>1</v>
      </c>
      <c r="B10" s="316"/>
      <c r="C10" s="59"/>
      <c r="D10" s="59"/>
      <c r="E10" s="320"/>
      <c r="F10" s="59" t="s">
        <v>59</v>
      </c>
      <c r="G10" s="60"/>
      <c r="H10" s="61"/>
      <c r="I10" s="189"/>
      <c r="J10" s="61"/>
      <c r="K10" s="189"/>
      <c r="L10" s="61"/>
      <c r="M10" s="318"/>
      <c r="N10" s="62"/>
      <c r="O10" s="62"/>
      <c r="S10" s="66"/>
      <c r="T10" s="67"/>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f t="shared" ref="AB10:AB41" si="5">IF(F10="女",B10,"")</f>
        <v>0</v>
      </c>
      <c r="AC10" s="5">
        <f t="shared" ref="AC10:AC41" si="6">IF(F10="女",C10,"")</f>
        <v>0</v>
      </c>
      <c r="AD10" s="5">
        <f t="shared" ref="AD10:AD41" si="7">IF(F10="女",D10,"")</f>
        <v>0</v>
      </c>
      <c r="AE10" s="5" t="str">
        <f t="shared" ref="AE10:AE41" si="8">IF(F10="女",F10,"")</f>
        <v>女</v>
      </c>
      <c r="AF10" s="5" t="str">
        <f t="shared" ref="AF10:AF41" si="9">IF(F10="女",IF(G10="","",G10),"")</f>
        <v/>
      </c>
      <c r="AG10" s="1" t="str">
        <f>IF(F10="女",data_kyogisha!A2,"")</f>
        <v/>
      </c>
      <c r="AH10" s="1">
        <f>IF(AND(F10="男",N10="○"),1,0)</f>
        <v>0</v>
      </c>
      <c r="AI10" s="1" t="str">
        <f t="shared" ref="AI10:AI41" si="10">IF(AND(F10="男",N10="○"),AA10,"")</f>
        <v/>
      </c>
      <c r="AJ10" s="1">
        <f>IF(AND(F10="男",O10="○"),1,0)</f>
        <v>0</v>
      </c>
      <c r="AK10" s="1" t="str">
        <f t="shared" ref="AK10:AK41" si="11">IF(AND(F10="男",O10="○"),AA10,"")</f>
        <v/>
      </c>
      <c r="AL10" s="1">
        <f>IF(AND(F10="女",N10="○"),1,0)</f>
        <v>0</v>
      </c>
      <c r="AM10" s="1" t="str">
        <f t="shared" ref="AM10:AM41" si="12">IF(AND(F10="女",N10="○"),AG10,"")</f>
        <v/>
      </c>
      <c r="AN10" s="1">
        <f>IF(AND(F10="女",O10="○"),1,0)</f>
        <v>0</v>
      </c>
      <c r="AO10" s="1" t="str">
        <f t="shared" ref="AO10:AO41" si="13">IF(AND(F10="女",O10="○"),AG10,"")</f>
        <v/>
      </c>
    </row>
    <row r="11" spans="1:41">
      <c r="A11" s="34">
        <v>2</v>
      </c>
      <c r="B11" s="316"/>
      <c r="C11" s="59"/>
      <c r="D11" s="59"/>
      <c r="E11" s="320"/>
      <c r="F11" s="59"/>
      <c r="G11" s="60"/>
      <c r="H11" s="61"/>
      <c r="I11" s="189"/>
      <c r="J11" s="61"/>
      <c r="K11" s="189"/>
      <c r="L11" s="61"/>
      <c r="M11" s="318"/>
      <c r="N11" s="62"/>
      <c r="O11" s="62"/>
      <c r="R11" s="1" t="s">
        <v>60</v>
      </c>
      <c r="S11" s="68" t="str">
        <f>IF(種目情報!A4="","",種目情報!A4)</f>
        <v>男400m</v>
      </c>
      <c r="T11" s="69" t="str">
        <f>IF(種目情報!E4="","",種目情報!E4)</f>
        <v>女400m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si="10"/>
        <v/>
      </c>
      <c r="AJ11" s="1">
        <f>IF(AND(F11="男",O11="○"),AJ10+1,AJ10)</f>
        <v>0</v>
      </c>
      <c r="AK11" s="1" t="str">
        <f t="shared" si="11"/>
        <v/>
      </c>
      <c r="AL11" s="1">
        <f>IF(AND(F11="女",N11="○"),AL10+1,AL10)</f>
        <v>0</v>
      </c>
      <c r="AM11" s="1" t="str">
        <f t="shared" si="12"/>
        <v/>
      </c>
      <c r="AN11" s="1">
        <f>IF(AND(F11="女",O11="○"),AN10+1,AN10)</f>
        <v>0</v>
      </c>
      <c r="AO11" s="1" t="str">
        <f t="shared" si="13"/>
        <v/>
      </c>
    </row>
    <row r="12" spans="1:41">
      <c r="A12" s="34">
        <v>3</v>
      </c>
      <c r="B12" s="316"/>
      <c r="C12" s="59"/>
      <c r="D12" s="59"/>
      <c r="E12" s="320"/>
      <c r="F12" s="59"/>
      <c r="G12" s="60"/>
      <c r="H12" s="61"/>
      <c r="I12" s="189"/>
      <c r="J12" s="61"/>
      <c r="K12" s="189"/>
      <c r="L12" s="61"/>
      <c r="M12" s="318"/>
      <c r="N12" s="62"/>
      <c r="O12" s="62"/>
      <c r="R12" s="1" t="s">
        <v>59</v>
      </c>
      <c r="S12" s="264" t="str">
        <f>IF(種目情報!A5="","",種目情報!A5)</f>
        <v>男5000m</v>
      </c>
      <c r="T12" s="69" t="str">
        <f>IF(種目情報!E5="","",種目情報!E5)</f>
        <v>女5000m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4">
        <v>4</v>
      </c>
      <c r="B13" s="316"/>
      <c r="C13" s="59"/>
      <c r="D13" s="59"/>
      <c r="E13" s="320"/>
      <c r="F13" s="59"/>
      <c r="G13" s="60"/>
      <c r="H13" s="61"/>
      <c r="I13" s="189"/>
      <c r="J13" s="61"/>
      <c r="K13" s="189"/>
      <c r="L13" s="61"/>
      <c r="M13" s="318"/>
      <c r="N13" s="62"/>
      <c r="O13" s="62"/>
      <c r="S13" s="264" t="str">
        <f>IF(種目情報!A6="","",種目情報!A6)</f>
        <v>男110mH</v>
      </c>
      <c r="T13" s="69" t="str">
        <f>IF(種目情報!E6="","",種目情報!E6)</f>
        <v>女100mH</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4">
        <v>5</v>
      </c>
      <c r="B14" s="316"/>
      <c r="C14" s="59"/>
      <c r="D14" s="59"/>
      <c r="E14" s="320"/>
      <c r="F14" s="59"/>
      <c r="G14" s="60"/>
      <c r="H14" s="61"/>
      <c r="I14" s="189"/>
      <c r="J14" s="61"/>
      <c r="K14" s="189"/>
      <c r="L14" s="61"/>
      <c r="M14" s="318"/>
      <c r="N14" s="62"/>
      <c r="O14" s="62"/>
      <c r="S14" s="264" t="str">
        <f>IF(種目情報!A7="","",種目情報!A7)</f>
        <v>男3000mSC</v>
      </c>
      <c r="T14" s="69" t="str">
        <f>IF(種目情報!E7="","",種目情報!E7)</f>
        <v>女棒高跳</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4">
        <v>6</v>
      </c>
      <c r="B15" s="316"/>
      <c r="C15" s="59"/>
      <c r="D15" s="59"/>
      <c r="E15" s="320"/>
      <c r="F15" s="59"/>
      <c r="G15" s="60"/>
      <c r="H15" s="61"/>
      <c r="I15" s="189"/>
      <c r="J15" s="61"/>
      <c r="K15" s="189"/>
      <c r="L15" s="61"/>
      <c r="M15" s="318"/>
      <c r="N15" s="62"/>
      <c r="O15" s="62"/>
      <c r="S15" s="264" t="str">
        <f>IF(種目情報!A8="","",種目情報!A8)</f>
        <v>男棒高跳</v>
      </c>
      <c r="T15" s="69" t="str">
        <f>IF(種目情報!E8="","",種目情報!E8)</f>
        <v>女三段跳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4">
        <v>7</v>
      </c>
      <c r="B16" s="316"/>
      <c r="C16" s="59"/>
      <c r="D16" s="59"/>
      <c r="E16" s="320"/>
      <c r="F16" s="59"/>
      <c r="G16" s="60"/>
      <c r="H16" s="61"/>
      <c r="I16" s="189"/>
      <c r="J16" s="61"/>
      <c r="K16" s="189"/>
      <c r="L16" s="61"/>
      <c r="M16" s="318"/>
      <c r="N16" s="62"/>
      <c r="O16" s="62"/>
      <c r="S16" s="264" t="str">
        <f>IF(種目情報!A9="","",種目情報!A9)</f>
        <v>男三段跳</v>
      </c>
      <c r="T16" s="69" t="str">
        <f>IF(種目情報!E9="","",種目情報!E9)</f>
        <v>女円盤投</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4">
        <v>8</v>
      </c>
      <c r="B17" s="316"/>
      <c r="C17" s="59"/>
      <c r="D17" s="59"/>
      <c r="E17" s="320"/>
      <c r="F17" s="59"/>
      <c r="G17" s="60"/>
      <c r="H17" s="61"/>
      <c r="I17" s="189"/>
      <c r="J17" s="61"/>
      <c r="K17" s="189"/>
      <c r="L17" s="61"/>
      <c r="M17" s="318"/>
      <c r="N17" s="62"/>
      <c r="O17" s="62"/>
      <c r="S17" s="264" t="str">
        <f>IF(種目情報!A10="","",種目情報!A10)</f>
        <v>男高校円盤投</v>
      </c>
      <c r="T17" s="69"/>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4">
        <v>9</v>
      </c>
      <c r="B18" s="316"/>
      <c r="C18" s="59"/>
      <c r="D18" s="59"/>
      <c r="E18" s="320"/>
      <c r="F18" s="59"/>
      <c r="G18" s="60"/>
      <c r="H18" s="61"/>
      <c r="I18" s="189"/>
      <c r="J18" s="61"/>
      <c r="K18" s="189"/>
      <c r="L18" s="61"/>
      <c r="M18" s="318"/>
      <c r="N18" s="62"/>
      <c r="O18" s="62"/>
      <c r="S18" s="264" t="str">
        <f>IF(種目情報!A11="","",種目情報!A11)</f>
        <v>男円盤投</v>
      </c>
      <c r="T18" s="69" t="str">
        <f>IF(種目情報!E10="","",種目情報!E10)</f>
        <v>女100m</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4">
        <v>10</v>
      </c>
      <c r="B19" s="316"/>
      <c r="C19" s="59"/>
      <c r="D19" s="59"/>
      <c r="E19" s="320"/>
      <c r="F19" s="59"/>
      <c r="G19" s="60"/>
      <c r="H19" s="61"/>
      <c r="I19" s="189"/>
      <c r="J19" s="61"/>
      <c r="K19" s="189"/>
      <c r="L19" s="61"/>
      <c r="M19" s="318"/>
      <c r="N19" s="62"/>
      <c r="O19" s="62"/>
      <c r="S19" s="264"/>
      <c r="T19" s="69" t="str">
        <f>IF(種目情報!E11="","",種目情報!E11)</f>
        <v>女800m</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4">
        <v>11</v>
      </c>
      <c r="B20" s="316"/>
      <c r="C20" s="59"/>
      <c r="D20" s="59"/>
      <c r="E20" s="320"/>
      <c r="F20" s="59"/>
      <c r="G20" s="60"/>
      <c r="H20" s="61"/>
      <c r="I20" s="189"/>
      <c r="J20" s="61"/>
      <c r="K20" s="189"/>
      <c r="L20" s="61"/>
      <c r="M20" s="318"/>
      <c r="N20" s="62"/>
      <c r="O20" s="62"/>
      <c r="S20" s="264" t="str">
        <f>IF(種目情報!A12="","",種目情報!A12)</f>
        <v>男100m</v>
      </c>
      <c r="T20" s="69" t="str">
        <f>IF(種目情報!E12="","",種目情報!E12)</f>
        <v>女400mH</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4">
        <v>12</v>
      </c>
      <c r="B21" s="316"/>
      <c r="C21" s="59"/>
      <c r="D21" s="59"/>
      <c r="E21" s="320"/>
      <c r="F21" s="59"/>
      <c r="G21" s="60"/>
      <c r="H21" s="61"/>
      <c r="I21" s="189"/>
      <c r="J21" s="61"/>
      <c r="K21" s="189"/>
      <c r="L21" s="61"/>
      <c r="M21" s="318"/>
      <c r="N21" s="62"/>
      <c r="O21" s="62"/>
      <c r="S21" s="264" t="str">
        <f>IF(種目情報!A13="","",種目情報!A13)</f>
        <v>男800m</v>
      </c>
      <c r="T21" s="69" t="str">
        <f>IF(種目情報!E13="","",種目情報!E13)</f>
        <v>女5000mW</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4">
        <v>13</v>
      </c>
      <c r="B22" s="316"/>
      <c r="C22" s="59"/>
      <c r="D22" s="59"/>
      <c r="E22" s="320"/>
      <c r="F22" s="59"/>
      <c r="G22" s="60"/>
      <c r="H22" s="61"/>
      <c r="I22" s="189"/>
      <c r="J22" s="61"/>
      <c r="K22" s="189"/>
      <c r="L22" s="61"/>
      <c r="M22" s="318"/>
      <c r="N22" s="62"/>
      <c r="O22" s="62"/>
      <c r="S22" s="264" t="str">
        <f>IF(種目情報!A14="","",種目情報!A14)</f>
        <v>男10000m</v>
      </c>
      <c r="T22" s="69" t="str">
        <f>IF(種目情報!E14="","",種目情報!E14)</f>
        <v>女走高跳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4">
        <v>14</v>
      </c>
      <c r="B23" s="316"/>
      <c r="C23" s="59"/>
      <c r="D23" s="59"/>
      <c r="E23" s="320"/>
      <c r="F23" s="59"/>
      <c r="G23" s="60"/>
      <c r="H23" s="61"/>
      <c r="I23" s="189"/>
      <c r="J23" s="61"/>
      <c r="K23" s="189"/>
      <c r="L23" s="61"/>
      <c r="M23" s="318"/>
      <c r="N23" s="62"/>
      <c r="O23" s="62"/>
      <c r="S23" s="264" t="str">
        <f>IF(種目情報!A15="","",種目情報!A15)</f>
        <v>男400mH</v>
      </c>
      <c r="T23" s="69" t="str">
        <f>IF(種目情報!E15="","",種目情報!E15)</f>
        <v>女走幅跳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4">
        <v>15</v>
      </c>
      <c r="B24" s="316"/>
      <c r="C24" s="59"/>
      <c r="D24" s="59"/>
      <c r="E24" s="320"/>
      <c r="F24" s="59"/>
      <c r="G24" s="60"/>
      <c r="H24" s="61"/>
      <c r="I24" s="189"/>
      <c r="J24" s="61"/>
      <c r="K24" s="189"/>
      <c r="L24" s="61"/>
      <c r="M24" s="318"/>
      <c r="N24" s="62"/>
      <c r="O24" s="62"/>
      <c r="S24" s="264" t="str">
        <f>IF(種目情報!A16="","",種目情報!A16)</f>
        <v>男5000mW</v>
      </c>
      <c r="T24" s="69" t="str">
        <f>IF(種目情報!E16="","",種目情報!E16)</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4">
        <v>16</v>
      </c>
      <c r="B25" s="316"/>
      <c r="C25" s="59"/>
      <c r="D25" s="59"/>
      <c r="E25" s="320"/>
      <c r="F25" s="59"/>
      <c r="G25" s="60"/>
      <c r="H25" s="61"/>
      <c r="I25" s="189"/>
      <c r="J25" s="61"/>
      <c r="K25" s="189"/>
      <c r="L25" s="61"/>
      <c r="M25" s="318"/>
      <c r="N25" s="62"/>
      <c r="O25" s="62"/>
      <c r="S25" s="264" t="str">
        <f>IF(種目情報!A17="","",種目情報!A17)</f>
        <v>男走高跳</v>
      </c>
      <c r="T25" s="69" t="str">
        <f>IF(種目情報!E17="","",種目情報!E17)</f>
        <v>女やり投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4">
        <v>17</v>
      </c>
      <c r="B26" s="316"/>
      <c r="C26" s="59"/>
      <c r="D26" s="59"/>
      <c r="E26" s="320"/>
      <c r="F26" s="59"/>
      <c r="G26" s="60"/>
      <c r="H26" s="61"/>
      <c r="I26" s="189"/>
      <c r="J26" s="61"/>
      <c r="K26" s="189"/>
      <c r="L26" s="61"/>
      <c r="M26" s="318"/>
      <c r="N26" s="62"/>
      <c r="O26" s="62"/>
      <c r="S26" s="264" t="str">
        <f>IF(種目情報!A18="","",種目情報!A18)</f>
        <v>男走幅跳</v>
      </c>
      <c r="T26" s="69"/>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4">
        <v>18</v>
      </c>
      <c r="B27" s="316"/>
      <c r="C27" s="59"/>
      <c r="D27" s="59"/>
      <c r="E27" s="320"/>
      <c r="F27" s="59"/>
      <c r="G27" s="60"/>
      <c r="H27" s="61"/>
      <c r="I27" s="189"/>
      <c r="J27" s="61"/>
      <c r="K27" s="189"/>
      <c r="L27" s="61"/>
      <c r="M27" s="318"/>
      <c r="N27" s="62"/>
      <c r="O27" s="62"/>
      <c r="S27" s="264" t="str">
        <f>IF(種目情報!A19="","",種目情報!A19)</f>
        <v>男高校砲丸投</v>
      </c>
      <c r="T27" s="69" t="str">
        <f>IF(種目情報!E18="","",種目情報!E18)</f>
        <v>女200m</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4">
        <v>19</v>
      </c>
      <c r="B28" s="316"/>
      <c r="C28" s="59"/>
      <c r="D28" s="59"/>
      <c r="E28" s="320"/>
      <c r="F28" s="59"/>
      <c r="G28" s="60"/>
      <c r="H28" s="61"/>
      <c r="I28" s="189"/>
      <c r="J28" s="61"/>
      <c r="K28" s="189"/>
      <c r="L28" s="61"/>
      <c r="M28" s="318"/>
      <c r="N28" s="62"/>
      <c r="O28" s="62"/>
      <c r="S28" s="264" t="str">
        <f>IF(種目情報!A20="","",種目情報!A20)</f>
        <v>男砲丸投</v>
      </c>
      <c r="T28" s="69" t="str">
        <f>IF(種目情報!E19="","",種目情報!E19)</f>
        <v>女1500m</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4">
        <v>20</v>
      </c>
      <c r="B29" s="316"/>
      <c r="C29" s="59"/>
      <c r="D29" s="59"/>
      <c r="E29" s="320"/>
      <c r="F29" s="59"/>
      <c r="G29" s="60"/>
      <c r="H29" s="61"/>
      <c r="I29" s="189"/>
      <c r="J29" s="61"/>
      <c r="K29" s="189"/>
      <c r="L29" s="61"/>
      <c r="M29" s="318"/>
      <c r="N29" s="62"/>
      <c r="O29" s="62"/>
      <c r="S29" s="264" t="str">
        <f>IF(種目情報!A21="","",種目情報!A21)</f>
        <v>男やり投</v>
      </c>
      <c r="T29" s="69"/>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4">
        <v>21</v>
      </c>
      <c r="B30" s="316"/>
      <c r="C30" s="59"/>
      <c r="D30" s="59"/>
      <c r="E30" s="320"/>
      <c r="F30" s="59"/>
      <c r="G30" s="60"/>
      <c r="H30" s="61"/>
      <c r="I30" s="189"/>
      <c r="J30" s="61"/>
      <c r="K30" s="189"/>
      <c r="L30" s="61"/>
      <c r="M30" s="318"/>
      <c r="N30" s="62"/>
      <c r="O30" s="62"/>
      <c r="S30" s="264"/>
      <c r="T30" s="69"/>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4">
        <v>22</v>
      </c>
      <c r="B31" s="316"/>
      <c r="C31" s="59"/>
      <c r="D31" s="59"/>
      <c r="E31" s="320"/>
      <c r="F31" s="59"/>
      <c r="G31" s="60"/>
      <c r="H31" s="61"/>
      <c r="I31" s="189"/>
      <c r="J31" s="61"/>
      <c r="K31" s="189"/>
      <c r="L31" s="61"/>
      <c r="M31" s="318"/>
      <c r="N31" s="62"/>
      <c r="O31" s="62"/>
      <c r="S31" s="264" t="str">
        <f>IF(種目情報!A22="","",種目情報!A22)</f>
        <v>男200m</v>
      </c>
      <c r="T31" s="69" t="str">
        <f>IF(種目情報!E22="","",種目情報!E22)</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4">
        <v>23</v>
      </c>
      <c r="B32" s="316"/>
      <c r="C32" s="59"/>
      <c r="D32" s="59"/>
      <c r="E32" s="320"/>
      <c r="F32" s="59"/>
      <c r="G32" s="60"/>
      <c r="H32" s="61"/>
      <c r="I32" s="189"/>
      <c r="J32" s="61"/>
      <c r="K32" s="189"/>
      <c r="L32" s="61"/>
      <c r="M32" s="318"/>
      <c r="N32" s="62"/>
      <c r="O32" s="62"/>
      <c r="S32" s="264" t="str">
        <f>IF(種目情報!A23="","",種目情報!A23)</f>
        <v>男1500m</v>
      </c>
      <c r="T32" s="69" t="str">
        <f>IF(種目情報!E23="","",種目情報!E23)</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4">
        <v>24</v>
      </c>
      <c r="B33" s="316"/>
      <c r="C33" s="59"/>
      <c r="D33" s="59"/>
      <c r="E33" s="320"/>
      <c r="F33" s="59"/>
      <c r="G33" s="60"/>
      <c r="H33" s="61"/>
      <c r="I33" s="189"/>
      <c r="J33" s="61"/>
      <c r="K33" s="189"/>
      <c r="L33" s="61"/>
      <c r="M33" s="318"/>
      <c r="N33" s="62"/>
      <c r="O33" s="62"/>
      <c r="S33" s="68"/>
      <c r="T33" s="69" t="str">
        <f>IF(種目情報!E24="","",種目情報!E24)</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4">
        <v>25</v>
      </c>
      <c r="B34" s="316"/>
      <c r="C34" s="59"/>
      <c r="D34" s="59"/>
      <c r="E34" s="320"/>
      <c r="F34" s="59"/>
      <c r="G34" s="60"/>
      <c r="H34" s="61"/>
      <c r="I34" s="189"/>
      <c r="J34" s="61"/>
      <c r="K34" s="189"/>
      <c r="L34" s="61"/>
      <c r="M34" s="318"/>
      <c r="N34" s="62"/>
      <c r="O34" s="62"/>
      <c r="S34" s="68" t="str">
        <f>IF(種目情報!A26="","",種目情報!A26)</f>
        <v/>
      </c>
      <c r="T34" s="69" t="str">
        <f>IF(種目情報!E25="","",種目情報!E25)</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4">
        <v>26</v>
      </c>
      <c r="B35" s="316"/>
      <c r="C35" s="59"/>
      <c r="D35" s="59"/>
      <c r="E35" s="320"/>
      <c r="F35" s="59"/>
      <c r="G35" s="60"/>
      <c r="H35" s="61"/>
      <c r="I35" s="189"/>
      <c r="J35" s="61"/>
      <c r="K35" s="189"/>
      <c r="L35" s="61"/>
      <c r="M35" s="318"/>
      <c r="N35" s="62"/>
      <c r="O35" s="62"/>
      <c r="S35" s="68" t="str">
        <f>IF(種目情報!A28="","",種目情報!A28)</f>
        <v/>
      </c>
      <c r="T35" s="69" t="str">
        <f>IF(種目情報!E26="","",種目情報!E26)</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4">
        <v>27</v>
      </c>
      <c r="B36" s="316"/>
      <c r="C36" s="59"/>
      <c r="D36" s="59"/>
      <c r="E36" s="320"/>
      <c r="F36" s="59"/>
      <c r="G36" s="60"/>
      <c r="H36" s="61"/>
      <c r="I36" s="189"/>
      <c r="J36" s="61"/>
      <c r="K36" s="189"/>
      <c r="L36" s="61"/>
      <c r="M36" s="318"/>
      <c r="N36" s="62"/>
      <c r="O36" s="62"/>
      <c r="S36" s="68" t="str">
        <f>IF(種目情報!A29="","",種目情報!A29)</f>
        <v/>
      </c>
      <c r="T36" s="69" t="str">
        <f>IF(種目情報!E27="","",種目情報!E27)</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4">
        <v>28</v>
      </c>
      <c r="B37" s="316"/>
      <c r="C37" s="59"/>
      <c r="D37" s="59"/>
      <c r="E37" s="320"/>
      <c r="F37" s="59"/>
      <c r="G37" s="60"/>
      <c r="H37" s="61"/>
      <c r="I37" s="189"/>
      <c r="J37" s="61"/>
      <c r="K37" s="189"/>
      <c r="L37" s="61"/>
      <c r="M37" s="318"/>
      <c r="N37" s="62"/>
      <c r="O37" s="62"/>
      <c r="S37" s="68" t="str">
        <f>IF(種目情報!A30="","",種目情報!A30)</f>
        <v/>
      </c>
      <c r="T37" s="69" t="str">
        <f>IF(種目情報!E28="","",種目情報!E28)</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4">
        <v>29</v>
      </c>
      <c r="B38" s="316"/>
      <c r="C38" s="59"/>
      <c r="D38" s="59"/>
      <c r="E38" s="320"/>
      <c r="F38" s="59"/>
      <c r="G38" s="60"/>
      <c r="H38" s="61"/>
      <c r="I38" s="189"/>
      <c r="J38" s="61"/>
      <c r="K38" s="189"/>
      <c r="L38" s="61"/>
      <c r="M38" s="318"/>
      <c r="N38" s="62"/>
      <c r="O38" s="62"/>
      <c r="S38" s="68" t="str">
        <f>IF(種目情報!A31="","",種目情報!A31)</f>
        <v/>
      </c>
      <c r="T38" s="69" t="str">
        <f>IF(種目情報!E29="","",種目情報!E29)</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4">
        <v>30</v>
      </c>
      <c r="B39" s="316"/>
      <c r="C39" s="59"/>
      <c r="D39" s="59"/>
      <c r="E39" s="320"/>
      <c r="F39" s="59"/>
      <c r="G39" s="60"/>
      <c r="H39" s="61"/>
      <c r="I39" s="189"/>
      <c r="J39" s="61"/>
      <c r="K39" s="189"/>
      <c r="L39" s="61"/>
      <c r="M39" s="318"/>
      <c r="N39" s="62"/>
      <c r="O39" s="62"/>
      <c r="S39" s="68" t="str">
        <f>IF(種目情報!A32="","",種目情報!A32)</f>
        <v/>
      </c>
      <c r="T39" s="69" t="str">
        <f>IF(種目情報!E30="","",種目情報!E30)</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4">
        <v>31</v>
      </c>
      <c r="B40" s="316"/>
      <c r="C40" s="59"/>
      <c r="D40" s="59"/>
      <c r="E40" s="320"/>
      <c r="F40" s="59"/>
      <c r="G40" s="60"/>
      <c r="H40" s="61"/>
      <c r="I40" s="189"/>
      <c r="J40" s="61"/>
      <c r="K40" s="189"/>
      <c r="L40" s="61"/>
      <c r="M40" s="318"/>
      <c r="N40" s="62"/>
      <c r="O40" s="62"/>
      <c r="S40" s="68" t="str">
        <f>IF(種目情報!A33="","",種目情報!A33)</f>
        <v/>
      </c>
      <c r="T40" s="69" t="str">
        <f>IF(種目情報!E31="","",種目情報!E31)</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4">
        <v>32</v>
      </c>
      <c r="B41" s="316"/>
      <c r="C41" s="59"/>
      <c r="D41" s="59"/>
      <c r="E41" s="320"/>
      <c r="F41" s="59"/>
      <c r="G41" s="60"/>
      <c r="H41" s="61"/>
      <c r="I41" s="189"/>
      <c r="J41" s="61"/>
      <c r="K41" s="189"/>
      <c r="L41" s="61"/>
      <c r="M41" s="318"/>
      <c r="N41" s="62"/>
      <c r="O41" s="62"/>
      <c r="S41" s="68" t="str">
        <f>IF(種目情報!A34="","",種目情報!A34)</f>
        <v/>
      </c>
      <c r="T41" s="69" t="str">
        <f>IF(種目情報!E32="","",種目情報!E32)</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4">
        <v>33</v>
      </c>
      <c r="B42" s="316"/>
      <c r="C42" s="59"/>
      <c r="D42" s="59"/>
      <c r="E42" s="320"/>
      <c r="F42" s="59"/>
      <c r="G42" s="60"/>
      <c r="H42" s="61"/>
      <c r="I42" s="189"/>
      <c r="J42" s="61"/>
      <c r="K42" s="189"/>
      <c r="L42" s="61"/>
      <c r="M42" s="318"/>
      <c r="N42" s="62"/>
      <c r="O42" s="62"/>
      <c r="S42" s="68" t="str">
        <f>IF(種目情報!A35="","",種目情報!A35)</f>
        <v/>
      </c>
      <c r="T42" s="69" t="str">
        <f>IF(種目情報!E33="","",種目情報!E33)</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ref="AI42:AI73" si="29">IF(AND(F42="男",N42="○"),AA42,"")</f>
        <v/>
      </c>
      <c r="AJ42" s="1">
        <f t="shared" si="15"/>
        <v>0</v>
      </c>
      <c r="AK42" s="1" t="str">
        <f t="shared" ref="AK42:AK73" si="30">IF(AND(F42="男",O42="○"),AA42,"")</f>
        <v/>
      </c>
      <c r="AL42" s="1">
        <f t="shared" si="18"/>
        <v>0</v>
      </c>
      <c r="AM42" s="1" t="str">
        <f t="shared" ref="AM42:AM73" si="31">IF(AND(F42="女",N42="○"),AG42,"")</f>
        <v/>
      </c>
      <c r="AN42" s="1">
        <f t="shared" si="17"/>
        <v>0</v>
      </c>
      <c r="AO42" s="1" t="str">
        <f t="shared" ref="AO42:AO73" si="32">IF(AND(F42="女",O42="○"),AG42,"")</f>
        <v/>
      </c>
    </row>
    <row r="43" spans="1:41">
      <c r="A43" s="34">
        <v>34</v>
      </c>
      <c r="B43" s="316"/>
      <c r="C43" s="59"/>
      <c r="D43" s="59"/>
      <c r="E43" s="320"/>
      <c r="F43" s="59"/>
      <c r="G43" s="60"/>
      <c r="H43" s="61"/>
      <c r="I43" s="189"/>
      <c r="J43" s="61"/>
      <c r="K43" s="189"/>
      <c r="L43" s="61"/>
      <c r="M43" s="318"/>
      <c r="N43" s="62"/>
      <c r="O43" s="62"/>
      <c r="S43" s="68" t="str">
        <f>IF(種目情報!A36="","",種目情報!A36)</f>
        <v/>
      </c>
      <c r="T43" s="69" t="str">
        <f>IF(種目情報!E34="","",種目情報!E34)</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29"/>
        <v/>
      </c>
      <c r="AJ43" s="1">
        <f t="shared" si="15"/>
        <v>0</v>
      </c>
      <c r="AK43" s="1" t="str">
        <f t="shared" si="30"/>
        <v/>
      </c>
      <c r="AL43" s="1">
        <f t="shared" si="18"/>
        <v>0</v>
      </c>
      <c r="AM43" s="1" t="str">
        <f t="shared" si="31"/>
        <v/>
      </c>
      <c r="AN43" s="1">
        <f t="shared" si="17"/>
        <v>0</v>
      </c>
      <c r="AO43" s="1" t="str">
        <f t="shared" si="32"/>
        <v/>
      </c>
    </row>
    <row r="44" spans="1:41">
      <c r="A44" s="34">
        <v>35</v>
      </c>
      <c r="B44" s="316"/>
      <c r="C44" s="59"/>
      <c r="D44" s="59"/>
      <c r="E44" s="320"/>
      <c r="F44" s="59"/>
      <c r="G44" s="60"/>
      <c r="H44" s="61"/>
      <c r="I44" s="189"/>
      <c r="J44" s="61"/>
      <c r="K44" s="189"/>
      <c r="L44" s="61"/>
      <c r="M44" s="318"/>
      <c r="N44" s="62"/>
      <c r="O44" s="62"/>
      <c r="S44" s="68" t="str">
        <f>IF(種目情報!A37="","",種目情報!A37)</f>
        <v/>
      </c>
      <c r="T44" s="69" t="str">
        <f>IF(種目情報!E35="","",種目情報!E35)</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29"/>
        <v/>
      </c>
      <c r="AJ44" s="1">
        <f t="shared" si="15"/>
        <v>0</v>
      </c>
      <c r="AK44" s="1" t="str">
        <f t="shared" si="30"/>
        <v/>
      </c>
      <c r="AL44" s="1">
        <f t="shared" si="18"/>
        <v>0</v>
      </c>
      <c r="AM44" s="1" t="str">
        <f t="shared" si="31"/>
        <v/>
      </c>
      <c r="AN44" s="1">
        <f t="shared" si="17"/>
        <v>0</v>
      </c>
      <c r="AO44" s="1" t="str">
        <f t="shared" si="32"/>
        <v/>
      </c>
    </row>
    <row r="45" spans="1:41">
      <c r="A45" s="34">
        <v>36</v>
      </c>
      <c r="B45" s="316"/>
      <c r="C45" s="59"/>
      <c r="D45" s="59"/>
      <c r="E45" s="320"/>
      <c r="F45" s="59"/>
      <c r="G45" s="60"/>
      <c r="H45" s="61"/>
      <c r="I45" s="189"/>
      <c r="J45" s="61"/>
      <c r="K45" s="189"/>
      <c r="L45" s="61"/>
      <c r="M45" s="318"/>
      <c r="N45" s="62"/>
      <c r="O45" s="62"/>
      <c r="S45" s="68" t="str">
        <f>IF(種目情報!A38="","",種目情報!A38)</f>
        <v/>
      </c>
      <c r="T45" s="69" t="str">
        <f>IF(種目情報!E36="","",種目情報!E36)</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29"/>
        <v/>
      </c>
      <c r="AJ45" s="1">
        <f t="shared" si="15"/>
        <v>0</v>
      </c>
      <c r="AK45" s="1" t="str">
        <f t="shared" si="30"/>
        <v/>
      </c>
      <c r="AL45" s="1">
        <f t="shared" si="18"/>
        <v>0</v>
      </c>
      <c r="AM45" s="1" t="str">
        <f t="shared" si="31"/>
        <v/>
      </c>
      <c r="AN45" s="1">
        <f t="shared" si="17"/>
        <v>0</v>
      </c>
      <c r="AO45" s="1" t="str">
        <f t="shared" si="32"/>
        <v/>
      </c>
    </row>
    <row r="46" spans="1:41">
      <c r="A46" s="34">
        <v>37</v>
      </c>
      <c r="B46" s="316"/>
      <c r="C46" s="59"/>
      <c r="D46" s="59"/>
      <c r="E46" s="320"/>
      <c r="F46" s="59"/>
      <c r="G46" s="60"/>
      <c r="H46" s="61"/>
      <c r="I46" s="189"/>
      <c r="J46" s="61"/>
      <c r="K46" s="189"/>
      <c r="L46" s="61"/>
      <c r="M46" s="318"/>
      <c r="N46" s="62"/>
      <c r="O46" s="62"/>
      <c r="S46" s="68" t="str">
        <f>IF(種目情報!A39="","",種目情報!A39)</f>
        <v/>
      </c>
      <c r="T46" s="69" t="str">
        <f>IF(種目情報!E37="","",種目情報!E37)</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29"/>
        <v/>
      </c>
      <c r="AJ46" s="1">
        <f t="shared" si="15"/>
        <v>0</v>
      </c>
      <c r="AK46" s="1" t="str">
        <f t="shared" si="30"/>
        <v/>
      </c>
      <c r="AL46" s="1">
        <f t="shared" si="18"/>
        <v>0</v>
      </c>
      <c r="AM46" s="1" t="str">
        <f t="shared" si="31"/>
        <v/>
      </c>
      <c r="AN46" s="1">
        <f t="shared" si="17"/>
        <v>0</v>
      </c>
      <c r="AO46" s="1" t="str">
        <f t="shared" si="32"/>
        <v/>
      </c>
    </row>
    <row r="47" spans="1:41">
      <c r="A47" s="34">
        <v>38</v>
      </c>
      <c r="B47" s="316"/>
      <c r="C47" s="59"/>
      <c r="D47" s="59"/>
      <c r="E47" s="320"/>
      <c r="F47" s="59"/>
      <c r="G47" s="60"/>
      <c r="H47" s="61"/>
      <c r="I47" s="189"/>
      <c r="J47" s="61"/>
      <c r="K47" s="189"/>
      <c r="L47" s="61"/>
      <c r="M47" s="318"/>
      <c r="N47" s="62"/>
      <c r="O47" s="62"/>
      <c r="S47" s="68" t="str">
        <f>IF(種目情報!A40="","",種目情報!A40)</f>
        <v/>
      </c>
      <c r="T47" s="69" t="str">
        <f>IF(種目情報!E38="","",種目情報!E38)</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29"/>
        <v/>
      </c>
      <c r="AJ47" s="1">
        <f t="shared" si="15"/>
        <v>0</v>
      </c>
      <c r="AK47" s="1" t="str">
        <f t="shared" si="30"/>
        <v/>
      </c>
      <c r="AL47" s="1">
        <f t="shared" si="18"/>
        <v>0</v>
      </c>
      <c r="AM47" s="1" t="str">
        <f t="shared" si="31"/>
        <v/>
      </c>
      <c r="AN47" s="1">
        <f t="shared" si="17"/>
        <v>0</v>
      </c>
      <c r="AO47" s="1" t="str">
        <f t="shared" si="32"/>
        <v/>
      </c>
    </row>
    <row r="48" spans="1:41">
      <c r="A48" s="34">
        <v>39</v>
      </c>
      <c r="B48" s="316"/>
      <c r="C48" s="59"/>
      <c r="D48" s="59"/>
      <c r="E48" s="320"/>
      <c r="F48" s="59"/>
      <c r="G48" s="60"/>
      <c r="H48" s="61"/>
      <c r="I48" s="189"/>
      <c r="J48" s="61"/>
      <c r="K48" s="189"/>
      <c r="L48" s="61"/>
      <c r="M48" s="318"/>
      <c r="N48" s="62"/>
      <c r="O48" s="62"/>
      <c r="S48" s="68" t="str">
        <f>IF(種目情報!A41="","",種目情報!A41)</f>
        <v/>
      </c>
      <c r="T48" s="69" t="str">
        <f>IF(種目情報!E39="","",種目情報!E39)</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29"/>
        <v/>
      </c>
      <c r="AJ48" s="1">
        <f t="shared" si="15"/>
        <v>0</v>
      </c>
      <c r="AK48" s="1" t="str">
        <f t="shared" si="30"/>
        <v/>
      </c>
      <c r="AL48" s="1">
        <f t="shared" si="18"/>
        <v>0</v>
      </c>
      <c r="AM48" s="1" t="str">
        <f t="shared" si="31"/>
        <v/>
      </c>
      <c r="AN48" s="1">
        <f t="shared" si="17"/>
        <v>0</v>
      </c>
      <c r="AO48" s="1" t="str">
        <f t="shared" si="32"/>
        <v/>
      </c>
    </row>
    <row r="49" spans="1:41">
      <c r="A49" s="34">
        <v>40</v>
      </c>
      <c r="B49" s="316"/>
      <c r="C49" s="59"/>
      <c r="D49" s="59"/>
      <c r="E49" s="320"/>
      <c r="F49" s="59"/>
      <c r="G49" s="60"/>
      <c r="H49" s="61"/>
      <c r="I49" s="189"/>
      <c r="J49" s="61"/>
      <c r="K49" s="189"/>
      <c r="L49" s="61"/>
      <c r="M49" s="318"/>
      <c r="N49" s="62"/>
      <c r="O49" s="62"/>
      <c r="S49" s="68" t="str">
        <f>IF(種目情報!A42="","",種目情報!A42)</f>
        <v/>
      </c>
      <c r="T49" s="69" t="str">
        <f>IF(種目情報!E40="","",種目情報!E40)</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29"/>
        <v/>
      </c>
      <c r="AJ49" s="1">
        <f t="shared" si="15"/>
        <v>0</v>
      </c>
      <c r="AK49" s="1" t="str">
        <f t="shared" si="30"/>
        <v/>
      </c>
      <c r="AL49" s="1">
        <f t="shared" si="18"/>
        <v>0</v>
      </c>
      <c r="AM49" s="1" t="str">
        <f t="shared" si="31"/>
        <v/>
      </c>
      <c r="AN49" s="1">
        <f t="shared" si="17"/>
        <v>0</v>
      </c>
      <c r="AO49" s="1" t="str">
        <f t="shared" si="32"/>
        <v/>
      </c>
    </row>
    <row r="50" spans="1:41">
      <c r="A50" s="34">
        <v>41</v>
      </c>
      <c r="B50" s="316"/>
      <c r="C50" s="59"/>
      <c r="D50" s="59"/>
      <c r="E50" s="320"/>
      <c r="F50" s="59"/>
      <c r="G50" s="60"/>
      <c r="H50" s="61"/>
      <c r="I50" s="189"/>
      <c r="J50" s="61"/>
      <c r="K50" s="189"/>
      <c r="L50" s="61"/>
      <c r="M50" s="318"/>
      <c r="N50" s="62"/>
      <c r="O50" s="62"/>
      <c r="S50" s="68" t="str">
        <f>IF(種目情報!A43="","",種目情報!A43)</f>
        <v/>
      </c>
      <c r="T50" s="69" t="str">
        <f>IF(種目情報!E41="","",種目情報!E41)</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29"/>
        <v/>
      </c>
      <c r="AJ50" s="1">
        <f t="shared" si="15"/>
        <v>0</v>
      </c>
      <c r="AK50" s="1" t="str">
        <f t="shared" si="30"/>
        <v/>
      </c>
      <c r="AL50" s="1">
        <f t="shared" si="18"/>
        <v>0</v>
      </c>
      <c r="AM50" s="1" t="str">
        <f t="shared" si="31"/>
        <v/>
      </c>
      <c r="AN50" s="1">
        <f t="shared" si="17"/>
        <v>0</v>
      </c>
      <c r="AO50" s="1" t="str">
        <f t="shared" si="32"/>
        <v/>
      </c>
    </row>
    <row r="51" spans="1:41">
      <c r="A51" s="34">
        <v>42</v>
      </c>
      <c r="B51" s="316"/>
      <c r="C51" s="59"/>
      <c r="D51" s="59"/>
      <c r="E51" s="320"/>
      <c r="F51" s="59"/>
      <c r="G51" s="60"/>
      <c r="H51" s="61"/>
      <c r="I51" s="189"/>
      <c r="J51" s="61"/>
      <c r="K51" s="189"/>
      <c r="L51" s="61"/>
      <c r="M51" s="318"/>
      <c r="N51" s="62"/>
      <c r="O51" s="62"/>
      <c r="S51" s="68" t="str">
        <f>IF(種目情報!A44="","",種目情報!A44)</f>
        <v/>
      </c>
      <c r="T51" s="69" t="str">
        <f>IF(種目情報!E42="","",種目情報!E42)</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29"/>
        <v/>
      </c>
      <c r="AJ51" s="1">
        <f t="shared" si="15"/>
        <v>0</v>
      </c>
      <c r="AK51" s="1" t="str">
        <f t="shared" si="30"/>
        <v/>
      </c>
      <c r="AL51" s="1">
        <f t="shared" si="18"/>
        <v>0</v>
      </c>
      <c r="AM51" s="1" t="str">
        <f t="shared" si="31"/>
        <v/>
      </c>
      <c r="AN51" s="1">
        <f t="shared" si="17"/>
        <v>0</v>
      </c>
      <c r="AO51" s="1" t="str">
        <f t="shared" si="32"/>
        <v/>
      </c>
    </row>
    <row r="52" spans="1:41">
      <c r="A52" s="34">
        <v>43</v>
      </c>
      <c r="B52" s="316"/>
      <c r="C52" s="59"/>
      <c r="D52" s="59"/>
      <c r="E52" s="320"/>
      <c r="F52" s="59"/>
      <c r="G52" s="60"/>
      <c r="H52" s="61"/>
      <c r="I52" s="189"/>
      <c r="J52" s="61"/>
      <c r="K52" s="189"/>
      <c r="L52" s="61"/>
      <c r="M52" s="318"/>
      <c r="N52" s="62"/>
      <c r="O52" s="62"/>
      <c r="S52" s="68" t="str">
        <f>IF(種目情報!A45="","",種目情報!A45)</f>
        <v/>
      </c>
      <c r="T52" s="69" t="str">
        <f>IF(種目情報!E43="","",種目情報!E43)</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29"/>
        <v/>
      </c>
      <c r="AJ52" s="1">
        <f t="shared" si="15"/>
        <v>0</v>
      </c>
      <c r="AK52" s="1" t="str">
        <f t="shared" si="30"/>
        <v/>
      </c>
      <c r="AL52" s="1">
        <f t="shared" si="18"/>
        <v>0</v>
      </c>
      <c r="AM52" s="1" t="str">
        <f t="shared" si="31"/>
        <v/>
      </c>
      <c r="AN52" s="1">
        <f t="shared" si="17"/>
        <v>0</v>
      </c>
      <c r="AO52" s="1" t="str">
        <f t="shared" si="32"/>
        <v/>
      </c>
    </row>
    <row r="53" spans="1:41">
      <c r="A53" s="34">
        <v>44</v>
      </c>
      <c r="B53" s="316"/>
      <c r="C53" s="59"/>
      <c r="D53" s="59"/>
      <c r="E53" s="320"/>
      <c r="F53" s="59"/>
      <c r="G53" s="60"/>
      <c r="H53" s="61"/>
      <c r="I53" s="189"/>
      <c r="J53" s="61"/>
      <c r="K53" s="189"/>
      <c r="L53" s="61"/>
      <c r="M53" s="318"/>
      <c r="N53" s="62"/>
      <c r="O53" s="62"/>
      <c r="S53" s="68" t="str">
        <f>IF(種目情報!A46="","",種目情報!A46)</f>
        <v/>
      </c>
      <c r="T53" s="69" t="str">
        <f>IF(種目情報!E44="","",種目情報!E44)</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29"/>
        <v/>
      </c>
      <c r="AJ53" s="1">
        <f t="shared" si="15"/>
        <v>0</v>
      </c>
      <c r="AK53" s="1" t="str">
        <f t="shared" si="30"/>
        <v/>
      </c>
      <c r="AL53" s="1">
        <f t="shared" si="18"/>
        <v>0</v>
      </c>
      <c r="AM53" s="1" t="str">
        <f t="shared" si="31"/>
        <v/>
      </c>
      <c r="AN53" s="1">
        <f t="shared" si="17"/>
        <v>0</v>
      </c>
      <c r="AO53" s="1" t="str">
        <f t="shared" si="32"/>
        <v/>
      </c>
    </row>
    <row r="54" spans="1:41">
      <c r="A54" s="34">
        <v>45</v>
      </c>
      <c r="B54" s="316"/>
      <c r="C54" s="59"/>
      <c r="D54" s="59"/>
      <c r="E54" s="320"/>
      <c r="F54" s="59"/>
      <c r="G54" s="60"/>
      <c r="H54" s="61"/>
      <c r="I54" s="189"/>
      <c r="J54" s="61"/>
      <c r="K54" s="189"/>
      <c r="L54" s="61"/>
      <c r="M54" s="318"/>
      <c r="N54" s="62"/>
      <c r="O54" s="62"/>
      <c r="S54" s="68" t="str">
        <f>IF(種目情報!A47="","",種目情報!A47)</f>
        <v/>
      </c>
      <c r="T54" s="69" t="str">
        <f>IF(種目情報!E45="","",種目情報!E45)</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29"/>
        <v/>
      </c>
      <c r="AJ54" s="1">
        <f t="shared" si="15"/>
        <v>0</v>
      </c>
      <c r="AK54" s="1" t="str">
        <f t="shared" si="30"/>
        <v/>
      </c>
      <c r="AL54" s="1">
        <f t="shared" si="18"/>
        <v>0</v>
      </c>
      <c r="AM54" s="1" t="str">
        <f t="shared" si="31"/>
        <v/>
      </c>
      <c r="AN54" s="1">
        <f t="shared" si="17"/>
        <v>0</v>
      </c>
      <c r="AO54" s="1" t="str">
        <f t="shared" si="32"/>
        <v/>
      </c>
    </row>
    <row r="55" spans="1:41">
      <c r="A55" s="34">
        <v>46</v>
      </c>
      <c r="B55" s="316"/>
      <c r="C55" s="59"/>
      <c r="D55" s="59"/>
      <c r="E55" s="320"/>
      <c r="F55" s="59"/>
      <c r="G55" s="60"/>
      <c r="H55" s="61"/>
      <c r="I55" s="189"/>
      <c r="J55" s="61"/>
      <c r="K55" s="189"/>
      <c r="L55" s="61"/>
      <c r="M55" s="318"/>
      <c r="N55" s="62"/>
      <c r="O55" s="62"/>
      <c r="S55" s="68" t="str">
        <f>IF(種目情報!A48="","",種目情報!A48)</f>
        <v/>
      </c>
      <c r="T55" s="69" t="str">
        <f>IF(種目情報!E46="","",種目情報!E46)</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29"/>
        <v/>
      </c>
      <c r="AJ55" s="1">
        <f t="shared" si="15"/>
        <v>0</v>
      </c>
      <c r="AK55" s="1" t="str">
        <f t="shared" si="30"/>
        <v/>
      </c>
      <c r="AL55" s="1">
        <f t="shared" si="18"/>
        <v>0</v>
      </c>
      <c r="AM55" s="1" t="str">
        <f t="shared" si="31"/>
        <v/>
      </c>
      <c r="AN55" s="1">
        <f t="shared" si="17"/>
        <v>0</v>
      </c>
      <c r="AO55" s="1" t="str">
        <f t="shared" si="32"/>
        <v/>
      </c>
    </row>
    <row r="56" spans="1:41">
      <c r="A56" s="34">
        <v>47</v>
      </c>
      <c r="B56" s="316"/>
      <c r="C56" s="59"/>
      <c r="D56" s="59"/>
      <c r="E56" s="320"/>
      <c r="F56" s="59"/>
      <c r="G56" s="60"/>
      <c r="H56" s="61"/>
      <c r="I56" s="189"/>
      <c r="J56" s="61"/>
      <c r="K56" s="189"/>
      <c r="L56" s="61"/>
      <c r="M56" s="318"/>
      <c r="N56" s="62"/>
      <c r="O56" s="62"/>
      <c r="S56" s="68" t="str">
        <f>IF(種目情報!A49="","",種目情報!A49)</f>
        <v/>
      </c>
      <c r="T56" s="69" t="str">
        <f>IF(種目情報!E47="","",種目情報!E47)</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29"/>
        <v/>
      </c>
      <c r="AJ56" s="1">
        <f t="shared" si="15"/>
        <v>0</v>
      </c>
      <c r="AK56" s="1" t="str">
        <f t="shared" si="30"/>
        <v/>
      </c>
      <c r="AL56" s="1">
        <f t="shared" si="18"/>
        <v>0</v>
      </c>
      <c r="AM56" s="1" t="str">
        <f t="shared" si="31"/>
        <v/>
      </c>
      <c r="AN56" s="1">
        <f t="shared" si="17"/>
        <v>0</v>
      </c>
      <c r="AO56" s="1" t="str">
        <f t="shared" si="32"/>
        <v/>
      </c>
    </row>
    <row r="57" spans="1:41">
      <c r="A57" s="34">
        <v>48</v>
      </c>
      <c r="B57" s="316"/>
      <c r="C57" s="59"/>
      <c r="D57" s="59"/>
      <c r="E57" s="320"/>
      <c r="F57" s="59"/>
      <c r="G57" s="60"/>
      <c r="H57" s="61"/>
      <c r="I57" s="189"/>
      <c r="J57" s="61"/>
      <c r="K57" s="189"/>
      <c r="L57" s="61"/>
      <c r="M57" s="318"/>
      <c r="N57" s="62"/>
      <c r="O57" s="62"/>
      <c r="S57" s="68" t="str">
        <f>IF(種目情報!A50="","",種目情報!A50)</f>
        <v/>
      </c>
      <c r="T57" s="69" t="str">
        <f>IF(種目情報!E48="","",種目情報!E48)</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29"/>
        <v/>
      </c>
      <c r="AJ57" s="1">
        <f t="shared" si="15"/>
        <v>0</v>
      </c>
      <c r="AK57" s="1" t="str">
        <f t="shared" si="30"/>
        <v/>
      </c>
      <c r="AL57" s="1">
        <f t="shared" si="18"/>
        <v>0</v>
      </c>
      <c r="AM57" s="1" t="str">
        <f t="shared" si="31"/>
        <v/>
      </c>
      <c r="AN57" s="1">
        <f t="shared" si="17"/>
        <v>0</v>
      </c>
      <c r="AO57" s="1" t="str">
        <f t="shared" si="32"/>
        <v/>
      </c>
    </row>
    <row r="58" spans="1:41">
      <c r="A58" s="34">
        <v>49</v>
      </c>
      <c r="B58" s="316"/>
      <c r="C58" s="59"/>
      <c r="D58" s="59"/>
      <c r="E58" s="320"/>
      <c r="F58" s="59"/>
      <c r="G58" s="60"/>
      <c r="H58" s="61"/>
      <c r="I58" s="189"/>
      <c r="J58" s="61"/>
      <c r="K58" s="189"/>
      <c r="L58" s="61"/>
      <c r="M58" s="318"/>
      <c r="N58" s="62"/>
      <c r="O58" s="62"/>
      <c r="S58" s="68" t="str">
        <f>IF(種目情報!A51="","",種目情報!A51)</f>
        <v/>
      </c>
      <c r="T58" s="69" t="str">
        <f>IF(種目情報!E49="","",種目情報!E49)</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29"/>
        <v/>
      </c>
      <c r="AJ58" s="1">
        <f t="shared" si="15"/>
        <v>0</v>
      </c>
      <c r="AK58" s="1" t="str">
        <f t="shared" si="30"/>
        <v/>
      </c>
      <c r="AL58" s="1">
        <f t="shared" si="18"/>
        <v>0</v>
      </c>
      <c r="AM58" s="1" t="str">
        <f t="shared" si="31"/>
        <v/>
      </c>
      <c r="AN58" s="1">
        <f t="shared" si="17"/>
        <v>0</v>
      </c>
      <c r="AO58" s="1" t="str">
        <f t="shared" si="32"/>
        <v/>
      </c>
    </row>
    <row r="59" spans="1:41">
      <c r="A59" s="34">
        <v>50</v>
      </c>
      <c r="B59" s="316"/>
      <c r="C59" s="59"/>
      <c r="D59" s="59"/>
      <c r="E59" s="320"/>
      <c r="F59" s="59"/>
      <c r="G59" s="60"/>
      <c r="H59" s="61"/>
      <c r="I59" s="189"/>
      <c r="J59" s="61"/>
      <c r="K59" s="189"/>
      <c r="L59" s="61"/>
      <c r="M59" s="318"/>
      <c r="N59" s="62"/>
      <c r="O59" s="62"/>
      <c r="S59" s="68" t="str">
        <f>IF(種目情報!A52="","",種目情報!A52)</f>
        <v/>
      </c>
      <c r="T59" s="69" t="str">
        <f>IF(種目情報!E50="","",種目情報!E50)</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29"/>
        <v/>
      </c>
      <c r="AJ59" s="1">
        <f t="shared" si="15"/>
        <v>0</v>
      </c>
      <c r="AK59" s="1" t="str">
        <f t="shared" si="30"/>
        <v/>
      </c>
      <c r="AL59" s="1">
        <f t="shared" si="18"/>
        <v>0</v>
      </c>
      <c r="AM59" s="1" t="str">
        <f t="shared" si="31"/>
        <v/>
      </c>
      <c r="AN59" s="1">
        <f t="shared" si="17"/>
        <v>0</v>
      </c>
      <c r="AO59" s="1" t="str">
        <f t="shared" si="32"/>
        <v/>
      </c>
    </row>
    <row r="60" spans="1:41">
      <c r="A60" s="34">
        <v>51</v>
      </c>
      <c r="B60" s="316"/>
      <c r="C60" s="59"/>
      <c r="D60" s="59"/>
      <c r="E60" s="320"/>
      <c r="F60" s="59"/>
      <c r="G60" s="60"/>
      <c r="H60" s="61"/>
      <c r="I60" s="189"/>
      <c r="J60" s="61"/>
      <c r="K60" s="189"/>
      <c r="L60" s="61"/>
      <c r="M60" s="318"/>
      <c r="N60" s="62"/>
      <c r="O60" s="62"/>
      <c r="S60" s="68" t="str">
        <f>IF(種目情報!A53="","",種目情報!A53)</f>
        <v/>
      </c>
      <c r="T60" s="69" t="str">
        <f>IF(種目情報!E51="","",種目情報!E51)</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29"/>
        <v/>
      </c>
      <c r="AJ60" s="1">
        <f t="shared" si="15"/>
        <v>0</v>
      </c>
      <c r="AK60" s="1" t="str">
        <f t="shared" si="30"/>
        <v/>
      </c>
      <c r="AL60" s="1">
        <f t="shared" si="18"/>
        <v>0</v>
      </c>
      <c r="AM60" s="1" t="str">
        <f t="shared" si="31"/>
        <v/>
      </c>
      <c r="AN60" s="1">
        <f t="shared" si="17"/>
        <v>0</v>
      </c>
      <c r="AO60" s="1" t="str">
        <f t="shared" si="32"/>
        <v/>
      </c>
    </row>
    <row r="61" spans="1:41">
      <c r="A61" s="34">
        <v>52</v>
      </c>
      <c r="B61" s="316"/>
      <c r="C61" s="59"/>
      <c r="D61" s="59"/>
      <c r="E61" s="320"/>
      <c r="F61" s="59"/>
      <c r="G61" s="60"/>
      <c r="H61" s="61"/>
      <c r="I61" s="189"/>
      <c r="J61" s="61"/>
      <c r="K61" s="189"/>
      <c r="L61" s="61"/>
      <c r="M61" s="318"/>
      <c r="N61" s="62"/>
      <c r="O61" s="62"/>
      <c r="S61" s="68" t="str">
        <f>IF(種目情報!A54="","",種目情報!A54)</f>
        <v/>
      </c>
      <c r="T61" s="69" t="str">
        <f>IF(種目情報!E52="","",種目情報!E52)</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29"/>
        <v/>
      </c>
      <c r="AJ61" s="1">
        <f t="shared" si="15"/>
        <v>0</v>
      </c>
      <c r="AK61" s="1" t="str">
        <f t="shared" si="30"/>
        <v/>
      </c>
      <c r="AL61" s="1">
        <f t="shared" si="18"/>
        <v>0</v>
      </c>
      <c r="AM61" s="1" t="str">
        <f t="shared" si="31"/>
        <v/>
      </c>
      <c r="AN61" s="1">
        <f t="shared" si="17"/>
        <v>0</v>
      </c>
      <c r="AO61" s="1" t="str">
        <f t="shared" si="32"/>
        <v/>
      </c>
    </row>
    <row r="62" spans="1:41">
      <c r="A62" s="34">
        <v>53</v>
      </c>
      <c r="B62" s="316"/>
      <c r="C62" s="59"/>
      <c r="D62" s="59"/>
      <c r="E62" s="320"/>
      <c r="F62" s="59"/>
      <c r="G62" s="60"/>
      <c r="H62" s="61"/>
      <c r="I62" s="189"/>
      <c r="J62" s="61"/>
      <c r="K62" s="189"/>
      <c r="L62" s="61"/>
      <c r="M62" s="318"/>
      <c r="N62" s="62"/>
      <c r="O62" s="62"/>
      <c r="S62" s="68" t="str">
        <f>IF(種目情報!A55="","",種目情報!A55)</f>
        <v/>
      </c>
      <c r="T62" s="69" t="str">
        <f>IF(種目情報!E53="","",種目情報!E53)</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29"/>
        <v/>
      </c>
      <c r="AJ62" s="1">
        <f t="shared" si="15"/>
        <v>0</v>
      </c>
      <c r="AK62" s="1" t="str">
        <f t="shared" si="30"/>
        <v/>
      </c>
      <c r="AL62" s="1">
        <f t="shared" si="18"/>
        <v>0</v>
      </c>
      <c r="AM62" s="1" t="str">
        <f t="shared" si="31"/>
        <v/>
      </c>
      <c r="AN62" s="1">
        <f t="shared" si="17"/>
        <v>0</v>
      </c>
      <c r="AO62" s="1" t="str">
        <f t="shared" si="32"/>
        <v/>
      </c>
    </row>
    <row r="63" spans="1:41">
      <c r="A63" s="34">
        <v>54</v>
      </c>
      <c r="B63" s="316"/>
      <c r="C63" s="59"/>
      <c r="D63" s="59"/>
      <c r="E63" s="320"/>
      <c r="F63" s="59"/>
      <c r="G63" s="60"/>
      <c r="H63" s="61"/>
      <c r="I63" s="189"/>
      <c r="J63" s="61"/>
      <c r="K63" s="189"/>
      <c r="L63" s="61"/>
      <c r="M63" s="318"/>
      <c r="N63" s="62"/>
      <c r="O63" s="62"/>
      <c r="S63" s="68" t="str">
        <f>IF(種目情報!A56="","",種目情報!A56)</f>
        <v/>
      </c>
      <c r="T63" s="69" t="str">
        <f>IF(種目情報!E54="","",種目情報!E54)</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29"/>
        <v/>
      </c>
      <c r="AJ63" s="1">
        <f t="shared" si="15"/>
        <v>0</v>
      </c>
      <c r="AK63" s="1" t="str">
        <f t="shared" si="30"/>
        <v/>
      </c>
      <c r="AL63" s="1">
        <f t="shared" si="18"/>
        <v>0</v>
      </c>
      <c r="AM63" s="1" t="str">
        <f t="shared" si="31"/>
        <v/>
      </c>
      <c r="AN63" s="1">
        <f t="shared" si="17"/>
        <v>0</v>
      </c>
      <c r="AO63" s="1" t="str">
        <f t="shared" si="32"/>
        <v/>
      </c>
    </row>
    <row r="64" spans="1:41">
      <c r="A64" s="34">
        <v>55</v>
      </c>
      <c r="B64" s="316"/>
      <c r="C64" s="59"/>
      <c r="D64" s="59"/>
      <c r="E64" s="320"/>
      <c r="F64" s="59"/>
      <c r="G64" s="60"/>
      <c r="H64" s="61"/>
      <c r="I64" s="189"/>
      <c r="J64" s="61"/>
      <c r="K64" s="189"/>
      <c r="L64" s="61"/>
      <c r="M64" s="318"/>
      <c r="N64" s="62"/>
      <c r="O64" s="62"/>
      <c r="S64" s="68" t="str">
        <f>IF(種目情報!A57="","",種目情報!A57)</f>
        <v/>
      </c>
      <c r="T64" s="69" t="str">
        <f>IF(種目情報!E55="","",種目情報!E55)</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29"/>
        <v/>
      </c>
      <c r="AJ64" s="1">
        <f t="shared" si="15"/>
        <v>0</v>
      </c>
      <c r="AK64" s="1" t="str">
        <f t="shared" si="30"/>
        <v/>
      </c>
      <c r="AL64" s="1">
        <f t="shared" si="18"/>
        <v>0</v>
      </c>
      <c r="AM64" s="1" t="str">
        <f t="shared" si="31"/>
        <v/>
      </c>
      <c r="AN64" s="1">
        <f t="shared" si="17"/>
        <v>0</v>
      </c>
      <c r="AO64" s="1" t="str">
        <f t="shared" si="32"/>
        <v/>
      </c>
    </row>
    <row r="65" spans="1:41">
      <c r="A65" s="34">
        <v>56</v>
      </c>
      <c r="B65" s="316"/>
      <c r="C65" s="59"/>
      <c r="D65" s="59"/>
      <c r="E65" s="320"/>
      <c r="F65" s="59"/>
      <c r="G65" s="60"/>
      <c r="H65" s="61"/>
      <c r="I65" s="189"/>
      <c r="J65" s="61"/>
      <c r="K65" s="189"/>
      <c r="L65" s="61"/>
      <c r="M65" s="318"/>
      <c r="N65" s="62"/>
      <c r="O65" s="62"/>
      <c r="S65" s="68" t="str">
        <f>IF(種目情報!A58="","",種目情報!A58)</f>
        <v/>
      </c>
      <c r="T65" s="69" t="str">
        <f>IF(種目情報!E56="","",種目情報!E56)</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29"/>
        <v/>
      </c>
      <c r="AJ65" s="1">
        <f t="shared" si="15"/>
        <v>0</v>
      </c>
      <c r="AK65" s="1" t="str">
        <f t="shared" si="30"/>
        <v/>
      </c>
      <c r="AL65" s="1">
        <f t="shared" si="18"/>
        <v>0</v>
      </c>
      <c r="AM65" s="1" t="str">
        <f t="shared" si="31"/>
        <v/>
      </c>
      <c r="AN65" s="1">
        <f t="shared" si="17"/>
        <v>0</v>
      </c>
      <c r="AO65" s="1" t="str">
        <f t="shared" si="32"/>
        <v/>
      </c>
    </row>
    <row r="66" spans="1:41">
      <c r="A66" s="34">
        <v>57</v>
      </c>
      <c r="B66" s="316"/>
      <c r="C66" s="59"/>
      <c r="D66" s="59"/>
      <c r="E66" s="320"/>
      <c r="F66" s="59"/>
      <c r="G66" s="60"/>
      <c r="H66" s="61"/>
      <c r="I66" s="189"/>
      <c r="J66" s="61"/>
      <c r="K66" s="189"/>
      <c r="L66" s="61"/>
      <c r="M66" s="318"/>
      <c r="N66" s="62"/>
      <c r="O66" s="62"/>
      <c r="S66" s="68" t="str">
        <f>IF(種目情報!A59="","",種目情報!A59)</f>
        <v/>
      </c>
      <c r="T66" s="69" t="str">
        <f>IF(種目情報!E57="","",種目情報!E57)</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29"/>
        <v/>
      </c>
      <c r="AJ66" s="1">
        <f t="shared" si="15"/>
        <v>0</v>
      </c>
      <c r="AK66" s="1" t="str">
        <f t="shared" si="30"/>
        <v/>
      </c>
      <c r="AL66" s="1">
        <f t="shared" si="18"/>
        <v>0</v>
      </c>
      <c r="AM66" s="1" t="str">
        <f t="shared" si="31"/>
        <v/>
      </c>
      <c r="AN66" s="1">
        <f t="shared" si="17"/>
        <v>0</v>
      </c>
      <c r="AO66" s="1" t="str">
        <f t="shared" si="32"/>
        <v/>
      </c>
    </row>
    <row r="67" spans="1:41">
      <c r="A67" s="34">
        <v>58</v>
      </c>
      <c r="B67" s="316"/>
      <c r="C67" s="59"/>
      <c r="D67" s="59"/>
      <c r="E67" s="320"/>
      <c r="F67" s="59"/>
      <c r="G67" s="60"/>
      <c r="H67" s="61"/>
      <c r="I67" s="189"/>
      <c r="J67" s="61"/>
      <c r="K67" s="189"/>
      <c r="L67" s="61"/>
      <c r="M67" s="318"/>
      <c r="N67" s="62"/>
      <c r="O67" s="62"/>
      <c r="S67" s="68" t="str">
        <f>IF(種目情報!A60="","",種目情報!A60)</f>
        <v/>
      </c>
      <c r="T67" s="69" t="str">
        <f>IF(種目情報!E58="","",種目情報!E58)</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29"/>
        <v/>
      </c>
      <c r="AJ67" s="1">
        <f t="shared" si="15"/>
        <v>0</v>
      </c>
      <c r="AK67" s="1" t="str">
        <f t="shared" si="30"/>
        <v/>
      </c>
      <c r="AL67" s="1">
        <f t="shared" si="18"/>
        <v>0</v>
      </c>
      <c r="AM67" s="1" t="str">
        <f t="shared" si="31"/>
        <v/>
      </c>
      <c r="AN67" s="1">
        <f t="shared" si="17"/>
        <v>0</v>
      </c>
      <c r="AO67" s="1" t="str">
        <f t="shared" si="32"/>
        <v/>
      </c>
    </row>
    <row r="68" spans="1:41">
      <c r="A68" s="34">
        <v>59</v>
      </c>
      <c r="B68" s="316"/>
      <c r="C68" s="59"/>
      <c r="D68" s="59"/>
      <c r="E68" s="320"/>
      <c r="F68" s="59"/>
      <c r="G68" s="60"/>
      <c r="H68" s="61"/>
      <c r="I68" s="189"/>
      <c r="J68" s="61"/>
      <c r="K68" s="189"/>
      <c r="L68" s="61"/>
      <c r="M68" s="318"/>
      <c r="N68" s="62"/>
      <c r="O68" s="62"/>
      <c r="S68" s="68" t="str">
        <f>IF(種目情報!A61="","",種目情報!A61)</f>
        <v/>
      </c>
      <c r="T68" s="69" t="str">
        <f>IF(種目情報!E59="","",種目情報!E59)</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29"/>
        <v/>
      </c>
      <c r="AJ68" s="1">
        <f t="shared" si="15"/>
        <v>0</v>
      </c>
      <c r="AK68" s="1" t="str">
        <f t="shared" si="30"/>
        <v/>
      </c>
      <c r="AL68" s="1">
        <f t="shared" si="18"/>
        <v>0</v>
      </c>
      <c r="AM68" s="1" t="str">
        <f t="shared" si="31"/>
        <v/>
      </c>
      <c r="AN68" s="1">
        <f t="shared" si="17"/>
        <v>0</v>
      </c>
      <c r="AO68" s="1" t="str">
        <f t="shared" si="32"/>
        <v/>
      </c>
    </row>
    <row r="69" spans="1:41">
      <c r="A69" s="34">
        <v>60</v>
      </c>
      <c r="B69" s="316"/>
      <c r="C69" s="59"/>
      <c r="D69" s="59"/>
      <c r="E69" s="320"/>
      <c r="F69" s="59"/>
      <c r="G69" s="60"/>
      <c r="H69" s="61"/>
      <c r="I69" s="189"/>
      <c r="J69" s="61"/>
      <c r="K69" s="189"/>
      <c r="L69" s="61"/>
      <c r="M69" s="318"/>
      <c r="N69" s="62"/>
      <c r="O69" s="62"/>
      <c r="S69" s="68" t="str">
        <f>IF(種目情報!A62="","",種目情報!A62)</f>
        <v/>
      </c>
      <c r="T69" s="69" t="str">
        <f>IF(種目情報!E60="","",種目情報!E60)</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29"/>
        <v/>
      </c>
      <c r="AJ69" s="1">
        <f t="shared" si="15"/>
        <v>0</v>
      </c>
      <c r="AK69" s="1" t="str">
        <f t="shared" si="30"/>
        <v/>
      </c>
      <c r="AL69" s="1">
        <f t="shared" si="18"/>
        <v>0</v>
      </c>
      <c r="AM69" s="1" t="str">
        <f t="shared" si="31"/>
        <v/>
      </c>
      <c r="AN69" s="1">
        <f t="shared" si="17"/>
        <v>0</v>
      </c>
      <c r="AO69" s="1" t="str">
        <f t="shared" si="32"/>
        <v/>
      </c>
    </row>
    <row r="70" spans="1:41">
      <c r="A70" s="34">
        <v>61</v>
      </c>
      <c r="B70" s="316"/>
      <c r="C70" s="59"/>
      <c r="D70" s="59"/>
      <c r="E70" s="320"/>
      <c r="F70" s="59"/>
      <c r="G70" s="60"/>
      <c r="H70" s="61"/>
      <c r="I70" s="189"/>
      <c r="J70" s="61"/>
      <c r="K70" s="189"/>
      <c r="L70" s="61"/>
      <c r="M70" s="318"/>
      <c r="N70" s="62"/>
      <c r="O70" s="62"/>
      <c r="S70" s="68" t="str">
        <f>IF(種目情報!A63="","",種目情報!A63)</f>
        <v/>
      </c>
      <c r="T70" s="69" t="str">
        <f>IF(種目情報!E61="","",種目情報!E61)</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29"/>
        <v/>
      </c>
      <c r="AJ70" s="1">
        <f t="shared" si="15"/>
        <v>0</v>
      </c>
      <c r="AK70" s="1" t="str">
        <f t="shared" si="30"/>
        <v/>
      </c>
      <c r="AL70" s="1">
        <f t="shared" si="18"/>
        <v>0</v>
      </c>
      <c r="AM70" s="1" t="str">
        <f t="shared" si="31"/>
        <v/>
      </c>
      <c r="AN70" s="1">
        <f t="shared" si="17"/>
        <v>0</v>
      </c>
      <c r="AO70" s="1" t="str">
        <f t="shared" si="32"/>
        <v/>
      </c>
    </row>
    <row r="71" spans="1:41">
      <c r="A71" s="34">
        <v>62</v>
      </c>
      <c r="B71" s="316"/>
      <c r="C71" s="59"/>
      <c r="D71" s="59"/>
      <c r="E71" s="320"/>
      <c r="F71" s="59"/>
      <c r="G71" s="60"/>
      <c r="H71" s="61"/>
      <c r="I71" s="189"/>
      <c r="J71" s="61"/>
      <c r="K71" s="189"/>
      <c r="L71" s="61"/>
      <c r="M71" s="318"/>
      <c r="N71" s="62"/>
      <c r="O71" s="62"/>
      <c r="S71" s="68" t="str">
        <f>IF(種目情報!A64="","",種目情報!A64)</f>
        <v/>
      </c>
      <c r="T71" s="69" t="str">
        <f>IF(種目情報!E62="","",種目情報!E62)</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29"/>
        <v/>
      </c>
      <c r="AJ71" s="1">
        <f t="shared" si="15"/>
        <v>0</v>
      </c>
      <c r="AK71" s="1" t="str">
        <f t="shared" si="30"/>
        <v/>
      </c>
      <c r="AL71" s="1">
        <f t="shared" si="18"/>
        <v>0</v>
      </c>
      <c r="AM71" s="1" t="str">
        <f t="shared" si="31"/>
        <v/>
      </c>
      <c r="AN71" s="1">
        <f t="shared" si="17"/>
        <v>0</v>
      </c>
      <c r="AO71" s="1" t="str">
        <f t="shared" si="32"/>
        <v/>
      </c>
    </row>
    <row r="72" spans="1:41">
      <c r="A72" s="34">
        <v>63</v>
      </c>
      <c r="B72" s="316"/>
      <c r="C72" s="59"/>
      <c r="D72" s="59"/>
      <c r="E72" s="320"/>
      <c r="F72" s="59"/>
      <c r="G72" s="60"/>
      <c r="H72" s="61"/>
      <c r="I72" s="189"/>
      <c r="J72" s="61"/>
      <c r="K72" s="189"/>
      <c r="L72" s="61"/>
      <c r="M72" s="318"/>
      <c r="N72" s="62"/>
      <c r="O72" s="62"/>
      <c r="S72" s="68" t="str">
        <f>IF(種目情報!A65="","",種目情報!A65)</f>
        <v/>
      </c>
      <c r="T72" s="69" t="str">
        <f>IF(種目情報!E63="","",種目情報!E63)</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29"/>
        <v/>
      </c>
      <c r="AJ72" s="1">
        <f t="shared" si="15"/>
        <v>0</v>
      </c>
      <c r="AK72" s="1" t="str">
        <f t="shared" si="30"/>
        <v/>
      </c>
      <c r="AL72" s="1">
        <f t="shared" si="18"/>
        <v>0</v>
      </c>
      <c r="AM72" s="1" t="str">
        <f t="shared" si="31"/>
        <v/>
      </c>
      <c r="AN72" s="1">
        <f t="shared" si="17"/>
        <v>0</v>
      </c>
      <c r="AO72" s="1" t="str">
        <f t="shared" si="32"/>
        <v/>
      </c>
    </row>
    <row r="73" spans="1:41">
      <c r="A73" s="34">
        <v>64</v>
      </c>
      <c r="B73" s="316"/>
      <c r="C73" s="59"/>
      <c r="D73" s="59"/>
      <c r="E73" s="320"/>
      <c r="F73" s="59"/>
      <c r="G73" s="60"/>
      <c r="H73" s="61"/>
      <c r="I73" s="189"/>
      <c r="J73" s="61"/>
      <c r="K73" s="189"/>
      <c r="L73" s="61"/>
      <c r="M73" s="318"/>
      <c r="N73" s="62"/>
      <c r="O73" s="62"/>
      <c r="S73" s="68" t="str">
        <f>IF(種目情報!A66="","",種目情報!A66)</f>
        <v/>
      </c>
      <c r="T73" s="69" t="str">
        <f>IF(種目情報!E64="","",種目情報!E64)</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29"/>
        <v/>
      </c>
      <c r="AJ73" s="1">
        <f t="shared" si="15"/>
        <v>0</v>
      </c>
      <c r="AK73" s="1" t="str">
        <f t="shared" si="30"/>
        <v/>
      </c>
      <c r="AL73" s="1">
        <f t="shared" si="18"/>
        <v>0</v>
      </c>
      <c r="AM73" s="1" t="str">
        <f t="shared" si="31"/>
        <v/>
      </c>
      <c r="AN73" s="1">
        <f t="shared" si="17"/>
        <v>0</v>
      </c>
      <c r="AO73" s="1" t="str">
        <f t="shared" si="32"/>
        <v/>
      </c>
    </row>
    <row r="74" spans="1:41">
      <c r="A74" s="34">
        <v>65</v>
      </c>
      <c r="B74" s="316"/>
      <c r="C74" s="59"/>
      <c r="D74" s="59"/>
      <c r="E74" s="320"/>
      <c r="F74" s="59"/>
      <c r="G74" s="60"/>
      <c r="H74" s="61"/>
      <c r="I74" s="189"/>
      <c r="J74" s="61"/>
      <c r="K74" s="189"/>
      <c r="L74" s="61"/>
      <c r="M74" s="318"/>
      <c r="N74" s="62"/>
      <c r="O74" s="62"/>
      <c r="S74" s="68" t="str">
        <f>IF(種目情報!A67="","",種目情報!A67)</f>
        <v/>
      </c>
      <c r="T74" s="69" t="str">
        <f>IF(種目情報!E65="","",種目情報!E65)</f>
        <v/>
      </c>
      <c r="V74" s="5" t="str">
        <f t="shared" si="19"/>
        <v/>
      </c>
      <c r="W74" s="5" t="str">
        <f t="shared" si="20"/>
        <v/>
      </c>
      <c r="X74" s="5" t="str">
        <f t="shared" si="21"/>
        <v/>
      </c>
      <c r="Y74" s="5" t="str">
        <f t="shared" si="22"/>
        <v/>
      </c>
      <c r="Z74" s="5" t="str">
        <f t="shared" si="23"/>
        <v/>
      </c>
      <c r="AA74" s="10" t="str">
        <f>IF(F74="男",data_kyogisha!A66,"")</f>
        <v/>
      </c>
      <c r="AB74" s="5" t="str">
        <f t="shared" ref="AB74:AB99" si="33">IF(F74="女",B74,"")</f>
        <v/>
      </c>
      <c r="AC74" s="5" t="str">
        <f t="shared" ref="AC74:AC99" si="34">IF(F74="女",C74,"")</f>
        <v/>
      </c>
      <c r="AD74" s="5" t="str">
        <f t="shared" si="26"/>
        <v/>
      </c>
      <c r="AE74" s="5" t="str">
        <f t="shared" ref="AE74:AE99" si="35">IF(F74="女",F74,"")</f>
        <v/>
      </c>
      <c r="AF74" s="5" t="str">
        <f t="shared" si="28"/>
        <v/>
      </c>
      <c r="AG74" s="5" t="str">
        <f>IF(F74="女",data_kyogisha!A66,"")</f>
        <v/>
      </c>
      <c r="AH74" s="1">
        <f t="shared" si="14"/>
        <v>0</v>
      </c>
      <c r="AI74" s="1" t="str">
        <f t="shared" ref="AI74:AI99" si="36">IF(AND(F74="男",N74="○"),AA74,"")</f>
        <v/>
      </c>
      <c r="AJ74" s="1">
        <f t="shared" si="15"/>
        <v>0</v>
      </c>
      <c r="AK74" s="1" t="str">
        <f t="shared" ref="AK74:AK99" si="37">IF(AND(F74="男",O74="○"),AA74,"")</f>
        <v/>
      </c>
      <c r="AL74" s="1">
        <f t="shared" si="18"/>
        <v>0</v>
      </c>
      <c r="AM74" s="1" t="str">
        <f t="shared" ref="AM74:AM99" si="38">IF(AND(F74="女",N74="○"),AG74,"")</f>
        <v/>
      </c>
      <c r="AN74" s="1">
        <f t="shared" si="17"/>
        <v>0</v>
      </c>
      <c r="AO74" s="1" t="str">
        <f t="shared" ref="AO74:AO99" si="39">IF(AND(F74="女",O74="○"),AG74,"")</f>
        <v/>
      </c>
    </row>
    <row r="75" spans="1:41">
      <c r="A75" s="34">
        <v>66</v>
      </c>
      <c r="B75" s="316"/>
      <c r="C75" s="59"/>
      <c r="D75" s="59"/>
      <c r="E75" s="320"/>
      <c r="F75" s="59"/>
      <c r="G75" s="60"/>
      <c r="H75" s="61"/>
      <c r="I75" s="189"/>
      <c r="J75" s="61"/>
      <c r="K75" s="189"/>
      <c r="L75" s="61"/>
      <c r="M75" s="318"/>
      <c r="N75" s="62"/>
      <c r="O75" s="62"/>
      <c r="S75" s="68" t="str">
        <f>IF(種目情報!A68="","",種目情報!A68)</f>
        <v/>
      </c>
      <c r="T75" s="69" t="str">
        <f>IF(種目情報!E66="","",種目情報!E66)</f>
        <v/>
      </c>
      <c r="V75" s="5" t="str">
        <f t="shared" ref="V75:V99" si="40">IF(F75="男",B75,"")</f>
        <v/>
      </c>
      <c r="W75" s="5" t="str">
        <f t="shared" ref="W75:W99" si="41">IF(F75="男",C75,"")</f>
        <v/>
      </c>
      <c r="X75" s="5" t="str">
        <f t="shared" ref="X75:X99" si="42">IF(F75="男",D75,"")</f>
        <v/>
      </c>
      <c r="Y75" s="5" t="str">
        <f t="shared" ref="Y75:Y99" si="43">IF(F75="男",F75,"")</f>
        <v/>
      </c>
      <c r="Z75" s="5" t="str">
        <f t="shared" ref="Z75:Z99" si="44">IF(F75="男",IF(G75="","",G75),"")</f>
        <v/>
      </c>
      <c r="AA75" s="10" t="str">
        <f>IF(F75="男",data_kyogisha!A67,"")</f>
        <v/>
      </c>
      <c r="AB75" s="5" t="str">
        <f t="shared" si="33"/>
        <v/>
      </c>
      <c r="AC75" s="5" t="str">
        <f t="shared" si="34"/>
        <v/>
      </c>
      <c r="AD75" s="5" t="str">
        <f t="shared" ref="AD75:AD99" si="45">IF(F75="女",D75,"")</f>
        <v/>
      </c>
      <c r="AE75" s="5" t="str">
        <f t="shared" si="35"/>
        <v/>
      </c>
      <c r="AF75" s="5" t="str">
        <f t="shared" ref="AF75:AF99" si="46">IF(F75="女",IF(G75="","",G75),"")</f>
        <v/>
      </c>
      <c r="AG75" s="5" t="str">
        <f>IF(F75="女",data_kyogisha!A67,"")</f>
        <v/>
      </c>
      <c r="AH75" s="1">
        <f t="shared" ref="AH75:AH99" si="47">IF(AND(F75="男",N75="○"),AH74+1,AH74)</f>
        <v>0</v>
      </c>
      <c r="AI75" s="1" t="str">
        <f t="shared" si="36"/>
        <v/>
      </c>
      <c r="AJ75" s="1">
        <f t="shared" si="15"/>
        <v>0</v>
      </c>
      <c r="AK75" s="1" t="str">
        <f t="shared" si="37"/>
        <v/>
      </c>
      <c r="AL75" s="1">
        <f t="shared" si="18"/>
        <v>0</v>
      </c>
      <c r="AM75" s="1" t="str">
        <f t="shared" si="38"/>
        <v/>
      </c>
      <c r="AN75" s="1">
        <f t="shared" si="17"/>
        <v>0</v>
      </c>
      <c r="AO75" s="1" t="str">
        <f t="shared" si="39"/>
        <v/>
      </c>
    </row>
    <row r="76" spans="1:41">
      <c r="A76" s="34">
        <v>67</v>
      </c>
      <c r="B76" s="316"/>
      <c r="C76" s="59"/>
      <c r="D76" s="59"/>
      <c r="E76" s="320"/>
      <c r="F76" s="59"/>
      <c r="G76" s="60"/>
      <c r="H76" s="61"/>
      <c r="I76" s="189"/>
      <c r="J76" s="61"/>
      <c r="K76" s="189"/>
      <c r="L76" s="61"/>
      <c r="M76" s="318"/>
      <c r="N76" s="62"/>
      <c r="O76" s="62"/>
      <c r="S76" s="68" t="str">
        <f>IF(種目情報!A69="","",種目情報!A69)</f>
        <v/>
      </c>
      <c r="T76" s="69" t="str">
        <f>IF(種目情報!E67="","",種目情報!E67)</f>
        <v/>
      </c>
      <c r="V76" s="5" t="str">
        <f t="shared" si="40"/>
        <v/>
      </c>
      <c r="W76" s="5" t="str">
        <f t="shared" si="41"/>
        <v/>
      </c>
      <c r="X76" s="5" t="str">
        <f t="shared" si="42"/>
        <v/>
      </c>
      <c r="Y76" s="5" t="str">
        <f t="shared" si="43"/>
        <v/>
      </c>
      <c r="Z76" s="5" t="str">
        <f t="shared" si="44"/>
        <v/>
      </c>
      <c r="AA76" s="10" t="str">
        <f>IF(F76="男",data_kyogisha!A68,"")</f>
        <v/>
      </c>
      <c r="AB76" s="5" t="str">
        <f t="shared" si="33"/>
        <v/>
      </c>
      <c r="AC76" s="5" t="str">
        <f t="shared" si="34"/>
        <v/>
      </c>
      <c r="AD76" s="5" t="str">
        <f t="shared" si="45"/>
        <v/>
      </c>
      <c r="AE76" s="5" t="str">
        <f t="shared" si="35"/>
        <v/>
      </c>
      <c r="AF76" s="5" t="str">
        <f t="shared" si="46"/>
        <v/>
      </c>
      <c r="AG76" s="5" t="str">
        <f>IF(F76="女",data_kyogisha!A68,"")</f>
        <v/>
      </c>
      <c r="AH76" s="1">
        <f t="shared" si="47"/>
        <v>0</v>
      </c>
      <c r="AI76" s="1" t="str">
        <f t="shared" si="36"/>
        <v/>
      </c>
      <c r="AJ76" s="1">
        <f t="shared" ref="AJ76:AJ99" si="48">IF(AND(F76="男",O76="○"),AJ75+1,AJ75)</f>
        <v>0</v>
      </c>
      <c r="AK76" s="1" t="str">
        <f t="shared" si="37"/>
        <v/>
      </c>
      <c r="AL76" s="1">
        <f t="shared" si="18"/>
        <v>0</v>
      </c>
      <c r="AM76" s="1" t="str">
        <f t="shared" si="38"/>
        <v/>
      </c>
      <c r="AN76" s="1">
        <f t="shared" ref="AN76:AN99" si="49">IF(AND(F76="女",O76="○"),AN75+1,AN75)</f>
        <v>0</v>
      </c>
      <c r="AO76" s="1" t="str">
        <f t="shared" si="39"/>
        <v/>
      </c>
    </row>
    <row r="77" spans="1:41">
      <c r="A77" s="34">
        <v>68</v>
      </c>
      <c r="B77" s="316"/>
      <c r="C77" s="59"/>
      <c r="D77" s="59"/>
      <c r="E77" s="320"/>
      <c r="F77" s="59"/>
      <c r="G77" s="60"/>
      <c r="H77" s="61"/>
      <c r="I77" s="189"/>
      <c r="J77" s="61"/>
      <c r="K77" s="189"/>
      <c r="L77" s="61"/>
      <c r="M77" s="318"/>
      <c r="N77" s="62"/>
      <c r="O77" s="62"/>
      <c r="S77" s="68" t="str">
        <f>IF(種目情報!A70="","",種目情報!A70)</f>
        <v/>
      </c>
      <c r="T77" s="69" t="str">
        <f>IF(種目情報!E68="","",種目情報!E68)</f>
        <v/>
      </c>
      <c r="V77" s="5" t="str">
        <f t="shared" si="40"/>
        <v/>
      </c>
      <c r="W77" s="5" t="str">
        <f t="shared" si="41"/>
        <v/>
      </c>
      <c r="X77" s="5" t="str">
        <f t="shared" si="42"/>
        <v/>
      </c>
      <c r="Y77" s="5" t="str">
        <f t="shared" si="43"/>
        <v/>
      </c>
      <c r="Z77" s="5" t="str">
        <f t="shared" si="44"/>
        <v/>
      </c>
      <c r="AA77" s="10" t="str">
        <f>IF(F77="男",data_kyogisha!A69,"")</f>
        <v/>
      </c>
      <c r="AB77" s="5" t="str">
        <f t="shared" si="33"/>
        <v/>
      </c>
      <c r="AC77" s="5" t="str">
        <f t="shared" si="34"/>
        <v/>
      </c>
      <c r="AD77" s="5" t="str">
        <f t="shared" si="45"/>
        <v/>
      </c>
      <c r="AE77" s="5" t="str">
        <f t="shared" si="35"/>
        <v/>
      </c>
      <c r="AF77" s="5" t="str">
        <f t="shared" si="46"/>
        <v/>
      </c>
      <c r="AG77" s="5" t="str">
        <f>IF(F77="女",data_kyogisha!A69,"")</f>
        <v/>
      </c>
      <c r="AH77" s="1">
        <f t="shared" si="47"/>
        <v>0</v>
      </c>
      <c r="AI77" s="1" t="str">
        <f t="shared" si="36"/>
        <v/>
      </c>
      <c r="AJ77" s="1">
        <f t="shared" si="48"/>
        <v>0</v>
      </c>
      <c r="AK77" s="1" t="str">
        <f t="shared" si="37"/>
        <v/>
      </c>
      <c r="AL77" s="1">
        <f t="shared" si="18"/>
        <v>0</v>
      </c>
      <c r="AM77" s="1" t="str">
        <f t="shared" si="38"/>
        <v/>
      </c>
      <c r="AN77" s="1">
        <f t="shared" si="49"/>
        <v>0</v>
      </c>
      <c r="AO77" s="1" t="str">
        <f t="shared" si="39"/>
        <v/>
      </c>
    </row>
    <row r="78" spans="1:41">
      <c r="A78" s="34">
        <v>69</v>
      </c>
      <c r="B78" s="316"/>
      <c r="C78" s="59"/>
      <c r="D78" s="59"/>
      <c r="E78" s="320"/>
      <c r="F78" s="59"/>
      <c r="G78" s="60"/>
      <c r="H78" s="61"/>
      <c r="I78" s="189"/>
      <c r="J78" s="61"/>
      <c r="K78" s="189"/>
      <c r="L78" s="61"/>
      <c r="M78" s="318"/>
      <c r="N78" s="62"/>
      <c r="O78" s="62"/>
      <c r="S78" s="68" t="str">
        <f>IF(種目情報!A71="","",種目情報!A71)</f>
        <v/>
      </c>
      <c r="T78" s="69" t="str">
        <f>IF(種目情報!E69="","",種目情報!E69)</f>
        <v/>
      </c>
      <c r="V78" s="5" t="str">
        <f t="shared" si="40"/>
        <v/>
      </c>
      <c r="W78" s="5" t="str">
        <f t="shared" si="41"/>
        <v/>
      </c>
      <c r="X78" s="5" t="str">
        <f t="shared" si="42"/>
        <v/>
      </c>
      <c r="Y78" s="5" t="str">
        <f t="shared" si="43"/>
        <v/>
      </c>
      <c r="Z78" s="5" t="str">
        <f t="shared" si="44"/>
        <v/>
      </c>
      <c r="AA78" s="10" t="str">
        <f>IF(F78="男",data_kyogisha!A70,"")</f>
        <v/>
      </c>
      <c r="AB78" s="5" t="str">
        <f t="shared" si="33"/>
        <v/>
      </c>
      <c r="AC78" s="5" t="str">
        <f t="shared" si="34"/>
        <v/>
      </c>
      <c r="AD78" s="5" t="str">
        <f t="shared" si="45"/>
        <v/>
      </c>
      <c r="AE78" s="5" t="str">
        <f t="shared" si="35"/>
        <v/>
      </c>
      <c r="AF78" s="5" t="str">
        <f t="shared" si="46"/>
        <v/>
      </c>
      <c r="AG78" s="5" t="str">
        <f>IF(F78="女",data_kyogisha!A70,"")</f>
        <v/>
      </c>
      <c r="AH78" s="1">
        <f t="shared" si="47"/>
        <v>0</v>
      </c>
      <c r="AI78" s="1" t="str">
        <f t="shared" si="36"/>
        <v/>
      </c>
      <c r="AJ78" s="1">
        <f t="shared" si="48"/>
        <v>0</v>
      </c>
      <c r="AK78" s="1" t="str">
        <f t="shared" si="37"/>
        <v/>
      </c>
      <c r="AL78" s="1">
        <f t="shared" si="18"/>
        <v>0</v>
      </c>
      <c r="AM78" s="1" t="str">
        <f t="shared" si="38"/>
        <v/>
      </c>
      <c r="AN78" s="1">
        <f t="shared" si="49"/>
        <v>0</v>
      </c>
      <c r="AO78" s="1" t="str">
        <f t="shared" si="39"/>
        <v/>
      </c>
    </row>
    <row r="79" spans="1:41">
      <c r="A79" s="34">
        <v>70</v>
      </c>
      <c r="B79" s="316"/>
      <c r="C79" s="59"/>
      <c r="D79" s="59"/>
      <c r="E79" s="320"/>
      <c r="F79" s="59"/>
      <c r="G79" s="60"/>
      <c r="H79" s="61"/>
      <c r="I79" s="189"/>
      <c r="J79" s="61"/>
      <c r="K79" s="189"/>
      <c r="L79" s="61"/>
      <c r="M79" s="318"/>
      <c r="N79" s="62"/>
      <c r="O79" s="62"/>
      <c r="S79" s="68" t="str">
        <f>IF(種目情報!A72="","",種目情報!A72)</f>
        <v/>
      </c>
      <c r="T79" s="69" t="str">
        <f>IF(種目情報!E70="","",種目情報!E70)</f>
        <v/>
      </c>
      <c r="V79" s="5" t="str">
        <f t="shared" si="40"/>
        <v/>
      </c>
      <c r="W79" s="5" t="str">
        <f t="shared" si="41"/>
        <v/>
      </c>
      <c r="X79" s="5" t="str">
        <f t="shared" si="42"/>
        <v/>
      </c>
      <c r="Y79" s="5" t="str">
        <f t="shared" si="43"/>
        <v/>
      </c>
      <c r="Z79" s="5" t="str">
        <f t="shared" si="44"/>
        <v/>
      </c>
      <c r="AA79" s="10" t="str">
        <f>IF(F79="男",data_kyogisha!A71,"")</f>
        <v/>
      </c>
      <c r="AB79" s="5" t="str">
        <f t="shared" si="33"/>
        <v/>
      </c>
      <c r="AC79" s="5" t="str">
        <f t="shared" si="34"/>
        <v/>
      </c>
      <c r="AD79" s="5" t="str">
        <f t="shared" si="45"/>
        <v/>
      </c>
      <c r="AE79" s="5" t="str">
        <f t="shared" si="35"/>
        <v/>
      </c>
      <c r="AF79" s="5" t="str">
        <f t="shared" si="46"/>
        <v/>
      </c>
      <c r="AG79" s="5" t="str">
        <f>IF(F79="女",data_kyogisha!A71,"")</f>
        <v/>
      </c>
      <c r="AH79" s="1">
        <f t="shared" si="47"/>
        <v>0</v>
      </c>
      <c r="AI79" s="1" t="str">
        <f t="shared" si="36"/>
        <v/>
      </c>
      <c r="AJ79" s="1">
        <f t="shared" si="48"/>
        <v>0</v>
      </c>
      <c r="AK79" s="1" t="str">
        <f t="shared" si="37"/>
        <v/>
      </c>
      <c r="AL79" s="1">
        <f t="shared" si="18"/>
        <v>0</v>
      </c>
      <c r="AM79" s="1" t="str">
        <f t="shared" si="38"/>
        <v/>
      </c>
      <c r="AN79" s="1">
        <f t="shared" si="49"/>
        <v>0</v>
      </c>
      <c r="AO79" s="1" t="str">
        <f t="shared" si="39"/>
        <v/>
      </c>
    </row>
    <row r="80" spans="1:41">
      <c r="A80" s="34">
        <v>71</v>
      </c>
      <c r="B80" s="316"/>
      <c r="C80" s="59"/>
      <c r="D80" s="59"/>
      <c r="E80" s="320"/>
      <c r="F80" s="59"/>
      <c r="G80" s="60"/>
      <c r="H80" s="61"/>
      <c r="I80" s="189"/>
      <c r="J80" s="61"/>
      <c r="K80" s="189"/>
      <c r="L80" s="61"/>
      <c r="M80" s="318"/>
      <c r="N80" s="62"/>
      <c r="O80" s="62"/>
      <c r="S80" s="68" t="str">
        <f>IF(種目情報!A73="","",種目情報!A73)</f>
        <v/>
      </c>
      <c r="T80" s="69" t="str">
        <f>IF(種目情報!E71="","",種目情報!E71)</f>
        <v/>
      </c>
      <c r="V80" s="5" t="str">
        <f t="shared" si="40"/>
        <v/>
      </c>
      <c r="W80" s="5" t="str">
        <f t="shared" si="41"/>
        <v/>
      </c>
      <c r="X80" s="5" t="str">
        <f t="shared" si="42"/>
        <v/>
      </c>
      <c r="Y80" s="5" t="str">
        <f t="shared" si="43"/>
        <v/>
      </c>
      <c r="Z80" s="5" t="str">
        <f t="shared" si="44"/>
        <v/>
      </c>
      <c r="AA80" s="10" t="str">
        <f>IF(F80="男",data_kyogisha!A72,"")</f>
        <v/>
      </c>
      <c r="AB80" s="5" t="str">
        <f t="shared" si="33"/>
        <v/>
      </c>
      <c r="AC80" s="5" t="str">
        <f t="shared" si="34"/>
        <v/>
      </c>
      <c r="AD80" s="5" t="str">
        <f t="shared" si="45"/>
        <v/>
      </c>
      <c r="AE80" s="5" t="str">
        <f t="shared" si="35"/>
        <v/>
      </c>
      <c r="AF80" s="5" t="str">
        <f t="shared" si="46"/>
        <v/>
      </c>
      <c r="AG80" s="5" t="str">
        <f>IF(F80="女",data_kyogisha!A72,"")</f>
        <v/>
      </c>
      <c r="AH80" s="1">
        <f t="shared" si="47"/>
        <v>0</v>
      </c>
      <c r="AI80" s="1" t="str">
        <f t="shared" si="36"/>
        <v/>
      </c>
      <c r="AJ80" s="1">
        <f t="shared" si="48"/>
        <v>0</v>
      </c>
      <c r="AK80" s="1" t="str">
        <f t="shared" si="37"/>
        <v/>
      </c>
      <c r="AL80" s="1">
        <f t="shared" si="18"/>
        <v>0</v>
      </c>
      <c r="AM80" s="1" t="str">
        <f t="shared" si="38"/>
        <v/>
      </c>
      <c r="AN80" s="1">
        <f t="shared" si="49"/>
        <v>0</v>
      </c>
      <c r="AO80" s="1" t="str">
        <f t="shared" si="39"/>
        <v/>
      </c>
    </row>
    <row r="81" spans="1:41">
      <c r="A81" s="34">
        <v>72</v>
      </c>
      <c r="B81" s="316"/>
      <c r="C81" s="59"/>
      <c r="D81" s="59"/>
      <c r="E81" s="320"/>
      <c r="F81" s="59"/>
      <c r="G81" s="60"/>
      <c r="H81" s="61"/>
      <c r="I81" s="189"/>
      <c r="J81" s="61"/>
      <c r="K81" s="189"/>
      <c r="L81" s="61"/>
      <c r="M81" s="318"/>
      <c r="N81" s="62"/>
      <c r="O81" s="62"/>
      <c r="S81" s="68" t="str">
        <f>IF(種目情報!A74="","",種目情報!A74)</f>
        <v/>
      </c>
      <c r="T81" s="69" t="str">
        <f>IF(種目情報!E72="","",種目情報!E72)</f>
        <v/>
      </c>
      <c r="V81" s="5" t="str">
        <f t="shared" si="40"/>
        <v/>
      </c>
      <c r="W81" s="5" t="str">
        <f t="shared" si="41"/>
        <v/>
      </c>
      <c r="X81" s="5" t="str">
        <f t="shared" si="42"/>
        <v/>
      </c>
      <c r="Y81" s="5" t="str">
        <f t="shared" si="43"/>
        <v/>
      </c>
      <c r="Z81" s="5" t="str">
        <f t="shared" si="44"/>
        <v/>
      </c>
      <c r="AA81" s="10" t="str">
        <f>IF(F81="男",data_kyogisha!A73,"")</f>
        <v/>
      </c>
      <c r="AB81" s="5" t="str">
        <f t="shared" si="33"/>
        <v/>
      </c>
      <c r="AC81" s="5" t="str">
        <f t="shared" si="34"/>
        <v/>
      </c>
      <c r="AD81" s="5" t="str">
        <f t="shared" si="45"/>
        <v/>
      </c>
      <c r="AE81" s="5" t="str">
        <f t="shared" si="35"/>
        <v/>
      </c>
      <c r="AF81" s="5" t="str">
        <f t="shared" si="46"/>
        <v/>
      </c>
      <c r="AG81" s="5" t="str">
        <f>IF(F81="女",data_kyogisha!A73,"")</f>
        <v/>
      </c>
      <c r="AH81" s="1">
        <f t="shared" si="47"/>
        <v>0</v>
      </c>
      <c r="AI81" s="1" t="str">
        <f t="shared" si="36"/>
        <v/>
      </c>
      <c r="AJ81" s="1">
        <f t="shared" si="48"/>
        <v>0</v>
      </c>
      <c r="AK81" s="1" t="str">
        <f t="shared" si="37"/>
        <v/>
      </c>
      <c r="AL81" s="1">
        <f t="shared" si="18"/>
        <v>0</v>
      </c>
      <c r="AM81" s="1" t="str">
        <f t="shared" si="38"/>
        <v/>
      </c>
      <c r="AN81" s="1">
        <f t="shared" si="49"/>
        <v>0</v>
      </c>
      <c r="AO81" s="1" t="str">
        <f t="shared" si="39"/>
        <v/>
      </c>
    </row>
    <row r="82" spans="1:41">
      <c r="A82" s="34">
        <v>73</v>
      </c>
      <c r="B82" s="316"/>
      <c r="C82" s="59"/>
      <c r="D82" s="59"/>
      <c r="E82" s="320"/>
      <c r="F82" s="59"/>
      <c r="G82" s="60"/>
      <c r="H82" s="61"/>
      <c r="I82" s="189"/>
      <c r="J82" s="61"/>
      <c r="K82" s="189"/>
      <c r="L82" s="61"/>
      <c r="M82" s="318"/>
      <c r="N82" s="62"/>
      <c r="O82" s="62"/>
      <c r="S82" s="68" t="str">
        <f>IF(種目情報!A75="","",種目情報!A75)</f>
        <v/>
      </c>
      <c r="T82" s="69" t="str">
        <f>IF(種目情報!E73="","",種目情報!E73)</f>
        <v/>
      </c>
      <c r="V82" s="5" t="str">
        <f t="shared" si="40"/>
        <v/>
      </c>
      <c r="W82" s="5" t="str">
        <f t="shared" si="41"/>
        <v/>
      </c>
      <c r="X82" s="5" t="str">
        <f t="shared" si="42"/>
        <v/>
      </c>
      <c r="Y82" s="5" t="str">
        <f t="shared" si="43"/>
        <v/>
      </c>
      <c r="Z82" s="5" t="str">
        <f t="shared" si="44"/>
        <v/>
      </c>
      <c r="AA82" s="10" t="str">
        <f>IF(F82="男",data_kyogisha!A74,"")</f>
        <v/>
      </c>
      <c r="AB82" s="5" t="str">
        <f t="shared" si="33"/>
        <v/>
      </c>
      <c r="AC82" s="5" t="str">
        <f t="shared" si="34"/>
        <v/>
      </c>
      <c r="AD82" s="5" t="str">
        <f t="shared" si="45"/>
        <v/>
      </c>
      <c r="AE82" s="5" t="str">
        <f t="shared" si="35"/>
        <v/>
      </c>
      <c r="AF82" s="5" t="str">
        <f t="shared" si="46"/>
        <v/>
      </c>
      <c r="AG82" s="5" t="str">
        <f>IF(F82="女",data_kyogisha!A74,"")</f>
        <v/>
      </c>
      <c r="AH82" s="1">
        <f t="shared" si="47"/>
        <v>0</v>
      </c>
      <c r="AI82" s="1" t="str">
        <f t="shared" si="36"/>
        <v/>
      </c>
      <c r="AJ82" s="1">
        <f t="shared" si="48"/>
        <v>0</v>
      </c>
      <c r="AK82" s="1" t="str">
        <f t="shared" si="37"/>
        <v/>
      </c>
      <c r="AL82" s="1">
        <f t="shared" si="18"/>
        <v>0</v>
      </c>
      <c r="AM82" s="1" t="str">
        <f t="shared" si="38"/>
        <v/>
      </c>
      <c r="AN82" s="1">
        <f t="shared" si="49"/>
        <v>0</v>
      </c>
      <c r="AO82" s="1" t="str">
        <f t="shared" si="39"/>
        <v/>
      </c>
    </row>
    <row r="83" spans="1:41">
      <c r="A83" s="34">
        <v>74</v>
      </c>
      <c r="B83" s="316"/>
      <c r="C83" s="59"/>
      <c r="D83" s="59"/>
      <c r="E83" s="320"/>
      <c r="F83" s="59"/>
      <c r="G83" s="60"/>
      <c r="H83" s="61"/>
      <c r="I83" s="189"/>
      <c r="J83" s="61"/>
      <c r="K83" s="189"/>
      <c r="L83" s="61"/>
      <c r="M83" s="318"/>
      <c r="N83" s="62"/>
      <c r="O83" s="62"/>
      <c r="S83" s="68" t="str">
        <f>IF(種目情報!A76="","",種目情報!A76)</f>
        <v/>
      </c>
      <c r="T83" s="69" t="str">
        <f>IF(種目情報!E74="","",種目情報!E74)</f>
        <v/>
      </c>
      <c r="V83" s="5" t="str">
        <f t="shared" si="40"/>
        <v/>
      </c>
      <c r="W83" s="5" t="str">
        <f t="shared" si="41"/>
        <v/>
      </c>
      <c r="X83" s="5" t="str">
        <f t="shared" si="42"/>
        <v/>
      </c>
      <c r="Y83" s="5" t="str">
        <f t="shared" si="43"/>
        <v/>
      </c>
      <c r="Z83" s="5" t="str">
        <f t="shared" si="44"/>
        <v/>
      </c>
      <c r="AA83" s="10" t="str">
        <f>IF(F83="男",data_kyogisha!A75,"")</f>
        <v/>
      </c>
      <c r="AB83" s="5" t="str">
        <f t="shared" si="33"/>
        <v/>
      </c>
      <c r="AC83" s="5" t="str">
        <f t="shared" si="34"/>
        <v/>
      </c>
      <c r="AD83" s="5" t="str">
        <f t="shared" si="45"/>
        <v/>
      </c>
      <c r="AE83" s="5" t="str">
        <f t="shared" si="35"/>
        <v/>
      </c>
      <c r="AF83" s="5" t="str">
        <f t="shared" si="46"/>
        <v/>
      </c>
      <c r="AG83" s="5" t="str">
        <f>IF(F83="女",data_kyogisha!A75,"")</f>
        <v/>
      </c>
      <c r="AH83" s="1">
        <f t="shared" si="47"/>
        <v>0</v>
      </c>
      <c r="AI83" s="1" t="str">
        <f t="shared" si="36"/>
        <v/>
      </c>
      <c r="AJ83" s="1">
        <f t="shared" si="48"/>
        <v>0</v>
      </c>
      <c r="AK83" s="1" t="str">
        <f t="shared" si="37"/>
        <v/>
      </c>
      <c r="AL83" s="1">
        <f t="shared" si="18"/>
        <v>0</v>
      </c>
      <c r="AM83" s="1" t="str">
        <f t="shared" si="38"/>
        <v/>
      </c>
      <c r="AN83" s="1">
        <f t="shared" si="49"/>
        <v>0</v>
      </c>
      <c r="AO83" s="1" t="str">
        <f t="shared" si="39"/>
        <v/>
      </c>
    </row>
    <row r="84" spans="1:41">
      <c r="A84" s="34">
        <v>75</v>
      </c>
      <c r="B84" s="316"/>
      <c r="C84" s="59"/>
      <c r="D84" s="59"/>
      <c r="E84" s="320"/>
      <c r="F84" s="59"/>
      <c r="G84" s="60"/>
      <c r="H84" s="61"/>
      <c r="I84" s="189"/>
      <c r="J84" s="61"/>
      <c r="K84" s="189"/>
      <c r="L84" s="61"/>
      <c r="M84" s="318"/>
      <c r="N84" s="62"/>
      <c r="O84" s="62"/>
      <c r="S84" s="68" t="str">
        <f>IF(種目情報!A77="","",種目情報!A77)</f>
        <v/>
      </c>
      <c r="T84" s="69" t="str">
        <f>IF(種目情報!E75="","",種目情報!E75)</f>
        <v/>
      </c>
      <c r="V84" s="5" t="str">
        <f t="shared" si="40"/>
        <v/>
      </c>
      <c r="W84" s="5" t="str">
        <f t="shared" si="41"/>
        <v/>
      </c>
      <c r="X84" s="5" t="str">
        <f t="shared" si="42"/>
        <v/>
      </c>
      <c r="Y84" s="5" t="str">
        <f t="shared" si="43"/>
        <v/>
      </c>
      <c r="Z84" s="5" t="str">
        <f t="shared" si="44"/>
        <v/>
      </c>
      <c r="AA84" s="10" t="str">
        <f>IF(F84="男",data_kyogisha!A76,"")</f>
        <v/>
      </c>
      <c r="AB84" s="5" t="str">
        <f t="shared" si="33"/>
        <v/>
      </c>
      <c r="AC84" s="5" t="str">
        <f t="shared" si="34"/>
        <v/>
      </c>
      <c r="AD84" s="5" t="str">
        <f t="shared" si="45"/>
        <v/>
      </c>
      <c r="AE84" s="5" t="str">
        <f t="shared" si="35"/>
        <v/>
      </c>
      <c r="AF84" s="5" t="str">
        <f t="shared" si="46"/>
        <v/>
      </c>
      <c r="AG84" s="5" t="str">
        <f>IF(F84="女",data_kyogisha!A76,"")</f>
        <v/>
      </c>
      <c r="AH84" s="1">
        <f t="shared" si="47"/>
        <v>0</v>
      </c>
      <c r="AI84" s="1" t="str">
        <f t="shared" si="36"/>
        <v/>
      </c>
      <c r="AJ84" s="1">
        <f t="shared" si="48"/>
        <v>0</v>
      </c>
      <c r="AK84" s="1" t="str">
        <f t="shared" si="37"/>
        <v/>
      </c>
      <c r="AL84" s="1">
        <f t="shared" ref="AL84:AL99" si="50">IF(AND(F84="女",N84="○"),AL83+1,AL83)</f>
        <v>0</v>
      </c>
      <c r="AM84" s="1" t="str">
        <f t="shared" si="38"/>
        <v/>
      </c>
      <c r="AN84" s="1">
        <f t="shared" si="49"/>
        <v>0</v>
      </c>
      <c r="AO84" s="1" t="str">
        <f t="shared" si="39"/>
        <v/>
      </c>
    </row>
    <row r="85" spans="1:41">
      <c r="A85" s="34">
        <v>76</v>
      </c>
      <c r="B85" s="316"/>
      <c r="C85" s="59"/>
      <c r="D85" s="59"/>
      <c r="E85" s="320"/>
      <c r="F85" s="59"/>
      <c r="G85" s="60"/>
      <c r="H85" s="61"/>
      <c r="I85" s="189"/>
      <c r="J85" s="61"/>
      <c r="K85" s="189"/>
      <c r="L85" s="61"/>
      <c r="M85" s="318"/>
      <c r="N85" s="62"/>
      <c r="O85" s="62"/>
      <c r="S85" s="68" t="str">
        <f>IF(種目情報!A78="","",種目情報!A78)</f>
        <v/>
      </c>
      <c r="T85" s="69" t="str">
        <f>IF(種目情報!E76="","",種目情報!E76)</f>
        <v/>
      </c>
      <c r="V85" s="5" t="str">
        <f t="shared" si="40"/>
        <v/>
      </c>
      <c r="W85" s="5" t="str">
        <f t="shared" si="41"/>
        <v/>
      </c>
      <c r="X85" s="5" t="str">
        <f t="shared" si="42"/>
        <v/>
      </c>
      <c r="Y85" s="5" t="str">
        <f t="shared" si="43"/>
        <v/>
      </c>
      <c r="Z85" s="5" t="str">
        <f t="shared" si="44"/>
        <v/>
      </c>
      <c r="AA85" s="10" t="str">
        <f>IF(F85="男",data_kyogisha!A77,"")</f>
        <v/>
      </c>
      <c r="AB85" s="5" t="str">
        <f t="shared" si="33"/>
        <v/>
      </c>
      <c r="AC85" s="5" t="str">
        <f t="shared" si="34"/>
        <v/>
      </c>
      <c r="AD85" s="5" t="str">
        <f t="shared" si="45"/>
        <v/>
      </c>
      <c r="AE85" s="5" t="str">
        <f t="shared" si="35"/>
        <v/>
      </c>
      <c r="AF85" s="5" t="str">
        <f t="shared" si="46"/>
        <v/>
      </c>
      <c r="AG85" s="5" t="str">
        <f>IF(F85="女",data_kyogisha!A77,"")</f>
        <v/>
      </c>
      <c r="AH85" s="1">
        <f t="shared" si="47"/>
        <v>0</v>
      </c>
      <c r="AI85" s="1" t="str">
        <f t="shared" si="36"/>
        <v/>
      </c>
      <c r="AJ85" s="1">
        <f t="shared" si="48"/>
        <v>0</v>
      </c>
      <c r="AK85" s="1" t="str">
        <f t="shared" si="37"/>
        <v/>
      </c>
      <c r="AL85" s="1">
        <f t="shared" si="50"/>
        <v>0</v>
      </c>
      <c r="AM85" s="1" t="str">
        <f t="shared" si="38"/>
        <v/>
      </c>
      <c r="AN85" s="1">
        <f t="shared" si="49"/>
        <v>0</v>
      </c>
      <c r="AO85" s="1" t="str">
        <f t="shared" si="39"/>
        <v/>
      </c>
    </row>
    <row r="86" spans="1:41">
      <c r="A86" s="34">
        <v>77</v>
      </c>
      <c r="B86" s="316"/>
      <c r="C86" s="59"/>
      <c r="D86" s="59"/>
      <c r="E86" s="320"/>
      <c r="F86" s="59"/>
      <c r="G86" s="60"/>
      <c r="H86" s="61"/>
      <c r="I86" s="189"/>
      <c r="J86" s="61"/>
      <c r="K86" s="189"/>
      <c r="L86" s="61"/>
      <c r="M86" s="318"/>
      <c r="N86" s="62"/>
      <c r="O86" s="62"/>
      <c r="S86" s="68" t="str">
        <f>IF(種目情報!A79="","",種目情報!A79)</f>
        <v/>
      </c>
      <c r="T86" s="69" t="str">
        <f>IF(種目情報!E77="","",種目情報!E77)</f>
        <v/>
      </c>
      <c r="V86" s="5" t="str">
        <f t="shared" si="40"/>
        <v/>
      </c>
      <c r="W86" s="5" t="str">
        <f t="shared" si="41"/>
        <v/>
      </c>
      <c r="X86" s="5" t="str">
        <f t="shared" si="42"/>
        <v/>
      </c>
      <c r="Y86" s="5" t="str">
        <f t="shared" si="43"/>
        <v/>
      </c>
      <c r="Z86" s="5" t="str">
        <f t="shared" si="44"/>
        <v/>
      </c>
      <c r="AA86" s="10" t="str">
        <f>IF(F86="男",data_kyogisha!A78,"")</f>
        <v/>
      </c>
      <c r="AB86" s="5" t="str">
        <f t="shared" si="33"/>
        <v/>
      </c>
      <c r="AC86" s="5" t="str">
        <f t="shared" si="34"/>
        <v/>
      </c>
      <c r="AD86" s="5" t="str">
        <f t="shared" si="45"/>
        <v/>
      </c>
      <c r="AE86" s="5" t="str">
        <f t="shared" si="35"/>
        <v/>
      </c>
      <c r="AF86" s="5" t="str">
        <f t="shared" si="46"/>
        <v/>
      </c>
      <c r="AG86" s="5" t="str">
        <f>IF(F86="女",data_kyogisha!A78,"")</f>
        <v/>
      </c>
      <c r="AH86" s="1">
        <f t="shared" si="47"/>
        <v>0</v>
      </c>
      <c r="AI86" s="1" t="str">
        <f t="shared" si="36"/>
        <v/>
      </c>
      <c r="AJ86" s="1">
        <f t="shared" si="48"/>
        <v>0</v>
      </c>
      <c r="AK86" s="1" t="str">
        <f t="shared" si="37"/>
        <v/>
      </c>
      <c r="AL86" s="1">
        <f t="shared" si="50"/>
        <v>0</v>
      </c>
      <c r="AM86" s="1" t="str">
        <f t="shared" si="38"/>
        <v/>
      </c>
      <c r="AN86" s="1">
        <f t="shared" si="49"/>
        <v>0</v>
      </c>
      <c r="AO86" s="1" t="str">
        <f t="shared" si="39"/>
        <v/>
      </c>
    </row>
    <row r="87" spans="1:41">
      <c r="A87" s="34">
        <v>78</v>
      </c>
      <c r="B87" s="316"/>
      <c r="C87" s="59"/>
      <c r="D87" s="59"/>
      <c r="E87" s="320"/>
      <c r="F87" s="59"/>
      <c r="G87" s="60"/>
      <c r="H87" s="61"/>
      <c r="I87" s="189"/>
      <c r="J87" s="61"/>
      <c r="K87" s="189"/>
      <c r="L87" s="61"/>
      <c r="M87" s="318"/>
      <c r="N87" s="62"/>
      <c r="O87" s="62"/>
      <c r="S87" s="68" t="str">
        <f>IF(種目情報!A80="","",種目情報!A80)</f>
        <v/>
      </c>
      <c r="T87" s="69" t="str">
        <f>IF(種目情報!E78="","",種目情報!E78)</f>
        <v/>
      </c>
      <c r="V87" s="5" t="str">
        <f t="shared" si="40"/>
        <v/>
      </c>
      <c r="W87" s="5" t="str">
        <f t="shared" si="41"/>
        <v/>
      </c>
      <c r="X87" s="5" t="str">
        <f t="shared" si="42"/>
        <v/>
      </c>
      <c r="Y87" s="5" t="str">
        <f t="shared" si="43"/>
        <v/>
      </c>
      <c r="Z87" s="5" t="str">
        <f t="shared" si="44"/>
        <v/>
      </c>
      <c r="AA87" s="10" t="str">
        <f>IF(F87="男",data_kyogisha!A79,"")</f>
        <v/>
      </c>
      <c r="AB87" s="5" t="str">
        <f t="shared" si="33"/>
        <v/>
      </c>
      <c r="AC87" s="5" t="str">
        <f t="shared" si="34"/>
        <v/>
      </c>
      <c r="AD87" s="5" t="str">
        <f t="shared" si="45"/>
        <v/>
      </c>
      <c r="AE87" s="5" t="str">
        <f t="shared" si="35"/>
        <v/>
      </c>
      <c r="AF87" s="5" t="str">
        <f t="shared" si="46"/>
        <v/>
      </c>
      <c r="AG87" s="5" t="str">
        <f>IF(F87="女",data_kyogisha!A79,"")</f>
        <v/>
      </c>
      <c r="AH87" s="1">
        <f t="shared" si="47"/>
        <v>0</v>
      </c>
      <c r="AI87" s="1" t="str">
        <f t="shared" si="36"/>
        <v/>
      </c>
      <c r="AJ87" s="1">
        <f t="shared" si="48"/>
        <v>0</v>
      </c>
      <c r="AK87" s="1" t="str">
        <f t="shared" si="37"/>
        <v/>
      </c>
      <c r="AL87" s="1">
        <f t="shared" si="50"/>
        <v>0</v>
      </c>
      <c r="AM87" s="1" t="str">
        <f t="shared" si="38"/>
        <v/>
      </c>
      <c r="AN87" s="1">
        <f t="shared" si="49"/>
        <v>0</v>
      </c>
      <c r="AO87" s="1" t="str">
        <f t="shared" si="39"/>
        <v/>
      </c>
    </row>
    <row r="88" spans="1:41">
      <c r="A88" s="34">
        <v>79</v>
      </c>
      <c r="B88" s="316"/>
      <c r="C88" s="59"/>
      <c r="D88" s="59"/>
      <c r="E88" s="320"/>
      <c r="F88" s="59"/>
      <c r="G88" s="60"/>
      <c r="H88" s="61"/>
      <c r="I88" s="189"/>
      <c r="J88" s="61"/>
      <c r="K88" s="189"/>
      <c r="L88" s="61"/>
      <c r="M88" s="318"/>
      <c r="N88" s="62"/>
      <c r="O88" s="62"/>
      <c r="S88" s="68" t="str">
        <f>IF(種目情報!A81="","",種目情報!A81)</f>
        <v/>
      </c>
      <c r="T88" s="69" t="str">
        <f>IF(種目情報!E79="","",種目情報!E79)</f>
        <v/>
      </c>
      <c r="V88" s="5" t="str">
        <f t="shared" si="40"/>
        <v/>
      </c>
      <c r="W88" s="5" t="str">
        <f t="shared" si="41"/>
        <v/>
      </c>
      <c r="X88" s="5" t="str">
        <f t="shared" si="42"/>
        <v/>
      </c>
      <c r="Y88" s="5" t="str">
        <f t="shared" si="43"/>
        <v/>
      </c>
      <c r="Z88" s="5" t="str">
        <f t="shared" si="44"/>
        <v/>
      </c>
      <c r="AA88" s="10" t="str">
        <f>IF(F88="男",data_kyogisha!A80,"")</f>
        <v/>
      </c>
      <c r="AB88" s="5" t="str">
        <f t="shared" si="33"/>
        <v/>
      </c>
      <c r="AC88" s="5" t="str">
        <f t="shared" si="34"/>
        <v/>
      </c>
      <c r="AD88" s="5" t="str">
        <f t="shared" si="45"/>
        <v/>
      </c>
      <c r="AE88" s="5" t="str">
        <f t="shared" si="35"/>
        <v/>
      </c>
      <c r="AF88" s="5" t="str">
        <f t="shared" si="46"/>
        <v/>
      </c>
      <c r="AG88" s="5" t="str">
        <f>IF(F88="女",data_kyogisha!A80,"")</f>
        <v/>
      </c>
      <c r="AH88" s="1">
        <f t="shared" si="47"/>
        <v>0</v>
      </c>
      <c r="AI88" s="1" t="str">
        <f t="shared" si="36"/>
        <v/>
      </c>
      <c r="AJ88" s="1">
        <f t="shared" si="48"/>
        <v>0</v>
      </c>
      <c r="AK88" s="1" t="str">
        <f t="shared" si="37"/>
        <v/>
      </c>
      <c r="AL88" s="1">
        <f t="shared" si="50"/>
        <v>0</v>
      </c>
      <c r="AM88" s="1" t="str">
        <f t="shared" si="38"/>
        <v/>
      </c>
      <c r="AN88" s="1">
        <f t="shared" si="49"/>
        <v>0</v>
      </c>
      <c r="AO88" s="1" t="str">
        <f t="shared" si="39"/>
        <v/>
      </c>
    </row>
    <row r="89" spans="1:41">
      <c r="A89" s="34">
        <v>80</v>
      </c>
      <c r="B89" s="316"/>
      <c r="C89" s="59"/>
      <c r="D89" s="59"/>
      <c r="E89" s="320"/>
      <c r="F89" s="59"/>
      <c r="G89" s="60"/>
      <c r="H89" s="61"/>
      <c r="I89" s="189"/>
      <c r="J89" s="61"/>
      <c r="K89" s="189"/>
      <c r="L89" s="61"/>
      <c r="M89" s="318"/>
      <c r="N89" s="62"/>
      <c r="O89" s="62"/>
      <c r="S89" s="68" t="str">
        <f>IF(種目情報!A82="","",種目情報!A82)</f>
        <v/>
      </c>
      <c r="T89" s="69" t="str">
        <f>IF(種目情報!E80="","",種目情報!E80)</f>
        <v/>
      </c>
      <c r="V89" s="5" t="str">
        <f t="shared" si="40"/>
        <v/>
      </c>
      <c r="W89" s="5" t="str">
        <f t="shared" si="41"/>
        <v/>
      </c>
      <c r="X89" s="5" t="str">
        <f t="shared" si="42"/>
        <v/>
      </c>
      <c r="Y89" s="5" t="str">
        <f t="shared" si="43"/>
        <v/>
      </c>
      <c r="Z89" s="5" t="str">
        <f t="shared" si="44"/>
        <v/>
      </c>
      <c r="AA89" s="10" t="str">
        <f>IF(F89="男",data_kyogisha!A81,"")</f>
        <v/>
      </c>
      <c r="AB89" s="5" t="str">
        <f t="shared" si="33"/>
        <v/>
      </c>
      <c r="AC89" s="5" t="str">
        <f t="shared" si="34"/>
        <v/>
      </c>
      <c r="AD89" s="5" t="str">
        <f t="shared" si="45"/>
        <v/>
      </c>
      <c r="AE89" s="5" t="str">
        <f t="shared" si="35"/>
        <v/>
      </c>
      <c r="AF89" s="5" t="str">
        <f t="shared" si="46"/>
        <v/>
      </c>
      <c r="AG89" s="5" t="str">
        <f>IF(F89="女",data_kyogisha!A81,"")</f>
        <v/>
      </c>
      <c r="AH89" s="1">
        <f t="shared" si="47"/>
        <v>0</v>
      </c>
      <c r="AI89" s="1" t="str">
        <f t="shared" si="36"/>
        <v/>
      </c>
      <c r="AJ89" s="1">
        <f t="shared" si="48"/>
        <v>0</v>
      </c>
      <c r="AK89" s="1" t="str">
        <f t="shared" si="37"/>
        <v/>
      </c>
      <c r="AL89" s="1">
        <f t="shared" si="50"/>
        <v>0</v>
      </c>
      <c r="AM89" s="1" t="str">
        <f t="shared" si="38"/>
        <v/>
      </c>
      <c r="AN89" s="1">
        <f t="shared" si="49"/>
        <v>0</v>
      </c>
      <c r="AO89" s="1" t="str">
        <f t="shared" si="39"/>
        <v/>
      </c>
    </row>
    <row r="90" spans="1:41">
      <c r="A90" s="34">
        <v>81</v>
      </c>
      <c r="B90" s="316"/>
      <c r="C90" s="59"/>
      <c r="D90" s="59"/>
      <c r="E90" s="320"/>
      <c r="F90" s="59"/>
      <c r="G90" s="60"/>
      <c r="H90" s="61"/>
      <c r="I90" s="189"/>
      <c r="J90" s="61"/>
      <c r="K90" s="189"/>
      <c r="L90" s="61"/>
      <c r="M90" s="318"/>
      <c r="N90" s="62"/>
      <c r="O90" s="62"/>
      <c r="S90" s="68" t="str">
        <f>IF(種目情報!A83="","",種目情報!A83)</f>
        <v/>
      </c>
      <c r="T90" s="69" t="str">
        <f>IF(種目情報!E81="","",種目情報!E81)</f>
        <v/>
      </c>
      <c r="V90" s="5" t="str">
        <f t="shared" si="40"/>
        <v/>
      </c>
      <c r="W90" s="5" t="str">
        <f t="shared" si="41"/>
        <v/>
      </c>
      <c r="X90" s="5" t="str">
        <f t="shared" si="42"/>
        <v/>
      </c>
      <c r="Y90" s="5" t="str">
        <f t="shared" si="43"/>
        <v/>
      </c>
      <c r="Z90" s="5" t="str">
        <f t="shared" si="44"/>
        <v/>
      </c>
      <c r="AA90" s="10" t="str">
        <f>IF(F90="男",data_kyogisha!A82,"")</f>
        <v/>
      </c>
      <c r="AB90" s="5" t="str">
        <f t="shared" si="33"/>
        <v/>
      </c>
      <c r="AC90" s="5" t="str">
        <f t="shared" si="34"/>
        <v/>
      </c>
      <c r="AD90" s="5" t="str">
        <f t="shared" si="45"/>
        <v/>
      </c>
      <c r="AE90" s="5" t="str">
        <f t="shared" si="35"/>
        <v/>
      </c>
      <c r="AF90" s="5" t="str">
        <f t="shared" si="46"/>
        <v/>
      </c>
      <c r="AG90" s="5" t="str">
        <f>IF(F90="女",data_kyogisha!A82,"")</f>
        <v/>
      </c>
      <c r="AH90" s="1">
        <f t="shared" si="47"/>
        <v>0</v>
      </c>
      <c r="AI90" s="1" t="str">
        <f t="shared" si="36"/>
        <v/>
      </c>
      <c r="AJ90" s="1">
        <f t="shared" si="48"/>
        <v>0</v>
      </c>
      <c r="AK90" s="1" t="str">
        <f t="shared" si="37"/>
        <v/>
      </c>
      <c r="AL90" s="1">
        <f t="shared" si="50"/>
        <v>0</v>
      </c>
      <c r="AM90" s="1" t="str">
        <f t="shared" si="38"/>
        <v/>
      </c>
      <c r="AN90" s="1">
        <f t="shared" si="49"/>
        <v>0</v>
      </c>
      <c r="AO90" s="1" t="str">
        <f t="shared" si="39"/>
        <v/>
      </c>
    </row>
    <row r="91" spans="1:41">
      <c r="A91" s="34">
        <v>82</v>
      </c>
      <c r="B91" s="316"/>
      <c r="C91" s="59"/>
      <c r="D91" s="59"/>
      <c r="E91" s="320"/>
      <c r="F91" s="59"/>
      <c r="G91" s="60"/>
      <c r="H91" s="61"/>
      <c r="I91" s="189"/>
      <c r="J91" s="61"/>
      <c r="K91" s="189"/>
      <c r="L91" s="61"/>
      <c r="M91" s="318"/>
      <c r="N91" s="62"/>
      <c r="O91" s="62"/>
      <c r="S91" s="68" t="str">
        <f>IF(種目情報!A84="","",種目情報!A84)</f>
        <v/>
      </c>
      <c r="T91" s="69" t="str">
        <f>IF(種目情報!E82="","",種目情報!E82)</f>
        <v/>
      </c>
      <c r="V91" s="5" t="str">
        <f t="shared" si="40"/>
        <v/>
      </c>
      <c r="W91" s="5" t="str">
        <f t="shared" si="41"/>
        <v/>
      </c>
      <c r="X91" s="5" t="str">
        <f t="shared" si="42"/>
        <v/>
      </c>
      <c r="Y91" s="5" t="str">
        <f t="shared" si="43"/>
        <v/>
      </c>
      <c r="Z91" s="5" t="str">
        <f t="shared" si="44"/>
        <v/>
      </c>
      <c r="AA91" s="10" t="str">
        <f>IF(F91="男",data_kyogisha!A83,"")</f>
        <v/>
      </c>
      <c r="AB91" s="5" t="str">
        <f t="shared" si="33"/>
        <v/>
      </c>
      <c r="AC91" s="5" t="str">
        <f t="shared" si="34"/>
        <v/>
      </c>
      <c r="AD91" s="5" t="str">
        <f t="shared" si="45"/>
        <v/>
      </c>
      <c r="AE91" s="5" t="str">
        <f t="shared" si="35"/>
        <v/>
      </c>
      <c r="AF91" s="5" t="str">
        <f t="shared" si="46"/>
        <v/>
      </c>
      <c r="AG91" s="5" t="str">
        <f>IF(F91="女",data_kyogisha!A83,"")</f>
        <v/>
      </c>
      <c r="AH91" s="1">
        <f t="shared" si="47"/>
        <v>0</v>
      </c>
      <c r="AI91" s="1" t="str">
        <f t="shared" si="36"/>
        <v/>
      </c>
      <c r="AJ91" s="1">
        <f t="shared" si="48"/>
        <v>0</v>
      </c>
      <c r="AK91" s="1" t="str">
        <f t="shared" si="37"/>
        <v/>
      </c>
      <c r="AL91" s="1">
        <f t="shared" si="50"/>
        <v>0</v>
      </c>
      <c r="AM91" s="1" t="str">
        <f t="shared" si="38"/>
        <v/>
      </c>
      <c r="AN91" s="1">
        <f t="shared" si="49"/>
        <v>0</v>
      </c>
      <c r="AO91" s="1" t="str">
        <f t="shared" si="39"/>
        <v/>
      </c>
    </row>
    <row r="92" spans="1:41">
      <c r="A92" s="34">
        <v>83</v>
      </c>
      <c r="B92" s="316"/>
      <c r="C92" s="59"/>
      <c r="D92" s="59"/>
      <c r="E92" s="320"/>
      <c r="F92" s="59"/>
      <c r="G92" s="60"/>
      <c r="H92" s="61"/>
      <c r="I92" s="189"/>
      <c r="J92" s="61"/>
      <c r="K92" s="189"/>
      <c r="L92" s="61"/>
      <c r="M92" s="318"/>
      <c r="N92" s="62"/>
      <c r="O92" s="62"/>
      <c r="S92" s="68" t="str">
        <f>IF(種目情報!A85="","",種目情報!A85)</f>
        <v/>
      </c>
      <c r="T92" s="69" t="str">
        <f>IF(種目情報!E83="","",種目情報!E83)</f>
        <v/>
      </c>
      <c r="V92" s="5" t="str">
        <f t="shared" si="40"/>
        <v/>
      </c>
      <c r="W92" s="5" t="str">
        <f t="shared" si="41"/>
        <v/>
      </c>
      <c r="X92" s="5" t="str">
        <f t="shared" si="42"/>
        <v/>
      </c>
      <c r="Y92" s="5" t="str">
        <f t="shared" si="43"/>
        <v/>
      </c>
      <c r="Z92" s="5" t="str">
        <f t="shared" si="44"/>
        <v/>
      </c>
      <c r="AA92" s="10" t="str">
        <f>IF(F92="男",data_kyogisha!A84,"")</f>
        <v/>
      </c>
      <c r="AB92" s="5" t="str">
        <f t="shared" si="33"/>
        <v/>
      </c>
      <c r="AC92" s="5" t="str">
        <f t="shared" si="34"/>
        <v/>
      </c>
      <c r="AD92" s="5" t="str">
        <f t="shared" si="45"/>
        <v/>
      </c>
      <c r="AE92" s="5" t="str">
        <f t="shared" si="35"/>
        <v/>
      </c>
      <c r="AF92" s="5" t="str">
        <f t="shared" si="46"/>
        <v/>
      </c>
      <c r="AG92" s="5" t="str">
        <f>IF(F92="女",data_kyogisha!A84,"")</f>
        <v/>
      </c>
      <c r="AH92" s="1">
        <f t="shared" si="47"/>
        <v>0</v>
      </c>
      <c r="AI92" s="1" t="str">
        <f t="shared" si="36"/>
        <v/>
      </c>
      <c r="AJ92" s="1">
        <f t="shared" si="48"/>
        <v>0</v>
      </c>
      <c r="AK92" s="1" t="str">
        <f t="shared" si="37"/>
        <v/>
      </c>
      <c r="AL92" s="1">
        <f t="shared" si="50"/>
        <v>0</v>
      </c>
      <c r="AM92" s="1" t="str">
        <f t="shared" si="38"/>
        <v/>
      </c>
      <c r="AN92" s="1">
        <f t="shared" si="49"/>
        <v>0</v>
      </c>
      <c r="AO92" s="1" t="str">
        <f t="shared" si="39"/>
        <v/>
      </c>
    </row>
    <row r="93" spans="1:41">
      <c r="A93" s="34">
        <v>84</v>
      </c>
      <c r="B93" s="316"/>
      <c r="C93" s="59"/>
      <c r="D93" s="59"/>
      <c r="E93" s="320"/>
      <c r="F93" s="59"/>
      <c r="G93" s="60"/>
      <c r="H93" s="61"/>
      <c r="I93" s="189"/>
      <c r="J93" s="61"/>
      <c r="K93" s="189"/>
      <c r="L93" s="61"/>
      <c r="M93" s="318"/>
      <c r="N93" s="62"/>
      <c r="O93" s="62"/>
      <c r="S93" s="68" t="str">
        <f>IF(種目情報!A86="","",種目情報!A86)</f>
        <v/>
      </c>
      <c r="T93" s="69" t="str">
        <f>IF(種目情報!E84="","",種目情報!E84)</f>
        <v/>
      </c>
      <c r="V93" s="5" t="str">
        <f t="shared" si="40"/>
        <v/>
      </c>
      <c r="W93" s="5" t="str">
        <f t="shared" si="41"/>
        <v/>
      </c>
      <c r="X93" s="5" t="str">
        <f t="shared" si="42"/>
        <v/>
      </c>
      <c r="Y93" s="5" t="str">
        <f t="shared" si="43"/>
        <v/>
      </c>
      <c r="Z93" s="5" t="str">
        <f t="shared" si="44"/>
        <v/>
      </c>
      <c r="AA93" s="10" t="str">
        <f>IF(F93="男",data_kyogisha!A85,"")</f>
        <v/>
      </c>
      <c r="AB93" s="5" t="str">
        <f t="shared" si="33"/>
        <v/>
      </c>
      <c r="AC93" s="5" t="str">
        <f t="shared" si="34"/>
        <v/>
      </c>
      <c r="AD93" s="5" t="str">
        <f t="shared" si="45"/>
        <v/>
      </c>
      <c r="AE93" s="5" t="str">
        <f t="shared" si="35"/>
        <v/>
      </c>
      <c r="AF93" s="5" t="str">
        <f t="shared" si="46"/>
        <v/>
      </c>
      <c r="AG93" s="5" t="str">
        <f>IF(F93="女",data_kyogisha!A85,"")</f>
        <v/>
      </c>
      <c r="AH93" s="1">
        <f t="shared" si="47"/>
        <v>0</v>
      </c>
      <c r="AI93" s="1" t="str">
        <f t="shared" si="36"/>
        <v/>
      </c>
      <c r="AJ93" s="1">
        <f t="shared" si="48"/>
        <v>0</v>
      </c>
      <c r="AK93" s="1" t="str">
        <f t="shared" si="37"/>
        <v/>
      </c>
      <c r="AL93" s="1">
        <f t="shared" si="50"/>
        <v>0</v>
      </c>
      <c r="AM93" s="1" t="str">
        <f t="shared" si="38"/>
        <v/>
      </c>
      <c r="AN93" s="1">
        <f t="shared" si="49"/>
        <v>0</v>
      </c>
      <c r="AO93" s="1" t="str">
        <f t="shared" si="39"/>
        <v/>
      </c>
    </row>
    <row r="94" spans="1:41">
      <c r="A94" s="34">
        <v>85</v>
      </c>
      <c r="B94" s="316"/>
      <c r="C94" s="59"/>
      <c r="D94" s="59"/>
      <c r="E94" s="320"/>
      <c r="F94" s="59"/>
      <c r="G94" s="60"/>
      <c r="H94" s="61"/>
      <c r="I94" s="189"/>
      <c r="J94" s="61"/>
      <c r="K94" s="189"/>
      <c r="L94" s="61"/>
      <c r="M94" s="318"/>
      <c r="N94" s="62"/>
      <c r="O94" s="62"/>
      <c r="V94" s="5" t="str">
        <f t="shared" si="40"/>
        <v/>
      </c>
      <c r="W94" s="5" t="str">
        <f t="shared" si="41"/>
        <v/>
      </c>
      <c r="X94" s="5" t="str">
        <f t="shared" si="42"/>
        <v/>
      </c>
      <c r="Y94" s="5" t="str">
        <f t="shared" si="43"/>
        <v/>
      </c>
      <c r="Z94" s="5" t="str">
        <f t="shared" si="44"/>
        <v/>
      </c>
      <c r="AA94" s="10" t="str">
        <f>IF(F94="男",data_kyogisha!A86,"")</f>
        <v/>
      </c>
      <c r="AB94" s="5" t="str">
        <f t="shared" si="33"/>
        <v/>
      </c>
      <c r="AC94" s="5" t="str">
        <f t="shared" si="34"/>
        <v/>
      </c>
      <c r="AD94" s="5" t="str">
        <f t="shared" si="45"/>
        <v/>
      </c>
      <c r="AE94" s="5" t="str">
        <f t="shared" si="35"/>
        <v/>
      </c>
      <c r="AF94" s="5" t="str">
        <f t="shared" si="46"/>
        <v/>
      </c>
      <c r="AG94" s="5" t="str">
        <f>IF(F94="女",data_kyogisha!A86,"")</f>
        <v/>
      </c>
      <c r="AH94" s="1">
        <f t="shared" si="47"/>
        <v>0</v>
      </c>
      <c r="AI94" s="1" t="str">
        <f t="shared" si="36"/>
        <v/>
      </c>
      <c r="AJ94" s="1">
        <f t="shared" si="48"/>
        <v>0</v>
      </c>
      <c r="AK94" s="1" t="str">
        <f t="shared" si="37"/>
        <v/>
      </c>
      <c r="AL94" s="1">
        <f t="shared" si="50"/>
        <v>0</v>
      </c>
      <c r="AM94" s="1" t="str">
        <f t="shared" si="38"/>
        <v/>
      </c>
      <c r="AN94" s="1">
        <f t="shared" si="49"/>
        <v>0</v>
      </c>
      <c r="AO94" s="1" t="str">
        <f t="shared" si="39"/>
        <v/>
      </c>
    </row>
    <row r="95" spans="1:41">
      <c r="A95" s="34">
        <v>86</v>
      </c>
      <c r="B95" s="316"/>
      <c r="C95" s="59"/>
      <c r="D95" s="59"/>
      <c r="E95" s="320"/>
      <c r="F95" s="59"/>
      <c r="G95" s="60"/>
      <c r="H95" s="61"/>
      <c r="I95" s="189"/>
      <c r="J95" s="61"/>
      <c r="K95" s="189"/>
      <c r="L95" s="61"/>
      <c r="M95" s="318"/>
      <c r="N95" s="62"/>
      <c r="O95" s="62"/>
      <c r="V95" s="5" t="str">
        <f t="shared" si="40"/>
        <v/>
      </c>
      <c r="W95" s="5" t="str">
        <f t="shared" si="41"/>
        <v/>
      </c>
      <c r="X95" s="5" t="str">
        <f t="shared" si="42"/>
        <v/>
      </c>
      <c r="Y95" s="5" t="str">
        <f t="shared" si="43"/>
        <v/>
      </c>
      <c r="Z95" s="5" t="str">
        <f t="shared" si="44"/>
        <v/>
      </c>
      <c r="AA95" s="10" t="str">
        <f>IF(F95="男",data_kyogisha!A87,"")</f>
        <v/>
      </c>
      <c r="AB95" s="5" t="str">
        <f t="shared" si="33"/>
        <v/>
      </c>
      <c r="AC95" s="5" t="str">
        <f t="shared" si="34"/>
        <v/>
      </c>
      <c r="AD95" s="5" t="str">
        <f t="shared" si="45"/>
        <v/>
      </c>
      <c r="AE95" s="5" t="str">
        <f t="shared" si="35"/>
        <v/>
      </c>
      <c r="AF95" s="5" t="str">
        <f t="shared" si="46"/>
        <v/>
      </c>
      <c r="AG95" s="5" t="str">
        <f>IF(F95="女",data_kyogisha!A87,"")</f>
        <v/>
      </c>
      <c r="AH95" s="1">
        <f t="shared" si="47"/>
        <v>0</v>
      </c>
      <c r="AI95" s="1" t="str">
        <f t="shared" si="36"/>
        <v/>
      </c>
      <c r="AJ95" s="1">
        <f t="shared" si="48"/>
        <v>0</v>
      </c>
      <c r="AK95" s="1" t="str">
        <f t="shared" si="37"/>
        <v/>
      </c>
      <c r="AL95" s="1">
        <f t="shared" si="50"/>
        <v>0</v>
      </c>
      <c r="AM95" s="1" t="str">
        <f t="shared" si="38"/>
        <v/>
      </c>
      <c r="AN95" s="1">
        <f t="shared" si="49"/>
        <v>0</v>
      </c>
      <c r="AO95" s="1" t="str">
        <f t="shared" si="39"/>
        <v/>
      </c>
    </row>
    <row r="96" spans="1:41">
      <c r="A96" s="34">
        <v>87</v>
      </c>
      <c r="B96" s="316"/>
      <c r="C96" s="59"/>
      <c r="D96" s="59"/>
      <c r="E96" s="320"/>
      <c r="F96" s="59"/>
      <c r="G96" s="60"/>
      <c r="H96" s="61"/>
      <c r="I96" s="189"/>
      <c r="J96" s="61"/>
      <c r="K96" s="189"/>
      <c r="L96" s="61"/>
      <c r="M96" s="318"/>
      <c r="N96" s="62"/>
      <c r="O96" s="62"/>
      <c r="V96" s="5" t="str">
        <f t="shared" si="40"/>
        <v/>
      </c>
      <c r="W96" s="5" t="str">
        <f t="shared" si="41"/>
        <v/>
      </c>
      <c r="X96" s="5" t="str">
        <f t="shared" si="42"/>
        <v/>
      </c>
      <c r="Y96" s="5" t="str">
        <f t="shared" si="43"/>
        <v/>
      </c>
      <c r="Z96" s="5" t="str">
        <f t="shared" si="44"/>
        <v/>
      </c>
      <c r="AA96" s="10" t="str">
        <f>IF(F96="男",data_kyogisha!A88,"")</f>
        <v/>
      </c>
      <c r="AB96" s="5" t="str">
        <f t="shared" si="33"/>
        <v/>
      </c>
      <c r="AC96" s="5" t="str">
        <f t="shared" si="34"/>
        <v/>
      </c>
      <c r="AD96" s="5" t="str">
        <f t="shared" si="45"/>
        <v/>
      </c>
      <c r="AE96" s="5" t="str">
        <f t="shared" si="35"/>
        <v/>
      </c>
      <c r="AF96" s="5" t="str">
        <f t="shared" si="46"/>
        <v/>
      </c>
      <c r="AG96" s="5" t="str">
        <f>IF(F96="女",data_kyogisha!A88,"")</f>
        <v/>
      </c>
      <c r="AH96" s="1">
        <f t="shared" si="47"/>
        <v>0</v>
      </c>
      <c r="AI96" s="1" t="str">
        <f t="shared" si="36"/>
        <v/>
      </c>
      <c r="AJ96" s="1">
        <f t="shared" si="48"/>
        <v>0</v>
      </c>
      <c r="AK96" s="1" t="str">
        <f t="shared" si="37"/>
        <v/>
      </c>
      <c r="AL96" s="1">
        <f t="shared" si="50"/>
        <v>0</v>
      </c>
      <c r="AM96" s="1" t="str">
        <f t="shared" si="38"/>
        <v/>
      </c>
      <c r="AN96" s="1">
        <f t="shared" si="49"/>
        <v>0</v>
      </c>
      <c r="AO96" s="1" t="str">
        <f t="shared" si="39"/>
        <v/>
      </c>
    </row>
    <row r="97" spans="1:41">
      <c r="A97" s="34">
        <v>88</v>
      </c>
      <c r="B97" s="316"/>
      <c r="C97" s="59"/>
      <c r="D97" s="59"/>
      <c r="E97" s="320"/>
      <c r="F97" s="59"/>
      <c r="G97" s="60"/>
      <c r="H97" s="61"/>
      <c r="I97" s="189"/>
      <c r="J97" s="61"/>
      <c r="K97" s="189"/>
      <c r="L97" s="61"/>
      <c r="M97" s="318"/>
      <c r="N97" s="62"/>
      <c r="O97" s="62"/>
      <c r="V97" s="5" t="str">
        <f t="shared" si="40"/>
        <v/>
      </c>
      <c r="W97" s="5" t="str">
        <f t="shared" si="41"/>
        <v/>
      </c>
      <c r="X97" s="5" t="str">
        <f t="shared" si="42"/>
        <v/>
      </c>
      <c r="Y97" s="5" t="str">
        <f t="shared" si="43"/>
        <v/>
      </c>
      <c r="Z97" s="5" t="str">
        <f t="shared" si="44"/>
        <v/>
      </c>
      <c r="AA97" s="10" t="str">
        <f>IF(F97="男",data_kyogisha!A89,"")</f>
        <v/>
      </c>
      <c r="AB97" s="5" t="str">
        <f t="shared" si="33"/>
        <v/>
      </c>
      <c r="AC97" s="5" t="str">
        <f t="shared" si="34"/>
        <v/>
      </c>
      <c r="AD97" s="5" t="str">
        <f t="shared" si="45"/>
        <v/>
      </c>
      <c r="AE97" s="5" t="str">
        <f t="shared" si="35"/>
        <v/>
      </c>
      <c r="AF97" s="5" t="str">
        <f t="shared" si="46"/>
        <v/>
      </c>
      <c r="AG97" s="5" t="str">
        <f>IF(F97="女",data_kyogisha!A89,"")</f>
        <v/>
      </c>
      <c r="AH97" s="1">
        <f t="shared" si="47"/>
        <v>0</v>
      </c>
      <c r="AI97" s="1" t="str">
        <f t="shared" si="36"/>
        <v/>
      </c>
      <c r="AJ97" s="1">
        <f t="shared" si="48"/>
        <v>0</v>
      </c>
      <c r="AK97" s="1" t="str">
        <f t="shared" si="37"/>
        <v/>
      </c>
      <c r="AL97" s="1">
        <f t="shared" si="50"/>
        <v>0</v>
      </c>
      <c r="AM97" s="1" t="str">
        <f t="shared" si="38"/>
        <v/>
      </c>
      <c r="AN97" s="1">
        <f t="shared" si="49"/>
        <v>0</v>
      </c>
      <c r="AO97" s="1" t="str">
        <f t="shared" si="39"/>
        <v/>
      </c>
    </row>
    <row r="98" spans="1:41">
      <c r="A98" s="34">
        <v>89</v>
      </c>
      <c r="B98" s="316"/>
      <c r="C98" s="59"/>
      <c r="D98" s="59"/>
      <c r="E98" s="320"/>
      <c r="F98" s="59"/>
      <c r="G98" s="60"/>
      <c r="H98" s="61"/>
      <c r="I98" s="189"/>
      <c r="J98" s="61"/>
      <c r="K98" s="189"/>
      <c r="L98" s="61"/>
      <c r="M98" s="318"/>
      <c r="N98" s="62"/>
      <c r="O98" s="62"/>
      <c r="V98" s="5" t="str">
        <f t="shared" si="40"/>
        <v/>
      </c>
      <c r="W98" s="5" t="str">
        <f t="shared" si="41"/>
        <v/>
      </c>
      <c r="X98" s="5" t="str">
        <f t="shared" si="42"/>
        <v/>
      </c>
      <c r="Y98" s="5" t="str">
        <f t="shared" si="43"/>
        <v/>
      </c>
      <c r="Z98" s="5" t="str">
        <f t="shared" si="44"/>
        <v/>
      </c>
      <c r="AA98" s="10" t="str">
        <f>IF(F98="男",data_kyogisha!A90,"")</f>
        <v/>
      </c>
      <c r="AB98" s="5" t="str">
        <f t="shared" si="33"/>
        <v/>
      </c>
      <c r="AC98" s="5" t="str">
        <f t="shared" si="34"/>
        <v/>
      </c>
      <c r="AD98" s="5" t="str">
        <f t="shared" si="45"/>
        <v/>
      </c>
      <c r="AE98" s="5" t="str">
        <f t="shared" si="35"/>
        <v/>
      </c>
      <c r="AF98" s="5" t="str">
        <f t="shared" si="46"/>
        <v/>
      </c>
      <c r="AG98" s="5" t="str">
        <f>IF(F98="女",data_kyogisha!A90,"")</f>
        <v/>
      </c>
      <c r="AH98" s="1">
        <f t="shared" si="47"/>
        <v>0</v>
      </c>
      <c r="AI98" s="1" t="str">
        <f t="shared" si="36"/>
        <v/>
      </c>
      <c r="AJ98" s="1">
        <f t="shared" si="48"/>
        <v>0</v>
      </c>
      <c r="AK98" s="1" t="str">
        <f t="shared" si="37"/>
        <v/>
      </c>
      <c r="AL98" s="1">
        <f t="shared" si="50"/>
        <v>0</v>
      </c>
      <c r="AM98" s="1" t="str">
        <f t="shared" si="38"/>
        <v/>
      </c>
      <c r="AN98" s="1">
        <f t="shared" si="49"/>
        <v>0</v>
      </c>
      <c r="AO98" s="1" t="str">
        <f t="shared" si="39"/>
        <v/>
      </c>
    </row>
    <row r="99" spans="1:41" ht="14.25" thickBot="1">
      <c r="A99" s="252">
        <v>90</v>
      </c>
      <c r="B99" s="317"/>
      <c r="C99" s="253"/>
      <c r="D99" s="253"/>
      <c r="E99" s="321"/>
      <c r="F99" s="253"/>
      <c r="G99" s="254"/>
      <c r="H99" s="255"/>
      <c r="I99" s="256"/>
      <c r="J99" s="255"/>
      <c r="K99" s="256"/>
      <c r="L99" s="255"/>
      <c r="M99" s="319"/>
      <c r="N99" s="257"/>
      <c r="O99" s="257"/>
      <c r="V99" s="127" t="str">
        <f t="shared" si="40"/>
        <v/>
      </c>
      <c r="W99" s="127" t="str">
        <f t="shared" si="41"/>
        <v/>
      </c>
      <c r="X99" s="127" t="str">
        <f t="shared" si="42"/>
        <v/>
      </c>
      <c r="Y99" s="127" t="str">
        <f t="shared" si="43"/>
        <v/>
      </c>
      <c r="Z99" s="127" t="str">
        <f t="shared" si="44"/>
        <v/>
      </c>
      <c r="AA99" s="128" t="str">
        <f>IF(F99="男",data_kyogisha!A91,"")</f>
        <v/>
      </c>
      <c r="AB99" s="127" t="str">
        <f t="shared" si="33"/>
        <v/>
      </c>
      <c r="AC99" s="127" t="str">
        <f t="shared" si="34"/>
        <v/>
      </c>
      <c r="AD99" s="127" t="str">
        <f t="shared" si="45"/>
        <v/>
      </c>
      <c r="AE99" s="127" t="str">
        <f t="shared" si="35"/>
        <v/>
      </c>
      <c r="AF99" s="127" t="str">
        <f t="shared" si="46"/>
        <v/>
      </c>
      <c r="AG99" s="127" t="str">
        <f>IF(F99="女",data_kyogisha!A91,"")</f>
        <v/>
      </c>
      <c r="AH99" s="127">
        <f t="shared" si="47"/>
        <v>0</v>
      </c>
      <c r="AI99" s="127" t="str">
        <f t="shared" si="36"/>
        <v/>
      </c>
      <c r="AJ99" s="127">
        <f t="shared" si="48"/>
        <v>0</v>
      </c>
      <c r="AK99" s="127" t="str">
        <f t="shared" si="37"/>
        <v/>
      </c>
      <c r="AL99" s="127">
        <f t="shared" si="50"/>
        <v>0</v>
      </c>
      <c r="AM99" s="127" t="str">
        <f t="shared" si="38"/>
        <v/>
      </c>
      <c r="AN99" s="127">
        <f t="shared" si="49"/>
        <v>0</v>
      </c>
      <c r="AO99" s="127" t="str">
        <f t="shared" si="39"/>
        <v/>
      </c>
    </row>
    <row r="100" spans="1:41">
      <c r="A100" s="258"/>
      <c r="B100" s="258"/>
      <c r="C100" s="258"/>
      <c r="D100" s="258"/>
      <c r="E100" s="251" t="s">
        <v>182</v>
      </c>
      <c r="F100" s="258">
        <f>SUM(H100:L100)</f>
        <v>0</v>
      </c>
      <c r="G100" s="258"/>
      <c r="H100" s="258">
        <f>COUNTA(H10:H99)</f>
        <v>0</v>
      </c>
      <c r="I100" s="258"/>
      <c r="J100" s="258">
        <f>COUNTA(J10:J99)</f>
        <v>0</v>
      </c>
      <c r="K100" s="258"/>
      <c r="L100" s="258">
        <f>COUNTA(L10:L99)</f>
        <v>0</v>
      </c>
      <c r="M100" s="258"/>
      <c r="N100" s="258"/>
      <c r="O100" s="258"/>
    </row>
    <row r="101" spans="1:41">
      <c r="E101" s="15" t="s">
        <v>187</v>
      </c>
      <c r="F101" s="1">
        <f>③リレー情報確認!F14+③リレー情報確認!L14+③リレー情報確認!R14+③リレー情報確認!X14</f>
        <v>0</v>
      </c>
    </row>
    <row r="102" spans="1:41">
      <c r="E102" s="15" t="s">
        <v>2</v>
      </c>
      <c r="F102" s="1">
        <f>COUNTIF(F10:F99,"男")</f>
        <v>0</v>
      </c>
    </row>
    <row r="103" spans="1:41">
      <c r="E103" s="1" t="s">
        <v>59</v>
      </c>
      <c r="F103" s="1">
        <f>COUNTIF(F10:F99,"女")</f>
        <v>1</v>
      </c>
    </row>
    <row r="104" spans="1:41">
      <c r="E104" s="1" t="s">
        <v>281</v>
      </c>
      <c r="F104" s="1">
        <f>SUM(F102:F103)</f>
        <v>1</v>
      </c>
    </row>
  </sheetData>
  <sheetProtection selectLockedCells="1"/>
  <mergeCells count="1">
    <mergeCell ref="M3:O3"/>
  </mergeCells>
  <phoneticPr fontId="3"/>
  <dataValidations count="9">
    <dataValidation imeMode="off" allowBlank="1" showInputMessage="1" showErrorMessage="1" sqref="M10:M99 I10:I99 K10:K99 G10:G99 E10:E99 N5:O6" xr:uid="{00000000-0002-0000-0200-000001000000}"/>
    <dataValidation type="list" allowBlank="1" showInputMessage="1" showErrorMessage="1" sqref="N10:O99" xr:uid="{00000000-0002-0000-0200-000002000000}">
      <formula1>$U$11</formula1>
    </dataValidation>
    <dataValidation type="list" imeMode="on" allowBlank="1" showInputMessage="1" showErrorMessage="1" sqref="F10:F99" xr:uid="{00000000-0002-0000-0200-000003000000}">
      <formula1>$R$11:$R$12</formula1>
    </dataValidation>
    <dataValidation imeMode="on" allowBlank="1" showInputMessage="1" showErrorMessage="1" sqref="C10:C99" xr:uid="{00000000-0002-0000-0200-000004000000}"/>
    <dataValidation imeMode="halfKatakana" allowBlank="1" showInputMessage="1" showErrorMessage="1" sqref="E9 D9:D99" xr:uid="{00000000-0002-0000-0200-000005000000}"/>
    <dataValidation type="list" allowBlank="1" showInputMessage="1" showErrorMessage="1" sqref="H10:H99" xr:uid="{00000000-0002-0000-0200-000006000000}">
      <formula1>IF(F10="","",IF(F10="男",$S$10:$S$18,$T$10:$T$17))</formula1>
    </dataValidation>
    <dataValidation type="list" allowBlank="1" showInputMessage="1" showErrorMessage="1" sqref="J10:J99" xr:uid="{00000000-0002-0000-0200-000007000000}">
      <formula1>IF(F10="","",IF(F10="男",$S$19:$S$29,$T$18:$T$25))</formula1>
    </dataValidation>
    <dataValidation type="whole" imeMode="off" allowBlank="1" showInputMessage="1" showErrorMessage="1" error="アルファベットは、入力不可です。_x000a_４桁の整数のみ入力出来ます。" sqref="B10:B99" xr:uid="{8360191C-9870-449F-9B12-9935C1B64B02}">
      <formula1>1</formula1>
      <formula2>9999</formula2>
    </dataValidation>
    <dataValidation type="list" allowBlank="1" showInputMessage="1" showErrorMessage="1" sqref="L10:L99" xr:uid="{7E745410-5868-464F-9BA6-16F168132522}">
      <formula1>IF(F10="","",IF(F10="男",$S$30:$S$32,$T$26:$T$28))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X14"/>
  <sheetViews>
    <sheetView zoomScaleNormal="100" workbookViewId="0">
      <pane ySplit="16" topLeftCell="A17" activePane="bottomLeft" state="frozen"/>
      <selection pane="bottomLeft" activeCell="C8" sqref="C8"/>
    </sheetView>
  </sheetViews>
  <sheetFormatPr defaultColWidth="9" defaultRowHeight="13.5"/>
  <cols>
    <col min="1" max="1" width="1.875" style="38" customWidth="1"/>
    <col min="2" max="2" width="4.5" style="38" customWidth="1"/>
    <col min="3" max="3" width="6.5" style="38" bestFit="1" customWidth="1"/>
    <col min="4" max="4" width="12.25" style="38" bestFit="1" customWidth="1"/>
    <col min="5" max="5" width="9.5" style="38" customWidth="1"/>
    <col min="6" max="6" width="8.5" style="38" bestFit="1" customWidth="1"/>
    <col min="7" max="7" width="5" style="39" customWidth="1"/>
    <col min="8" max="8" width="4.5" style="38" customWidth="1"/>
    <col min="9" max="9" width="10.125" style="38" customWidth="1"/>
    <col min="10" max="10" width="12.25" style="38" customWidth="1"/>
    <col min="11" max="11" width="9.5" style="38" customWidth="1"/>
    <col min="12" max="12" width="8.5" style="38" bestFit="1" customWidth="1"/>
    <col min="13" max="13" width="5" style="41" customWidth="1"/>
    <col min="14" max="14" width="4.5" style="38" customWidth="1"/>
    <col min="15" max="15" width="6.5" style="38" bestFit="1" customWidth="1"/>
    <col min="16" max="16" width="12.25" style="38" customWidth="1"/>
    <col min="17" max="17" width="9.5" style="38" customWidth="1"/>
    <col min="18" max="18" width="8.5" style="38" bestFit="1" customWidth="1"/>
    <col min="19" max="19" width="5" style="41" customWidth="1"/>
    <col min="20" max="20" width="4.5" style="38" customWidth="1"/>
    <col min="21" max="21" width="6.5" style="38" bestFit="1" customWidth="1"/>
    <col min="22" max="22" width="12.25" style="38" customWidth="1"/>
    <col min="23" max="23" width="9.5" style="38" customWidth="1"/>
    <col min="24" max="24" width="8.5" style="38" bestFit="1" customWidth="1"/>
    <col min="25" max="26" width="9" style="38"/>
    <col min="27" max="27" width="9" style="38" customWidth="1"/>
    <col min="28" max="16384" width="9" style="38"/>
  </cols>
  <sheetData>
    <row r="1" spans="1:24" ht="18" thickBot="1">
      <c r="A1" s="37" t="s">
        <v>175</v>
      </c>
      <c r="H1" s="40"/>
      <c r="I1" s="64" t="s">
        <v>79</v>
      </c>
      <c r="J1" s="405" t="str">
        <f>IF(①学校情報入力!D5="","",①学校情報入力!D5)</f>
        <v/>
      </c>
      <c r="K1" s="406"/>
      <c r="L1" s="407"/>
      <c r="M1" s="36"/>
      <c r="O1" s="64" t="s">
        <v>133</v>
      </c>
      <c r="P1" s="405" t="str">
        <f>IF(①学校情報入力!D6="","",①学校情報入力!D6)</f>
        <v/>
      </c>
      <c r="Q1" s="406"/>
      <c r="R1" s="407"/>
      <c r="T1" s="40"/>
      <c r="W1" s="134"/>
    </row>
    <row r="2" spans="1:24">
      <c r="H2" s="40"/>
      <c r="N2" s="40"/>
      <c r="T2" s="40"/>
    </row>
    <row r="3" spans="1:24" s="143" customFormat="1">
      <c r="A3" s="144"/>
      <c r="B3" s="140"/>
      <c r="C3" s="141" t="s">
        <v>174</v>
      </c>
      <c r="D3" s="142"/>
      <c r="E3" s="142"/>
      <c r="F3" s="142"/>
      <c r="G3" s="142"/>
      <c r="H3" s="142"/>
      <c r="I3" s="142"/>
      <c r="J3" s="142"/>
      <c r="K3" s="142"/>
      <c r="L3" s="142"/>
      <c r="M3" s="142"/>
      <c r="N3" s="142"/>
      <c r="O3" s="142"/>
      <c r="P3" s="158"/>
      <c r="Q3" s="158"/>
      <c r="R3" s="158"/>
      <c r="S3" s="158"/>
      <c r="T3" s="158"/>
      <c r="U3" s="158"/>
      <c r="V3" s="158"/>
      <c r="W3" s="158"/>
    </row>
    <row r="4" spans="1:24" s="143" customFormat="1">
      <c r="A4" s="144"/>
      <c r="B4" s="140"/>
      <c r="C4" s="141" t="s">
        <v>176</v>
      </c>
      <c r="D4" s="142"/>
      <c r="E4" s="142"/>
      <c r="F4" s="142"/>
      <c r="G4" s="142"/>
      <c r="H4" s="142"/>
      <c r="I4" s="142"/>
      <c r="J4" s="142"/>
      <c r="K4" s="142"/>
      <c r="L4" s="142"/>
      <c r="M4" s="142"/>
      <c r="N4" s="142"/>
      <c r="O4" s="142"/>
      <c r="P4" s="158"/>
      <c r="Q4" s="158"/>
      <c r="R4" s="158"/>
      <c r="S4" s="158"/>
      <c r="T4" s="158"/>
      <c r="U4" s="158"/>
      <c r="V4" s="158"/>
      <c r="W4" s="158"/>
    </row>
    <row r="5" spans="1:24">
      <c r="H5" s="144"/>
      <c r="N5" s="144"/>
      <c r="T5" s="144"/>
    </row>
    <row r="6" spans="1:24" s="145" customFormat="1">
      <c r="A6" s="155"/>
      <c r="B6" s="409" t="s">
        <v>118</v>
      </c>
      <c r="C6" s="409"/>
      <c r="D6" s="409"/>
      <c r="E6" s="409"/>
      <c r="F6" s="409"/>
      <c r="G6" s="156"/>
      <c r="H6" s="411" t="s">
        <v>119</v>
      </c>
      <c r="I6" s="412"/>
      <c r="J6" s="412"/>
      <c r="K6" s="412"/>
      <c r="L6" s="413"/>
      <c r="M6" s="157"/>
      <c r="N6" s="410" t="s">
        <v>120</v>
      </c>
      <c r="O6" s="410"/>
      <c r="P6" s="410"/>
      <c r="Q6" s="410"/>
      <c r="R6" s="410"/>
      <c r="S6" s="157"/>
      <c r="T6" s="410" t="s">
        <v>121</v>
      </c>
      <c r="U6" s="410"/>
      <c r="V6" s="410"/>
      <c r="W6" s="410"/>
      <c r="X6" s="410"/>
    </row>
    <row r="7" spans="1:24">
      <c r="B7" s="146" t="s">
        <v>100</v>
      </c>
      <c r="C7" s="146" t="s">
        <v>0</v>
      </c>
      <c r="D7" s="146" t="s">
        <v>104</v>
      </c>
      <c r="E7" s="146" t="s">
        <v>162</v>
      </c>
      <c r="F7" s="146" t="s">
        <v>40</v>
      </c>
      <c r="H7" s="147" t="s">
        <v>100</v>
      </c>
      <c r="I7" s="147" t="s">
        <v>0</v>
      </c>
      <c r="J7" s="146" t="s">
        <v>104</v>
      </c>
      <c r="K7" s="146" t="s">
        <v>162</v>
      </c>
      <c r="L7" s="146" t="s">
        <v>40</v>
      </c>
      <c r="N7" s="147" t="s">
        <v>100</v>
      </c>
      <c r="O7" s="147" t="s">
        <v>0</v>
      </c>
      <c r="P7" s="146" t="s">
        <v>104</v>
      </c>
      <c r="Q7" s="146" t="s">
        <v>162</v>
      </c>
      <c r="R7" s="146" t="s">
        <v>40</v>
      </c>
      <c r="T7" s="147" t="s">
        <v>100</v>
      </c>
      <c r="U7" s="147" t="s">
        <v>0</v>
      </c>
      <c r="V7" s="146" t="s">
        <v>104</v>
      </c>
      <c r="W7" s="146" t="s">
        <v>162</v>
      </c>
      <c r="X7" s="146" t="s">
        <v>40</v>
      </c>
    </row>
    <row r="8" spans="1:24">
      <c r="B8" s="148">
        <v>1</v>
      </c>
      <c r="C8" s="148" t="str">
        <f>IF(②選手情報入力!$AI$9&lt;1,"",VLOOKUP(B8,②選手情報入力!$AH$10:$AI$99,2,FALSE))</f>
        <v/>
      </c>
      <c r="D8" s="119" t="str">
        <f>IF(C8="","",VLOOKUP(C8,data_kyogisha!A:F,6,0))</f>
        <v/>
      </c>
      <c r="E8" s="119" t="str">
        <f>IF(C8="","",C8)</f>
        <v/>
      </c>
      <c r="F8" s="408" t="str">
        <f>IF(②選手情報入力!N5="","",②選手情報入力!N5)</f>
        <v/>
      </c>
      <c r="H8" s="148">
        <v>1</v>
      </c>
      <c r="I8" s="148" t="str">
        <f>IF(②選手情報入力!$AK$9&lt;1,"",VLOOKUP(H8,②選手情報入力!$AJ$10:$AK$99,2,FALSE))</f>
        <v/>
      </c>
      <c r="J8" s="119" t="str">
        <f>IF(I8="","",VLOOKUP(I8,data_kyogisha!A:F,6,0))</f>
        <v/>
      </c>
      <c r="K8" s="119" t="str">
        <f>IF(I8="","",I8)</f>
        <v/>
      </c>
      <c r="L8" s="414" t="str">
        <f>IF(②選手情報入力!O5="","",②選手情報入力!O5)</f>
        <v/>
      </c>
      <c r="N8" s="148">
        <v>1</v>
      </c>
      <c r="O8" s="148" t="str">
        <f>IF(②選手情報入力!$AM$9&lt;1,"",VLOOKUP(N8,②選手情報入力!$AL$10:$AM$99,2,FALSE))</f>
        <v/>
      </c>
      <c r="P8" s="119" t="str">
        <f>IF(O8="","",VLOOKUP(O8,data_kyogisha!A:F,6,0))</f>
        <v/>
      </c>
      <c r="Q8" s="119" t="str">
        <f>IF(O8="","",O8)</f>
        <v/>
      </c>
      <c r="R8" s="408" t="str">
        <f>IF(②選手情報入力!N6="","",②選手情報入力!N6)</f>
        <v/>
      </c>
      <c r="T8" s="148">
        <v>1</v>
      </c>
      <c r="U8" s="148" t="str">
        <f>IF(②選手情報入力!$AO$9&lt;1,"",VLOOKUP(T8,②選手情報入力!$AN$10:$AO$99,2,FALSE))</f>
        <v/>
      </c>
      <c r="V8" s="119" t="str">
        <f>IF(U8="","",VLOOKUP(U8,data_kyogisha!A:F,6,0))</f>
        <v/>
      </c>
      <c r="W8" s="119" t="str">
        <f>IF(U8="","",U8)</f>
        <v/>
      </c>
      <c r="X8" s="408" t="str">
        <f>IF(②選手情報入力!O6="","",②選手情報入力!O6)</f>
        <v/>
      </c>
    </row>
    <row r="9" spans="1:24">
      <c r="B9" s="149">
        <v>2</v>
      </c>
      <c r="C9" s="149" t="str">
        <f>IF(②選手情報入力!$AI$9&lt;2,"",VLOOKUP(B9,②選手情報入力!$AH$10:$AI$99,2,FALSE))</f>
        <v/>
      </c>
      <c r="D9" s="120" t="str">
        <f>IF(C9="","",VLOOKUP(C9,data_kyogisha!A:F,6,0))</f>
        <v/>
      </c>
      <c r="E9" s="120" t="str">
        <f t="shared" ref="E9:E13" si="0">IF(C9="","",C9)</f>
        <v/>
      </c>
      <c r="F9" s="408"/>
      <c r="H9" s="149">
        <v>2</v>
      </c>
      <c r="I9" s="149" t="str">
        <f>IF(②選手情報入力!$AK$9&lt;2,"",VLOOKUP(H9,②選手情報入力!$AJ$10:$AK$99,2,FALSE))</f>
        <v/>
      </c>
      <c r="J9" s="120" t="str">
        <f>IF(I9="","",VLOOKUP(I9,data_kyogisha!A:F,6,0))</f>
        <v/>
      </c>
      <c r="K9" s="120" t="str">
        <f t="shared" ref="K9:K13" si="1">IF(I9="","",I9)</f>
        <v/>
      </c>
      <c r="L9" s="415"/>
      <c r="N9" s="149">
        <v>2</v>
      </c>
      <c r="O9" s="149" t="str">
        <f>IF(②選手情報入力!$AM$9&lt;2,"",VLOOKUP(N9,②選手情報入力!$AL$10:$AM$99,2,FALSE))</f>
        <v/>
      </c>
      <c r="P9" s="120" t="str">
        <f>IF(O9="","",VLOOKUP(O9,data_kyogisha!A:F,6,0))</f>
        <v/>
      </c>
      <c r="Q9" s="120" t="str">
        <f t="shared" ref="Q9:Q13" si="2">IF(O9="","",O9)</f>
        <v/>
      </c>
      <c r="R9" s="408"/>
      <c r="T9" s="149">
        <v>2</v>
      </c>
      <c r="U9" s="149" t="str">
        <f>IF(②選手情報入力!$AO$9&lt;2,"",VLOOKUP(T9,②選手情報入力!$AN$10:$AO$99,2,FALSE))</f>
        <v/>
      </c>
      <c r="V9" s="120" t="str">
        <f>IF(U9="","",VLOOKUP(U9,data_kyogisha!A:F,6,0))</f>
        <v/>
      </c>
      <c r="W9" s="120" t="str">
        <f t="shared" ref="W9:W13" si="3">IF(U9="","",U9)</f>
        <v/>
      </c>
      <c r="X9" s="408"/>
    </row>
    <row r="10" spans="1:24">
      <c r="B10" s="149">
        <v>3</v>
      </c>
      <c r="C10" s="149" t="str">
        <f>IF(②選手情報入力!$AI$9&lt;3,"",VLOOKUP(B10,②選手情報入力!$AH$10:$AI$99,2,FALSE))</f>
        <v/>
      </c>
      <c r="D10" s="120" t="str">
        <f>IF(C10="","",VLOOKUP(C10,data_kyogisha!A:F,6,0))</f>
        <v/>
      </c>
      <c r="E10" s="120" t="str">
        <f t="shared" si="0"/>
        <v/>
      </c>
      <c r="F10" s="408"/>
      <c r="H10" s="149">
        <v>3</v>
      </c>
      <c r="I10" s="149" t="str">
        <f>IF(②選手情報入力!$AK$9&lt;3,"",VLOOKUP(H10,②選手情報入力!$AJ$10:$AK$99,2,FALSE))</f>
        <v/>
      </c>
      <c r="J10" s="120" t="str">
        <f>IF(I10="","",VLOOKUP(I10,data_kyogisha!A:F,6,0))</f>
        <v/>
      </c>
      <c r="K10" s="120" t="str">
        <f t="shared" si="1"/>
        <v/>
      </c>
      <c r="L10" s="415"/>
      <c r="N10" s="149">
        <v>3</v>
      </c>
      <c r="O10" s="149" t="str">
        <f>IF(②選手情報入力!$AM$9&lt;3,"",VLOOKUP(N10,②選手情報入力!$AL$10:$AM$99,2,FALSE))</f>
        <v/>
      </c>
      <c r="P10" s="120" t="str">
        <f>IF(O10="","",VLOOKUP(O10,data_kyogisha!A:F,6,0))</f>
        <v/>
      </c>
      <c r="Q10" s="120" t="str">
        <f t="shared" si="2"/>
        <v/>
      </c>
      <c r="R10" s="408"/>
      <c r="T10" s="149">
        <v>3</v>
      </c>
      <c r="U10" s="149" t="str">
        <f>IF(②選手情報入力!$AO$9&lt;3,"",VLOOKUP(T10,②選手情報入力!$AN$10:$AO$99,2,FALSE))</f>
        <v/>
      </c>
      <c r="V10" s="120" t="str">
        <f>IF(U10="","",VLOOKUP(U10,data_kyogisha!A:F,6,0))</f>
        <v/>
      </c>
      <c r="W10" s="120" t="str">
        <f t="shared" si="3"/>
        <v/>
      </c>
      <c r="X10" s="408"/>
    </row>
    <row r="11" spans="1:24">
      <c r="B11" s="149">
        <v>4</v>
      </c>
      <c r="C11" s="149" t="str">
        <f>IF(②選手情報入力!$AI$9&lt;4,"",VLOOKUP(B11,②選手情報入力!$AH$10:$AI$99,2,FALSE))</f>
        <v/>
      </c>
      <c r="D11" s="120" t="str">
        <f>IF(C11="","",VLOOKUP(C11,data_kyogisha!A:F,6,0))</f>
        <v/>
      </c>
      <c r="E11" s="120" t="str">
        <f t="shared" si="0"/>
        <v/>
      </c>
      <c r="F11" s="408"/>
      <c r="H11" s="149">
        <v>4</v>
      </c>
      <c r="I11" s="149" t="str">
        <f>IF(②選手情報入力!$AK$9&lt;4,"",VLOOKUP(H11,②選手情報入力!$AJ$10:$AK$99,2,FALSE))</f>
        <v/>
      </c>
      <c r="J11" s="120" t="str">
        <f>IF(I11="","",VLOOKUP(I11,data_kyogisha!A:F,6,0))</f>
        <v/>
      </c>
      <c r="K11" s="120" t="str">
        <f t="shared" si="1"/>
        <v/>
      </c>
      <c r="L11" s="415"/>
      <c r="N11" s="149">
        <v>4</v>
      </c>
      <c r="O11" s="149" t="str">
        <f>IF(②選手情報入力!$AM$9&lt;4,"",VLOOKUP(N11,②選手情報入力!$AL$10:$AM$99,2,FALSE))</f>
        <v/>
      </c>
      <c r="P11" s="120" t="str">
        <f>IF(O11="","",VLOOKUP(O11,data_kyogisha!A:F,6,0))</f>
        <v/>
      </c>
      <c r="Q11" s="120" t="str">
        <f t="shared" si="2"/>
        <v/>
      </c>
      <c r="R11" s="408"/>
      <c r="T11" s="149">
        <v>4</v>
      </c>
      <c r="U11" s="149" t="str">
        <f>IF(②選手情報入力!$AO$9&lt;4,"",VLOOKUP(T11,②選手情報入力!$AN$10:$AO$99,2,FALSE))</f>
        <v/>
      </c>
      <c r="V11" s="120" t="str">
        <f>IF(U11="","",VLOOKUP(U11,data_kyogisha!A:F,6,0))</f>
        <v/>
      </c>
      <c r="W11" s="120" t="str">
        <f t="shared" si="3"/>
        <v/>
      </c>
      <c r="X11" s="408"/>
    </row>
    <row r="12" spans="1:24">
      <c r="B12" s="149">
        <v>5</v>
      </c>
      <c r="C12" s="149" t="str">
        <f>IF(②選手情報入力!$AI$9&lt;5,"",VLOOKUP(B12,②選手情報入力!$AH$10:$AI$99,2,FALSE))</f>
        <v/>
      </c>
      <c r="D12" s="120" t="str">
        <f>IF(C12="","",VLOOKUP(C12,data_kyogisha!A:F,6,0))</f>
        <v/>
      </c>
      <c r="E12" s="120" t="str">
        <f t="shared" si="0"/>
        <v/>
      </c>
      <c r="F12" s="408"/>
      <c r="H12" s="149">
        <v>5</v>
      </c>
      <c r="I12" s="149" t="str">
        <f>IF(②選手情報入力!$AK$9&lt;5,"",VLOOKUP(H12,②選手情報入力!$AJ$10:$AK$99,2,FALSE))</f>
        <v/>
      </c>
      <c r="J12" s="120" t="str">
        <f>IF(I12="","",VLOOKUP(I12,data_kyogisha!A:F,6,0))</f>
        <v/>
      </c>
      <c r="K12" s="120" t="str">
        <f t="shared" si="1"/>
        <v/>
      </c>
      <c r="L12" s="415"/>
      <c r="N12" s="149">
        <v>5</v>
      </c>
      <c r="O12" s="149" t="str">
        <f>IF(②選手情報入力!$AM$9&lt;5,"",VLOOKUP(N12,②選手情報入力!$AL$10:$AM$99,2,FALSE))</f>
        <v/>
      </c>
      <c r="P12" s="120" t="str">
        <f>IF(O12="","",VLOOKUP(O12,data_kyogisha!A:F,6,0))</f>
        <v/>
      </c>
      <c r="Q12" s="120" t="str">
        <f t="shared" si="2"/>
        <v/>
      </c>
      <c r="R12" s="408"/>
      <c r="T12" s="149">
        <v>5</v>
      </c>
      <c r="U12" s="149" t="str">
        <f>IF(②選手情報入力!$AO$9&lt;5,"",VLOOKUP(T12,②選手情報入力!$AN$10:$AO$99,2,FALSE))</f>
        <v/>
      </c>
      <c r="V12" s="120" t="str">
        <f>IF(U12="","",VLOOKUP(U12,data_kyogisha!A:F,6,0))</f>
        <v/>
      </c>
      <c r="W12" s="120" t="str">
        <f t="shared" si="3"/>
        <v/>
      </c>
      <c r="X12" s="408"/>
    </row>
    <row r="13" spans="1:24">
      <c r="B13" s="150">
        <v>6</v>
      </c>
      <c r="C13" s="150" t="str">
        <f>IF(②選手情報入力!$AI$9&lt;6,"",VLOOKUP(B13,②選手情報入力!$AH$10:$AI$99,2,FALSE))</f>
        <v/>
      </c>
      <c r="D13" s="121" t="str">
        <f>IF(C13="","",VLOOKUP(C13,data_kyogisha!A:F,6,0))</f>
        <v/>
      </c>
      <c r="E13" s="121" t="str">
        <f t="shared" si="0"/>
        <v/>
      </c>
      <c r="F13" s="408"/>
      <c r="H13" s="150">
        <v>6</v>
      </c>
      <c r="I13" s="150" t="str">
        <f>IF(②選手情報入力!$AK$9&lt;6,"",VLOOKUP(H13,②選手情報入力!$AJ$10:$AK$99,2,FALSE))</f>
        <v/>
      </c>
      <c r="J13" s="121" t="str">
        <f>IF(I13="","",VLOOKUP(I13,data_kyogisha!A:F,6,0))</f>
        <v/>
      </c>
      <c r="K13" s="121" t="str">
        <f t="shared" si="1"/>
        <v/>
      </c>
      <c r="L13" s="416"/>
      <c r="N13" s="150">
        <v>6</v>
      </c>
      <c r="O13" s="150" t="str">
        <f>IF(②選手情報入力!$AM$9&lt;6,"",VLOOKUP(N13,②選手情報入力!$AL$10:$AM$99,2,FALSE))</f>
        <v/>
      </c>
      <c r="P13" s="121" t="str">
        <f>IF(O13="","",VLOOKUP(O13,data_kyogisha!A:F,6,0))</f>
        <v/>
      </c>
      <c r="Q13" s="121" t="str">
        <f t="shared" si="2"/>
        <v/>
      </c>
      <c r="R13" s="408"/>
      <c r="T13" s="150">
        <v>6</v>
      </c>
      <c r="U13" s="150" t="str">
        <f>IF(②選手情報入力!$AO$9&lt;6,"",VLOOKUP(T13,②選手情報入力!$AN$10:$AO$99,2,FALSE))</f>
        <v/>
      </c>
      <c r="V13" s="121" t="str">
        <f>IF(U13="","",VLOOKUP(U13,data_kyogisha!A:F,6,0))</f>
        <v/>
      </c>
      <c r="W13" s="121" t="str">
        <f t="shared" si="3"/>
        <v/>
      </c>
      <c r="X13" s="408"/>
    </row>
    <row r="14" spans="1:24">
      <c r="C14" s="151"/>
      <c r="D14" s="152" t="s">
        <v>75</v>
      </c>
      <c r="E14" s="153"/>
      <c r="F14" s="154">
        <f>IF(②選手情報入力!AI9&gt;=4,1,0)</f>
        <v>0</v>
      </c>
      <c r="H14" s="151"/>
      <c r="I14" s="151"/>
      <c r="J14" s="152" t="s">
        <v>75</v>
      </c>
      <c r="K14" s="153"/>
      <c r="L14" s="154">
        <f>IF(②選手情報入力!AK9&gt;=4,1,0)</f>
        <v>0</v>
      </c>
      <c r="N14" s="151"/>
      <c r="O14" s="151"/>
      <c r="P14" s="152" t="s">
        <v>75</v>
      </c>
      <c r="Q14" s="153"/>
      <c r="R14" s="154">
        <f>IF(②選手情報入力!AM9&gt;=4,1,0)</f>
        <v>0</v>
      </c>
      <c r="T14" s="151"/>
      <c r="U14" s="151"/>
      <c r="V14" s="152" t="s">
        <v>75</v>
      </c>
      <c r="W14" s="153"/>
      <c r="X14" s="154">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O8:R13 I8:L13 C8:F13 U8:X13" xr:uid="{00000000-0002-0000-0300-000000000000}"/>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N60"/>
  <sheetViews>
    <sheetView zoomScaleNormal="100" zoomScaleSheetLayoutView="96" workbookViewId="0">
      <pane ySplit="2" topLeftCell="A21" activePane="bottomLeft" state="frozen"/>
      <selection pane="bottomLeft" activeCell="C39" sqref="C39"/>
    </sheetView>
  </sheetViews>
  <sheetFormatPr defaultColWidth="9" defaultRowHeight="13.5"/>
  <cols>
    <col min="1" max="1" width="3.75" style="161" customWidth="1"/>
    <col min="2" max="2" width="26.25" style="161" customWidth="1"/>
    <col min="3" max="3" width="10" style="161" customWidth="1"/>
    <col min="4" max="4" width="4.875" style="161" customWidth="1"/>
    <col min="5" max="5" width="10.875" style="161" customWidth="1"/>
    <col min="6" max="6" width="26.25" style="161" customWidth="1"/>
    <col min="7" max="7" width="15.5" style="161" customWidth="1"/>
    <col min="8" max="8" width="3.75" style="161" customWidth="1"/>
    <col min="9" max="9" width="9" style="161"/>
    <col min="10" max="16" width="9" style="161" customWidth="1"/>
    <col min="17" max="16384" width="9" style="161"/>
  </cols>
  <sheetData>
    <row r="1" spans="1:14" ht="17.25">
      <c r="A1" s="37" t="s">
        <v>77</v>
      </c>
      <c r="B1" s="159"/>
      <c r="C1" s="160"/>
      <c r="D1" s="440" t="s">
        <v>192</v>
      </c>
      <c r="E1" s="440"/>
      <c r="F1" s="440"/>
      <c r="G1" s="440"/>
      <c r="H1" s="440"/>
    </row>
    <row r="2" spans="1:14" ht="24.75" customHeight="1">
      <c r="A2" s="441" t="s">
        <v>78</v>
      </c>
      <c r="B2" s="441"/>
      <c r="C2" s="441"/>
      <c r="D2" s="441"/>
      <c r="E2" s="441"/>
      <c r="F2" s="441"/>
      <c r="G2" s="441"/>
      <c r="H2" s="441"/>
    </row>
    <row r="3" spans="1:14" ht="30" customHeight="1">
      <c r="A3" s="446" t="str">
        <f>注意事項!C3</f>
        <v>第45回 名古屋地区選手権兼第6回名古屋地区競技会</v>
      </c>
      <c r="B3" s="447"/>
      <c r="C3" s="447"/>
      <c r="D3" s="447"/>
      <c r="E3" s="448"/>
      <c r="F3" s="161" t="s">
        <v>501</v>
      </c>
      <c r="G3" s="197" t="str">
        <f>IF(①学校情報入力!D4="","",①学校情報入力!D4)</f>
        <v/>
      </c>
      <c r="H3" s="162"/>
    </row>
    <row r="4" spans="1:14" ht="18.75">
      <c r="A4" s="442" t="str">
        <f>注意事項!C3&amp;注意事項!F3</f>
        <v>第45回 名古屋地区選手権兼第6回名古屋地区競技会</v>
      </c>
      <c r="B4" s="442"/>
      <c r="C4" s="442"/>
      <c r="D4" s="442"/>
      <c r="E4" s="442"/>
      <c r="F4" s="442"/>
      <c r="G4" s="442"/>
      <c r="H4" s="442"/>
    </row>
    <row r="5" spans="1:14" ht="19.5" thickBot="1">
      <c r="A5" s="443" t="s">
        <v>58</v>
      </c>
      <c r="B5" s="443"/>
      <c r="C5" s="443"/>
      <c r="D5" s="443"/>
      <c r="E5" s="443"/>
      <c r="F5" s="443"/>
      <c r="G5" s="443"/>
      <c r="H5" s="443"/>
    </row>
    <row r="6" spans="1:14" ht="19.5" customHeight="1" thickBot="1">
      <c r="A6" s="163"/>
      <c r="B6" s="211" t="s">
        <v>189</v>
      </c>
      <c r="C6" s="276" t="s">
        <v>536</v>
      </c>
      <c r="D6" s="452" t="str">
        <f>IF(①学校情報入力!D8="","",①学校情報入力!D8)</f>
        <v/>
      </c>
      <c r="E6" s="452"/>
      <c r="F6" s="452"/>
      <c r="G6" s="164" t="s">
        <v>48</v>
      </c>
      <c r="H6" s="160"/>
    </row>
    <row r="7" spans="1:14" ht="22.5" customHeight="1" thickBot="1">
      <c r="A7" s="160"/>
      <c r="B7" s="212" t="str">
        <f>IF(①学校情報入力!D7="","",①学校情報入力!D7)</f>
        <v/>
      </c>
      <c r="C7" s="213" t="s">
        <v>132</v>
      </c>
      <c r="D7" s="449" t="str">
        <f>IF(①学校情報入力!D3="","",①学校情報入力!D3)</f>
        <v/>
      </c>
      <c r="E7" s="450"/>
      <c r="F7" s="450"/>
      <c r="G7" s="451"/>
      <c r="H7" s="165"/>
    </row>
    <row r="8" spans="1:14" ht="16.5" customHeight="1" thickBot="1">
      <c r="A8" s="160"/>
      <c r="B8" s="444" t="s">
        <v>49</v>
      </c>
      <c r="C8" s="445"/>
      <c r="D8" s="201"/>
      <c r="E8" s="166"/>
      <c r="F8" s="420" t="s">
        <v>50</v>
      </c>
      <c r="G8" s="420"/>
      <c r="H8" s="160"/>
    </row>
    <row r="9" spans="1:14" ht="16.5" customHeight="1">
      <c r="A9" s="160"/>
      <c r="B9" s="207" t="s">
        <v>51</v>
      </c>
      <c r="C9" s="438" t="s">
        <v>52</v>
      </c>
      <c r="D9" s="439"/>
      <c r="E9" s="167"/>
      <c r="F9" s="168" t="s">
        <v>53</v>
      </c>
      <c r="G9" s="169" t="s">
        <v>52</v>
      </c>
      <c r="H9" s="160"/>
      <c r="L9" s="160" t="s">
        <v>54</v>
      </c>
      <c r="N9" s="160" t="s">
        <v>55</v>
      </c>
    </row>
    <row r="10" spans="1:14" ht="21" customHeight="1">
      <c r="A10" s="170"/>
      <c r="B10" s="208" t="s">
        <v>232</v>
      </c>
      <c r="C10" s="431">
        <f>IF(L10=0,0,L10)</f>
        <v>0</v>
      </c>
      <c r="D10" s="432"/>
      <c r="E10" s="172"/>
      <c r="F10" s="208" t="s">
        <v>250</v>
      </c>
      <c r="G10" s="171">
        <f>IF(N10=0,0,N10)</f>
        <v>0</v>
      </c>
      <c r="H10" s="170"/>
      <c r="K10" s="161" t="s">
        <v>232</v>
      </c>
      <c r="L10" s="173">
        <f>COUNTIF(②選手情報入力!$H$10:$M$99,K10)</f>
        <v>0</v>
      </c>
      <c r="M10" s="161" t="s">
        <v>250</v>
      </c>
      <c r="N10" s="173">
        <f>COUNTIF(②選手情報入力!$H$10:$M$99,M10)</f>
        <v>0</v>
      </c>
    </row>
    <row r="11" spans="1:14" ht="21" customHeight="1">
      <c r="A11" s="170"/>
      <c r="B11" s="208" t="s">
        <v>233</v>
      </c>
      <c r="C11" s="431">
        <f t="shared" ref="C11:C16" si="0">IF(L11=0,0,L11)</f>
        <v>0</v>
      </c>
      <c r="D11" s="432"/>
      <c r="E11" s="172"/>
      <c r="F11" s="208" t="s">
        <v>252</v>
      </c>
      <c r="G11" s="171">
        <f t="shared" ref="G11:G27" si="1">IF(N11=0,0,N11)</f>
        <v>0</v>
      </c>
      <c r="H11" s="170"/>
      <c r="K11" s="161" t="s">
        <v>233</v>
      </c>
      <c r="L11" s="173">
        <f>COUNTIF(②選手情報入力!$H$10:$M$99,K11)</f>
        <v>0</v>
      </c>
      <c r="M11" s="161" t="s">
        <v>252</v>
      </c>
      <c r="N11" s="173">
        <f>COUNTIF(②選手情報入力!$H$10:$M$99,M11)</f>
        <v>0</v>
      </c>
    </row>
    <row r="12" spans="1:14" ht="21" customHeight="1">
      <c r="A12" s="170"/>
      <c r="B12" s="208" t="s">
        <v>234</v>
      </c>
      <c r="C12" s="431">
        <f t="shared" si="0"/>
        <v>0</v>
      </c>
      <c r="D12" s="432"/>
      <c r="E12" s="172"/>
      <c r="F12" s="208" t="s">
        <v>254</v>
      </c>
      <c r="G12" s="171">
        <f t="shared" si="1"/>
        <v>0</v>
      </c>
      <c r="H12" s="170"/>
      <c r="K12" s="161" t="s">
        <v>234</v>
      </c>
      <c r="L12" s="173">
        <f>COUNTIF(②選手情報入力!$H$10:$M$99,K12)</f>
        <v>0</v>
      </c>
      <c r="M12" s="161" t="s">
        <v>254</v>
      </c>
      <c r="N12" s="173">
        <f>COUNTIF(②選手情報入力!$H$10:$M$99,M12)</f>
        <v>0</v>
      </c>
    </row>
    <row r="13" spans="1:14" ht="21" customHeight="1">
      <c r="A13" s="170"/>
      <c r="B13" s="208" t="s">
        <v>235</v>
      </c>
      <c r="C13" s="431">
        <f t="shared" si="0"/>
        <v>0</v>
      </c>
      <c r="D13" s="432"/>
      <c r="E13" s="172"/>
      <c r="F13" s="208" t="s">
        <v>256</v>
      </c>
      <c r="G13" s="171">
        <f t="shared" si="1"/>
        <v>0</v>
      </c>
      <c r="H13" s="170"/>
      <c r="K13" s="161" t="s">
        <v>235</v>
      </c>
      <c r="L13" s="173">
        <f>COUNTIF(②選手情報入力!$H$10:$M$99,K13)</f>
        <v>0</v>
      </c>
      <c r="M13" s="161" t="s">
        <v>256</v>
      </c>
      <c r="N13" s="173">
        <f>COUNTIF(②選手情報入力!$H$10:$M$99,M13)</f>
        <v>0</v>
      </c>
    </row>
    <row r="14" spans="1:14" ht="21" customHeight="1">
      <c r="A14" s="170"/>
      <c r="B14" s="208" t="s">
        <v>236</v>
      </c>
      <c r="C14" s="431">
        <f t="shared" si="0"/>
        <v>0</v>
      </c>
      <c r="D14" s="432"/>
      <c r="E14" s="172"/>
      <c r="F14" s="208" t="s">
        <v>258</v>
      </c>
      <c r="G14" s="171">
        <f t="shared" si="1"/>
        <v>0</v>
      </c>
      <c r="H14" s="170"/>
      <c r="K14" s="161" t="s">
        <v>236</v>
      </c>
      <c r="L14" s="173">
        <f>COUNTIF(②選手情報入力!$H$10:$M$99,K14)</f>
        <v>0</v>
      </c>
      <c r="M14" s="161" t="s">
        <v>258</v>
      </c>
      <c r="N14" s="173">
        <f>COUNTIF(②選手情報入力!$H$10:$M$99,M14)</f>
        <v>0</v>
      </c>
    </row>
    <row r="15" spans="1:14" ht="21" customHeight="1">
      <c r="A15" s="170"/>
      <c r="B15" s="208" t="s">
        <v>237</v>
      </c>
      <c r="C15" s="431">
        <f t="shared" si="0"/>
        <v>0</v>
      </c>
      <c r="D15" s="432"/>
      <c r="E15" s="172"/>
      <c r="F15" s="199" t="s">
        <v>259</v>
      </c>
      <c r="G15" s="171">
        <f t="shared" si="1"/>
        <v>0</v>
      </c>
      <c r="H15" s="170"/>
      <c r="K15" s="161" t="s">
        <v>237</v>
      </c>
      <c r="L15" s="173">
        <f>COUNTIF(②選手情報入力!$H$10:$M$99,K15)</f>
        <v>0</v>
      </c>
      <c r="M15" s="161" t="s">
        <v>259</v>
      </c>
      <c r="N15" s="173">
        <f>COUNTIF(②選手情報入力!$H$10:$M$99,M15)</f>
        <v>0</v>
      </c>
    </row>
    <row r="16" spans="1:14" ht="21" customHeight="1">
      <c r="A16" s="170"/>
      <c r="B16" s="208" t="s">
        <v>238</v>
      </c>
      <c r="C16" s="431">
        <f t="shared" si="0"/>
        <v>0</v>
      </c>
      <c r="D16" s="432"/>
      <c r="E16" s="172"/>
      <c r="F16" s="199" t="s">
        <v>260</v>
      </c>
      <c r="G16" s="171">
        <f t="shared" si="1"/>
        <v>0</v>
      </c>
      <c r="H16" s="170"/>
      <c r="K16" s="161" t="s">
        <v>238</v>
      </c>
      <c r="L16" s="173">
        <f>COUNTIF(②選手情報入力!$H$10:$M$99,K16)</f>
        <v>0</v>
      </c>
      <c r="M16" s="161" t="s">
        <v>260</v>
      </c>
      <c r="N16" s="173">
        <f>COUNTIF(②選手情報入力!$H$10:$M$99,M16)</f>
        <v>0</v>
      </c>
    </row>
    <row r="17" spans="1:14" ht="21" customHeight="1">
      <c r="A17" s="170"/>
      <c r="B17" s="208" t="s">
        <v>239</v>
      </c>
      <c r="C17" s="431">
        <f t="shared" ref="C17:C21" si="2">IF(L17=0,0,L17)</f>
        <v>0</v>
      </c>
      <c r="D17" s="432"/>
      <c r="E17" s="172"/>
      <c r="F17" s="270" t="s">
        <v>532</v>
      </c>
      <c r="G17" s="272">
        <f t="shared" si="1"/>
        <v>0</v>
      </c>
      <c r="H17" s="170"/>
      <c r="K17" s="161" t="s">
        <v>239</v>
      </c>
      <c r="L17" s="173">
        <f>COUNTIF(②選手情報入力!$H$10:$M$99,K17)</f>
        <v>0</v>
      </c>
      <c r="M17" s="161" t="s">
        <v>532</v>
      </c>
      <c r="N17" s="173">
        <f>COUNTIF(②選手情報入力!$H$10:$M$99,M17)</f>
        <v>0</v>
      </c>
    </row>
    <row r="18" spans="1:14" ht="21" customHeight="1">
      <c r="A18" s="170"/>
      <c r="B18" s="271" t="s">
        <v>529</v>
      </c>
      <c r="C18" s="417">
        <f t="shared" si="2"/>
        <v>0</v>
      </c>
      <c r="D18" s="418"/>
      <c r="E18" s="172"/>
      <c r="F18" s="206" t="s">
        <v>261</v>
      </c>
      <c r="G18" s="171">
        <f t="shared" si="1"/>
        <v>0</v>
      </c>
      <c r="H18" s="170"/>
      <c r="K18" s="161" t="s">
        <v>529</v>
      </c>
      <c r="L18" s="173">
        <f>COUNTIF(②選手情報入力!$H$10:$M$99,K18)</f>
        <v>0</v>
      </c>
      <c r="M18" s="161" t="s">
        <v>261</v>
      </c>
      <c r="N18" s="173">
        <f>COUNTIF(②選手情報入力!$H$10:$M$99,M18)</f>
        <v>0</v>
      </c>
    </row>
    <row r="19" spans="1:14" ht="21" customHeight="1">
      <c r="A19" s="170"/>
      <c r="B19" s="208" t="s">
        <v>240</v>
      </c>
      <c r="C19" s="431">
        <f t="shared" si="2"/>
        <v>0</v>
      </c>
      <c r="D19" s="432"/>
      <c r="E19" s="172"/>
      <c r="F19" s="206" t="s">
        <v>262</v>
      </c>
      <c r="G19" s="171">
        <f t="shared" si="1"/>
        <v>0</v>
      </c>
      <c r="H19" s="170"/>
      <c r="K19" s="161" t="s">
        <v>240</v>
      </c>
      <c r="L19" s="173">
        <f>COUNTIF(②選手情報入力!$H$10:$M$99,K19)</f>
        <v>0</v>
      </c>
      <c r="M19" s="161" t="s">
        <v>262</v>
      </c>
      <c r="N19" s="173">
        <f>COUNTIF(②選手情報入力!$H$10:$M$99,M19)</f>
        <v>0</v>
      </c>
    </row>
    <row r="20" spans="1:14" ht="21" customHeight="1">
      <c r="A20" s="170"/>
      <c r="B20" s="208" t="s">
        <v>241</v>
      </c>
      <c r="C20" s="431">
        <f t="shared" si="2"/>
        <v>0</v>
      </c>
      <c r="D20" s="432"/>
      <c r="E20" s="172"/>
      <c r="F20" s="206" t="s">
        <v>502</v>
      </c>
      <c r="G20" s="171">
        <f t="shared" si="1"/>
        <v>0</v>
      </c>
      <c r="H20" s="170"/>
      <c r="K20" s="161" t="s">
        <v>241</v>
      </c>
      <c r="L20" s="173">
        <f>COUNTIF(②選手情報入力!$H$10:$M$99,K20)</f>
        <v>0</v>
      </c>
      <c r="M20" s="161" t="s">
        <v>502</v>
      </c>
      <c r="N20" s="173">
        <f>COUNTIF(②選手情報入力!$H$10:$M$99,M20)</f>
        <v>0</v>
      </c>
    </row>
    <row r="21" spans="1:14" ht="21" customHeight="1">
      <c r="A21" s="170"/>
      <c r="B21" s="208" t="s">
        <v>242</v>
      </c>
      <c r="C21" s="431">
        <f t="shared" si="2"/>
        <v>0</v>
      </c>
      <c r="D21" s="432"/>
      <c r="E21" s="172"/>
      <c r="F21" s="206" t="s">
        <v>504</v>
      </c>
      <c r="G21" s="171">
        <f t="shared" si="1"/>
        <v>0</v>
      </c>
      <c r="H21" s="170"/>
      <c r="K21" s="161" t="s">
        <v>242</v>
      </c>
      <c r="L21" s="173">
        <f>COUNTIF(②選手情報入力!$H$10:$M$99,K21)</f>
        <v>0</v>
      </c>
      <c r="M21" s="161" t="s">
        <v>504</v>
      </c>
      <c r="N21" s="173">
        <f>COUNTIF(②選手情報入力!$H$10:$M$99,M21)</f>
        <v>0</v>
      </c>
    </row>
    <row r="22" spans="1:14" ht="21" customHeight="1">
      <c r="A22" s="170"/>
      <c r="B22" s="208" t="s">
        <v>503</v>
      </c>
      <c r="C22" s="431">
        <f t="shared" ref="C22:C24" si="3">IF(L22=0,0,L22)</f>
        <v>0</v>
      </c>
      <c r="D22" s="432"/>
      <c r="E22" s="172"/>
      <c r="F22" s="206" t="s">
        <v>510</v>
      </c>
      <c r="G22" s="171">
        <f t="shared" si="1"/>
        <v>0</v>
      </c>
      <c r="H22" s="170"/>
      <c r="K22" s="161" t="s">
        <v>503</v>
      </c>
      <c r="L22" s="173">
        <f>COUNTIF(②選手情報入力!$H$10:$M$99,K22)</f>
        <v>0</v>
      </c>
      <c r="M22" s="161" t="s">
        <v>510</v>
      </c>
      <c r="N22" s="173">
        <f>COUNTIF(②選手情報入力!$H$10:$M$99,M22)</f>
        <v>0</v>
      </c>
    </row>
    <row r="23" spans="1:14" ht="21" customHeight="1">
      <c r="A23" s="170"/>
      <c r="B23" s="208" t="s">
        <v>505</v>
      </c>
      <c r="C23" s="431">
        <f t="shared" si="3"/>
        <v>0</v>
      </c>
      <c r="D23" s="432"/>
      <c r="E23" s="172"/>
      <c r="F23" s="206" t="s">
        <v>506</v>
      </c>
      <c r="G23" s="171">
        <f t="shared" si="1"/>
        <v>0</v>
      </c>
      <c r="H23" s="170"/>
      <c r="I23" s="200"/>
      <c r="K23" s="161" t="s">
        <v>505</v>
      </c>
      <c r="L23" s="173">
        <f>COUNTIF(②選手情報入力!$H$10:$M$99,K23)</f>
        <v>0</v>
      </c>
      <c r="M23" s="161" t="s">
        <v>506</v>
      </c>
      <c r="N23" s="173">
        <f>COUNTIF(②選手情報入力!$H$10:$M$99,M23)</f>
        <v>0</v>
      </c>
    </row>
    <row r="24" spans="1:14" ht="21" customHeight="1">
      <c r="A24" s="170"/>
      <c r="B24" s="208" t="s">
        <v>512</v>
      </c>
      <c r="C24" s="431">
        <f t="shared" si="3"/>
        <v>0</v>
      </c>
      <c r="D24" s="432"/>
      <c r="E24" s="172"/>
      <c r="F24" s="206" t="s">
        <v>511</v>
      </c>
      <c r="G24" s="171">
        <f t="shared" si="1"/>
        <v>0</v>
      </c>
      <c r="H24" s="170"/>
      <c r="K24" s="161" t="s">
        <v>512</v>
      </c>
      <c r="L24" s="173">
        <f>COUNTIF(②選手情報入力!$H$10:$M$99,K24)</f>
        <v>0</v>
      </c>
      <c r="M24" s="161" t="s">
        <v>511</v>
      </c>
      <c r="N24" s="173">
        <f>COUNTIF(②選手情報入力!$H$10:$M$99,M24)</f>
        <v>0</v>
      </c>
    </row>
    <row r="25" spans="1:14" ht="21" customHeight="1">
      <c r="A25" s="170"/>
      <c r="B25" s="206" t="s">
        <v>507</v>
      </c>
      <c r="C25" s="431">
        <f t="shared" ref="C25:C27" si="4">IF(L25=0,0,L25)</f>
        <v>0</v>
      </c>
      <c r="D25" s="432"/>
      <c r="E25" s="172"/>
      <c r="F25" s="270" t="s">
        <v>533</v>
      </c>
      <c r="G25" s="272">
        <f t="shared" si="1"/>
        <v>0</v>
      </c>
      <c r="H25" s="170"/>
      <c r="K25" s="161" t="s">
        <v>507</v>
      </c>
      <c r="L25" s="173">
        <f>COUNTIF(②選手情報入力!$H$10:$M$99,K25)</f>
        <v>0</v>
      </c>
      <c r="M25" s="161" t="s">
        <v>533</v>
      </c>
      <c r="N25" s="173">
        <f>COUNTIF(②選手情報入力!$H$10:$M$99,M25)</f>
        <v>0</v>
      </c>
    </row>
    <row r="26" spans="1:14" ht="21" customHeight="1">
      <c r="A26" s="170"/>
      <c r="B26" s="206" t="s">
        <v>514</v>
      </c>
      <c r="C26" s="431">
        <f t="shared" si="4"/>
        <v>0</v>
      </c>
      <c r="D26" s="432"/>
      <c r="E26" s="172"/>
      <c r="F26" s="206" t="s">
        <v>508</v>
      </c>
      <c r="G26" s="171">
        <f t="shared" si="1"/>
        <v>0</v>
      </c>
      <c r="H26" s="170"/>
      <c r="K26" s="161" t="s">
        <v>514</v>
      </c>
      <c r="L26" s="173">
        <f>COUNTIF(②選手情報入力!$H$10:$M$99,K26)</f>
        <v>0</v>
      </c>
      <c r="M26" s="161" t="s">
        <v>508</v>
      </c>
      <c r="N26" s="173">
        <f>COUNTIF(②選手情報入力!$H$10:$M$99,M26)</f>
        <v>0</v>
      </c>
    </row>
    <row r="27" spans="1:14" ht="21" customHeight="1">
      <c r="A27" s="170"/>
      <c r="B27" s="271" t="s">
        <v>517</v>
      </c>
      <c r="C27" s="417">
        <f t="shared" si="4"/>
        <v>0</v>
      </c>
      <c r="D27" s="418"/>
      <c r="E27" s="172"/>
      <c r="F27" s="198" t="s">
        <v>513</v>
      </c>
      <c r="G27" s="171">
        <f t="shared" si="1"/>
        <v>0</v>
      </c>
      <c r="H27" s="170"/>
      <c r="K27" s="161" t="s">
        <v>517</v>
      </c>
      <c r="L27" s="173">
        <f>COUNTIF(②選手情報入力!$H$10:$M$99,K27)</f>
        <v>0</v>
      </c>
      <c r="M27" s="161" t="s">
        <v>513</v>
      </c>
      <c r="N27" s="173">
        <f>COUNTIF(②選手情報入力!$H$10:$M$99,M27)</f>
        <v>0</v>
      </c>
    </row>
    <row r="28" spans="1:14" ht="21" customHeight="1">
      <c r="A28" s="170"/>
      <c r="B28" s="271" t="s">
        <v>530</v>
      </c>
      <c r="C28" s="417">
        <f t="shared" ref="C28:C29" si="5">IF(L28=0,0,L28)</f>
        <v>0</v>
      </c>
      <c r="D28" s="418"/>
      <c r="E28" s="172"/>
      <c r="F28" s="250"/>
      <c r="G28" s="174"/>
      <c r="H28" s="170"/>
      <c r="K28" s="161" t="s">
        <v>530</v>
      </c>
      <c r="L28" s="173">
        <f>COUNTIF(②選手情報入力!$H$10:$M$99,K28)</f>
        <v>0</v>
      </c>
      <c r="N28" s="173"/>
    </row>
    <row r="29" spans="1:14" ht="21" customHeight="1">
      <c r="A29" s="170"/>
      <c r="B29" s="206" t="s">
        <v>509</v>
      </c>
      <c r="C29" s="431">
        <f t="shared" si="5"/>
        <v>0</v>
      </c>
      <c r="D29" s="432"/>
      <c r="E29" s="172"/>
      <c r="F29" s="250"/>
      <c r="G29" s="174"/>
      <c r="H29" s="170"/>
      <c r="K29" s="161" t="s">
        <v>509</v>
      </c>
      <c r="L29" s="173">
        <f>COUNTIF(②選手情報入力!$H$10:$M$99,K29)</f>
        <v>0</v>
      </c>
      <c r="N29" s="173"/>
    </row>
    <row r="30" spans="1:14" ht="21" customHeight="1">
      <c r="A30" s="170"/>
      <c r="B30" s="270" t="s">
        <v>516</v>
      </c>
      <c r="C30" s="417">
        <f t="shared" ref="C30:C32" si="6">IF(L30=0,0,L30)</f>
        <v>0</v>
      </c>
      <c r="D30" s="418"/>
      <c r="E30" s="172"/>
      <c r="F30" s="250"/>
      <c r="G30" s="174"/>
      <c r="H30" s="170"/>
      <c r="K30" s="161" t="s">
        <v>516</v>
      </c>
      <c r="L30" s="173">
        <f>COUNTIF(②選手情報入力!$H$10:$M$99,K30)</f>
        <v>0</v>
      </c>
      <c r="N30" s="173"/>
    </row>
    <row r="31" spans="1:14" ht="21" customHeight="1">
      <c r="A31" s="170"/>
      <c r="B31" s="270" t="s">
        <v>531</v>
      </c>
      <c r="C31" s="417">
        <f t="shared" si="6"/>
        <v>0</v>
      </c>
      <c r="D31" s="418"/>
      <c r="E31" s="172"/>
      <c r="F31" s="250"/>
      <c r="G31" s="174"/>
      <c r="H31" s="170"/>
      <c r="K31" s="161" t="s">
        <v>531</v>
      </c>
      <c r="L31" s="173">
        <f>COUNTIF(②選手情報入力!$H$10:$M$99,K31)</f>
        <v>0</v>
      </c>
      <c r="N31" s="173"/>
    </row>
    <row r="32" spans="1:14" ht="21" customHeight="1" thickBot="1">
      <c r="A32" s="170"/>
      <c r="B32" s="267" t="s">
        <v>515</v>
      </c>
      <c r="C32" s="431">
        <f t="shared" si="6"/>
        <v>0</v>
      </c>
      <c r="D32" s="432"/>
      <c r="E32" s="172"/>
      <c r="F32" s="268"/>
      <c r="G32" s="269"/>
      <c r="H32" s="170"/>
      <c r="K32" s="161" t="s">
        <v>515</v>
      </c>
      <c r="L32" s="173">
        <f>COUNTIF(②選手情報入力!$H$10:$M$99,K32)</f>
        <v>0</v>
      </c>
      <c r="N32" s="173"/>
    </row>
    <row r="33" spans="1:14" ht="21" customHeight="1">
      <c r="A33" s="170"/>
      <c r="B33" s="205" t="s">
        <v>56</v>
      </c>
      <c r="C33" s="436" t="str">
        <f>IF(③リレー情報確認!F14=0,"",③リレー情報確認!F14)</f>
        <v/>
      </c>
      <c r="D33" s="437"/>
      <c r="E33" s="172"/>
      <c r="F33" s="175" t="s">
        <v>56</v>
      </c>
      <c r="G33" s="176" t="str">
        <f>IF(③リレー情報確認!R14=0,"",③リレー情報確認!R14)</f>
        <v/>
      </c>
      <c r="H33" s="170"/>
      <c r="L33" s="173"/>
      <c r="N33" s="173"/>
    </row>
    <row r="34" spans="1:14" ht="21" customHeight="1" thickBot="1">
      <c r="A34" s="170"/>
      <c r="B34" s="204" t="s">
        <v>57</v>
      </c>
      <c r="C34" s="434" t="str">
        <f>IF(③リレー情報確認!L14=0,"",③リレー情報確認!L14)</f>
        <v/>
      </c>
      <c r="D34" s="435"/>
      <c r="E34" s="172"/>
      <c r="F34" s="177" t="s">
        <v>57</v>
      </c>
      <c r="G34" s="178" t="str">
        <f>IF(③リレー情報確認!X14=0,"",③リレー情報確認!X14)</f>
        <v/>
      </c>
      <c r="H34" s="170"/>
      <c r="L34" s="173"/>
      <c r="N34" s="173"/>
    </row>
    <row r="35" spans="1:14" ht="21" customHeight="1">
      <c r="A35" s="160"/>
      <c r="B35" s="179"/>
      <c r="C35" s="180"/>
      <c r="D35" s="180"/>
      <c r="E35" s="172"/>
      <c r="H35" s="160"/>
      <c r="L35" s="173"/>
      <c r="N35" s="173"/>
    </row>
    <row r="36" spans="1:14" ht="21" customHeight="1" thickBot="1">
      <c r="B36" s="420" t="s">
        <v>181</v>
      </c>
      <c r="C36" s="433"/>
      <c r="D36" s="202"/>
      <c r="E36" s="172"/>
      <c r="F36" s="420"/>
      <c r="G36" s="420"/>
      <c r="H36" s="237"/>
    </row>
    <row r="37" spans="1:14" ht="21" customHeight="1">
      <c r="A37" s="160"/>
      <c r="B37" s="181" t="s">
        <v>183</v>
      </c>
      <c r="C37" s="423">
        <f>②選手情報入力!F100</f>
        <v>0</v>
      </c>
      <c r="D37" s="424"/>
      <c r="E37" s="172"/>
      <c r="F37" s="214" t="s">
        <v>270</v>
      </c>
      <c r="G37" s="215">
        <f>C37*700</f>
        <v>0</v>
      </c>
      <c r="H37" s="160"/>
    </row>
    <row r="38" spans="1:14" ht="21" customHeight="1" thickBot="1">
      <c r="A38" s="160"/>
      <c r="B38" s="182" t="s">
        <v>184</v>
      </c>
      <c r="C38" s="425">
        <f>②選手情報入力!F101</f>
        <v>0</v>
      </c>
      <c r="D38" s="426"/>
      <c r="E38" s="172"/>
      <c r="F38" s="218" t="s">
        <v>271</v>
      </c>
      <c r="G38" s="219">
        <f>C38*1000</f>
        <v>0</v>
      </c>
      <c r="H38" s="160"/>
    </row>
    <row r="39" spans="1:14" ht="21" customHeight="1" thickTop="1" thickBot="1">
      <c r="A39" s="160"/>
      <c r="B39" s="220" t="s">
        <v>273</v>
      </c>
      <c r="C39" s="224">
        <f>①学校情報入力!D10</f>
        <v>0</v>
      </c>
      <c r="D39" s="203" t="s">
        <v>188</v>
      </c>
      <c r="F39" s="216" t="s">
        <v>534</v>
      </c>
      <c r="G39" s="217">
        <f>C39*800</f>
        <v>0</v>
      </c>
      <c r="H39" s="160"/>
    </row>
    <row r="40" spans="1:14" ht="18.75" customHeight="1" thickBot="1">
      <c r="A40" s="160"/>
      <c r="F40" s="273" t="s">
        <v>272</v>
      </c>
      <c r="G40" s="274">
        <f>SUM(G37:G39)</f>
        <v>0</v>
      </c>
      <c r="H40" s="160"/>
    </row>
    <row r="41" spans="1:14" ht="18.75" customHeight="1" thickBot="1">
      <c r="A41" s="185"/>
      <c r="B41" s="427" t="s">
        <v>193</v>
      </c>
      <c r="C41" s="428"/>
      <c r="D41" s="428"/>
      <c r="E41" s="428"/>
      <c r="F41" s="275" t="s">
        <v>535</v>
      </c>
      <c r="G41" s="277">
        <f>IF(②選手情報入力!F104="","",②選手情報入力!F104)</f>
        <v>1</v>
      </c>
      <c r="H41" s="185"/>
    </row>
    <row r="42" spans="1:14" ht="18.75" customHeight="1">
      <c r="A42" s="160"/>
      <c r="B42" s="221" t="str">
        <f>IF(①学校情報入力!B12="","",①学校情報入力!B12)</f>
        <v/>
      </c>
      <c r="C42" s="429" t="str">
        <f>IF(①学校情報入力!F12="","",①学校情報入力!F12)</f>
        <v/>
      </c>
      <c r="D42" s="429"/>
      <c r="E42" s="430"/>
      <c r="H42" s="160"/>
    </row>
    <row r="43" spans="1:14" ht="18.75" customHeight="1" thickBot="1">
      <c r="A43" s="160"/>
      <c r="B43" s="222" t="str">
        <f>IF(①学校情報入力!B13="","",①学校情報入力!B13)</f>
        <v/>
      </c>
      <c r="C43" s="421" t="str">
        <f>IF(①学校情報入力!F13="","",①学校情報入力!F13)</f>
        <v/>
      </c>
      <c r="D43" s="421"/>
      <c r="E43" s="422"/>
      <c r="F43" s="419">
        <f ca="1">TODAY()</f>
        <v>42983</v>
      </c>
      <c r="G43" s="419"/>
      <c r="H43" s="160"/>
    </row>
    <row r="44" spans="1:14" ht="17.25">
      <c r="A44" s="160"/>
      <c r="B44" s="248" t="s">
        <v>156</v>
      </c>
      <c r="C44" s="237"/>
      <c r="D44" s="237"/>
      <c r="E44" s="237"/>
      <c r="F44" s="237"/>
      <c r="G44" s="237"/>
      <c r="H44" s="160"/>
    </row>
    <row r="45" spans="1:14" ht="15">
      <c r="A45" s="160"/>
      <c r="B45" s="184"/>
      <c r="C45" s="129"/>
      <c r="D45" s="129"/>
      <c r="E45" s="183"/>
      <c r="H45" s="160"/>
    </row>
    <row r="46" spans="1:14" ht="14.25">
      <c r="A46" s="160"/>
      <c r="C46" s="170"/>
      <c r="D46" s="170"/>
      <c r="E46" s="183"/>
      <c r="H46" s="160"/>
    </row>
    <row r="47" spans="1:14" ht="14.25">
      <c r="A47" s="160"/>
      <c r="E47" s="183"/>
      <c r="H47" s="160"/>
    </row>
    <row r="48" spans="1:14" ht="14.25">
      <c r="A48" s="160"/>
      <c r="B48" s="183"/>
      <c r="C48" s="183"/>
      <c r="D48" s="183"/>
      <c r="E48" s="183"/>
      <c r="H48" s="160"/>
    </row>
    <row r="49" spans="1:8" ht="14.25">
      <c r="A49" s="160"/>
      <c r="B49" s="185"/>
      <c r="C49" s="185"/>
      <c r="D49" s="185"/>
      <c r="E49" s="185"/>
      <c r="F49" s="185"/>
      <c r="G49" s="185"/>
      <c r="H49" s="160"/>
    </row>
    <row r="50" spans="1:8" ht="14.25">
      <c r="A50" s="160"/>
      <c r="B50" s="183"/>
      <c r="C50" s="183"/>
      <c r="D50" s="183"/>
      <c r="E50" s="183"/>
      <c r="H50" s="160"/>
    </row>
    <row r="51" spans="1:8" ht="18.75">
      <c r="A51" s="160"/>
      <c r="B51" s="186"/>
      <c r="C51" s="186"/>
      <c r="D51" s="186"/>
      <c r="E51" s="186"/>
      <c r="H51" s="160"/>
    </row>
    <row r="52" spans="1:8" ht="18.75">
      <c r="A52" s="160"/>
      <c r="B52" s="186"/>
      <c r="C52" s="186"/>
      <c r="D52" s="186"/>
      <c r="E52" s="186"/>
      <c r="F52" s="186"/>
      <c r="G52" s="186"/>
      <c r="H52" s="160"/>
    </row>
    <row r="53" spans="1:8" ht="14.25">
      <c r="B53" s="187"/>
      <c r="C53" s="183"/>
      <c r="D53" s="183"/>
      <c r="E53" s="183"/>
      <c r="F53" s="188"/>
      <c r="G53" s="183"/>
    </row>
    <row r="54" spans="1:8" ht="14.25">
      <c r="B54" s="187"/>
      <c r="C54" s="183"/>
      <c r="D54" s="183"/>
      <c r="E54" s="183"/>
      <c r="F54" s="188"/>
      <c r="G54" s="183"/>
    </row>
    <row r="55" spans="1:8" ht="14.25">
      <c r="B55" s="187"/>
      <c r="C55" s="183"/>
      <c r="D55" s="183"/>
      <c r="E55" s="183"/>
      <c r="F55" s="188"/>
      <c r="G55" s="183"/>
    </row>
    <row r="56" spans="1:8" ht="14.25">
      <c r="B56" s="187"/>
      <c r="C56" s="183"/>
      <c r="D56" s="183"/>
      <c r="E56" s="183"/>
      <c r="F56" s="188"/>
      <c r="G56" s="183"/>
    </row>
    <row r="57" spans="1:8" ht="14.25">
      <c r="B57" s="187"/>
      <c r="C57" s="183"/>
      <c r="D57" s="183"/>
      <c r="E57" s="183"/>
      <c r="F57" s="188"/>
      <c r="G57" s="183"/>
    </row>
    <row r="58" spans="1:8" ht="14.25">
      <c r="B58" s="187"/>
      <c r="C58" s="183"/>
      <c r="D58" s="183"/>
      <c r="E58" s="183"/>
      <c r="F58" s="188"/>
      <c r="G58" s="183"/>
    </row>
    <row r="59" spans="1:8" ht="14.25">
      <c r="B59" s="187"/>
      <c r="C59" s="183"/>
      <c r="D59" s="183"/>
      <c r="E59" s="183"/>
      <c r="F59" s="188"/>
      <c r="G59" s="183"/>
    </row>
    <row r="60" spans="1:8" ht="14.25">
      <c r="B60" s="187"/>
      <c r="C60" s="183"/>
      <c r="D60" s="183"/>
      <c r="E60" s="183"/>
      <c r="F60" s="188"/>
      <c r="G60" s="183"/>
    </row>
  </sheetData>
  <sheetProtection sheet="1" selectLockedCells="1"/>
  <mergeCells count="43">
    <mergeCell ref="D1:H1"/>
    <mergeCell ref="A2:H2"/>
    <mergeCell ref="A4:H4"/>
    <mergeCell ref="A5:H5"/>
    <mergeCell ref="B8:C8"/>
    <mergeCell ref="F8:G8"/>
    <mergeCell ref="A3:E3"/>
    <mergeCell ref="D7:G7"/>
    <mergeCell ref="D6:F6"/>
    <mergeCell ref="C14:D14"/>
    <mergeCell ref="C15:D15"/>
    <mergeCell ref="C16:D16"/>
    <mergeCell ref="C25:D25"/>
    <mergeCell ref="C26:D26"/>
    <mergeCell ref="C17:D17"/>
    <mergeCell ref="C18:D18"/>
    <mergeCell ref="C19:D19"/>
    <mergeCell ref="C20:D20"/>
    <mergeCell ref="C21:D21"/>
    <mergeCell ref="C22:D22"/>
    <mergeCell ref="C23:D23"/>
    <mergeCell ref="C24:D24"/>
    <mergeCell ref="C9:D9"/>
    <mergeCell ref="C10:D10"/>
    <mergeCell ref="C11:D11"/>
    <mergeCell ref="C12:D12"/>
    <mergeCell ref="C13:D13"/>
    <mergeCell ref="C27:D27"/>
    <mergeCell ref="F43:G43"/>
    <mergeCell ref="F36:G36"/>
    <mergeCell ref="C43:E43"/>
    <mergeCell ref="C37:D37"/>
    <mergeCell ref="C38:D38"/>
    <mergeCell ref="B41:E41"/>
    <mergeCell ref="C42:E42"/>
    <mergeCell ref="C29:D29"/>
    <mergeCell ref="B36:C36"/>
    <mergeCell ref="C34:D34"/>
    <mergeCell ref="C33:D33"/>
    <mergeCell ref="C28:D28"/>
    <mergeCell ref="C30:D30"/>
    <mergeCell ref="C31:D31"/>
    <mergeCell ref="C32:D32"/>
  </mergeCells>
  <phoneticPr fontId="3"/>
  <printOptions horizontalCentered="1" verticalCentered="1"/>
  <pageMargins left="0.39370078740157483" right="0.39370078740157483" top="0.59055118110236227" bottom="0.59055118110236227" header="0.31496062992125984" footer="0.31496062992125984"/>
  <pageSetup paperSize="9" scale="94"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97"/>
  <sheetViews>
    <sheetView zoomScaleNormal="100" workbookViewId="0">
      <pane ySplit="7" topLeftCell="A8" activePane="bottomLeft" state="frozen"/>
      <selection pane="bottomLeft" activeCell="A2" sqref="A2"/>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81" customWidth="1"/>
    <col min="9" max="9" width="9.375" style="5" customWidth="1"/>
    <col min="10" max="10" width="13.75" style="13" customWidth="1"/>
    <col min="11" max="11" width="9.375" style="1" customWidth="1"/>
    <col min="12" max="12" width="4.125" style="13" customWidth="1"/>
    <col min="13" max="13" width="4.125" style="13" bestFit="1" customWidth="1"/>
    <col min="14" max="16384" width="9" style="13"/>
  </cols>
  <sheetData>
    <row r="1" spans="1:13" ht="17.25">
      <c r="A1" s="9" t="s">
        <v>285</v>
      </c>
    </row>
    <row r="2" spans="1:13" ht="14.25">
      <c r="B2" s="15" t="s">
        <v>154</v>
      </c>
      <c r="C2" s="453" t="str">
        <f>注意事項!C3&amp;注意事項!F3</f>
        <v>第45回 名古屋地区選手権兼第6回名古屋地区競技会</v>
      </c>
      <c r="D2" s="453"/>
      <c r="E2" s="453"/>
      <c r="F2" s="453"/>
      <c r="G2" s="453"/>
      <c r="H2" s="453"/>
      <c r="I2" s="241" t="s">
        <v>136</v>
      </c>
      <c r="J2" s="113" t="str">
        <f>IF(①学校情報入力!D5="","",①学校情報入力!D5)</f>
        <v/>
      </c>
      <c r="K2" s="113" t="str">
        <f>IF(①学校情報入力!D4="","",①学校情報入力!D4)</f>
        <v/>
      </c>
    </row>
    <row r="3" spans="1:13" ht="18.75" customHeight="1" thickBot="1"/>
    <row r="4" spans="1:13" s="88" customFormat="1" ht="16.5" customHeight="1">
      <c r="B4" s="454" t="s">
        <v>148</v>
      </c>
      <c r="C4" s="108" t="s">
        <v>149</v>
      </c>
      <c r="D4" s="456">
        <f>②選手情報入力!F102</f>
        <v>0</v>
      </c>
      <c r="E4" s="457"/>
      <c r="G4" s="454" t="s">
        <v>139</v>
      </c>
      <c r="H4" s="89" t="s">
        <v>116</v>
      </c>
      <c r="I4" s="90" t="str">
        <f>IF(③リレー情報確認!F8="","",③リレー情報確認!F8)</f>
        <v/>
      </c>
      <c r="J4" s="117" t="s">
        <v>117</v>
      </c>
      <c r="K4" s="90" t="str">
        <f>IF(③リレー情報確認!L8="","",③リレー情報確認!L8)</f>
        <v/>
      </c>
    </row>
    <row r="5" spans="1:13" s="88" customFormat="1" ht="16.5" customHeight="1" thickBot="1">
      <c r="B5" s="455"/>
      <c r="C5" s="109" t="s">
        <v>150</v>
      </c>
      <c r="D5" s="458">
        <f>②選手情報入力!F103</f>
        <v>1</v>
      </c>
      <c r="E5" s="459"/>
      <c r="G5" s="455"/>
      <c r="H5" s="92" t="s">
        <v>137</v>
      </c>
      <c r="I5" s="93" t="str">
        <f>IF(③リレー情報確認!R8="","",③リレー情報確認!R8)</f>
        <v/>
      </c>
      <c r="J5" s="118" t="s">
        <v>138</v>
      </c>
      <c r="K5" s="93" t="str">
        <f>IF(③リレー情報確認!X8="","",③リレー情報確認!X8)</f>
        <v/>
      </c>
    </row>
    <row r="6" spans="1:13" s="88" customFormat="1" ht="18.75" customHeight="1">
      <c r="B6" s="91"/>
      <c r="C6" s="91"/>
      <c r="D6" s="91"/>
      <c r="E6" s="91"/>
      <c r="G6" s="91"/>
      <c r="H6" s="242"/>
      <c r="I6" s="243"/>
      <c r="K6" s="91"/>
    </row>
    <row r="7" spans="1:13" s="88" customFormat="1" ht="16.5" customHeight="1">
      <c r="A7" s="94"/>
      <c r="B7" s="95" t="s">
        <v>140</v>
      </c>
      <c r="C7" s="95" t="s">
        <v>141</v>
      </c>
      <c r="D7" s="95" t="s">
        <v>142</v>
      </c>
      <c r="E7" s="95" t="s">
        <v>143</v>
      </c>
      <c r="F7" s="95" t="s">
        <v>41</v>
      </c>
      <c r="G7" s="95" t="s">
        <v>42</v>
      </c>
      <c r="H7" s="95" t="s">
        <v>230</v>
      </c>
      <c r="I7" s="95" t="s">
        <v>231</v>
      </c>
      <c r="J7" s="225"/>
      <c r="K7" s="225"/>
      <c r="L7" s="95" t="s">
        <v>144</v>
      </c>
      <c r="M7" s="95" t="s">
        <v>145</v>
      </c>
    </row>
    <row r="8" spans="1:13" s="88" customFormat="1" ht="18" customHeight="1">
      <c r="A8" s="96">
        <v>1</v>
      </c>
      <c r="B8" s="97" t="str">
        <f>IF(②選手情報入力!B10="","",②選手情報入力!B10)</f>
        <v/>
      </c>
      <c r="C8" s="122" t="str">
        <f>IF(②選手情報入力!C10="","",②選手情報入力!C10)</f>
        <v/>
      </c>
      <c r="D8" s="97" t="str">
        <f>IF(②選手情報入力!F10="","",②選手情報入力!F10)</f>
        <v>女</v>
      </c>
      <c r="E8" s="97" t="str">
        <f>IF(②選手情報入力!G10="","",②選手情報入力!G10)</f>
        <v/>
      </c>
      <c r="F8" s="96" t="str">
        <f>IF(②選手情報入力!H10="","",②選手情報入力!H10)</f>
        <v/>
      </c>
      <c r="G8" s="97" t="str">
        <f>IF(②選手情報入力!I10="","",②選手情報入力!I10)</f>
        <v/>
      </c>
      <c r="H8" s="96" t="str">
        <f>IF(②選手情報入力!J10="","",②選手情報入力!J10)</f>
        <v/>
      </c>
      <c r="I8" s="97" t="str">
        <f>IF(②選手情報入力!K10="","",②選手情報入力!K10)</f>
        <v/>
      </c>
      <c r="J8" s="226" t="str">
        <f>IF(②選手情報入力!L10="","",②選手情報入力!L10)</f>
        <v/>
      </c>
      <c r="K8" s="227" t="str">
        <f>IF(②選手情報入力!M10="","",②選手情報入力!M10)</f>
        <v/>
      </c>
      <c r="L8" s="97" t="str">
        <f>IF(②選手情報入力!N10="","",②選手情報入力!N10)</f>
        <v/>
      </c>
      <c r="M8" s="97" t="str">
        <f>IF(②選手情報入力!O10="","",②選手情報入力!O10)</f>
        <v/>
      </c>
    </row>
    <row r="9" spans="1:13" s="88" customFormat="1" ht="18" customHeight="1">
      <c r="A9" s="98">
        <v>2</v>
      </c>
      <c r="B9" s="99" t="str">
        <f>IF(②選手情報入力!B11="","",②選手情報入力!B11)</f>
        <v/>
      </c>
      <c r="C9" s="123" t="str">
        <f>IF(②選手情報入力!C11="","",②選手情報入力!C11)</f>
        <v/>
      </c>
      <c r="D9" s="99" t="str">
        <f>IF(②選手情報入力!F11="","",②選手情報入力!F11)</f>
        <v/>
      </c>
      <c r="E9" s="99" t="str">
        <f>IF(②選手情報入力!G11="","",②選手情報入力!G11)</f>
        <v/>
      </c>
      <c r="F9" s="98" t="str">
        <f>IF(②選手情報入力!H11="","",②選手情報入力!H11)</f>
        <v/>
      </c>
      <c r="G9" s="99" t="str">
        <f>IF(②選手情報入力!I11="","",②選手情報入力!I11)</f>
        <v/>
      </c>
      <c r="H9" s="98" t="str">
        <f>IF(②選手情報入力!J11="","",②選手情報入力!J11)</f>
        <v/>
      </c>
      <c r="I9" s="99" t="str">
        <f>IF(②選手情報入力!K11="","",②選手情報入力!K11)</f>
        <v/>
      </c>
      <c r="J9" s="228" t="str">
        <f>IF(②選手情報入力!L11="","",②選手情報入力!L11)</f>
        <v/>
      </c>
      <c r="K9" s="229" t="str">
        <f>IF(②選手情報入力!M11="","",②選手情報入力!M11)</f>
        <v/>
      </c>
      <c r="L9" s="99" t="str">
        <f>IF(②選手情報入力!N11="","",②選手情報入力!N11)</f>
        <v/>
      </c>
      <c r="M9" s="99" t="str">
        <f>IF(②選手情報入力!O11="","",②選手情報入力!O11)</f>
        <v/>
      </c>
    </row>
    <row r="10" spans="1:13" s="88" customFormat="1" ht="18" customHeight="1">
      <c r="A10" s="98">
        <v>3</v>
      </c>
      <c r="B10" s="99" t="str">
        <f>IF(②選手情報入力!B12="","",②選手情報入力!B12)</f>
        <v/>
      </c>
      <c r="C10" s="123" t="str">
        <f>IF(②選手情報入力!C12="","",②選手情報入力!C12)</f>
        <v/>
      </c>
      <c r="D10" s="99" t="str">
        <f>IF(②選手情報入力!F12="","",②選手情報入力!F12)</f>
        <v/>
      </c>
      <c r="E10" s="99" t="str">
        <f>IF(②選手情報入力!G12="","",②選手情報入力!G12)</f>
        <v/>
      </c>
      <c r="F10" s="98" t="str">
        <f>IF(②選手情報入力!H12="","",②選手情報入力!H12)</f>
        <v/>
      </c>
      <c r="G10" s="99" t="str">
        <f>IF(②選手情報入力!I12="","",②選手情報入力!I12)</f>
        <v/>
      </c>
      <c r="H10" s="98" t="str">
        <f>IF(②選手情報入力!J12="","",②選手情報入力!J12)</f>
        <v/>
      </c>
      <c r="I10" s="99" t="str">
        <f>IF(②選手情報入力!K12="","",②選手情報入力!K12)</f>
        <v/>
      </c>
      <c r="J10" s="228" t="str">
        <f>IF(②選手情報入力!L12="","",②選手情報入力!L12)</f>
        <v/>
      </c>
      <c r="K10" s="229" t="str">
        <f>IF(②選手情報入力!M12="","",②選手情報入力!M12)</f>
        <v/>
      </c>
      <c r="L10" s="99" t="str">
        <f>IF(②選手情報入力!N12="","",②選手情報入力!N12)</f>
        <v/>
      </c>
      <c r="M10" s="99" t="str">
        <f>IF(②選手情報入力!O12="","",②選手情報入力!O12)</f>
        <v/>
      </c>
    </row>
    <row r="11" spans="1:13" s="88" customFormat="1" ht="18" customHeight="1">
      <c r="A11" s="98">
        <v>4</v>
      </c>
      <c r="B11" s="99" t="str">
        <f>IF(②選手情報入力!B13="","",②選手情報入力!B13)</f>
        <v/>
      </c>
      <c r="C11" s="123" t="str">
        <f>IF(②選手情報入力!C13="","",②選手情報入力!C13)</f>
        <v/>
      </c>
      <c r="D11" s="99" t="str">
        <f>IF(②選手情報入力!F13="","",②選手情報入力!F13)</f>
        <v/>
      </c>
      <c r="E11" s="99" t="str">
        <f>IF(②選手情報入力!G13="","",②選手情報入力!G13)</f>
        <v/>
      </c>
      <c r="F11" s="98" t="str">
        <f>IF(②選手情報入力!H13="","",②選手情報入力!H13)</f>
        <v/>
      </c>
      <c r="G11" s="99" t="str">
        <f>IF(②選手情報入力!I13="","",②選手情報入力!I13)</f>
        <v/>
      </c>
      <c r="H11" s="98" t="str">
        <f>IF(②選手情報入力!J13="","",②選手情報入力!J13)</f>
        <v/>
      </c>
      <c r="I11" s="99" t="str">
        <f>IF(②選手情報入力!K13="","",②選手情報入力!K13)</f>
        <v/>
      </c>
      <c r="J11" s="228" t="str">
        <f>IF(②選手情報入力!L13="","",②選手情報入力!L13)</f>
        <v/>
      </c>
      <c r="K11" s="229" t="str">
        <f>IF(②選手情報入力!M13="","",②選手情報入力!M13)</f>
        <v/>
      </c>
      <c r="L11" s="99" t="str">
        <f>IF(②選手情報入力!N13="","",②選手情報入力!N13)</f>
        <v/>
      </c>
      <c r="M11" s="99" t="str">
        <f>IF(②選手情報入力!O13="","",②選手情報入力!O13)</f>
        <v/>
      </c>
    </row>
    <row r="12" spans="1:13" s="88" customFormat="1" ht="18" customHeight="1">
      <c r="A12" s="102">
        <v>5</v>
      </c>
      <c r="B12" s="103" t="str">
        <f>IF(②選手情報入力!B14="","",②選手情報入力!B14)</f>
        <v/>
      </c>
      <c r="C12" s="124" t="str">
        <f>IF(②選手情報入力!C14="","",②選手情報入力!C14)</f>
        <v/>
      </c>
      <c r="D12" s="103" t="str">
        <f>IF(②選手情報入力!F14="","",②選手情報入力!F14)</f>
        <v/>
      </c>
      <c r="E12" s="103" t="str">
        <f>IF(②選手情報入力!G14="","",②選手情報入力!G14)</f>
        <v/>
      </c>
      <c r="F12" s="102" t="str">
        <f>IF(②選手情報入力!H14="","",②選手情報入力!H14)</f>
        <v/>
      </c>
      <c r="G12" s="103" t="str">
        <f>IF(②選手情報入力!I14="","",②選手情報入力!I14)</f>
        <v/>
      </c>
      <c r="H12" s="102" t="str">
        <f>IF(②選手情報入力!J14="","",②選手情報入力!J14)</f>
        <v/>
      </c>
      <c r="I12" s="103" t="str">
        <f>IF(②選手情報入力!K14="","",②選手情報入力!K14)</f>
        <v/>
      </c>
      <c r="J12" s="230" t="str">
        <f>IF(②選手情報入力!L14="","",②選手情報入力!L14)</f>
        <v/>
      </c>
      <c r="K12" s="231" t="str">
        <f>IF(②選手情報入力!M14="","",②選手情報入力!M14)</f>
        <v/>
      </c>
      <c r="L12" s="103" t="str">
        <f>IF(②選手情報入力!N14="","",②選手情報入力!N14)</f>
        <v/>
      </c>
      <c r="M12" s="103" t="str">
        <f>IF(②選手情報入力!O14="","",②選手情報入力!O14)</f>
        <v/>
      </c>
    </row>
    <row r="13" spans="1:13" s="88" customFormat="1" ht="18" customHeight="1">
      <c r="A13" s="96">
        <v>6</v>
      </c>
      <c r="B13" s="97" t="str">
        <f>IF(②選手情報入力!B15="","",②選手情報入力!B15)</f>
        <v/>
      </c>
      <c r="C13" s="122" t="str">
        <f>IF(②選手情報入力!C15="","",②選手情報入力!C15)</f>
        <v/>
      </c>
      <c r="D13" s="97" t="str">
        <f>IF(②選手情報入力!F15="","",②選手情報入力!F15)</f>
        <v/>
      </c>
      <c r="E13" s="97" t="str">
        <f>IF(②選手情報入力!G15="","",②選手情報入力!G15)</f>
        <v/>
      </c>
      <c r="F13" s="96" t="str">
        <f>IF(②選手情報入力!H15="","",②選手情報入力!H15)</f>
        <v/>
      </c>
      <c r="G13" s="97" t="str">
        <f>IF(②選手情報入力!I15="","",②選手情報入力!I15)</f>
        <v/>
      </c>
      <c r="H13" s="96" t="str">
        <f>IF(②選手情報入力!J15="","",②選手情報入力!J15)</f>
        <v/>
      </c>
      <c r="I13" s="97" t="str">
        <f>IF(②選手情報入力!K15="","",②選手情報入力!K15)</f>
        <v/>
      </c>
      <c r="J13" s="226" t="str">
        <f>IF(②選手情報入力!L15="","",②選手情報入力!L15)</f>
        <v/>
      </c>
      <c r="K13" s="227" t="str">
        <f>IF(②選手情報入力!M15="","",②選手情報入力!M15)</f>
        <v/>
      </c>
      <c r="L13" s="97" t="str">
        <f>IF(②選手情報入力!N15="","",②選手情報入力!N15)</f>
        <v/>
      </c>
      <c r="M13" s="97" t="str">
        <f>IF(②選手情報入力!O15="","",②選手情報入力!O15)</f>
        <v/>
      </c>
    </row>
    <row r="14" spans="1:13" s="88" customFormat="1" ht="18" customHeight="1">
      <c r="A14" s="98">
        <v>7</v>
      </c>
      <c r="B14" s="99" t="str">
        <f>IF(②選手情報入力!B16="","",②選手情報入力!B16)</f>
        <v/>
      </c>
      <c r="C14" s="123" t="str">
        <f>IF(②選手情報入力!C16="","",②選手情報入力!C16)</f>
        <v/>
      </c>
      <c r="D14" s="99" t="str">
        <f>IF(②選手情報入力!F16="","",②選手情報入力!F16)</f>
        <v/>
      </c>
      <c r="E14" s="99" t="str">
        <f>IF(②選手情報入力!G16="","",②選手情報入力!G16)</f>
        <v/>
      </c>
      <c r="F14" s="98" t="str">
        <f>IF(②選手情報入力!H16="","",②選手情報入力!H16)</f>
        <v/>
      </c>
      <c r="G14" s="99" t="str">
        <f>IF(②選手情報入力!I16="","",②選手情報入力!I16)</f>
        <v/>
      </c>
      <c r="H14" s="98" t="str">
        <f>IF(②選手情報入力!J16="","",②選手情報入力!J16)</f>
        <v/>
      </c>
      <c r="I14" s="99" t="str">
        <f>IF(②選手情報入力!K16="","",②選手情報入力!K16)</f>
        <v/>
      </c>
      <c r="J14" s="228" t="str">
        <f>IF(②選手情報入力!L16="","",②選手情報入力!L16)</f>
        <v/>
      </c>
      <c r="K14" s="229" t="str">
        <f>IF(②選手情報入力!M16="","",②選手情報入力!M16)</f>
        <v/>
      </c>
      <c r="L14" s="99" t="str">
        <f>IF(②選手情報入力!N16="","",②選手情報入力!N16)</f>
        <v/>
      </c>
      <c r="M14" s="99" t="str">
        <f>IF(②選手情報入力!O16="","",②選手情報入力!O16)</f>
        <v/>
      </c>
    </row>
    <row r="15" spans="1:13" s="88" customFormat="1" ht="18" customHeight="1">
      <c r="A15" s="98">
        <v>8</v>
      </c>
      <c r="B15" s="99" t="str">
        <f>IF(②選手情報入力!B17="","",②選手情報入力!B17)</f>
        <v/>
      </c>
      <c r="C15" s="123" t="str">
        <f>IF(②選手情報入力!C17="","",②選手情報入力!C17)</f>
        <v/>
      </c>
      <c r="D15" s="99" t="str">
        <f>IF(②選手情報入力!F17="","",②選手情報入力!F17)</f>
        <v/>
      </c>
      <c r="E15" s="99" t="str">
        <f>IF(②選手情報入力!G17="","",②選手情報入力!G17)</f>
        <v/>
      </c>
      <c r="F15" s="98" t="str">
        <f>IF(②選手情報入力!H17="","",②選手情報入力!H17)</f>
        <v/>
      </c>
      <c r="G15" s="99" t="str">
        <f>IF(②選手情報入力!I17="","",②選手情報入力!I17)</f>
        <v/>
      </c>
      <c r="H15" s="98" t="str">
        <f>IF(②選手情報入力!J17="","",②選手情報入力!J17)</f>
        <v/>
      </c>
      <c r="I15" s="99" t="str">
        <f>IF(②選手情報入力!K17="","",②選手情報入力!K17)</f>
        <v/>
      </c>
      <c r="J15" s="228" t="str">
        <f>IF(②選手情報入力!L17="","",②選手情報入力!L17)</f>
        <v/>
      </c>
      <c r="K15" s="229" t="str">
        <f>IF(②選手情報入力!M17="","",②選手情報入力!M17)</f>
        <v/>
      </c>
      <c r="L15" s="99" t="str">
        <f>IF(②選手情報入力!N17="","",②選手情報入力!N17)</f>
        <v/>
      </c>
      <c r="M15" s="99" t="str">
        <f>IF(②選手情報入力!O17="","",②選手情報入力!O17)</f>
        <v/>
      </c>
    </row>
    <row r="16" spans="1:13" s="88" customFormat="1" ht="18" customHeight="1">
      <c r="A16" s="98">
        <v>9</v>
      </c>
      <c r="B16" s="99" t="str">
        <f>IF(②選手情報入力!B18="","",②選手情報入力!B18)</f>
        <v/>
      </c>
      <c r="C16" s="123" t="str">
        <f>IF(②選手情報入力!C18="","",②選手情報入力!C18)</f>
        <v/>
      </c>
      <c r="D16" s="99" t="str">
        <f>IF(②選手情報入力!F18="","",②選手情報入力!F18)</f>
        <v/>
      </c>
      <c r="E16" s="99" t="str">
        <f>IF(②選手情報入力!G18="","",②選手情報入力!G18)</f>
        <v/>
      </c>
      <c r="F16" s="98" t="str">
        <f>IF(②選手情報入力!H18="","",②選手情報入力!H18)</f>
        <v/>
      </c>
      <c r="G16" s="99" t="str">
        <f>IF(②選手情報入力!I18="","",②選手情報入力!I18)</f>
        <v/>
      </c>
      <c r="H16" s="98" t="str">
        <f>IF(②選手情報入力!J18="","",②選手情報入力!J18)</f>
        <v/>
      </c>
      <c r="I16" s="99" t="str">
        <f>IF(②選手情報入力!K18="","",②選手情報入力!K18)</f>
        <v/>
      </c>
      <c r="J16" s="228" t="str">
        <f>IF(②選手情報入力!L18="","",②選手情報入力!L18)</f>
        <v/>
      </c>
      <c r="K16" s="229" t="str">
        <f>IF(②選手情報入力!M18="","",②選手情報入力!M18)</f>
        <v/>
      </c>
      <c r="L16" s="99" t="str">
        <f>IF(②選手情報入力!N18="","",②選手情報入力!N18)</f>
        <v/>
      </c>
      <c r="M16" s="99" t="str">
        <f>IF(②選手情報入力!O18="","",②選手情報入力!O18)</f>
        <v/>
      </c>
    </row>
    <row r="17" spans="1:13" s="88" customFormat="1" ht="18" customHeight="1">
      <c r="A17" s="100">
        <v>10</v>
      </c>
      <c r="B17" s="101" t="str">
        <f>IF(②選手情報入力!B19="","",②選手情報入力!B19)</f>
        <v/>
      </c>
      <c r="C17" s="125" t="str">
        <f>IF(②選手情報入力!C19="","",②選手情報入力!C19)</f>
        <v/>
      </c>
      <c r="D17" s="101" t="str">
        <f>IF(②選手情報入力!F19="","",②選手情報入力!F19)</f>
        <v/>
      </c>
      <c r="E17" s="101" t="str">
        <f>IF(②選手情報入力!G19="","",②選手情報入力!G19)</f>
        <v/>
      </c>
      <c r="F17" s="100" t="str">
        <f>IF(②選手情報入力!H19="","",②選手情報入力!H19)</f>
        <v/>
      </c>
      <c r="G17" s="101" t="str">
        <f>IF(②選手情報入力!I19="","",②選手情報入力!I19)</f>
        <v/>
      </c>
      <c r="H17" s="100" t="str">
        <f>IF(②選手情報入力!J19="","",②選手情報入力!J19)</f>
        <v/>
      </c>
      <c r="I17" s="101" t="str">
        <f>IF(②選手情報入力!K19="","",②選手情報入力!K19)</f>
        <v/>
      </c>
      <c r="J17" s="232" t="str">
        <f>IF(②選手情報入力!L19="","",②選手情報入力!L19)</f>
        <v/>
      </c>
      <c r="K17" s="233" t="str">
        <f>IF(②選手情報入力!M19="","",②選手情報入力!M19)</f>
        <v/>
      </c>
      <c r="L17" s="101" t="str">
        <f>IF(②選手情報入力!N19="","",②選手情報入力!N19)</f>
        <v/>
      </c>
      <c r="M17" s="101" t="str">
        <f>IF(②選手情報入力!O19="","",②選手情報入力!O19)</f>
        <v/>
      </c>
    </row>
    <row r="18" spans="1:13" s="88" customFormat="1" ht="18" customHeight="1">
      <c r="A18" s="104">
        <v>11</v>
      </c>
      <c r="B18" s="105" t="str">
        <f>IF(②選手情報入力!B20="","",②選手情報入力!B20)</f>
        <v/>
      </c>
      <c r="C18" s="126" t="str">
        <f>IF(②選手情報入力!C20="","",②選手情報入力!C20)</f>
        <v/>
      </c>
      <c r="D18" s="105" t="str">
        <f>IF(②選手情報入力!F20="","",②選手情報入力!F20)</f>
        <v/>
      </c>
      <c r="E18" s="105" t="str">
        <f>IF(②選手情報入力!G20="","",②選手情報入力!G20)</f>
        <v/>
      </c>
      <c r="F18" s="104" t="str">
        <f>IF(②選手情報入力!H20="","",②選手情報入力!H20)</f>
        <v/>
      </c>
      <c r="G18" s="105" t="str">
        <f>IF(②選手情報入力!I20="","",②選手情報入力!I20)</f>
        <v/>
      </c>
      <c r="H18" s="104" t="str">
        <f>IF(②選手情報入力!J20="","",②選手情報入力!J20)</f>
        <v/>
      </c>
      <c r="I18" s="105" t="str">
        <f>IF(②選手情報入力!K20="","",②選手情報入力!K20)</f>
        <v/>
      </c>
      <c r="J18" s="234" t="str">
        <f>IF(②選手情報入力!L20="","",②選手情報入力!L20)</f>
        <v/>
      </c>
      <c r="K18" s="235" t="str">
        <f>IF(②選手情報入力!M20="","",②選手情報入力!M20)</f>
        <v/>
      </c>
      <c r="L18" s="105" t="str">
        <f>IF(②選手情報入力!N20="","",②選手情報入力!N20)</f>
        <v/>
      </c>
      <c r="M18" s="105" t="str">
        <f>IF(②選手情報入力!O20="","",②選手情報入力!O20)</f>
        <v/>
      </c>
    </row>
    <row r="19" spans="1:13" s="88" customFormat="1" ht="18" customHeight="1">
      <c r="A19" s="98">
        <v>12</v>
      </c>
      <c r="B19" s="99" t="str">
        <f>IF(②選手情報入力!B21="","",②選手情報入力!B21)</f>
        <v/>
      </c>
      <c r="C19" s="123" t="str">
        <f>IF(②選手情報入力!C21="","",②選手情報入力!C21)</f>
        <v/>
      </c>
      <c r="D19" s="99" t="str">
        <f>IF(②選手情報入力!F21="","",②選手情報入力!F21)</f>
        <v/>
      </c>
      <c r="E19" s="99" t="str">
        <f>IF(②選手情報入力!G21="","",②選手情報入力!G21)</f>
        <v/>
      </c>
      <c r="F19" s="98" t="str">
        <f>IF(②選手情報入力!H21="","",②選手情報入力!H21)</f>
        <v/>
      </c>
      <c r="G19" s="99" t="str">
        <f>IF(②選手情報入力!I21="","",②選手情報入力!I21)</f>
        <v/>
      </c>
      <c r="H19" s="98" t="str">
        <f>IF(②選手情報入力!J21="","",②選手情報入力!J21)</f>
        <v/>
      </c>
      <c r="I19" s="99" t="str">
        <f>IF(②選手情報入力!K21="","",②選手情報入力!K21)</f>
        <v/>
      </c>
      <c r="J19" s="228" t="str">
        <f>IF(②選手情報入力!L21="","",②選手情報入力!L21)</f>
        <v/>
      </c>
      <c r="K19" s="229" t="str">
        <f>IF(②選手情報入力!M21="","",②選手情報入力!M21)</f>
        <v/>
      </c>
      <c r="L19" s="99" t="str">
        <f>IF(②選手情報入力!N21="","",②選手情報入力!N21)</f>
        <v/>
      </c>
      <c r="M19" s="99" t="str">
        <f>IF(②選手情報入力!O21="","",②選手情報入力!O21)</f>
        <v/>
      </c>
    </row>
    <row r="20" spans="1:13" s="88" customFormat="1" ht="18" customHeight="1">
      <c r="A20" s="98">
        <v>13</v>
      </c>
      <c r="B20" s="99" t="str">
        <f>IF(②選手情報入力!B22="","",②選手情報入力!B22)</f>
        <v/>
      </c>
      <c r="C20" s="123" t="str">
        <f>IF(②選手情報入力!C22="","",②選手情報入力!C22)</f>
        <v/>
      </c>
      <c r="D20" s="99" t="str">
        <f>IF(②選手情報入力!F22="","",②選手情報入力!F22)</f>
        <v/>
      </c>
      <c r="E20" s="99" t="str">
        <f>IF(②選手情報入力!G22="","",②選手情報入力!G22)</f>
        <v/>
      </c>
      <c r="F20" s="98" t="str">
        <f>IF(②選手情報入力!H22="","",②選手情報入力!H22)</f>
        <v/>
      </c>
      <c r="G20" s="99" t="str">
        <f>IF(②選手情報入力!I22="","",②選手情報入力!I22)</f>
        <v/>
      </c>
      <c r="H20" s="98" t="str">
        <f>IF(②選手情報入力!J22="","",②選手情報入力!J22)</f>
        <v/>
      </c>
      <c r="I20" s="99" t="str">
        <f>IF(②選手情報入力!K22="","",②選手情報入力!K22)</f>
        <v/>
      </c>
      <c r="J20" s="228" t="str">
        <f>IF(②選手情報入力!L22="","",②選手情報入力!L22)</f>
        <v/>
      </c>
      <c r="K20" s="229" t="str">
        <f>IF(②選手情報入力!M22="","",②選手情報入力!M22)</f>
        <v/>
      </c>
      <c r="L20" s="99" t="str">
        <f>IF(②選手情報入力!N22="","",②選手情報入力!N22)</f>
        <v/>
      </c>
      <c r="M20" s="99" t="str">
        <f>IF(②選手情報入力!O22="","",②選手情報入力!O22)</f>
        <v/>
      </c>
    </row>
    <row r="21" spans="1:13" s="88" customFormat="1" ht="18" customHeight="1">
      <c r="A21" s="98">
        <v>14</v>
      </c>
      <c r="B21" s="99" t="str">
        <f>IF(②選手情報入力!B23="","",②選手情報入力!B23)</f>
        <v/>
      </c>
      <c r="C21" s="123" t="str">
        <f>IF(②選手情報入力!C23="","",②選手情報入力!C23)</f>
        <v/>
      </c>
      <c r="D21" s="99" t="str">
        <f>IF(②選手情報入力!F23="","",②選手情報入力!F23)</f>
        <v/>
      </c>
      <c r="E21" s="99" t="str">
        <f>IF(②選手情報入力!G23="","",②選手情報入力!G23)</f>
        <v/>
      </c>
      <c r="F21" s="98" t="str">
        <f>IF(②選手情報入力!H23="","",②選手情報入力!H23)</f>
        <v/>
      </c>
      <c r="G21" s="99" t="str">
        <f>IF(②選手情報入力!I23="","",②選手情報入力!I23)</f>
        <v/>
      </c>
      <c r="H21" s="98" t="str">
        <f>IF(②選手情報入力!J23="","",②選手情報入力!J23)</f>
        <v/>
      </c>
      <c r="I21" s="99" t="str">
        <f>IF(②選手情報入力!K23="","",②選手情報入力!K23)</f>
        <v/>
      </c>
      <c r="J21" s="228" t="str">
        <f>IF(②選手情報入力!L23="","",②選手情報入力!L23)</f>
        <v/>
      </c>
      <c r="K21" s="229" t="str">
        <f>IF(②選手情報入力!M23="","",②選手情報入力!M23)</f>
        <v/>
      </c>
      <c r="L21" s="99" t="str">
        <f>IF(②選手情報入力!N23="","",②選手情報入力!N23)</f>
        <v/>
      </c>
      <c r="M21" s="99" t="str">
        <f>IF(②選手情報入力!O23="","",②選手情報入力!O23)</f>
        <v/>
      </c>
    </row>
    <row r="22" spans="1:13" s="88" customFormat="1" ht="18" customHeight="1">
      <c r="A22" s="102">
        <v>15</v>
      </c>
      <c r="B22" s="103" t="str">
        <f>IF(②選手情報入力!B24="","",②選手情報入力!B24)</f>
        <v/>
      </c>
      <c r="C22" s="124" t="str">
        <f>IF(②選手情報入力!C24="","",②選手情報入力!C24)</f>
        <v/>
      </c>
      <c r="D22" s="103" t="str">
        <f>IF(②選手情報入力!F24="","",②選手情報入力!F24)</f>
        <v/>
      </c>
      <c r="E22" s="103" t="str">
        <f>IF(②選手情報入力!G24="","",②選手情報入力!G24)</f>
        <v/>
      </c>
      <c r="F22" s="102" t="str">
        <f>IF(②選手情報入力!H24="","",②選手情報入力!H24)</f>
        <v/>
      </c>
      <c r="G22" s="103" t="str">
        <f>IF(②選手情報入力!I24="","",②選手情報入力!I24)</f>
        <v/>
      </c>
      <c r="H22" s="102" t="str">
        <f>IF(②選手情報入力!J24="","",②選手情報入力!J24)</f>
        <v/>
      </c>
      <c r="I22" s="103" t="str">
        <f>IF(②選手情報入力!K24="","",②選手情報入力!K24)</f>
        <v/>
      </c>
      <c r="J22" s="230" t="str">
        <f>IF(②選手情報入力!L24="","",②選手情報入力!L24)</f>
        <v/>
      </c>
      <c r="K22" s="231" t="str">
        <f>IF(②選手情報入力!M24="","",②選手情報入力!M24)</f>
        <v/>
      </c>
      <c r="L22" s="103" t="str">
        <f>IF(②選手情報入力!N24="","",②選手情報入力!N24)</f>
        <v/>
      </c>
      <c r="M22" s="103" t="str">
        <f>IF(②選手情報入力!O24="","",②選手情報入力!O24)</f>
        <v/>
      </c>
    </row>
    <row r="23" spans="1:13" s="88" customFormat="1" ht="18" customHeight="1">
      <c r="A23" s="96">
        <v>16</v>
      </c>
      <c r="B23" s="97" t="str">
        <f>IF(②選手情報入力!B25="","",②選手情報入力!B25)</f>
        <v/>
      </c>
      <c r="C23" s="122" t="str">
        <f>IF(②選手情報入力!C25="","",②選手情報入力!C25)</f>
        <v/>
      </c>
      <c r="D23" s="97" t="str">
        <f>IF(②選手情報入力!F25="","",②選手情報入力!F25)</f>
        <v/>
      </c>
      <c r="E23" s="97" t="str">
        <f>IF(②選手情報入力!G25="","",②選手情報入力!G25)</f>
        <v/>
      </c>
      <c r="F23" s="96" t="str">
        <f>IF(②選手情報入力!H25="","",②選手情報入力!H25)</f>
        <v/>
      </c>
      <c r="G23" s="97" t="str">
        <f>IF(②選手情報入力!I25="","",②選手情報入力!I25)</f>
        <v/>
      </c>
      <c r="H23" s="96" t="str">
        <f>IF(②選手情報入力!J25="","",②選手情報入力!J25)</f>
        <v/>
      </c>
      <c r="I23" s="97" t="str">
        <f>IF(②選手情報入力!K25="","",②選手情報入力!K25)</f>
        <v/>
      </c>
      <c r="J23" s="226" t="str">
        <f>IF(②選手情報入力!L25="","",②選手情報入力!L25)</f>
        <v/>
      </c>
      <c r="K23" s="227" t="str">
        <f>IF(②選手情報入力!M25="","",②選手情報入力!M25)</f>
        <v/>
      </c>
      <c r="L23" s="97" t="str">
        <f>IF(②選手情報入力!N25="","",②選手情報入力!N25)</f>
        <v/>
      </c>
      <c r="M23" s="97" t="str">
        <f>IF(②選手情報入力!O25="","",②選手情報入力!O25)</f>
        <v/>
      </c>
    </row>
    <row r="24" spans="1:13" s="88" customFormat="1" ht="18" customHeight="1">
      <c r="A24" s="98">
        <v>17</v>
      </c>
      <c r="B24" s="99" t="str">
        <f>IF(②選手情報入力!B26="","",②選手情報入力!B26)</f>
        <v/>
      </c>
      <c r="C24" s="123" t="str">
        <f>IF(②選手情報入力!C26="","",②選手情報入力!C26)</f>
        <v/>
      </c>
      <c r="D24" s="99" t="str">
        <f>IF(②選手情報入力!F26="","",②選手情報入力!F26)</f>
        <v/>
      </c>
      <c r="E24" s="99" t="str">
        <f>IF(②選手情報入力!G26="","",②選手情報入力!G26)</f>
        <v/>
      </c>
      <c r="F24" s="98" t="str">
        <f>IF(②選手情報入力!H26="","",②選手情報入力!H26)</f>
        <v/>
      </c>
      <c r="G24" s="99" t="str">
        <f>IF(②選手情報入力!I26="","",②選手情報入力!I26)</f>
        <v/>
      </c>
      <c r="H24" s="98" t="str">
        <f>IF(②選手情報入力!J26="","",②選手情報入力!J26)</f>
        <v/>
      </c>
      <c r="I24" s="99" t="str">
        <f>IF(②選手情報入力!K26="","",②選手情報入力!K26)</f>
        <v/>
      </c>
      <c r="J24" s="228" t="str">
        <f>IF(②選手情報入力!L26="","",②選手情報入力!L26)</f>
        <v/>
      </c>
      <c r="K24" s="229" t="str">
        <f>IF(②選手情報入力!M26="","",②選手情報入力!M26)</f>
        <v/>
      </c>
      <c r="L24" s="99" t="str">
        <f>IF(②選手情報入力!N26="","",②選手情報入力!N26)</f>
        <v/>
      </c>
      <c r="M24" s="99" t="str">
        <f>IF(②選手情報入力!O26="","",②選手情報入力!O26)</f>
        <v/>
      </c>
    </row>
    <row r="25" spans="1:13" s="88" customFormat="1" ht="18" customHeight="1">
      <c r="A25" s="98">
        <v>18</v>
      </c>
      <c r="B25" s="99" t="str">
        <f>IF(②選手情報入力!B27="","",②選手情報入力!B27)</f>
        <v/>
      </c>
      <c r="C25" s="123" t="str">
        <f>IF(②選手情報入力!C27="","",②選手情報入力!C27)</f>
        <v/>
      </c>
      <c r="D25" s="99" t="str">
        <f>IF(②選手情報入力!F27="","",②選手情報入力!F27)</f>
        <v/>
      </c>
      <c r="E25" s="99" t="str">
        <f>IF(②選手情報入力!G27="","",②選手情報入力!G27)</f>
        <v/>
      </c>
      <c r="F25" s="98" t="str">
        <f>IF(②選手情報入力!H27="","",②選手情報入力!H27)</f>
        <v/>
      </c>
      <c r="G25" s="99" t="str">
        <f>IF(②選手情報入力!I27="","",②選手情報入力!I27)</f>
        <v/>
      </c>
      <c r="H25" s="98" t="str">
        <f>IF(②選手情報入力!J27="","",②選手情報入力!J27)</f>
        <v/>
      </c>
      <c r="I25" s="99" t="str">
        <f>IF(②選手情報入力!K27="","",②選手情報入力!K27)</f>
        <v/>
      </c>
      <c r="J25" s="228" t="str">
        <f>IF(②選手情報入力!L27="","",②選手情報入力!L27)</f>
        <v/>
      </c>
      <c r="K25" s="229" t="str">
        <f>IF(②選手情報入力!M27="","",②選手情報入力!M27)</f>
        <v/>
      </c>
      <c r="L25" s="99" t="str">
        <f>IF(②選手情報入力!N27="","",②選手情報入力!N27)</f>
        <v/>
      </c>
      <c r="M25" s="99" t="str">
        <f>IF(②選手情報入力!O27="","",②選手情報入力!O27)</f>
        <v/>
      </c>
    </row>
    <row r="26" spans="1:13" s="88" customFormat="1" ht="18" customHeight="1">
      <c r="A26" s="98">
        <v>19</v>
      </c>
      <c r="B26" s="99" t="str">
        <f>IF(②選手情報入力!B28="","",②選手情報入力!B28)</f>
        <v/>
      </c>
      <c r="C26" s="123" t="str">
        <f>IF(②選手情報入力!C28="","",②選手情報入力!C28)</f>
        <v/>
      </c>
      <c r="D26" s="99" t="str">
        <f>IF(②選手情報入力!F28="","",②選手情報入力!F28)</f>
        <v/>
      </c>
      <c r="E26" s="99" t="str">
        <f>IF(②選手情報入力!G28="","",②選手情報入力!G28)</f>
        <v/>
      </c>
      <c r="F26" s="98" t="str">
        <f>IF(②選手情報入力!H28="","",②選手情報入力!H28)</f>
        <v/>
      </c>
      <c r="G26" s="99" t="str">
        <f>IF(②選手情報入力!I28="","",②選手情報入力!I28)</f>
        <v/>
      </c>
      <c r="H26" s="98" t="str">
        <f>IF(②選手情報入力!J28="","",②選手情報入力!J28)</f>
        <v/>
      </c>
      <c r="I26" s="99" t="str">
        <f>IF(②選手情報入力!K28="","",②選手情報入力!K28)</f>
        <v/>
      </c>
      <c r="J26" s="228" t="str">
        <f>IF(②選手情報入力!L28="","",②選手情報入力!L28)</f>
        <v/>
      </c>
      <c r="K26" s="229" t="str">
        <f>IF(②選手情報入力!M28="","",②選手情報入力!M28)</f>
        <v/>
      </c>
      <c r="L26" s="99" t="str">
        <f>IF(②選手情報入力!N28="","",②選手情報入力!N28)</f>
        <v/>
      </c>
      <c r="M26" s="99" t="str">
        <f>IF(②選手情報入力!O28="","",②選手情報入力!O28)</f>
        <v/>
      </c>
    </row>
    <row r="27" spans="1:13" s="88" customFormat="1" ht="18" customHeight="1">
      <c r="A27" s="100">
        <v>20</v>
      </c>
      <c r="B27" s="101" t="str">
        <f>IF(②選手情報入力!B29="","",②選手情報入力!B29)</f>
        <v/>
      </c>
      <c r="C27" s="125" t="str">
        <f>IF(②選手情報入力!C29="","",②選手情報入力!C29)</f>
        <v/>
      </c>
      <c r="D27" s="101" t="str">
        <f>IF(②選手情報入力!F29="","",②選手情報入力!F29)</f>
        <v/>
      </c>
      <c r="E27" s="101" t="str">
        <f>IF(②選手情報入力!G29="","",②選手情報入力!G29)</f>
        <v/>
      </c>
      <c r="F27" s="100" t="str">
        <f>IF(②選手情報入力!H29="","",②選手情報入力!H29)</f>
        <v/>
      </c>
      <c r="G27" s="101" t="str">
        <f>IF(②選手情報入力!I29="","",②選手情報入力!I29)</f>
        <v/>
      </c>
      <c r="H27" s="100" t="str">
        <f>IF(②選手情報入力!J29="","",②選手情報入力!J29)</f>
        <v/>
      </c>
      <c r="I27" s="101" t="str">
        <f>IF(②選手情報入力!K29="","",②選手情報入力!K29)</f>
        <v/>
      </c>
      <c r="J27" s="232" t="str">
        <f>IF(②選手情報入力!L29="","",②選手情報入力!L29)</f>
        <v/>
      </c>
      <c r="K27" s="233" t="str">
        <f>IF(②選手情報入力!M29="","",②選手情報入力!M29)</f>
        <v/>
      </c>
      <c r="L27" s="101" t="str">
        <f>IF(②選手情報入力!N29="","",②選手情報入力!N29)</f>
        <v/>
      </c>
      <c r="M27" s="101" t="str">
        <f>IF(②選手情報入力!O29="","",②選手情報入力!O29)</f>
        <v/>
      </c>
    </row>
    <row r="28" spans="1:13" s="88" customFormat="1" ht="18" customHeight="1">
      <c r="A28" s="104">
        <v>21</v>
      </c>
      <c r="B28" s="105" t="str">
        <f>IF(②選手情報入力!B30="","",②選手情報入力!B30)</f>
        <v/>
      </c>
      <c r="C28" s="126" t="str">
        <f>IF(②選手情報入力!C30="","",②選手情報入力!C30)</f>
        <v/>
      </c>
      <c r="D28" s="105" t="str">
        <f>IF(②選手情報入力!F30="","",②選手情報入力!F30)</f>
        <v/>
      </c>
      <c r="E28" s="105" t="str">
        <f>IF(②選手情報入力!G30="","",②選手情報入力!G30)</f>
        <v/>
      </c>
      <c r="F28" s="104" t="str">
        <f>IF(②選手情報入力!H30="","",②選手情報入力!H30)</f>
        <v/>
      </c>
      <c r="G28" s="105" t="str">
        <f>IF(②選手情報入力!I30="","",②選手情報入力!I30)</f>
        <v/>
      </c>
      <c r="H28" s="104" t="str">
        <f>IF(②選手情報入力!J30="","",②選手情報入力!J30)</f>
        <v/>
      </c>
      <c r="I28" s="105" t="str">
        <f>IF(②選手情報入力!K30="","",②選手情報入力!K30)</f>
        <v/>
      </c>
      <c r="J28" s="234" t="str">
        <f>IF(②選手情報入力!L30="","",②選手情報入力!L30)</f>
        <v/>
      </c>
      <c r="K28" s="235" t="str">
        <f>IF(②選手情報入力!M30="","",②選手情報入力!M30)</f>
        <v/>
      </c>
      <c r="L28" s="105" t="str">
        <f>IF(②選手情報入力!N30="","",②選手情報入力!N30)</f>
        <v/>
      </c>
      <c r="M28" s="105" t="str">
        <f>IF(②選手情報入力!O30="","",②選手情報入力!O30)</f>
        <v/>
      </c>
    </row>
    <row r="29" spans="1:13" s="88" customFormat="1" ht="18" customHeight="1">
      <c r="A29" s="98">
        <v>22</v>
      </c>
      <c r="B29" s="99" t="str">
        <f>IF(②選手情報入力!B31="","",②選手情報入力!B31)</f>
        <v/>
      </c>
      <c r="C29" s="123" t="str">
        <f>IF(②選手情報入力!C31="","",②選手情報入力!C31)</f>
        <v/>
      </c>
      <c r="D29" s="99" t="str">
        <f>IF(②選手情報入力!F31="","",②選手情報入力!F31)</f>
        <v/>
      </c>
      <c r="E29" s="99" t="str">
        <f>IF(②選手情報入力!G31="","",②選手情報入力!G31)</f>
        <v/>
      </c>
      <c r="F29" s="98" t="str">
        <f>IF(②選手情報入力!H31="","",②選手情報入力!H31)</f>
        <v/>
      </c>
      <c r="G29" s="99" t="str">
        <f>IF(②選手情報入力!I31="","",②選手情報入力!I31)</f>
        <v/>
      </c>
      <c r="H29" s="98" t="str">
        <f>IF(②選手情報入力!J31="","",②選手情報入力!J31)</f>
        <v/>
      </c>
      <c r="I29" s="99" t="str">
        <f>IF(②選手情報入力!K31="","",②選手情報入力!K31)</f>
        <v/>
      </c>
      <c r="J29" s="228" t="str">
        <f>IF(②選手情報入力!L31="","",②選手情報入力!L31)</f>
        <v/>
      </c>
      <c r="K29" s="229" t="str">
        <f>IF(②選手情報入力!M31="","",②選手情報入力!M31)</f>
        <v/>
      </c>
      <c r="L29" s="99" t="str">
        <f>IF(②選手情報入力!N31="","",②選手情報入力!N31)</f>
        <v/>
      </c>
      <c r="M29" s="99" t="str">
        <f>IF(②選手情報入力!O31="","",②選手情報入力!O31)</f>
        <v/>
      </c>
    </row>
    <row r="30" spans="1:13" s="88" customFormat="1" ht="18" customHeight="1">
      <c r="A30" s="98">
        <v>23</v>
      </c>
      <c r="B30" s="99" t="str">
        <f>IF(②選手情報入力!B32="","",②選手情報入力!B32)</f>
        <v/>
      </c>
      <c r="C30" s="123" t="str">
        <f>IF(②選手情報入力!C32="","",②選手情報入力!C32)</f>
        <v/>
      </c>
      <c r="D30" s="99" t="str">
        <f>IF(②選手情報入力!F32="","",②選手情報入力!F32)</f>
        <v/>
      </c>
      <c r="E30" s="99" t="str">
        <f>IF(②選手情報入力!G32="","",②選手情報入力!G32)</f>
        <v/>
      </c>
      <c r="F30" s="98" t="str">
        <f>IF(②選手情報入力!H32="","",②選手情報入力!H32)</f>
        <v/>
      </c>
      <c r="G30" s="99" t="str">
        <f>IF(②選手情報入力!I32="","",②選手情報入力!I32)</f>
        <v/>
      </c>
      <c r="H30" s="98" t="str">
        <f>IF(②選手情報入力!J32="","",②選手情報入力!J32)</f>
        <v/>
      </c>
      <c r="I30" s="99" t="str">
        <f>IF(②選手情報入力!K32="","",②選手情報入力!K32)</f>
        <v/>
      </c>
      <c r="J30" s="228" t="str">
        <f>IF(②選手情報入力!L32="","",②選手情報入力!L32)</f>
        <v/>
      </c>
      <c r="K30" s="229" t="str">
        <f>IF(②選手情報入力!M32="","",②選手情報入力!M32)</f>
        <v/>
      </c>
      <c r="L30" s="99" t="str">
        <f>IF(②選手情報入力!N32="","",②選手情報入力!N32)</f>
        <v/>
      </c>
      <c r="M30" s="99" t="str">
        <f>IF(②選手情報入力!O32="","",②選手情報入力!O32)</f>
        <v/>
      </c>
    </row>
    <row r="31" spans="1:13" s="88" customFormat="1" ht="18" customHeight="1">
      <c r="A31" s="98">
        <v>24</v>
      </c>
      <c r="B31" s="99" t="str">
        <f>IF(②選手情報入力!B33="","",②選手情報入力!B33)</f>
        <v/>
      </c>
      <c r="C31" s="123" t="str">
        <f>IF(②選手情報入力!C33="","",②選手情報入力!C33)</f>
        <v/>
      </c>
      <c r="D31" s="99" t="str">
        <f>IF(②選手情報入力!F33="","",②選手情報入力!F33)</f>
        <v/>
      </c>
      <c r="E31" s="99" t="str">
        <f>IF(②選手情報入力!G33="","",②選手情報入力!G33)</f>
        <v/>
      </c>
      <c r="F31" s="98" t="str">
        <f>IF(②選手情報入力!H33="","",②選手情報入力!H33)</f>
        <v/>
      </c>
      <c r="G31" s="99" t="str">
        <f>IF(②選手情報入力!I33="","",②選手情報入力!I33)</f>
        <v/>
      </c>
      <c r="H31" s="98" t="str">
        <f>IF(②選手情報入力!J33="","",②選手情報入力!J33)</f>
        <v/>
      </c>
      <c r="I31" s="99" t="str">
        <f>IF(②選手情報入力!K33="","",②選手情報入力!K33)</f>
        <v/>
      </c>
      <c r="J31" s="228" t="str">
        <f>IF(②選手情報入力!L33="","",②選手情報入力!L33)</f>
        <v/>
      </c>
      <c r="K31" s="229" t="str">
        <f>IF(②選手情報入力!M33="","",②選手情報入力!M33)</f>
        <v/>
      </c>
      <c r="L31" s="99" t="str">
        <f>IF(②選手情報入力!N33="","",②選手情報入力!N33)</f>
        <v/>
      </c>
      <c r="M31" s="99" t="str">
        <f>IF(②選手情報入力!O33="","",②選手情報入力!O33)</f>
        <v/>
      </c>
    </row>
    <row r="32" spans="1:13" s="88" customFormat="1" ht="18" customHeight="1">
      <c r="A32" s="102">
        <v>25</v>
      </c>
      <c r="B32" s="103" t="str">
        <f>IF(②選手情報入力!B34="","",②選手情報入力!B34)</f>
        <v/>
      </c>
      <c r="C32" s="124" t="str">
        <f>IF(②選手情報入力!C34="","",②選手情報入力!C34)</f>
        <v/>
      </c>
      <c r="D32" s="103" t="str">
        <f>IF(②選手情報入力!F34="","",②選手情報入力!F34)</f>
        <v/>
      </c>
      <c r="E32" s="103" t="str">
        <f>IF(②選手情報入力!G34="","",②選手情報入力!G34)</f>
        <v/>
      </c>
      <c r="F32" s="102" t="str">
        <f>IF(②選手情報入力!H34="","",②選手情報入力!H34)</f>
        <v/>
      </c>
      <c r="G32" s="103" t="str">
        <f>IF(②選手情報入力!I34="","",②選手情報入力!I34)</f>
        <v/>
      </c>
      <c r="H32" s="102" t="str">
        <f>IF(②選手情報入力!J34="","",②選手情報入力!J34)</f>
        <v/>
      </c>
      <c r="I32" s="103" t="str">
        <f>IF(②選手情報入力!K34="","",②選手情報入力!K34)</f>
        <v/>
      </c>
      <c r="J32" s="230" t="str">
        <f>IF(②選手情報入力!L34="","",②選手情報入力!L34)</f>
        <v/>
      </c>
      <c r="K32" s="231" t="str">
        <f>IF(②選手情報入力!M34="","",②選手情報入力!M34)</f>
        <v/>
      </c>
      <c r="L32" s="103" t="str">
        <f>IF(②選手情報入力!N34="","",②選手情報入力!N34)</f>
        <v/>
      </c>
      <c r="M32" s="103" t="str">
        <f>IF(②選手情報入力!O34="","",②選手情報入力!O34)</f>
        <v/>
      </c>
    </row>
    <row r="33" spans="1:13" s="88" customFormat="1" ht="18" customHeight="1">
      <c r="A33" s="96">
        <v>26</v>
      </c>
      <c r="B33" s="97" t="str">
        <f>IF(②選手情報入力!B35="","",②選手情報入力!B35)</f>
        <v/>
      </c>
      <c r="C33" s="122" t="str">
        <f>IF(②選手情報入力!C35="","",②選手情報入力!C35)</f>
        <v/>
      </c>
      <c r="D33" s="97" t="str">
        <f>IF(②選手情報入力!F35="","",②選手情報入力!F35)</f>
        <v/>
      </c>
      <c r="E33" s="97" t="str">
        <f>IF(②選手情報入力!G35="","",②選手情報入力!G35)</f>
        <v/>
      </c>
      <c r="F33" s="96" t="str">
        <f>IF(②選手情報入力!H35="","",②選手情報入力!H35)</f>
        <v/>
      </c>
      <c r="G33" s="97" t="str">
        <f>IF(②選手情報入力!I35="","",②選手情報入力!I35)</f>
        <v/>
      </c>
      <c r="H33" s="96" t="str">
        <f>IF(②選手情報入力!J35="","",②選手情報入力!J35)</f>
        <v/>
      </c>
      <c r="I33" s="97" t="str">
        <f>IF(②選手情報入力!K35="","",②選手情報入力!K35)</f>
        <v/>
      </c>
      <c r="J33" s="226" t="str">
        <f>IF(②選手情報入力!L35="","",②選手情報入力!L35)</f>
        <v/>
      </c>
      <c r="K33" s="227" t="str">
        <f>IF(②選手情報入力!M35="","",②選手情報入力!M35)</f>
        <v/>
      </c>
      <c r="L33" s="97" t="str">
        <f>IF(②選手情報入力!N35="","",②選手情報入力!N35)</f>
        <v/>
      </c>
      <c r="M33" s="97" t="str">
        <f>IF(②選手情報入力!O35="","",②選手情報入力!O35)</f>
        <v/>
      </c>
    </row>
    <row r="34" spans="1:13" s="88" customFormat="1" ht="18" customHeight="1">
      <c r="A34" s="98">
        <v>27</v>
      </c>
      <c r="B34" s="99" t="str">
        <f>IF(②選手情報入力!B36="","",②選手情報入力!B36)</f>
        <v/>
      </c>
      <c r="C34" s="123" t="str">
        <f>IF(②選手情報入力!C36="","",②選手情報入力!C36)</f>
        <v/>
      </c>
      <c r="D34" s="99" t="str">
        <f>IF(②選手情報入力!F36="","",②選手情報入力!F36)</f>
        <v/>
      </c>
      <c r="E34" s="99" t="str">
        <f>IF(②選手情報入力!G36="","",②選手情報入力!G36)</f>
        <v/>
      </c>
      <c r="F34" s="98" t="str">
        <f>IF(②選手情報入力!H36="","",②選手情報入力!H36)</f>
        <v/>
      </c>
      <c r="G34" s="99" t="str">
        <f>IF(②選手情報入力!I36="","",②選手情報入力!I36)</f>
        <v/>
      </c>
      <c r="H34" s="98" t="str">
        <f>IF(②選手情報入力!J36="","",②選手情報入力!J36)</f>
        <v/>
      </c>
      <c r="I34" s="99" t="str">
        <f>IF(②選手情報入力!K36="","",②選手情報入力!K36)</f>
        <v/>
      </c>
      <c r="J34" s="228" t="str">
        <f>IF(②選手情報入力!L36="","",②選手情報入力!L36)</f>
        <v/>
      </c>
      <c r="K34" s="229" t="str">
        <f>IF(②選手情報入力!M36="","",②選手情報入力!M36)</f>
        <v/>
      </c>
      <c r="L34" s="99" t="str">
        <f>IF(②選手情報入力!N36="","",②選手情報入力!N36)</f>
        <v/>
      </c>
      <c r="M34" s="99" t="str">
        <f>IF(②選手情報入力!O36="","",②選手情報入力!O36)</f>
        <v/>
      </c>
    </row>
    <row r="35" spans="1:13" s="88" customFormat="1" ht="18" customHeight="1">
      <c r="A35" s="98">
        <v>28</v>
      </c>
      <c r="B35" s="99" t="str">
        <f>IF(②選手情報入力!B37="","",②選手情報入力!B37)</f>
        <v/>
      </c>
      <c r="C35" s="123" t="str">
        <f>IF(②選手情報入力!C37="","",②選手情報入力!C37)</f>
        <v/>
      </c>
      <c r="D35" s="99" t="str">
        <f>IF(②選手情報入力!F37="","",②選手情報入力!F37)</f>
        <v/>
      </c>
      <c r="E35" s="99" t="str">
        <f>IF(②選手情報入力!G37="","",②選手情報入力!G37)</f>
        <v/>
      </c>
      <c r="F35" s="98" t="str">
        <f>IF(②選手情報入力!H37="","",②選手情報入力!H37)</f>
        <v/>
      </c>
      <c r="G35" s="99" t="str">
        <f>IF(②選手情報入力!I37="","",②選手情報入力!I37)</f>
        <v/>
      </c>
      <c r="H35" s="98" t="str">
        <f>IF(②選手情報入力!J37="","",②選手情報入力!J37)</f>
        <v/>
      </c>
      <c r="I35" s="99" t="str">
        <f>IF(②選手情報入力!K37="","",②選手情報入力!K37)</f>
        <v/>
      </c>
      <c r="J35" s="228" t="str">
        <f>IF(②選手情報入力!L37="","",②選手情報入力!L37)</f>
        <v/>
      </c>
      <c r="K35" s="229" t="str">
        <f>IF(②選手情報入力!M37="","",②選手情報入力!M37)</f>
        <v/>
      </c>
      <c r="L35" s="99" t="str">
        <f>IF(②選手情報入力!N37="","",②選手情報入力!N37)</f>
        <v/>
      </c>
      <c r="M35" s="99" t="str">
        <f>IF(②選手情報入力!O37="","",②選手情報入力!O37)</f>
        <v/>
      </c>
    </row>
    <row r="36" spans="1:13" s="88" customFormat="1" ht="18" customHeight="1">
      <c r="A36" s="98">
        <v>29</v>
      </c>
      <c r="B36" s="99" t="str">
        <f>IF(②選手情報入力!B38="","",②選手情報入力!B38)</f>
        <v/>
      </c>
      <c r="C36" s="123" t="str">
        <f>IF(②選手情報入力!C38="","",②選手情報入力!C38)</f>
        <v/>
      </c>
      <c r="D36" s="99" t="str">
        <f>IF(②選手情報入力!F38="","",②選手情報入力!F38)</f>
        <v/>
      </c>
      <c r="E36" s="99" t="str">
        <f>IF(②選手情報入力!G38="","",②選手情報入力!G38)</f>
        <v/>
      </c>
      <c r="F36" s="98" t="str">
        <f>IF(②選手情報入力!H38="","",②選手情報入力!H38)</f>
        <v/>
      </c>
      <c r="G36" s="99" t="str">
        <f>IF(②選手情報入力!I38="","",②選手情報入力!I38)</f>
        <v/>
      </c>
      <c r="H36" s="98" t="str">
        <f>IF(②選手情報入力!J38="","",②選手情報入力!J38)</f>
        <v/>
      </c>
      <c r="I36" s="99" t="str">
        <f>IF(②選手情報入力!K38="","",②選手情報入力!K38)</f>
        <v/>
      </c>
      <c r="J36" s="228" t="str">
        <f>IF(②選手情報入力!L38="","",②選手情報入力!L38)</f>
        <v/>
      </c>
      <c r="K36" s="229" t="str">
        <f>IF(②選手情報入力!M38="","",②選手情報入力!M38)</f>
        <v/>
      </c>
      <c r="L36" s="99" t="str">
        <f>IF(②選手情報入力!N38="","",②選手情報入力!N38)</f>
        <v/>
      </c>
      <c r="M36" s="99" t="str">
        <f>IF(②選手情報入力!O38="","",②選手情報入力!O38)</f>
        <v/>
      </c>
    </row>
    <row r="37" spans="1:13" s="88" customFormat="1" ht="18" customHeight="1">
      <c r="A37" s="100">
        <v>30</v>
      </c>
      <c r="B37" s="101" t="str">
        <f>IF(②選手情報入力!B39="","",②選手情報入力!B39)</f>
        <v/>
      </c>
      <c r="C37" s="125" t="str">
        <f>IF(②選手情報入力!C39="","",②選手情報入力!C39)</f>
        <v/>
      </c>
      <c r="D37" s="101" t="str">
        <f>IF(②選手情報入力!F39="","",②選手情報入力!F39)</f>
        <v/>
      </c>
      <c r="E37" s="101" t="str">
        <f>IF(②選手情報入力!G39="","",②選手情報入力!G39)</f>
        <v/>
      </c>
      <c r="F37" s="100" t="str">
        <f>IF(②選手情報入力!H39="","",②選手情報入力!H39)</f>
        <v/>
      </c>
      <c r="G37" s="101" t="str">
        <f>IF(②選手情報入力!I39="","",②選手情報入力!I39)</f>
        <v/>
      </c>
      <c r="H37" s="100" t="str">
        <f>IF(②選手情報入力!J39="","",②選手情報入力!J39)</f>
        <v/>
      </c>
      <c r="I37" s="101" t="str">
        <f>IF(②選手情報入力!K39="","",②選手情報入力!K39)</f>
        <v/>
      </c>
      <c r="J37" s="232" t="str">
        <f>IF(②選手情報入力!L39="","",②選手情報入力!L39)</f>
        <v/>
      </c>
      <c r="K37" s="233" t="str">
        <f>IF(②選手情報入力!M39="","",②選手情報入力!M39)</f>
        <v/>
      </c>
      <c r="L37" s="101" t="str">
        <f>IF(②選手情報入力!N39="","",②選手情報入力!N39)</f>
        <v/>
      </c>
      <c r="M37" s="101" t="str">
        <f>IF(②選手情報入力!O39="","",②選手情報入力!O39)</f>
        <v/>
      </c>
    </row>
    <row r="38" spans="1:13" s="88" customFormat="1" ht="18" customHeight="1">
      <c r="A38" s="104">
        <v>31</v>
      </c>
      <c r="B38" s="105" t="str">
        <f>IF(②選手情報入力!B40="","",②選手情報入力!B40)</f>
        <v/>
      </c>
      <c r="C38" s="126" t="str">
        <f>IF(②選手情報入力!C40="","",②選手情報入力!C40)</f>
        <v/>
      </c>
      <c r="D38" s="105" t="str">
        <f>IF(②選手情報入力!F40="","",②選手情報入力!F40)</f>
        <v/>
      </c>
      <c r="E38" s="105" t="str">
        <f>IF(②選手情報入力!G40="","",②選手情報入力!G40)</f>
        <v/>
      </c>
      <c r="F38" s="104" t="str">
        <f>IF(②選手情報入力!H40="","",②選手情報入力!H40)</f>
        <v/>
      </c>
      <c r="G38" s="105" t="str">
        <f>IF(②選手情報入力!I40="","",②選手情報入力!I40)</f>
        <v/>
      </c>
      <c r="H38" s="104" t="str">
        <f>IF(②選手情報入力!J40="","",②選手情報入力!J40)</f>
        <v/>
      </c>
      <c r="I38" s="105" t="str">
        <f>IF(②選手情報入力!K40="","",②選手情報入力!K40)</f>
        <v/>
      </c>
      <c r="J38" s="234" t="str">
        <f>IF(②選手情報入力!L40="","",②選手情報入力!L40)</f>
        <v/>
      </c>
      <c r="K38" s="235" t="str">
        <f>IF(②選手情報入力!M40="","",②選手情報入力!M40)</f>
        <v/>
      </c>
      <c r="L38" s="105" t="str">
        <f>IF(②選手情報入力!N40="","",②選手情報入力!N40)</f>
        <v/>
      </c>
      <c r="M38" s="105" t="str">
        <f>IF(②選手情報入力!O40="","",②選手情報入力!O40)</f>
        <v/>
      </c>
    </row>
    <row r="39" spans="1:13" s="88" customFormat="1" ht="18" customHeight="1">
      <c r="A39" s="98">
        <v>32</v>
      </c>
      <c r="B39" s="99" t="str">
        <f>IF(②選手情報入力!B41="","",②選手情報入力!B41)</f>
        <v/>
      </c>
      <c r="C39" s="123" t="str">
        <f>IF(②選手情報入力!C41="","",②選手情報入力!C41)</f>
        <v/>
      </c>
      <c r="D39" s="99" t="str">
        <f>IF(②選手情報入力!F41="","",②選手情報入力!F41)</f>
        <v/>
      </c>
      <c r="E39" s="99" t="str">
        <f>IF(②選手情報入力!G41="","",②選手情報入力!G41)</f>
        <v/>
      </c>
      <c r="F39" s="98" t="str">
        <f>IF(②選手情報入力!H41="","",②選手情報入力!H41)</f>
        <v/>
      </c>
      <c r="G39" s="99" t="str">
        <f>IF(②選手情報入力!I41="","",②選手情報入力!I41)</f>
        <v/>
      </c>
      <c r="H39" s="98" t="str">
        <f>IF(②選手情報入力!J41="","",②選手情報入力!J41)</f>
        <v/>
      </c>
      <c r="I39" s="99" t="str">
        <f>IF(②選手情報入力!K41="","",②選手情報入力!K41)</f>
        <v/>
      </c>
      <c r="J39" s="228" t="str">
        <f>IF(②選手情報入力!L41="","",②選手情報入力!L41)</f>
        <v/>
      </c>
      <c r="K39" s="229" t="str">
        <f>IF(②選手情報入力!M41="","",②選手情報入力!M41)</f>
        <v/>
      </c>
      <c r="L39" s="99" t="str">
        <f>IF(②選手情報入力!N41="","",②選手情報入力!N41)</f>
        <v/>
      </c>
      <c r="M39" s="99" t="str">
        <f>IF(②選手情報入力!O41="","",②選手情報入力!O41)</f>
        <v/>
      </c>
    </row>
    <row r="40" spans="1:13" s="88" customFormat="1" ht="18" customHeight="1">
      <c r="A40" s="98">
        <v>33</v>
      </c>
      <c r="B40" s="99" t="str">
        <f>IF(②選手情報入力!B42="","",②選手情報入力!B42)</f>
        <v/>
      </c>
      <c r="C40" s="123" t="str">
        <f>IF(②選手情報入力!C42="","",②選手情報入力!C42)</f>
        <v/>
      </c>
      <c r="D40" s="99" t="str">
        <f>IF(②選手情報入力!F42="","",②選手情報入力!F42)</f>
        <v/>
      </c>
      <c r="E40" s="99" t="str">
        <f>IF(②選手情報入力!G42="","",②選手情報入力!G42)</f>
        <v/>
      </c>
      <c r="F40" s="98" t="str">
        <f>IF(②選手情報入力!H42="","",②選手情報入力!H42)</f>
        <v/>
      </c>
      <c r="G40" s="99" t="str">
        <f>IF(②選手情報入力!I42="","",②選手情報入力!I42)</f>
        <v/>
      </c>
      <c r="H40" s="98" t="str">
        <f>IF(②選手情報入力!J42="","",②選手情報入力!J42)</f>
        <v/>
      </c>
      <c r="I40" s="99" t="str">
        <f>IF(②選手情報入力!K42="","",②選手情報入力!K42)</f>
        <v/>
      </c>
      <c r="J40" s="228" t="str">
        <f>IF(②選手情報入力!L42="","",②選手情報入力!L42)</f>
        <v/>
      </c>
      <c r="K40" s="229" t="str">
        <f>IF(②選手情報入力!M42="","",②選手情報入力!M42)</f>
        <v/>
      </c>
      <c r="L40" s="99" t="str">
        <f>IF(②選手情報入力!N42="","",②選手情報入力!N42)</f>
        <v/>
      </c>
      <c r="M40" s="99" t="str">
        <f>IF(②選手情報入力!O42="","",②選手情報入力!O42)</f>
        <v/>
      </c>
    </row>
    <row r="41" spans="1:13" s="88" customFormat="1" ht="18" customHeight="1">
      <c r="A41" s="98">
        <v>34</v>
      </c>
      <c r="B41" s="99" t="str">
        <f>IF(②選手情報入力!B43="","",②選手情報入力!B43)</f>
        <v/>
      </c>
      <c r="C41" s="123" t="str">
        <f>IF(②選手情報入力!C43="","",②選手情報入力!C43)</f>
        <v/>
      </c>
      <c r="D41" s="99" t="str">
        <f>IF(②選手情報入力!F43="","",②選手情報入力!F43)</f>
        <v/>
      </c>
      <c r="E41" s="99" t="str">
        <f>IF(②選手情報入力!G43="","",②選手情報入力!G43)</f>
        <v/>
      </c>
      <c r="F41" s="98" t="str">
        <f>IF(②選手情報入力!H43="","",②選手情報入力!H43)</f>
        <v/>
      </c>
      <c r="G41" s="99" t="str">
        <f>IF(②選手情報入力!I43="","",②選手情報入力!I43)</f>
        <v/>
      </c>
      <c r="H41" s="98" t="str">
        <f>IF(②選手情報入力!J43="","",②選手情報入力!J43)</f>
        <v/>
      </c>
      <c r="I41" s="99" t="str">
        <f>IF(②選手情報入力!K43="","",②選手情報入力!K43)</f>
        <v/>
      </c>
      <c r="J41" s="228" t="str">
        <f>IF(②選手情報入力!L43="","",②選手情報入力!L43)</f>
        <v/>
      </c>
      <c r="K41" s="229" t="str">
        <f>IF(②選手情報入力!M43="","",②選手情報入力!M43)</f>
        <v/>
      </c>
      <c r="L41" s="99" t="str">
        <f>IF(②選手情報入力!N43="","",②選手情報入力!N43)</f>
        <v/>
      </c>
      <c r="M41" s="99" t="str">
        <f>IF(②選手情報入力!O43="","",②選手情報入力!O43)</f>
        <v/>
      </c>
    </row>
    <row r="42" spans="1:13" s="88" customFormat="1" ht="18" customHeight="1">
      <c r="A42" s="102">
        <v>35</v>
      </c>
      <c r="B42" s="103" t="str">
        <f>IF(②選手情報入力!B44="","",②選手情報入力!B44)</f>
        <v/>
      </c>
      <c r="C42" s="124" t="str">
        <f>IF(②選手情報入力!C44="","",②選手情報入力!C44)</f>
        <v/>
      </c>
      <c r="D42" s="103" t="str">
        <f>IF(②選手情報入力!F44="","",②選手情報入力!F44)</f>
        <v/>
      </c>
      <c r="E42" s="103" t="str">
        <f>IF(②選手情報入力!G44="","",②選手情報入力!G44)</f>
        <v/>
      </c>
      <c r="F42" s="102" t="str">
        <f>IF(②選手情報入力!H44="","",②選手情報入力!H44)</f>
        <v/>
      </c>
      <c r="G42" s="103" t="str">
        <f>IF(②選手情報入力!I44="","",②選手情報入力!I44)</f>
        <v/>
      </c>
      <c r="H42" s="102" t="str">
        <f>IF(②選手情報入力!J44="","",②選手情報入力!J44)</f>
        <v/>
      </c>
      <c r="I42" s="103" t="str">
        <f>IF(②選手情報入力!K44="","",②選手情報入力!K44)</f>
        <v/>
      </c>
      <c r="J42" s="230" t="str">
        <f>IF(②選手情報入力!L44="","",②選手情報入力!L44)</f>
        <v/>
      </c>
      <c r="K42" s="231" t="str">
        <f>IF(②選手情報入力!M44="","",②選手情報入力!M44)</f>
        <v/>
      </c>
      <c r="L42" s="103" t="str">
        <f>IF(②選手情報入力!N44="","",②選手情報入力!N44)</f>
        <v/>
      </c>
      <c r="M42" s="103" t="str">
        <f>IF(②選手情報入力!O44="","",②選手情報入力!O44)</f>
        <v/>
      </c>
    </row>
    <row r="43" spans="1:13" s="88" customFormat="1" ht="18" customHeight="1">
      <c r="A43" s="96">
        <v>36</v>
      </c>
      <c r="B43" s="97" t="str">
        <f>IF(②選手情報入力!B45="","",②選手情報入力!B45)</f>
        <v/>
      </c>
      <c r="C43" s="122" t="str">
        <f>IF(②選手情報入力!C45="","",②選手情報入力!C45)</f>
        <v/>
      </c>
      <c r="D43" s="97" t="str">
        <f>IF(②選手情報入力!F45="","",②選手情報入力!F45)</f>
        <v/>
      </c>
      <c r="E43" s="97" t="str">
        <f>IF(②選手情報入力!G45="","",②選手情報入力!G45)</f>
        <v/>
      </c>
      <c r="F43" s="96" t="str">
        <f>IF(②選手情報入力!H45="","",②選手情報入力!H45)</f>
        <v/>
      </c>
      <c r="G43" s="97" t="str">
        <f>IF(②選手情報入力!I45="","",②選手情報入力!I45)</f>
        <v/>
      </c>
      <c r="H43" s="96" t="str">
        <f>IF(②選手情報入力!J45="","",②選手情報入力!J45)</f>
        <v/>
      </c>
      <c r="I43" s="97" t="str">
        <f>IF(②選手情報入力!K45="","",②選手情報入力!K45)</f>
        <v/>
      </c>
      <c r="J43" s="226" t="str">
        <f>IF(②選手情報入力!L45="","",②選手情報入力!L45)</f>
        <v/>
      </c>
      <c r="K43" s="227" t="str">
        <f>IF(②選手情報入力!M45="","",②選手情報入力!M45)</f>
        <v/>
      </c>
      <c r="L43" s="97" t="str">
        <f>IF(②選手情報入力!N45="","",②選手情報入力!N45)</f>
        <v/>
      </c>
      <c r="M43" s="97" t="str">
        <f>IF(②選手情報入力!O45="","",②選手情報入力!O45)</f>
        <v/>
      </c>
    </row>
    <row r="44" spans="1:13" s="88" customFormat="1" ht="18" customHeight="1">
      <c r="A44" s="98">
        <v>37</v>
      </c>
      <c r="B44" s="99" t="str">
        <f>IF(②選手情報入力!B46="","",②選手情報入力!B46)</f>
        <v/>
      </c>
      <c r="C44" s="123" t="str">
        <f>IF(②選手情報入力!C46="","",②選手情報入力!C46)</f>
        <v/>
      </c>
      <c r="D44" s="99" t="str">
        <f>IF(②選手情報入力!F46="","",②選手情報入力!F46)</f>
        <v/>
      </c>
      <c r="E44" s="99" t="str">
        <f>IF(②選手情報入力!G46="","",②選手情報入力!G46)</f>
        <v/>
      </c>
      <c r="F44" s="98" t="str">
        <f>IF(②選手情報入力!H46="","",②選手情報入力!H46)</f>
        <v/>
      </c>
      <c r="G44" s="99" t="str">
        <f>IF(②選手情報入力!I46="","",②選手情報入力!I46)</f>
        <v/>
      </c>
      <c r="H44" s="98" t="str">
        <f>IF(②選手情報入力!J46="","",②選手情報入力!J46)</f>
        <v/>
      </c>
      <c r="I44" s="99" t="str">
        <f>IF(②選手情報入力!K46="","",②選手情報入力!K46)</f>
        <v/>
      </c>
      <c r="J44" s="228" t="str">
        <f>IF(②選手情報入力!L46="","",②選手情報入力!L46)</f>
        <v/>
      </c>
      <c r="K44" s="229" t="str">
        <f>IF(②選手情報入力!M46="","",②選手情報入力!M46)</f>
        <v/>
      </c>
      <c r="L44" s="99" t="str">
        <f>IF(②選手情報入力!N46="","",②選手情報入力!N46)</f>
        <v/>
      </c>
      <c r="M44" s="99" t="str">
        <f>IF(②選手情報入力!O46="","",②選手情報入力!O46)</f>
        <v/>
      </c>
    </row>
    <row r="45" spans="1:13" s="88" customFormat="1" ht="18" customHeight="1">
      <c r="A45" s="98">
        <v>38</v>
      </c>
      <c r="B45" s="99" t="str">
        <f>IF(②選手情報入力!B47="","",②選手情報入力!B47)</f>
        <v/>
      </c>
      <c r="C45" s="123" t="str">
        <f>IF(②選手情報入力!C47="","",②選手情報入力!C47)</f>
        <v/>
      </c>
      <c r="D45" s="99" t="str">
        <f>IF(②選手情報入力!F47="","",②選手情報入力!F47)</f>
        <v/>
      </c>
      <c r="E45" s="99" t="str">
        <f>IF(②選手情報入力!G47="","",②選手情報入力!G47)</f>
        <v/>
      </c>
      <c r="F45" s="98" t="str">
        <f>IF(②選手情報入力!H47="","",②選手情報入力!H47)</f>
        <v/>
      </c>
      <c r="G45" s="99" t="str">
        <f>IF(②選手情報入力!I47="","",②選手情報入力!I47)</f>
        <v/>
      </c>
      <c r="H45" s="98" t="str">
        <f>IF(②選手情報入力!J47="","",②選手情報入力!J47)</f>
        <v/>
      </c>
      <c r="I45" s="99" t="str">
        <f>IF(②選手情報入力!K47="","",②選手情報入力!K47)</f>
        <v/>
      </c>
      <c r="J45" s="228" t="str">
        <f>IF(②選手情報入力!L47="","",②選手情報入力!L47)</f>
        <v/>
      </c>
      <c r="K45" s="229" t="str">
        <f>IF(②選手情報入力!M47="","",②選手情報入力!M47)</f>
        <v/>
      </c>
      <c r="L45" s="99" t="str">
        <f>IF(②選手情報入力!N47="","",②選手情報入力!N47)</f>
        <v/>
      </c>
      <c r="M45" s="99" t="str">
        <f>IF(②選手情報入力!O47="","",②選手情報入力!O47)</f>
        <v/>
      </c>
    </row>
    <row r="46" spans="1:13" s="88" customFormat="1" ht="18" customHeight="1">
      <c r="A46" s="98">
        <v>39</v>
      </c>
      <c r="B46" s="99" t="str">
        <f>IF(②選手情報入力!B48="","",②選手情報入力!B48)</f>
        <v/>
      </c>
      <c r="C46" s="123" t="str">
        <f>IF(②選手情報入力!C48="","",②選手情報入力!C48)</f>
        <v/>
      </c>
      <c r="D46" s="99" t="str">
        <f>IF(②選手情報入力!F48="","",②選手情報入力!F48)</f>
        <v/>
      </c>
      <c r="E46" s="99" t="str">
        <f>IF(②選手情報入力!G48="","",②選手情報入力!G48)</f>
        <v/>
      </c>
      <c r="F46" s="98" t="str">
        <f>IF(②選手情報入力!H48="","",②選手情報入力!H48)</f>
        <v/>
      </c>
      <c r="G46" s="99" t="str">
        <f>IF(②選手情報入力!I48="","",②選手情報入力!I48)</f>
        <v/>
      </c>
      <c r="H46" s="98" t="str">
        <f>IF(②選手情報入力!J48="","",②選手情報入力!J48)</f>
        <v/>
      </c>
      <c r="I46" s="99" t="str">
        <f>IF(②選手情報入力!K48="","",②選手情報入力!K48)</f>
        <v/>
      </c>
      <c r="J46" s="228" t="str">
        <f>IF(②選手情報入力!L48="","",②選手情報入力!L48)</f>
        <v/>
      </c>
      <c r="K46" s="229" t="str">
        <f>IF(②選手情報入力!M48="","",②選手情報入力!M48)</f>
        <v/>
      </c>
      <c r="L46" s="99" t="str">
        <f>IF(②選手情報入力!N48="","",②選手情報入力!N48)</f>
        <v/>
      </c>
      <c r="M46" s="99" t="str">
        <f>IF(②選手情報入力!O48="","",②選手情報入力!O48)</f>
        <v/>
      </c>
    </row>
    <row r="47" spans="1:13" s="88" customFormat="1" ht="18" customHeight="1">
      <c r="A47" s="100">
        <v>40</v>
      </c>
      <c r="B47" s="101" t="str">
        <f>IF(②選手情報入力!B49="","",②選手情報入力!B49)</f>
        <v/>
      </c>
      <c r="C47" s="125" t="str">
        <f>IF(②選手情報入力!C49="","",②選手情報入力!C49)</f>
        <v/>
      </c>
      <c r="D47" s="101" t="str">
        <f>IF(②選手情報入力!F49="","",②選手情報入力!F49)</f>
        <v/>
      </c>
      <c r="E47" s="101" t="str">
        <f>IF(②選手情報入力!G49="","",②選手情報入力!G49)</f>
        <v/>
      </c>
      <c r="F47" s="100" t="str">
        <f>IF(②選手情報入力!H49="","",②選手情報入力!H49)</f>
        <v/>
      </c>
      <c r="G47" s="101" t="str">
        <f>IF(②選手情報入力!I49="","",②選手情報入力!I49)</f>
        <v/>
      </c>
      <c r="H47" s="100" t="str">
        <f>IF(②選手情報入力!J49="","",②選手情報入力!J49)</f>
        <v/>
      </c>
      <c r="I47" s="101" t="str">
        <f>IF(②選手情報入力!K49="","",②選手情報入力!K49)</f>
        <v/>
      </c>
      <c r="J47" s="232" t="str">
        <f>IF(②選手情報入力!L49="","",②選手情報入力!L49)</f>
        <v/>
      </c>
      <c r="K47" s="233" t="str">
        <f>IF(②選手情報入力!M49="","",②選手情報入力!M49)</f>
        <v/>
      </c>
      <c r="L47" s="101" t="str">
        <f>IF(②選手情報入力!N49="","",②選手情報入力!N49)</f>
        <v/>
      </c>
      <c r="M47" s="101" t="str">
        <f>IF(②選手情報入力!O49="","",②選手情報入力!O49)</f>
        <v/>
      </c>
    </row>
    <row r="48" spans="1:13" s="88" customFormat="1" ht="18" customHeight="1">
      <c r="A48" s="96">
        <v>41</v>
      </c>
      <c r="B48" s="97" t="str">
        <f>IF(②選手情報入力!B50="","",②選手情報入力!B50)</f>
        <v/>
      </c>
      <c r="C48" s="122" t="str">
        <f>IF(②選手情報入力!C50="","",②選手情報入力!C50)</f>
        <v/>
      </c>
      <c r="D48" s="97" t="str">
        <f>IF(②選手情報入力!F50="","",②選手情報入力!F50)</f>
        <v/>
      </c>
      <c r="E48" s="97" t="str">
        <f>IF(②選手情報入力!G50="","",②選手情報入力!G50)</f>
        <v/>
      </c>
      <c r="F48" s="96" t="str">
        <f>IF(②選手情報入力!H50="","",②選手情報入力!H50)</f>
        <v/>
      </c>
      <c r="G48" s="97" t="str">
        <f>IF(②選手情報入力!I50="","",②選手情報入力!I50)</f>
        <v/>
      </c>
      <c r="H48" s="96" t="str">
        <f>IF(②選手情報入力!J50="","",②選手情報入力!J50)</f>
        <v/>
      </c>
      <c r="I48" s="97" t="str">
        <f>IF(②選手情報入力!K50="","",②選手情報入力!K50)</f>
        <v/>
      </c>
      <c r="J48" s="226" t="str">
        <f>IF(②選手情報入力!L50="","",②選手情報入力!L50)</f>
        <v/>
      </c>
      <c r="K48" s="227" t="str">
        <f>IF(②選手情報入力!M50="","",②選手情報入力!M50)</f>
        <v/>
      </c>
      <c r="L48" s="97" t="str">
        <f>IF(②選手情報入力!N50="","",②選手情報入力!N50)</f>
        <v/>
      </c>
      <c r="M48" s="97" t="str">
        <f>IF(②選手情報入力!O50="","",②選手情報入力!O50)</f>
        <v/>
      </c>
    </row>
    <row r="49" spans="1:13" s="88" customFormat="1" ht="18" customHeight="1">
      <c r="A49" s="98">
        <v>42</v>
      </c>
      <c r="B49" s="99" t="str">
        <f>IF(②選手情報入力!B51="","",②選手情報入力!B51)</f>
        <v/>
      </c>
      <c r="C49" s="123" t="str">
        <f>IF(②選手情報入力!C51="","",②選手情報入力!C51)</f>
        <v/>
      </c>
      <c r="D49" s="99" t="str">
        <f>IF(②選手情報入力!F51="","",②選手情報入力!F51)</f>
        <v/>
      </c>
      <c r="E49" s="99" t="str">
        <f>IF(②選手情報入力!G51="","",②選手情報入力!G51)</f>
        <v/>
      </c>
      <c r="F49" s="98" t="str">
        <f>IF(②選手情報入力!H51="","",②選手情報入力!H51)</f>
        <v/>
      </c>
      <c r="G49" s="99" t="str">
        <f>IF(②選手情報入力!I51="","",②選手情報入力!I51)</f>
        <v/>
      </c>
      <c r="H49" s="98" t="str">
        <f>IF(②選手情報入力!J51="","",②選手情報入力!J51)</f>
        <v/>
      </c>
      <c r="I49" s="99" t="str">
        <f>IF(②選手情報入力!K51="","",②選手情報入力!K51)</f>
        <v/>
      </c>
      <c r="J49" s="228" t="str">
        <f>IF(②選手情報入力!L51="","",②選手情報入力!L51)</f>
        <v/>
      </c>
      <c r="K49" s="229" t="str">
        <f>IF(②選手情報入力!M51="","",②選手情報入力!M51)</f>
        <v/>
      </c>
      <c r="L49" s="99" t="str">
        <f>IF(②選手情報入力!N51="","",②選手情報入力!N51)</f>
        <v/>
      </c>
      <c r="M49" s="99" t="str">
        <f>IF(②選手情報入力!O51="","",②選手情報入力!O51)</f>
        <v/>
      </c>
    </row>
    <row r="50" spans="1:13" s="88" customFormat="1" ht="18" customHeight="1">
      <c r="A50" s="98">
        <v>43</v>
      </c>
      <c r="B50" s="99" t="str">
        <f>IF(②選手情報入力!B52="","",②選手情報入力!B52)</f>
        <v/>
      </c>
      <c r="C50" s="123" t="str">
        <f>IF(②選手情報入力!C52="","",②選手情報入力!C52)</f>
        <v/>
      </c>
      <c r="D50" s="99" t="str">
        <f>IF(②選手情報入力!F52="","",②選手情報入力!F52)</f>
        <v/>
      </c>
      <c r="E50" s="99" t="str">
        <f>IF(②選手情報入力!G52="","",②選手情報入力!G52)</f>
        <v/>
      </c>
      <c r="F50" s="98" t="str">
        <f>IF(②選手情報入力!H52="","",②選手情報入力!H52)</f>
        <v/>
      </c>
      <c r="G50" s="99" t="str">
        <f>IF(②選手情報入力!I52="","",②選手情報入力!I52)</f>
        <v/>
      </c>
      <c r="H50" s="98" t="str">
        <f>IF(②選手情報入力!J52="","",②選手情報入力!J52)</f>
        <v/>
      </c>
      <c r="I50" s="99" t="str">
        <f>IF(②選手情報入力!K52="","",②選手情報入力!K52)</f>
        <v/>
      </c>
      <c r="J50" s="228" t="str">
        <f>IF(②選手情報入力!L52="","",②選手情報入力!L52)</f>
        <v/>
      </c>
      <c r="K50" s="229" t="str">
        <f>IF(②選手情報入力!M52="","",②選手情報入力!M52)</f>
        <v/>
      </c>
      <c r="L50" s="99" t="str">
        <f>IF(②選手情報入力!N52="","",②選手情報入力!N52)</f>
        <v/>
      </c>
      <c r="M50" s="99" t="str">
        <f>IF(②選手情報入力!O52="","",②選手情報入力!O52)</f>
        <v/>
      </c>
    </row>
    <row r="51" spans="1:13" s="88" customFormat="1" ht="18" customHeight="1">
      <c r="A51" s="98">
        <v>44</v>
      </c>
      <c r="B51" s="99" t="str">
        <f>IF(②選手情報入力!B53="","",②選手情報入力!B53)</f>
        <v/>
      </c>
      <c r="C51" s="123" t="str">
        <f>IF(②選手情報入力!C53="","",②選手情報入力!C53)</f>
        <v/>
      </c>
      <c r="D51" s="99" t="str">
        <f>IF(②選手情報入力!F53="","",②選手情報入力!F53)</f>
        <v/>
      </c>
      <c r="E51" s="99" t="str">
        <f>IF(②選手情報入力!G53="","",②選手情報入力!G53)</f>
        <v/>
      </c>
      <c r="F51" s="98" t="str">
        <f>IF(②選手情報入力!H53="","",②選手情報入力!H53)</f>
        <v/>
      </c>
      <c r="G51" s="99" t="str">
        <f>IF(②選手情報入力!I53="","",②選手情報入力!I53)</f>
        <v/>
      </c>
      <c r="H51" s="98" t="str">
        <f>IF(②選手情報入力!J53="","",②選手情報入力!J53)</f>
        <v/>
      </c>
      <c r="I51" s="99" t="str">
        <f>IF(②選手情報入力!K53="","",②選手情報入力!K53)</f>
        <v/>
      </c>
      <c r="J51" s="228" t="str">
        <f>IF(②選手情報入力!L53="","",②選手情報入力!L53)</f>
        <v/>
      </c>
      <c r="K51" s="229" t="str">
        <f>IF(②選手情報入力!M53="","",②選手情報入力!M53)</f>
        <v/>
      </c>
      <c r="L51" s="99" t="str">
        <f>IF(②選手情報入力!N53="","",②選手情報入力!N53)</f>
        <v/>
      </c>
      <c r="M51" s="99" t="str">
        <f>IF(②選手情報入力!O53="","",②選手情報入力!O53)</f>
        <v/>
      </c>
    </row>
    <row r="52" spans="1:13" s="88" customFormat="1" ht="18" customHeight="1">
      <c r="A52" s="100">
        <v>45</v>
      </c>
      <c r="B52" s="101" t="str">
        <f>IF(②選手情報入力!B54="","",②選手情報入力!B54)</f>
        <v/>
      </c>
      <c r="C52" s="125" t="str">
        <f>IF(②選手情報入力!C54="","",②選手情報入力!C54)</f>
        <v/>
      </c>
      <c r="D52" s="101" t="str">
        <f>IF(②選手情報入力!F54="","",②選手情報入力!F54)</f>
        <v/>
      </c>
      <c r="E52" s="101" t="str">
        <f>IF(②選手情報入力!G54="","",②選手情報入力!G54)</f>
        <v/>
      </c>
      <c r="F52" s="100" t="str">
        <f>IF(②選手情報入力!H54="","",②選手情報入力!H54)</f>
        <v/>
      </c>
      <c r="G52" s="101" t="str">
        <f>IF(②選手情報入力!I54="","",②選手情報入力!I54)</f>
        <v/>
      </c>
      <c r="H52" s="100" t="str">
        <f>IF(②選手情報入力!J54="","",②選手情報入力!J54)</f>
        <v/>
      </c>
      <c r="I52" s="101" t="str">
        <f>IF(②選手情報入力!K54="","",②選手情報入力!K54)</f>
        <v/>
      </c>
      <c r="J52" s="232" t="str">
        <f>IF(②選手情報入力!L54="","",②選手情報入力!L54)</f>
        <v/>
      </c>
      <c r="K52" s="233" t="str">
        <f>IF(②選手情報入力!M54="","",②選手情報入力!M54)</f>
        <v/>
      </c>
      <c r="L52" s="101" t="str">
        <f>IF(②選手情報入力!N54="","",②選手情報入力!N54)</f>
        <v/>
      </c>
      <c r="M52" s="101" t="str">
        <f>IF(②選手情報入力!O54="","",②選手情報入力!O54)</f>
        <v/>
      </c>
    </row>
    <row r="53" spans="1:13" s="88" customFormat="1" ht="18" customHeight="1">
      <c r="A53" s="96">
        <v>46</v>
      </c>
      <c r="B53" s="97" t="str">
        <f>IF(②選手情報入力!B55="","",②選手情報入力!B55)</f>
        <v/>
      </c>
      <c r="C53" s="122" t="str">
        <f>IF(②選手情報入力!C55="","",②選手情報入力!C55)</f>
        <v/>
      </c>
      <c r="D53" s="97" t="str">
        <f>IF(②選手情報入力!F55="","",②選手情報入力!F55)</f>
        <v/>
      </c>
      <c r="E53" s="97" t="str">
        <f>IF(②選手情報入力!G55="","",②選手情報入力!G55)</f>
        <v/>
      </c>
      <c r="F53" s="96" t="str">
        <f>IF(②選手情報入力!H55="","",②選手情報入力!H55)</f>
        <v/>
      </c>
      <c r="G53" s="97" t="str">
        <f>IF(②選手情報入力!I55="","",②選手情報入力!I55)</f>
        <v/>
      </c>
      <c r="H53" s="96" t="str">
        <f>IF(②選手情報入力!J55="","",②選手情報入力!J55)</f>
        <v/>
      </c>
      <c r="I53" s="97" t="str">
        <f>IF(②選手情報入力!K55="","",②選手情報入力!K55)</f>
        <v/>
      </c>
      <c r="J53" s="226" t="str">
        <f>IF(②選手情報入力!L55="","",②選手情報入力!L55)</f>
        <v/>
      </c>
      <c r="K53" s="227" t="str">
        <f>IF(②選手情報入力!M55="","",②選手情報入力!M55)</f>
        <v/>
      </c>
      <c r="L53" s="97" t="str">
        <f>IF(②選手情報入力!N55="","",②選手情報入力!N55)</f>
        <v/>
      </c>
      <c r="M53" s="97" t="str">
        <f>IF(②選手情報入力!O55="","",②選手情報入力!O55)</f>
        <v/>
      </c>
    </row>
    <row r="54" spans="1:13" s="88" customFormat="1" ht="18" customHeight="1">
      <c r="A54" s="98">
        <v>47</v>
      </c>
      <c r="B54" s="99" t="str">
        <f>IF(②選手情報入力!B56="","",②選手情報入力!B56)</f>
        <v/>
      </c>
      <c r="C54" s="123" t="str">
        <f>IF(②選手情報入力!C56="","",②選手情報入力!C56)</f>
        <v/>
      </c>
      <c r="D54" s="99" t="str">
        <f>IF(②選手情報入力!F56="","",②選手情報入力!F56)</f>
        <v/>
      </c>
      <c r="E54" s="99" t="str">
        <f>IF(②選手情報入力!G56="","",②選手情報入力!G56)</f>
        <v/>
      </c>
      <c r="F54" s="98" t="str">
        <f>IF(②選手情報入力!H56="","",②選手情報入力!H56)</f>
        <v/>
      </c>
      <c r="G54" s="99" t="str">
        <f>IF(②選手情報入力!I56="","",②選手情報入力!I56)</f>
        <v/>
      </c>
      <c r="H54" s="98" t="str">
        <f>IF(②選手情報入力!J56="","",②選手情報入力!J56)</f>
        <v/>
      </c>
      <c r="I54" s="99" t="str">
        <f>IF(②選手情報入力!K56="","",②選手情報入力!K56)</f>
        <v/>
      </c>
      <c r="J54" s="228" t="str">
        <f>IF(②選手情報入力!L56="","",②選手情報入力!L56)</f>
        <v/>
      </c>
      <c r="K54" s="229" t="str">
        <f>IF(②選手情報入力!M56="","",②選手情報入力!M56)</f>
        <v/>
      </c>
      <c r="L54" s="99" t="str">
        <f>IF(②選手情報入力!N56="","",②選手情報入力!N56)</f>
        <v/>
      </c>
      <c r="M54" s="99" t="str">
        <f>IF(②選手情報入力!O56="","",②選手情報入力!O56)</f>
        <v/>
      </c>
    </row>
    <row r="55" spans="1:13" s="88" customFormat="1" ht="18" customHeight="1">
      <c r="A55" s="98">
        <v>48</v>
      </c>
      <c r="B55" s="99" t="str">
        <f>IF(②選手情報入力!B57="","",②選手情報入力!B57)</f>
        <v/>
      </c>
      <c r="C55" s="123" t="str">
        <f>IF(②選手情報入力!C57="","",②選手情報入力!C57)</f>
        <v/>
      </c>
      <c r="D55" s="99" t="str">
        <f>IF(②選手情報入力!F57="","",②選手情報入力!F57)</f>
        <v/>
      </c>
      <c r="E55" s="99" t="str">
        <f>IF(②選手情報入力!G57="","",②選手情報入力!G57)</f>
        <v/>
      </c>
      <c r="F55" s="98" t="str">
        <f>IF(②選手情報入力!H57="","",②選手情報入力!H57)</f>
        <v/>
      </c>
      <c r="G55" s="99" t="str">
        <f>IF(②選手情報入力!I57="","",②選手情報入力!I57)</f>
        <v/>
      </c>
      <c r="H55" s="98" t="str">
        <f>IF(②選手情報入力!J57="","",②選手情報入力!J57)</f>
        <v/>
      </c>
      <c r="I55" s="99" t="str">
        <f>IF(②選手情報入力!K57="","",②選手情報入力!K57)</f>
        <v/>
      </c>
      <c r="J55" s="228" t="str">
        <f>IF(②選手情報入力!L57="","",②選手情報入力!L57)</f>
        <v/>
      </c>
      <c r="K55" s="229" t="str">
        <f>IF(②選手情報入力!M57="","",②選手情報入力!M57)</f>
        <v/>
      </c>
      <c r="L55" s="99" t="str">
        <f>IF(②選手情報入力!N57="","",②選手情報入力!N57)</f>
        <v/>
      </c>
      <c r="M55" s="99" t="str">
        <f>IF(②選手情報入力!O57="","",②選手情報入力!O57)</f>
        <v/>
      </c>
    </row>
    <row r="56" spans="1:13" s="88" customFormat="1" ht="18" customHeight="1">
      <c r="A56" s="98">
        <v>49</v>
      </c>
      <c r="B56" s="99" t="str">
        <f>IF(②選手情報入力!B58="","",②選手情報入力!B58)</f>
        <v/>
      </c>
      <c r="C56" s="123" t="str">
        <f>IF(②選手情報入力!C58="","",②選手情報入力!C58)</f>
        <v/>
      </c>
      <c r="D56" s="99" t="str">
        <f>IF(②選手情報入力!F58="","",②選手情報入力!F58)</f>
        <v/>
      </c>
      <c r="E56" s="99" t="str">
        <f>IF(②選手情報入力!G58="","",②選手情報入力!G58)</f>
        <v/>
      </c>
      <c r="F56" s="98" t="str">
        <f>IF(②選手情報入力!H58="","",②選手情報入力!H58)</f>
        <v/>
      </c>
      <c r="G56" s="99" t="str">
        <f>IF(②選手情報入力!I58="","",②選手情報入力!I58)</f>
        <v/>
      </c>
      <c r="H56" s="98" t="str">
        <f>IF(②選手情報入力!J58="","",②選手情報入力!J58)</f>
        <v/>
      </c>
      <c r="I56" s="99" t="str">
        <f>IF(②選手情報入力!K58="","",②選手情報入力!K58)</f>
        <v/>
      </c>
      <c r="J56" s="228" t="str">
        <f>IF(②選手情報入力!L58="","",②選手情報入力!L58)</f>
        <v/>
      </c>
      <c r="K56" s="229" t="str">
        <f>IF(②選手情報入力!M58="","",②選手情報入力!M58)</f>
        <v/>
      </c>
      <c r="L56" s="99" t="str">
        <f>IF(②選手情報入力!N58="","",②選手情報入力!N58)</f>
        <v/>
      </c>
      <c r="M56" s="99" t="str">
        <f>IF(②選手情報入力!O58="","",②選手情報入力!O58)</f>
        <v/>
      </c>
    </row>
    <row r="57" spans="1:13" s="88" customFormat="1" ht="18" customHeight="1">
      <c r="A57" s="100">
        <v>50</v>
      </c>
      <c r="B57" s="101" t="str">
        <f>IF(②選手情報入力!B59="","",②選手情報入力!B59)</f>
        <v/>
      </c>
      <c r="C57" s="125" t="str">
        <f>IF(②選手情報入力!C59="","",②選手情報入力!C59)</f>
        <v/>
      </c>
      <c r="D57" s="101" t="str">
        <f>IF(②選手情報入力!F59="","",②選手情報入力!F59)</f>
        <v/>
      </c>
      <c r="E57" s="101" t="str">
        <f>IF(②選手情報入力!G59="","",②選手情報入力!G59)</f>
        <v/>
      </c>
      <c r="F57" s="100" t="str">
        <f>IF(②選手情報入力!H59="","",②選手情報入力!H59)</f>
        <v/>
      </c>
      <c r="G57" s="101" t="str">
        <f>IF(②選手情報入力!I59="","",②選手情報入力!I59)</f>
        <v/>
      </c>
      <c r="H57" s="100" t="str">
        <f>IF(②選手情報入力!J59="","",②選手情報入力!J59)</f>
        <v/>
      </c>
      <c r="I57" s="101" t="str">
        <f>IF(②選手情報入力!K59="","",②選手情報入力!K59)</f>
        <v/>
      </c>
      <c r="J57" s="232" t="str">
        <f>IF(②選手情報入力!L59="","",②選手情報入力!L59)</f>
        <v/>
      </c>
      <c r="K57" s="233" t="str">
        <f>IF(②選手情報入力!M59="","",②選手情報入力!M59)</f>
        <v/>
      </c>
      <c r="L57" s="101" t="str">
        <f>IF(②選手情報入力!N59="","",②選手情報入力!N59)</f>
        <v/>
      </c>
      <c r="M57" s="101" t="str">
        <f>IF(②選手情報入力!O59="","",②選手情報入力!O59)</f>
        <v/>
      </c>
    </row>
    <row r="58" spans="1:13" s="88" customFormat="1" ht="18" customHeight="1">
      <c r="A58" s="104">
        <v>51</v>
      </c>
      <c r="B58" s="105" t="str">
        <f>IF(②選手情報入力!B60="","",②選手情報入力!B60)</f>
        <v/>
      </c>
      <c r="C58" s="126" t="str">
        <f>IF(②選手情報入力!C60="","",②選手情報入力!C60)</f>
        <v/>
      </c>
      <c r="D58" s="105" t="str">
        <f>IF(②選手情報入力!F60="","",②選手情報入力!F60)</f>
        <v/>
      </c>
      <c r="E58" s="105" t="str">
        <f>IF(②選手情報入力!G60="","",②選手情報入力!G60)</f>
        <v/>
      </c>
      <c r="F58" s="104" t="str">
        <f>IF(②選手情報入力!H60="","",②選手情報入力!H60)</f>
        <v/>
      </c>
      <c r="G58" s="105" t="str">
        <f>IF(②選手情報入力!I60="","",②選手情報入力!I60)</f>
        <v/>
      </c>
      <c r="H58" s="104" t="str">
        <f>IF(②選手情報入力!J60="","",②選手情報入力!J60)</f>
        <v/>
      </c>
      <c r="I58" s="105" t="str">
        <f>IF(②選手情報入力!K60="","",②選手情報入力!K60)</f>
        <v/>
      </c>
      <c r="J58" s="234" t="str">
        <f>IF(②選手情報入力!L60="","",②選手情報入力!L60)</f>
        <v/>
      </c>
      <c r="K58" s="235" t="str">
        <f>IF(②選手情報入力!M60="","",②選手情報入力!M60)</f>
        <v/>
      </c>
      <c r="L58" s="105" t="str">
        <f>IF(②選手情報入力!N60="","",②選手情報入力!N60)</f>
        <v/>
      </c>
      <c r="M58" s="105" t="str">
        <f>IF(②選手情報入力!O60="","",②選手情報入力!O60)</f>
        <v/>
      </c>
    </row>
    <row r="59" spans="1:13" s="88" customFormat="1" ht="18" customHeight="1">
      <c r="A59" s="98">
        <v>52</v>
      </c>
      <c r="B59" s="99" t="str">
        <f>IF(②選手情報入力!B61="","",②選手情報入力!B61)</f>
        <v/>
      </c>
      <c r="C59" s="123" t="str">
        <f>IF(②選手情報入力!C61="","",②選手情報入力!C61)</f>
        <v/>
      </c>
      <c r="D59" s="99" t="str">
        <f>IF(②選手情報入力!F61="","",②選手情報入力!F61)</f>
        <v/>
      </c>
      <c r="E59" s="99" t="str">
        <f>IF(②選手情報入力!G61="","",②選手情報入力!G61)</f>
        <v/>
      </c>
      <c r="F59" s="98" t="str">
        <f>IF(②選手情報入力!H61="","",②選手情報入力!H61)</f>
        <v/>
      </c>
      <c r="G59" s="99" t="str">
        <f>IF(②選手情報入力!I61="","",②選手情報入力!I61)</f>
        <v/>
      </c>
      <c r="H59" s="98" t="str">
        <f>IF(②選手情報入力!J61="","",②選手情報入力!J61)</f>
        <v/>
      </c>
      <c r="I59" s="99" t="str">
        <f>IF(②選手情報入力!K61="","",②選手情報入力!K61)</f>
        <v/>
      </c>
      <c r="J59" s="228" t="str">
        <f>IF(②選手情報入力!L61="","",②選手情報入力!L61)</f>
        <v/>
      </c>
      <c r="K59" s="229" t="str">
        <f>IF(②選手情報入力!M61="","",②選手情報入力!M61)</f>
        <v/>
      </c>
      <c r="L59" s="99" t="str">
        <f>IF(②選手情報入力!N61="","",②選手情報入力!N61)</f>
        <v/>
      </c>
      <c r="M59" s="99" t="str">
        <f>IF(②選手情報入力!O61="","",②選手情報入力!O61)</f>
        <v/>
      </c>
    </row>
    <row r="60" spans="1:13" s="88" customFormat="1" ht="18" customHeight="1">
      <c r="A60" s="98">
        <v>53</v>
      </c>
      <c r="B60" s="99" t="str">
        <f>IF(②選手情報入力!B62="","",②選手情報入力!B62)</f>
        <v/>
      </c>
      <c r="C60" s="123" t="str">
        <f>IF(②選手情報入力!C62="","",②選手情報入力!C62)</f>
        <v/>
      </c>
      <c r="D60" s="99" t="str">
        <f>IF(②選手情報入力!F62="","",②選手情報入力!F62)</f>
        <v/>
      </c>
      <c r="E60" s="99" t="str">
        <f>IF(②選手情報入力!G62="","",②選手情報入力!G62)</f>
        <v/>
      </c>
      <c r="F60" s="98" t="str">
        <f>IF(②選手情報入力!H62="","",②選手情報入力!H62)</f>
        <v/>
      </c>
      <c r="G60" s="99" t="str">
        <f>IF(②選手情報入力!I62="","",②選手情報入力!I62)</f>
        <v/>
      </c>
      <c r="H60" s="98" t="str">
        <f>IF(②選手情報入力!J62="","",②選手情報入力!J62)</f>
        <v/>
      </c>
      <c r="I60" s="99" t="str">
        <f>IF(②選手情報入力!K62="","",②選手情報入力!K62)</f>
        <v/>
      </c>
      <c r="J60" s="228" t="str">
        <f>IF(②選手情報入力!L62="","",②選手情報入力!L62)</f>
        <v/>
      </c>
      <c r="K60" s="229" t="str">
        <f>IF(②選手情報入力!M62="","",②選手情報入力!M62)</f>
        <v/>
      </c>
      <c r="L60" s="99" t="str">
        <f>IF(②選手情報入力!N62="","",②選手情報入力!N62)</f>
        <v/>
      </c>
      <c r="M60" s="99" t="str">
        <f>IF(②選手情報入力!O62="","",②選手情報入力!O62)</f>
        <v/>
      </c>
    </row>
    <row r="61" spans="1:13" s="88" customFormat="1" ht="18" customHeight="1">
      <c r="A61" s="98">
        <v>54</v>
      </c>
      <c r="B61" s="99" t="str">
        <f>IF(②選手情報入力!B63="","",②選手情報入力!B63)</f>
        <v/>
      </c>
      <c r="C61" s="123" t="str">
        <f>IF(②選手情報入力!C63="","",②選手情報入力!C63)</f>
        <v/>
      </c>
      <c r="D61" s="99" t="str">
        <f>IF(②選手情報入力!F63="","",②選手情報入力!F63)</f>
        <v/>
      </c>
      <c r="E61" s="99" t="str">
        <f>IF(②選手情報入力!G63="","",②選手情報入力!G63)</f>
        <v/>
      </c>
      <c r="F61" s="98" t="str">
        <f>IF(②選手情報入力!H63="","",②選手情報入力!H63)</f>
        <v/>
      </c>
      <c r="G61" s="99" t="str">
        <f>IF(②選手情報入力!I63="","",②選手情報入力!I63)</f>
        <v/>
      </c>
      <c r="H61" s="98" t="str">
        <f>IF(②選手情報入力!J63="","",②選手情報入力!J63)</f>
        <v/>
      </c>
      <c r="I61" s="99" t="str">
        <f>IF(②選手情報入力!K63="","",②選手情報入力!K63)</f>
        <v/>
      </c>
      <c r="J61" s="228" t="str">
        <f>IF(②選手情報入力!L63="","",②選手情報入力!L63)</f>
        <v/>
      </c>
      <c r="K61" s="229" t="str">
        <f>IF(②選手情報入力!M63="","",②選手情報入力!M63)</f>
        <v/>
      </c>
      <c r="L61" s="99" t="str">
        <f>IF(②選手情報入力!N63="","",②選手情報入力!N63)</f>
        <v/>
      </c>
      <c r="M61" s="99" t="str">
        <f>IF(②選手情報入力!O63="","",②選手情報入力!O63)</f>
        <v/>
      </c>
    </row>
    <row r="62" spans="1:13" s="88" customFormat="1" ht="18" customHeight="1">
      <c r="A62" s="102">
        <v>55</v>
      </c>
      <c r="B62" s="103" t="str">
        <f>IF(②選手情報入力!B64="","",②選手情報入力!B64)</f>
        <v/>
      </c>
      <c r="C62" s="124" t="str">
        <f>IF(②選手情報入力!C64="","",②選手情報入力!C64)</f>
        <v/>
      </c>
      <c r="D62" s="103" t="str">
        <f>IF(②選手情報入力!F64="","",②選手情報入力!F64)</f>
        <v/>
      </c>
      <c r="E62" s="103" t="str">
        <f>IF(②選手情報入力!G64="","",②選手情報入力!G64)</f>
        <v/>
      </c>
      <c r="F62" s="102" t="str">
        <f>IF(②選手情報入力!H64="","",②選手情報入力!H64)</f>
        <v/>
      </c>
      <c r="G62" s="103" t="str">
        <f>IF(②選手情報入力!I64="","",②選手情報入力!I64)</f>
        <v/>
      </c>
      <c r="H62" s="102" t="str">
        <f>IF(②選手情報入力!J64="","",②選手情報入力!J64)</f>
        <v/>
      </c>
      <c r="I62" s="103" t="str">
        <f>IF(②選手情報入力!K64="","",②選手情報入力!K64)</f>
        <v/>
      </c>
      <c r="J62" s="230" t="str">
        <f>IF(②選手情報入力!L64="","",②選手情報入力!L64)</f>
        <v/>
      </c>
      <c r="K62" s="231" t="str">
        <f>IF(②選手情報入力!M64="","",②選手情報入力!M64)</f>
        <v/>
      </c>
      <c r="L62" s="103" t="str">
        <f>IF(②選手情報入力!N64="","",②選手情報入力!N64)</f>
        <v/>
      </c>
      <c r="M62" s="103" t="str">
        <f>IF(②選手情報入力!O64="","",②選手情報入力!O64)</f>
        <v/>
      </c>
    </row>
    <row r="63" spans="1:13" s="88" customFormat="1" ht="18" customHeight="1">
      <c r="A63" s="96">
        <v>56</v>
      </c>
      <c r="B63" s="97" t="str">
        <f>IF(②選手情報入力!B65="","",②選手情報入力!B65)</f>
        <v/>
      </c>
      <c r="C63" s="122" t="str">
        <f>IF(②選手情報入力!C65="","",②選手情報入力!C65)</f>
        <v/>
      </c>
      <c r="D63" s="97" t="str">
        <f>IF(②選手情報入力!F65="","",②選手情報入力!F65)</f>
        <v/>
      </c>
      <c r="E63" s="97" t="str">
        <f>IF(②選手情報入力!G65="","",②選手情報入力!G65)</f>
        <v/>
      </c>
      <c r="F63" s="96" t="str">
        <f>IF(②選手情報入力!H65="","",②選手情報入力!H65)</f>
        <v/>
      </c>
      <c r="G63" s="97" t="str">
        <f>IF(②選手情報入力!I65="","",②選手情報入力!I65)</f>
        <v/>
      </c>
      <c r="H63" s="96" t="str">
        <f>IF(②選手情報入力!J65="","",②選手情報入力!J65)</f>
        <v/>
      </c>
      <c r="I63" s="97" t="str">
        <f>IF(②選手情報入力!K65="","",②選手情報入力!K65)</f>
        <v/>
      </c>
      <c r="J63" s="226" t="str">
        <f>IF(②選手情報入力!L65="","",②選手情報入力!L65)</f>
        <v/>
      </c>
      <c r="K63" s="227" t="str">
        <f>IF(②選手情報入力!M65="","",②選手情報入力!M65)</f>
        <v/>
      </c>
      <c r="L63" s="97" t="str">
        <f>IF(②選手情報入力!N65="","",②選手情報入力!N65)</f>
        <v/>
      </c>
      <c r="M63" s="97" t="str">
        <f>IF(②選手情報入力!O65="","",②選手情報入力!O65)</f>
        <v/>
      </c>
    </row>
    <row r="64" spans="1:13" s="88" customFormat="1" ht="18" customHeight="1">
      <c r="A64" s="98">
        <v>57</v>
      </c>
      <c r="B64" s="99" t="str">
        <f>IF(②選手情報入力!B66="","",②選手情報入力!B66)</f>
        <v/>
      </c>
      <c r="C64" s="123" t="str">
        <f>IF(②選手情報入力!C66="","",②選手情報入力!C66)</f>
        <v/>
      </c>
      <c r="D64" s="99" t="str">
        <f>IF(②選手情報入力!F66="","",②選手情報入力!F66)</f>
        <v/>
      </c>
      <c r="E64" s="99" t="str">
        <f>IF(②選手情報入力!G66="","",②選手情報入力!G66)</f>
        <v/>
      </c>
      <c r="F64" s="98" t="str">
        <f>IF(②選手情報入力!H66="","",②選手情報入力!H66)</f>
        <v/>
      </c>
      <c r="G64" s="99" t="str">
        <f>IF(②選手情報入力!I66="","",②選手情報入力!I66)</f>
        <v/>
      </c>
      <c r="H64" s="98" t="str">
        <f>IF(②選手情報入力!J66="","",②選手情報入力!J66)</f>
        <v/>
      </c>
      <c r="I64" s="99" t="str">
        <f>IF(②選手情報入力!K66="","",②選手情報入力!K66)</f>
        <v/>
      </c>
      <c r="J64" s="228" t="str">
        <f>IF(②選手情報入力!L66="","",②選手情報入力!L66)</f>
        <v/>
      </c>
      <c r="K64" s="229" t="str">
        <f>IF(②選手情報入力!M66="","",②選手情報入力!M66)</f>
        <v/>
      </c>
      <c r="L64" s="99" t="str">
        <f>IF(②選手情報入力!N66="","",②選手情報入力!N66)</f>
        <v/>
      </c>
      <c r="M64" s="99" t="str">
        <f>IF(②選手情報入力!O66="","",②選手情報入力!O66)</f>
        <v/>
      </c>
    </row>
    <row r="65" spans="1:13" s="88" customFormat="1" ht="18" customHeight="1">
      <c r="A65" s="98">
        <v>58</v>
      </c>
      <c r="B65" s="99" t="str">
        <f>IF(②選手情報入力!B67="","",②選手情報入力!B67)</f>
        <v/>
      </c>
      <c r="C65" s="123" t="str">
        <f>IF(②選手情報入力!C67="","",②選手情報入力!C67)</f>
        <v/>
      </c>
      <c r="D65" s="99" t="str">
        <f>IF(②選手情報入力!F67="","",②選手情報入力!F67)</f>
        <v/>
      </c>
      <c r="E65" s="99" t="str">
        <f>IF(②選手情報入力!G67="","",②選手情報入力!G67)</f>
        <v/>
      </c>
      <c r="F65" s="98" t="str">
        <f>IF(②選手情報入力!H67="","",②選手情報入力!H67)</f>
        <v/>
      </c>
      <c r="G65" s="99" t="str">
        <f>IF(②選手情報入力!I67="","",②選手情報入力!I67)</f>
        <v/>
      </c>
      <c r="H65" s="98" t="str">
        <f>IF(②選手情報入力!J67="","",②選手情報入力!J67)</f>
        <v/>
      </c>
      <c r="I65" s="99" t="str">
        <f>IF(②選手情報入力!K67="","",②選手情報入力!K67)</f>
        <v/>
      </c>
      <c r="J65" s="228" t="str">
        <f>IF(②選手情報入力!L67="","",②選手情報入力!L67)</f>
        <v/>
      </c>
      <c r="K65" s="229" t="str">
        <f>IF(②選手情報入力!M67="","",②選手情報入力!M67)</f>
        <v/>
      </c>
      <c r="L65" s="99" t="str">
        <f>IF(②選手情報入力!N67="","",②選手情報入力!N67)</f>
        <v/>
      </c>
      <c r="M65" s="99" t="str">
        <f>IF(②選手情報入力!O67="","",②選手情報入力!O67)</f>
        <v/>
      </c>
    </row>
    <row r="66" spans="1:13" s="88" customFormat="1" ht="18" customHeight="1">
      <c r="A66" s="98">
        <v>59</v>
      </c>
      <c r="B66" s="99" t="str">
        <f>IF(②選手情報入力!B68="","",②選手情報入力!B68)</f>
        <v/>
      </c>
      <c r="C66" s="123" t="str">
        <f>IF(②選手情報入力!C68="","",②選手情報入力!C68)</f>
        <v/>
      </c>
      <c r="D66" s="99" t="str">
        <f>IF(②選手情報入力!F68="","",②選手情報入力!F68)</f>
        <v/>
      </c>
      <c r="E66" s="99" t="str">
        <f>IF(②選手情報入力!G68="","",②選手情報入力!G68)</f>
        <v/>
      </c>
      <c r="F66" s="98" t="str">
        <f>IF(②選手情報入力!H68="","",②選手情報入力!H68)</f>
        <v/>
      </c>
      <c r="G66" s="99" t="str">
        <f>IF(②選手情報入力!I68="","",②選手情報入力!I68)</f>
        <v/>
      </c>
      <c r="H66" s="98" t="str">
        <f>IF(②選手情報入力!J68="","",②選手情報入力!J68)</f>
        <v/>
      </c>
      <c r="I66" s="99" t="str">
        <f>IF(②選手情報入力!K68="","",②選手情報入力!K68)</f>
        <v/>
      </c>
      <c r="J66" s="228" t="str">
        <f>IF(②選手情報入力!L68="","",②選手情報入力!L68)</f>
        <v/>
      </c>
      <c r="K66" s="229" t="str">
        <f>IF(②選手情報入力!M68="","",②選手情報入力!M68)</f>
        <v/>
      </c>
      <c r="L66" s="99" t="str">
        <f>IF(②選手情報入力!N68="","",②選手情報入力!N68)</f>
        <v/>
      </c>
      <c r="M66" s="99" t="str">
        <f>IF(②選手情報入力!O68="","",②選手情報入力!O68)</f>
        <v/>
      </c>
    </row>
    <row r="67" spans="1:13" s="88" customFormat="1" ht="18" customHeight="1">
      <c r="A67" s="100">
        <v>60</v>
      </c>
      <c r="B67" s="101" t="str">
        <f>IF(②選手情報入力!B69="","",②選手情報入力!B69)</f>
        <v/>
      </c>
      <c r="C67" s="125" t="str">
        <f>IF(②選手情報入力!C69="","",②選手情報入力!C69)</f>
        <v/>
      </c>
      <c r="D67" s="101" t="str">
        <f>IF(②選手情報入力!F69="","",②選手情報入力!F69)</f>
        <v/>
      </c>
      <c r="E67" s="101" t="str">
        <f>IF(②選手情報入力!G69="","",②選手情報入力!G69)</f>
        <v/>
      </c>
      <c r="F67" s="100" t="str">
        <f>IF(②選手情報入力!H69="","",②選手情報入力!H69)</f>
        <v/>
      </c>
      <c r="G67" s="101" t="str">
        <f>IF(②選手情報入力!I69="","",②選手情報入力!I69)</f>
        <v/>
      </c>
      <c r="H67" s="100" t="str">
        <f>IF(②選手情報入力!J69="","",②選手情報入力!J69)</f>
        <v/>
      </c>
      <c r="I67" s="101" t="str">
        <f>IF(②選手情報入力!K69="","",②選手情報入力!K69)</f>
        <v/>
      </c>
      <c r="J67" s="232" t="str">
        <f>IF(②選手情報入力!L69="","",②選手情報入力!L69)</f>
        <v/>
      </c>
      <c r="K67" s="233" t="str">
        <f>IF(②選手情報入力!M69="","",②選手情報入力!M69)</f>
        <v/>
      </c>
      <c r="L67" s="101" t="str">
        <f>IF(②選手情報入力!N69="","",②選手情報入力!N69)</f>
        <v/>
      </c>
      <c r="M67" s="101" t="str">
        <f>IF(②選手情報入力!O69="","",②選手情報入力!O69)</f>
        <v/>
      </c>
    </row>
    <row r="68" spans="1:13" s="88" customFormat="1" ht="18" customHeight="1">
      <c r="A68" s="104">
        <v>61</v>
      </c>
      <c r="B68" s="105" t="str">
        <f>IF(②選手情報入力!B70="","",②選手情報入力!B70)</f>
        <v/>
      </c>
      <c r="C68" s="126" t="str">
        <f>IF(②選手情報入力!C70="","",②選手情報入力!C70)</f>
        <v/>
      </c>
      <c r="D68" s="105" t="str">
        <f>IF(②選手情報入力!F70="","",②選手情報入力!F70)</f>
        <v/>
      </c>
      <c r="E68" s="105" t="str">
        <f>IF(②選手情報入力!G70="","",②選手情報入力!G70)</f>
        <v/>
      </c>
      <c r="F68" s="104" t="str">
        <f>IF(②選手情報入力!H70="","",②選手情報入力!H70)</f>
        <v/>
      </c>
      <c r="G68" s="105" t="str">
        <f>IF(②選手情報入力!I70="","",②選手情報入力!I70)</f>
        <v/>
      </c>
      <c r="H68" s="104" t="str">
        <f>IF(②選手情報入力!J70="","",②選手情報入力!J70)</f>
        <v/>
      </c>
      <c r="I68" s="105" t="str">
        <f>IF(②選手情報入力!K70="","",②選手情報入力!K70)</f>
        <v/>
      </c>
      <c r="J68" s="234" t="str">
        <f>IF(②選手情報入力!L70="","",②選手情報入力!L70)</f>
        <v/>
      </c>
      <c r="K68" s="235" t="str">
        <f>IF(②選手情報入力!M70="","",②選手情報入力!M70)</f>
        <v/>
      </c>
      <c r="L68" s="105" t="str">
        <f>IF(②選手情報入力!N70="","",②選手情報入力!N70)</f>
        <v/>
      </c>
      <c r="M68" s="105" t="str">
        <f>IF(②選手情報入力!O70="","",②選手情報入力!O70)</f>
        <v/>
      </c>
    </row>
    <row r="69" spans="1:13" s="88" customFormat="1" ht="18" customHeight="1">
      <c r="A69" s="98">
        <v>62</v>
      </c>
      <c r="B69" s="99" t="str">
        <f>IF(②選手情報入力!B71="","",②選手情報入力!B71)</f>
        <v/>
      </c>
      <c r="C69" s="123" t="str">
        <f>IF(②選手情報入力!C71="","",②選手情報入力!C71)</f>
        <v/>
      </c>
      <c r="D69" s="99" t="str">
        <f>IF(②選手情報入力!F71="","",②選手情報入力!F71)</f>
        <v/>
      </c>
      <c r="E69" s="99" t="str">
        <f>IF(②選手情報入力!G71="","",②選手情報入力!G71)</f>
        <v/>
      </c>
      <c r="F69" s="98" t="str">
        <f>IF(②選手情報入力!H71="","",②選手情報入力!H71)</f>
        <v/>
      </c>
      <c r="G69" s="99" t="str">
        <f>IF(②選手情報入力!I71="","",②選手情報入力!I71)</f>
        <v/>
      </c>
      <c r="H69" s="98" t="str">
        <f>IF(②選手情報入力!J71="","",②選手情報入力!J71)</f>
        <v/>
      </c>
      <c r="I69" s="99" t="str">
        <f>IF(②選手情報入力!K71="","",②選手情報入力!K71)</f>
        <v/>
      </c>
      <c r="J69" s="228" t="str">
        <f>IF(②選手情報入力!L71="","",②選手情報入力!L71)</f>
        <v/>
      </c>
      <c r="K69" s="229" t="str">
        <f>IF(②選手情報入力!M71="","",②選手情報入力!M71)</f>
        <v/>
      </c>
      <c r="L69" s="99" t="str">
        <f>IF(②選手情報入力!N71="","",②選手情報入力!N71)</f>
        <v/>
      </c>
      <c r="M69" s="99" t="str">
        <f>IF(②選手情報入力!O71="","",②選手情報入力!O71)</f>
        <v/>
      </c>
    </row>
    <row r="70" spans="1:13" s="88" customFormat="1" ht="18" customHeight="1">
      <c r="A70" s="98">
        <v>63</v>
      </c>
      <c r="B70" s="99" t="str">
        <f>IF(②選手情報入力!B72="","",②選手情報入力!B72)</f>
        <v/>
      </c>
      <c r="C70" s="123" t="str">
        <f>IF(②選手情報入力!C72="","",②選手情報入力!C72)</f>
        <v/>
      </c>
      <c r="D70" s="99" t="str">
        <f>IF(②選手情報入力!F72="","",②選手情報入力!F72)</f>
        <v/>
      </c>
      <c r="E70" s="99" t="str">
        <f>IF(②選手情報入力!G72="","",②選手情報入力!G72)</f>
        <v/>
      </c>
      <c r="F70" s="98" t="str">
        <f>IF(②選手情報入力!H72="","",②選手情報入力!H72)</f>
        <v/>
      </c>
      <c r="G70" s="99" t="str">
        <f>IF(②選手情報入力!I72="","",②選手情報入力!I72)</f>
        <v/>
      </c>
      <c r="H70" s="98" t="str">
        <f>IF(②選手情報入力!J72="","",②選手情報入力!J72)</f>
        <v/>
      </c>
      <c r="I70" s="99" t="str">
        <f>IF(②選手情報入力!K72="","",②選手情報入力!K72)</f>
        <v/>
      </c>
      <c r="J70" s="228" t="str">
        <f>IF(②選手情報入力!L72="","",②選手情報入力!L72)</f>
        <v/>
      </c>
      <c r="K70" s="229" t="str">
        <f>IF(②選手情報入力!M72="","",②選手情報入力!M72)</f>
        <v/>
      </c>
      <c r="L70" s="99" t="str">
        <f>IF(②選手情報入力!N72="","",②選手情報入力!N72)</f>
        <v/>
      </c>
      <c r="M70" s="99" t="str">
        <f>IF(②選手情報入力!O72="","",②選手情報入力!O72)</f>
        <v/>
      </c>
    </row>
    <row r="71" spans="1:13" s="88" customFormat="1" ht="18" customHeight="1">
      <c r="A71" s="98">
        <v>64</v>
      </c>
      <c r="B71" s="99" t="str">
        <f>IF(②選手情報入力!B73="","",②選手情報入力!B73)</f>
        <v/>
      </c>
      <c r="C71" s="123" t="str">
        <f>IF(②選手情報入力!C73="","",②選手情報入力!C73)</f>
        <v/>
      </c>
      <c r="D71" s="99" t="str">
        <f>IF(②選手情報入力!F73="","",②選手情報入力!F73)</f>
        <v/>
      </c>
      <c r="E71" s="99" t="str">
        <f>IF(②選手情報入力!G73="","",②選手情報入力!G73)</f>
        <v/>
      </c>
      <c r="F71" s="98" t="str">
        <f>IF(②選手情報入力!H73="","",②選手情報入力!H73)</f>
        <v/>
      </c>
      <c r="G71" s="99" t="str">
        <f>IF(②選手情報入力!I73="","",②選手情報入力!I73)</f>
        <v/>
      </c>
      <c r="H71" s="98" t="str">
        <f>IF(②選手情報入力!J73="","",②選手情報入力!J73)</f>
        <v/>
      </c>
      <c r="I71" s="99" t="str">
        <f>IF(②選手情報入力!K73="","",②選手情報入力!K73)</f>
        <v/>
      </c>
      <c r="J71" s="228" t="str">
        <f>IF(②選手情報入力!L73="","",②選手情報入力!L73)</f>
        <v/>
      </c>
      <c r="K71" s="229" t="str">
        <f>IF(②選手情報入力!M73="","",②選手情報入力!M73)</f>
        <v/>
      </c>
      <c r="L71" s="99" t="str">
        <f>IF(②選手情報入力!N73="","",②選手情報入力!N73)</f>
        <v/>
      </c>
      <c r="M71" s="99" t="str">
        <f>IF(②選手情報入力!O73="","",②選手情報入力!O73)</f>
        <v/>
      </c>
    </row>
    <row r="72" spans="1:13" s="88" customFormat="1" ht="18" customHeight="1">
      <c r="A72" s="102">
        <v>65</v>
      </c>
      <c r="B72" s="103" t="str">
        <f>IF(②選手情報入力!B74="","",②選手情報入力!B74)</f>
        <v/>
      </c>
      <c r="C72" s="124" t="str">
        <f>IF(②選手情報入力!C74="","",②選手情報入力!C74)</f>
        <v/>
      </c>
      <c r="D72" s="103" t="str">
        <f>IF(②選手情報入力!F74="","",②選手情報入力!F74)</f>
        <v/>
      </c>
      <c r="E72" s="103" t="str">
        <f>IF(②選手情報入力!G74="","",②選手情報入力!G74)</f>
        <v/>
      </c>
      <c r="F72" s="102" t="str">
        <f>IF(②選手情報入力!H74="","",②選手情報入力!H74)</f>
        <v/>
      </c>
      <c r="G72" s="103" t="str">
        <f>IF(②選手情報入力!I74="","",②選手情報入力!I74)</f>
        <v/>
      </c>
      <c r="H72" s="102" t="str">
        <f>IF(②選手情報入力!J74="","",②選手情報入力!J74)</f>
        <v/>
      </c>
      <c r="I72" s="103" t="str">
        <f>IF(②選手情報入力!K74="","",②選手情報入力!K74)</f>
        <v/>
      </c>
      <c r="J72" s="230" t="str">
        <f>IF(②選手情報入力!L74="","",②選手情報入力!L74)</f>
        <v/>
      </c>
      <c r="K72" s="231" t="str">
        <f>IF(②選手情報入力!M74="","",②選手情報入力!M74)</f>
        <v/>
      </c>
      <c r="L72" s="103" t="str">
        <f>IF(②選手情報入力!N74="","",②選手情報入力!N74)</f>
        <v/>
      </c>
      <c r="M72" s="103" t="str">
        <f>IF(②選手情報入力!O74="","",②選手情報入力!O74)</f>
        <v/>
      </c>
    </row>
    <row r="73" spans="1:13" s="88" customFormat="1" ht="18" customHeight="1">
      <c r="A73" s="96">
        <v>66</v>
      </c>
      <c r="B73" s="97" t="str">
        <f>IF(②選手情報入力!B75="","",②選手情報入力!B75)</f>
        <v/>
      </c>
      <c r="C73" s="122" t="str">
        <f>IF(②選手情報入力!C75="","",②選手情報入力!C75)</f>
        <v/>
      </c>
      <c r="D73" s="97" t="str">
        <f>IF(②選手情報入力!F75="","",②選手情報入力!F75)</f>
        <v/>
      </c>
      <c r="E73" s="97" t="str">
        <f>IF(②選手情報入力!G75="","",②選手情報入力!G75)</f>
        <v/>
      </c>
      <c r="F73" s="96" t="str">
        <f>IF(②選手情報入力!H75="","",②選手情報入力!H75)</f>
        <v/>
      </c>
      <c r="G73" s="97" t="str">
        <f>IF(②選手情報入力!I75="","",②選手情報入力!I75)</f>
        <v/>
      </c>
      <c r="H73" s="96" t="str">
        <f>IF(②選手情報入力!J75="","",②選手情報入力!J75)</f>
        <v/>
      </c>
      <c r="I73" s="97" t="str">
        <f>IF(②選手情報入力!K75="","",②選手情報入力!K75)</f>
        <v/>
      </c>
      <c r="J73" s="226" t="str">
        <f>IF(②選手情報入力!L75="","",②選手情報入力!L75)</f>
        <v/>
      </c>
      <c r="K73" s="227" t="str">
        <f>IF(②選手情報入力!M75="","",②選手情報入力!M75)</f>
        <v/>
      </c>
      <c r="L73" s="97" t="str">
        <f>IF(②選手情報入力!N75="","",②選手情報入力!N75)</f>
        <v/>
      </c>
      <c r="M73" s="97" t="str">
        <f>IF(②選手情報入力!O75="","",②選手情報入力!O75)</f>
        <v/>
      </c>
    </row>
    <row r="74" spans="1:13" s="88" customFormat="1" ht="18" customHeight="1">
      <c r="A74" s="98">
        <v>67</v>
      </c>
      <c r="B74" s="99" t="str">
        <f>IF(②選手情報入力!B76="","",②選手情報入力!B76)</f>
        <v/>
      </c>
      <c r="C74" s="123" t="str">
        <f>IF(②選手情報入力!C76="","",②選手情報入力!C76)</f>
        <v/>
      </c>
      <c r="D74" s="99" t="str">
        <f>IF(②選手情報入力!F76="","",②選手情報入力!F76)</f>
        <v/>
      </c>
      <c r="E74" s="99" t="str">
        <f>IF(②選手情報入力!G76="","",②選手情報入力!G76)</f>
        <v/>
      </c>
      <c r="F74" s="98" t="str">
        <f>IF(②選手情報入力!H76="","",②選手情報入力!H76)</f>
        <v/>
      </c>
      <c r="G74" s="99" t="str">
        <f>IF(②選手情報入力!I76="","",②選手情報入力!I76)</f>
        <v/>
      </c>
      <c r="H74" s="98" t="str">
        <f>IF(②選手情報入力!J76="","",②選手情報入力!J76)</f>
        <v/>
      </c>
      <c r="I74" s="99" t="str">
        <f>IF(②選手情報入力!K76="","",②選手情報入力!K76)</f>
        <v/>
      </c>
      <c r="J74" s="228" t="str">
        <f>IF(②選手情報入力!L76="","",②選手情報入力!L76)</f>
        <v/>
      </c>
      <c r="K74" s="229" t="str">
        <f>IF(②選手情報入力!M76="","",②選手情報入力!M76)</f>
        <v/>
      </c>
      <c r="L74" s="99" t="str">
        <f>IF(②選手情報入力!N76="","",②選手情報入力!N76)</f>
        <v/>
      </c>
      <c r="M74" s="99" t="str">
        <f>IF(②選手情報入力!O76="","",②選手情報入力!O76)</f>
        <v/>
      </c>
    </row>
    <row r="75" spans="1:13" s="88" customFormat="1" ht="18" customHeight="1">
      <c r="A75" s="98">
        <v>68</v>
      </c>
      <c r="B75" s="99" t="str">
        <f>IF(②選手情報入力!B77="","",②選手情報入力!B77)</f>
        <v/>
      </c>
      <c r="C75" s="123" t="str">
        <f>IF(②選手情報入力!C77="","",②選手情報入力!C77)</f>
        <v/>
      </c>
      <c r="D75" s="99" t="str">
        <f>IF(②選手情報入力!F77="","",②選手情報入力!F77)</f>
        <v/>
      </c>
      <c r="E75" s="99" t="str">
        <f>IF(②選手情報入力!G77="","",②選手情報入力!G77)</f>
        <v/>
      </c>
      <c r="F75" s="98" t="str">
        <f>IF(②選手情報入力!H77="","",②選手情報入力!H77)</f>
        <v/>
      </c>
      <c r="G75" s="99" t="str">
        <f>IF(②選手情報入力!I77="","",②選手情報入力!I77)</f>
        <v/>
      </c>
      <c r="H75" s="98" t="str">
        <f>IF(②選手情報入力!J77="","",②選手情報入力!J77)</f>
        <v/>
      </c>
      <c r="I75" s="99" t="str">
        <f>IF(②選手情報入力!K77="","",②選手情報入力!K77)</f>
        <v/>
      </c>
      <c r="J75" s="228" t="str">
        <f>IF(②選手情報入力!L77="","",②選手情報入力!L77)</f>
        <v/>
      </c>
      <c r="K75" s="229" t="str">
        <f>IF(②選手情報入力!M77="","",②選手情報入力!M77)</f>
        <v/>
      </c>
      <c r="L75" s="99" t="str">
        <f>IF(②選手情報入力!N77="","",②選手情報入力!N77)</f>
        <v/>
      </c>
      <c r="M75" s="99" t="str">
        <f>IF(②選手情報入力!O77="","",②選手情報入力!O77)</f>
        <v/>
      </c>
    </row>
    <row r="76" spans="1:13" s="88" customFormat="1" ht="18" customHeight="1">
      <c r="A76" s="98">
        <v>69</v>
      </c>
      <c r="B76" s="99" t="str">
        <f>IF(②選手情報入力!B78="","",②選手情報入力!B78)</f>
        <v/>
      </c>
      <c r="C76" s="123" t="str">
        <f>IF(②選手情報入力!C78="","",②選手情報入力!C78)</f>
        <v/>
      </c>
      <c r="D76" s="99" t="str">
        <f>IF(②選手情報入力!F78="","",②選手情報入力!F78)</f>
        <v/>
      </c>
      <c r="E76" s="99" t="str">
        <f>IF(②選手情報入力!G78="","",②選手情報入力!G78)</f>
        <v/>
      </c>
      <c r="F76" s="98" t="str">
        <f>IF(②選手情報入力!H78="","",②選手情報入力!H78)</f>
        <v/>
      </c>
      <c r="G76" s="99" t="str">
        <f>IF(②選手情報入力!I78="","",②選手情報入力!I78)</f>
        <v/>
      </c>
      <c r="H76" s="98" t="str">
        <f>IF(②選手情報入力!J78="","",②選手情報入力!J78)</f>
        <v/>
      </c>
      <c r="I76" s="99" t="str">
        <f>IF(②選手情報入力!K78="","",②選手情報入力!K78)</f>
        <v/>
      </c>
      <c r="J76" s="228" t="str">
        <f>IF(②選手情報入力!L78="","",②選手情報入力!L78)</f>
        <v/>
      </c>
      <c r="K76" s="229" t="str">
        <f>IF(②選手情報入力!M78="","",②選手情報入力!M78)</f>
        <v/>
      </c>
      <c r="L76" s="99" t="str">
        <f>IF(②選手情報入力!N78="","",②選手情報入力!N78)</f>
        <v/>
      </c>
      <c r="M76" s="99" t="str">
        <f>IF(②選手情報入力!O78="","",②選手情報入力!O78)</f>
        <v/>
      </c>
    </row>
    <row r="77" spans="1:13" s="88" customFormat="1" ht="18" customHeight="1">
      <c r="A77" s="100">
        <v>70</v>
      </c>
      <c r="B77" s="101" t="str">
        <f>IF(②選手情報入力!B79="","",②選手情報入力!B79)</f>
        <v/>
      </c>
      <c r="C77" s="125" t="str">
        <f>IF(②選手情報入力!C79="","",②選手情報入力!C79)</f>
        <v/>
      </c>
      <c r="D77" s="101" t="str">
        <f>IF(②選手情報入力!F79="","",②選手情報入力!F79)</f>
        <v/>
      </c>
      <c r="E77" s="101" t="str">
        <f>IF(②選手情報入力!G79="","",②選手情報入力!G79)</f>
        <v/>
      </c>
      <c r="F77" s="100" t="str">
        <f>IF(②選手情報入力!H79="","",②選手情報入力!H79)</f>
        <v/>
      </c>
      <c r="G77" s="101" t="str">
        <f>IF(②選手情報入力!I79="","",②選手情報入力!I79)</f>
        <v/>
      </c>
      <c r="H77" s="100" t="str">
        <f>IF(②選手情報入力!J79="","",②選手情報入力!J79)</f>
        <v/>
      </c>
      <c r="I77" s="101" t="str">
        <f>IF(②選手情報入力!K79="","",②選手情報入力!K79)</f>
        <v/>
      </c>
      <c r="J77" s="232" t="str">
        <f>IF(②選手情報入力!L79="","",②選手情報入力!L79)</f>
        <v/>
      </c>
      <c r="K77" s="233" t="str">
        <f>IF(②選手情報入力!M79="","",②選手情報入力!M79)</f>
        <v/>
      </c>
      <c r="L77" s="101" t="str">
        <f>IF(②選手情報入力!N79="","",②選手情報入力!N79)</f>
        <v/>
      </c>
      <c r="M77" s="101" t="str">
        <f>IF(②選手情報入力!O79="","",②選手情報入力!O79)</f>
        <v/>
      </c>
    </row>
    <row r="78" spans="1:13" s="88" customFormat="1" ht="18" customHeight="1">
      <c r="A78" s="104">
        <v>71</v>
      </c>
      <c r="B78" s="105" t="str">
        <f>IF(②選手情報入力!B80="","",②選手情報入力!B80)</f>
        <v/>
      </c>
      <c r="C78" s="126" t="str">
        <f>IF(②選手情報入力!C80="","",②選手情報入力!C80)</f>
        <v/>
      </c>
      <c r="D78" s="105" t="str">
        <f>IF(②選手情報入力!F80="","",②選手情報入力!F80)</f>
        <v/>
      </c>
      <c r="E78" s="105" t="str">
        <f>IF(②選手情報入力!G80="","",②選手情報入力!G80)</f>
        <v/>
      </c>
      <c r="F78" s="104" t="str">
        <f>IF(②選手情報入力!H80="","",②選手情報入力!H80)</f>
        <v/>
      </c>
      <c r="G78" s="105" t="str">
        <f>IF(②選手情報入力!I80="","",②選手情報入力!I80)</f>
        <v/>
      </c>
      <c r="H78" s="104" t="str">
        <f>IF(②選手情報入力!J80="","",②選手情報入力!J80)</f>
        <v/>
      </c>
      <c r="I78" s="105" t="str">
        <f>IF(②選手情報入力!K80="","",②選手情報入力!K80)</f>
        <v/>
      </c>
      <c r="J78" s="234" t="str">
        <f>IF(②選手情報入力!L80="","",②選手情報入力!L80)</f>
        <v/>
      </c>
      <c r="K78" s="235" t="str">
        <f>IF(②選手情報入力!M80="","",②選手情報入力!M80)</f>
        <v/>
      </c>
      <c r="L78" s="105" t="str">
        <f>IF(②選手情報入力!N80="","",②選手情報入力!N80)</f>
        <v/>
      </c>
      <c r="M78" s="105" t="str">
        <f>IF(②選手情報入力!O80="","",②選手情報入力!O80)</f>
        <v/>
      </c>
    </row>
    <row r="79" spans="1:13" s="88" customFormat="1" ht="18" customHeight="1">
      <c r="A79" s="98">
        <v>72</v>
      </c>
      <c r="B79" s="99" t="str">
        <f>IF(②選手情報入力!B81="","",②選手情報入力!B81)</f>
        <v/>
      </c>
      <c r="C79" s="123" t="str">
        <f>IF(②選手情報入力!C81="","",②選手情報入力!C81)</f>
        <v/>
      </c>
      <c r="D79" s="99" t="str">
        <f>IF(②選手情報入力!F81="","",②選手情報入力!F81)</f>
        <v/>
      </c>
      <c r="E79" s="99" t="str">
        <f>IF(②選手情報入力!G81="","",②選手情報入力!G81)</f>
        <v/>
      </c>
      <c r="F79" s="98" t="str">
        <f>IF(②選手情報入力!H81="","",②選手情報入力!H81)</f>
        <v/>
      </c>
      <c r="G79" s="99" t="str">
        <f>IF(②選手情報入力!I81="","",②選手情報入力!I81)</f>
        <v/>
      </c>
      <c r="H79" s="98" t="str">
        <f>IF(②選手情報入力!J81="","",②選手情報入力!J81)</f>
        <v/>
      </c>
      <c r="I79" s="99" t="str">
        <f>IF(②選手情報入力!K81="","",②選手情報入力!K81)</f>
        <v/>
      </c>
      <c r="J79" s="228" t="str">
        <f>IF(②選手情報入力!L81="","",②選手情報入力!L81)</f>
        <v/>
      </c>
      <c r="K79" s="229" t="str">
        <f>IF(②選手情報入力!M81="","",②選手情報入力!M81)</f>
        <v/>
      </c>
      <c r="L79" s="99" t="str">
        <f>IF(②選手情報入力!N81="","",②選手情報入力!N81)</f>
        <v/>
      </c>
      <c r="M79" s="99" t="str">
        <f>IF(②選手情報入力!O81="","",②選手情報入力!O81)</f>
        <v/>
      </c>
    </row>
    <row r="80" spans="1:13" s="88" customFormat="1" ht="18" customHeight="1">
      <c r="A80" s="98">
        <v>73</v>
      </c>
      <c r="B80" s="99" t="str">
        <f>IF(②選手情報入力!B82="","",②選手情報入力!B82)</f>
        <v/>
      </c>
      <c r="C80" s="123" t="str">
        <f>IF(②選手情報入力!C82="","",②選手情報入力!C82)</f>
        <v/>
      </c>
      <c r="D80" s="99" t="str">
        <f>IF(②選手情報入力!F82="","",②選手情報入力!F82)</f>
        <v/>
      </c>
      <c r="E80" s="99" t="str">
        <f>IF(②選手情報入力!G82="","",②選手情報入力!G82)</f>
        <v/>
      </c>
      <c r="F80" s="98" t="str">
        <f>IF(②選手情報入力!H82="","",②選手情報入力!H82)</f>
        <v/>
      </c>
      <c r="G80" s="99" t="str">
        <f>IF(②選手情報入力!I82="","",②選手情報入力!I82)</f>
        <v/>
      </c>
      <c r="H80" s="98" t="str">
        <f>IF(②選手情報入力!J82="","",②選手情報入力!J82)</f>
        <v/>
      </c>
      <c r="I80" s="99" t="str">
        <f>IF(②選手情報入力!K82="","",②選手情報入力!K82)</f>
        <v/>
      </c>
      <c r="J80" s="228" t="str">
        <f>IF(②選手情報入力!L82="","",②選手情報入力!L82)</f>
        <v/>
      </c>
      <c r="K80" s="229" t="str">
        <f>IF(②選手情報入力!M82="","",②選手情報入力!M82)</f>
        <v/>
      </c>
      <c r="L80" s="99" t="str">
        <f>IF(②選手情報入力!N82="","",②選手情報入力!N82)</f>
        <v/>
      </c>
      <c r="M80" s="99" t="str">
        <f>IF(②選手情報入力!O82="","",②選手情報入力!O82)</f>
        <v/>
      </c>
    </row>
    <row r="81" spans="1:13" s="88" customFormat="1" ht="18" customHeight="1">
      <c r="A81" s="98">
        <v>74</v>
      </c>
      <c r="B81" s="99" t="str">
        <f>IF(②選手情報入力!B83="","",②選手情報入力!B83)</f>
        <v/>
      </c>
      <c r="C81" s="123" t="str">
        <f>IF(②選手情報入力!C83="","",②選手情報入力!C83)</f>
        <v/>
      </c>
      <c r="D81" s="99" t="str">
        <f>IF(②選手情報入力!F83="","",②選手情報入力!F83)</f>
        <v/>
      </c>
      <c r="E81" s="99" t="str">
        <f>IF(②選手情報入力!G83="","",②選手情報入力!G83)</f>
        <v/>
      </c>
      <c r="F81" s="98" t="str">
        <f>IF(②選手情報入力!H83="","",②選手情報入力!H83)</f>
        <v/>
      </c>
      <c r="G81" s="99" t="str">
        <f>IF(②選手情報入力!I83="","",②選手情報入力!I83)</f>
        <v/>
      </c>
      <c r="H81" s="98" t="str">
        <f>IF(②選手情報入力!J83="","",②選手情報入力!J83)</f>
        <v/>
      </c>
      <c r="I81" s="99" t="str">
        <f>IF(②選手情報入力!K83="","",②選手情報入力!K83)</f>
        <v/>
      </c>
      <c r="J81" s="228" t="str">
        <f>IF(②選手情報入力!L83="","",②選手情報入力!L83)</f>
        <v/>
      </c>
      <c r="K81" s="229" t="str">
        <f>IF(②選手情報入力!M83="","",②選手情報入力!M83)</f>
        <v/>
      </c>
      <c r="L81" s="99" t="str">
        <f>IF(②選手情報入力!N83="","",②選手情報入力!N83)</f>
        <v/>
      </c>
      <c r="M81" s="99" t="str">
        <f>IF(②選手情報入力!O83="","",②選手情報入力!O83)</f>
        <v/>
      </c>
    </row>
    <row r="82" spans="1:13" s="88" customFormat="1" ht="18" customHeight="1">
      <c r="A82" s="102">
        <v>75</v>
      </c>
      <c r="B82" s="103" t="str">
        <f>IF(②選手情報入力!B84="","",②選手情報入力!B84)</f>
        <v/>
      </c>
      <c r="C82" s="124" t="str">
        <f>IF(②選手情報入力!C84="","",②選手情報入力!C84)</f>
        <v/>
      </c>
      <c r="D82" s="103" t="str">
        <f>IF(②選手情報入力!F84="","",②選手情報入力!F84)</f>
        <v/>
      </c>
      <c r="E82" s="103" t="str">
        <f>IF(②選手情報入力!G84="","",②選手情報入力!G84)</f>
        <v/>
      </c>
      <c r="F82" s="102" t="str">
        <f>IF(②選手情報入力!H84="","",②選手情報入力!H84)</f>
        <v/>
      </c>
      <c r="G82" s="103" t="str">
        <f>IF(②選手情報入力!I84="","",②選手情報入力!I84)</f>
        <v/>
      </c>
      <c r="H82" s="102" t="str">
        <f>IF(②選手情報入力!J84="","",②選手情報入力!J84)</f>
        <v/>
      </c>
      <c r="I82" s="103" t="str">
        <f>IF(②選手情報入力!K84="","",②選手情報入力!K84)</f>
        <v/>
      </c>
      <c r="J82" s="230" t="str">
        <f>IF(②選手情報入力!L84="","",②選手情報入力!L84)</f>
        <v/>
      </c>
      <c r="K82" s="231" t="str">
        <f>IF(②選手情報入力!M84="","",②選手情報入力!M84)</f>
        <v/>
      </c>
      <c r="L82" s="103" t="str">
        <f>IF(②選手情報入力!N84="","",②選手情報入力!N84)</f>
        <v/>
      </c>
      <c r="M82" s="103" t="str">
        <f>IF(②選手情報入力!O84="","",②選手情報入力!O84)</f>
        <v/>
      </c>
    </row>
    <row r="83" spans="1:13" s="88" customFormat="1" ht="18" customHeight="1">
      <c r="A83" s="96">
        <v>76</v>
      </c>
      <c r="B83" s="97" t="str">
        <f>IF(②選手情報入力!B85="","",②選手情報入力!B85)</f>
        <v/>
      </c>
      <c r="C83" s="122" t="str">
        <f>IF(②選手情報入力!C85="","",②選手情報入力!C85)</f>
        <v/>
      </c>
      <c r="D83" s="97" t="str">
        <f>IF(②選手情報入力!F85="","",②選手情報入力!F85)</f>
        <v/>
      </c>
      <c r="E83" s="97" t="str">
        <f>IF(②選手情報入力!G85="","",②選手情報入力!G85)</f>
        <v/>
      </c>
      <c r="F83" s="96" t="str">
        <f>IF(②選手情報入力!H85="","",②選手情報入力!H85)</f>
        <v/>
      </c>
      <c r="G83" s="97" t="str">
        <f>IF(②選手情報入力!I85="","",②選手情報入力!I85)</f>
        <v/>
      </c>
      <c r="H83" s="96" t="str">
        <f>IF(②選手情報入力!J85="","",②選手情報入力!J85)</f>
        <v/>
      </c>
      <c r="I83" s="97" t="str">
        <f>IF(②選手情報入力!K85="","",②選手情報入力!K85)</f>
        <v/>
      </c>
      <c r="J83" s="226" t="str">
        <f>IF(②選手情報入力!L85="","",②選手情報入力!L85)</f>
        <v/>
      </c>
      <c r="K83" s="227" t="str">
        <f>IF(②選手情報入力!M85="","",②選手情報入力!M85)</f>
        <v/>
      </c>
      <c r="L83" s="97" t="str">
        <f>IF(②選手情報入力!N85="","",②選手情報入力!N85)</f>
        <v/>
      </c>
      <c r="M83" s="97" t="str">
        <f>IF(②選手情報入力!O85="","",②選手情報入力!O85)</f>
        <v/>
      </c>
    </row>
    <row r="84" spans="1:13" s="88" customFormat="1" ht="18" customHeight="1">
      <c r="A84" s="98">
        <v>77</v>
      </c>
      <c r="B84" s="99" t="str">
        <f>IF(②選手情報入力!B86="","",②選手情報入力!B86)</f>
        <v/>
      </c>
      <c r="C84" s="123" t="str">
        <f>IF(②選手情報入力!C86="","",②選手情報入力!C86)</f>
        <v/>
      </c>
      <c r="D84" s="99" t="str">
        <f>IF(②選手情報入力!F86="","",②選手情報入力!F86)</f>
        <v/>
      </c>
      <c r="E84" s="99" t="str">
        <f>IF(②選手情報入力!G86="","",②選手情報入力!G86)</f>
        <v/>
      </c>
      <c r="F84" s="98" t="str">
        <f>IF(②選手情報入力!H86="","",②選手情報入力!H86)</f>
        <v/>
      </c>
      <c r="G84" s="99" t="str">
        <f>IF(②選手情報入力!I86="","",②選手情報入力!I86)</f>
        <v/>
      </c>
      <c r="H84" s="98" t="str">
        <f>IF(②選手情報入力!J86="","",②選手情報入力!J86)</f>
        <v/>
      </c>
      <c r="I84" s="99" t="str">
        <f>IF(②選手情報入力!K86="","",②選手情報入力!K86)</f>
        <v/>
      </c>
      <c r="J84" s="228" t="str">
        <f>IF(②選手情報入力!L86="","",②選手情報入力!L86)</f>
        <v/>
      </c>
      <c r="K84" s="229" t="str">
        <f>IF(②選手情報入力!M86="","",②選手情報入力!M86)</f>
        <v/>
      </c>
      <c r="L84" s="99" t="str">
        <f>IF(②選手情報入力!N86="","",②選手情報入力!N86)</f>
        <v/>
      </c>
      <c r="M84" s="99" t="str">
        <f>IF(②選手情報入力!O86="","",②選手情報入力!O86)</f>
        <v/>
      </c>
    </row>
    <row r="85" spans="1:13" s="88" customFormat="1" ht="18" customHeight="1">
      <c r="A85" s="98">
        <v>78</v>
      </c>
      <c r="B85" s="99" t="str">
        <f>IF(②選手情報入力!B87="","",②選手情報入力!B87)</f>
        <v/>
      </c>
      <c r="C85" s="123" t="str">
        <f>IF(②選手情報入力!C87="","",②選手情報入力!C87)</f>
        <v/>
      </c>
      <c r="D85" s="99" t="str">
        <f>IF(②選手情報入力!F87="","",②選手情報入力!F87)</f>
        <v/>
      </c>
      <c r="E85" s="99" t="str">
        <f>IF(②選手情報入力!G87="","",②選手情報入力!G87)</f>
        <v/>
      </c>
      <c r="F85" s="98" t="str">
        <f>IF(②選手情報入力!H87="","",②選手情報入力!H87)</f>
        <v/>
      </c>
      <c r="G85" s="99" t="str">
        <f>IF(②選手情報入力!I87="","",②選手情報入力!I87)</f>
        <v/>
      </c>
      <c r="H85" s="98" t="str">
        <f>IF(②選手情報入力!J87="","",②選手情報入力!J87)</f>
        <v/>
      </c>
      <c r="I85" s="99" t="str">
        <f>IF(②選手情報入力!K87="","",②選手情報入力!K87)</f>
        <v/>
      </c>
      <c r="J85" s="228" t="str">
        <f>IF(②選手情報入力!L87="","",②選手情報入力!L87)</f>
        <v/>
      </c>
      <c r="K85" s="229" t="str">
        <f>IF(②選手情報入力!M87="","",②選手情報入力!M87)</f>
        <v/>
      </c>
      <c r="L85" s="99" t="str">
        <f>IF(②選手情報入力!N87="","",②選手情報入力!N87)</f>
        <v/>
      </c>
      <c r="M85" s="99" t="str">
        <f>IF(②選手情報入力!O87="","",②選手情報入力!O87)</f>
        <v/>
      </c>
    </row>
    <row r="86" spans="1:13" s="88" customFormat="1" ht="18" customHeight="1">
      <c r="A86" s="98">
        <v>79</v>
      </c>
      <c r="B86" s="99" t="str">
        <f>IF(②選手情報入力!B88="","",②選手情報入力!B88)</f>
        <v/>
      </c>
      <c r="C86" s="123" t="str">
        <f>IF(②選手情報入力!C88="","",②選手情報入力!C88)</f>
        <v/>
      </c>
      <c r="D86" s="99" t="str">
        <f>IF(②選手情報入力!F88="","",②選手情報入力!F88)</f>
        <v/>
      </c>
      <c r="E86" s="99" t="str">
        <f>IF(②選手情報入力!G88="","",②選手情報入力!G88)</f>
        <v/>
      </c>
      <c r="F86" s="98" t="str">
        <f>IF(②選手情報入力!H88="","",②選手情報入力!H88)</f>
        <v/>
      </c>
      <c r="G86" s="99" t="str">
        <f>IF(②選手情報入力!I88="","",②選手情報入力!I88)</f>
        <v/>
      </c>
      <c r="H86" s="98" t="str">
        <f>IF(②選手情報入力!J88="","",②選手情報入力!J88)</f>
        <v/>
      </c>
      <c r="I86" s="99" t="str">
        <f>IF(②選手情報入力!K88="","",②選手情報入力!K88)</f>
        <v/>
      </c>
      <c r="J86" s="228" t="str">
        <f>IF(②選手情報入力!L88="","",②選手情報入力!L88)</f>
        <v/>
      </c>
      <c r="K86" s="229" t="str">
        <f>IF(②選手情報入力!M88="","",②選手情報入力!M88)</f>
        <v/>
      </c>
      <c r="L86" s="99" t="str">
        <f>IF(②選手情報入力!N88="","",②選手情報入力!N88)</f>
        <v/>
      </c>
      <c r="M86" s="99" t="str">
        <f>IF(②選手情報入力!O88="","",②選手情報入力!O88)</f>
        <v/>
      </c>
    </row>
    <row r="87" spans="1:13" s="88" customFormat="1" ht="18" customHeight="1">
      <c r="A87" s="100">
        <v>80</v>
      </c>
      <c r="B87" s="101" t="str">
        <f>IF(②選手情報入力!B89="","",②選手情報入力!B89)</f>
        <v/>
      </c>
      <c r="C87" s="125" t="str">
        <f>IF(②選手情報入力!C89="","",②選手情報入力!C89)</f>
        <v/>
      </c>
      <c r="D87" s="101" t="str">
        <f>IF(②選手情報入力!F89="","",②選手情報入力!F89)</f>
        <v/>
      </c>
      <c r="E87" s="101" t="str">
        <f>IF(②選手情報入力!G89="","",②選手情報入力!G89)</f>
        <v/>
      </c>
      <c r="F87" s="100" t="str">
        <f>IF(②選手情報入力!H89="","",②選手情報入力!H89)</f>
        <v/>
      </c>
      <c r="G87" s="101" t="str">
        <f>IF(②選手情報入力!I89="","",②選手情報入力!I89)</f>
        <v/>
      </c>
      <c r="H87" s="100" t="str">
        <f>IF(②選手情報入力!J89="","",②選手情報入力!J89)</f>
        <v/>
      </c>
      <c r="I87" s="101" t="str">
        <f>IF(②選手情報入力!K89="","",②選手情報入力!K89)</f>
        <v/>
      </c>
      <c r="J87" s="232" t="str">
        <f>IF(②選手情報入力!L89="","",②選手情報入力!L89)</f>
        <v/>
      </c>
      <c r="K87" s="233" t="str">
        <f>IF(②選手情報入力!M89="","",②選手情報入力!M89)</f>
        <v/>
      </c>
      <c r="L87" s="101" t="str">
        <f>IF(②選手情報入力!N89="","",②選手情報入力!N89)</f>
        <v/>
      </c>
      <c r="M87" s="101" t="str">
        <f>IF(②選手情報入力!O89="","",②選手情報入力!O89)</f>
        <v/>
      </c>
    </row>
    <row r="88" spans="1:13" s="88" customFormat="1" ht="18" customHeight="1">
      <c r="A88" s="104">
        <v>81</v>
      </c>
      <c r="B88" s="105" t="str">
        <f>IF(②選手情報入力!B90="","",②選手情報入力!B90)</f>
        <v/>
      </c>
      <c r="C88" s="126" t="str">
        <f>IF(②選手情報入力!C90="","",②選手情報入力!C90)</f>
        <v/>
      </c>
      <c r="D88" s="105" t="str">
        <f>IF(②選手情報入力!F90="","",②選手情報入力!F90)</f>
        <v/>
      </c>
      <c r="E88" s="105" t="str">
        <f>IF(②選手情報入力!G90="","",②選手情報入力!G90)</f>
        <v/>
      </c>
      <c r="F88" s="104" t="str">
        <f>IF(②選手情報入力!H90="","",②選手情報入力!H90)</f>
        <v/>
      </c>
      <c r="G88" s="105" t="str">
        <f>IF(②選手情報入力!I90="","",②選手情報入力!I90)</f>
        <v/>
      </c>
      <c r="H88" s="104" t="str">
        <f>IF(②選手情報入力!J90="","",②選手情報入力!J90)</f>
        <v/>
      </c>
      <c r="I88" s="105" t="str">
        <f>IF(②選手情報入力!K90="","",②選手情報入力!K90)</f>
        <v/>
      </c>
      <c r="J88" s="234" t="str">
        <f>IF(②選手情報入力!L90="","",②選手情報入力!L90)</f>
        <v/>
      </c>
      <c r="K88" s="235" t="str">
        <f>IF(②選手情報入力!M90="","",②選手情報入力!M90)</f>
        <v/>
      </c>
      <c r="L88" s="105" t="str">
        <f>IF(②選手情報入力!N90="","",②選手情報入力!N90)</f>
        <v/>
      </c>
      <c r="M88" s="105" t="str">
        <f>IF(②選手情報入力!O90="","",②選手情報入力!O90)</f>
        <v/>
      </c>
    </row>
    <row r="89" spans="1:13" s="88" customFormat="1" ht="18" customHeight="1">
      <c r="A89" s="98">
        <v>82</v>
      </c>
      <c r="B89" s="99" t="str">
        <f>IF(②選手情報入力!B91="","",②選手情報入力!B91)</f>
        <v/>
      </c>
      <c r="C89" s="123" t="str">
        <f>IF(②選手情報入力!C91="","",②選手情報入力!C91)</f>
        <v/>
      </c>
      <c r="D89" s="99" t="str">
        <f>IF(②選手情報入力!F91="","",②選手情報入力!F91)</f>
        <v/>
      </c>
      <c r="E89" s="99" t="str">
        <f>IF(②選手情報入力!G91="","",②選手情報入力!G91)</f>
        <v/>
      </c>
      <c r="F89" s="98" t="str">
        <f>IF(②選手情報入力!H91="","",②選手情報入力!H91)</f>
        <v/>
      </c>
      <c r="G89" s="99" t="str">
        <f>IF(②選手情報入力!I91="","",②選手情報入力!I91)</f>
        <v/>
      </c>
      <c r="H89" s="98" t="str">
        <f>IF(②選手情報入力!J91="","",②選手情報入力!J91)</f>
        <v/>
      </c>
      <c r="I89" s="99" t="str">
        <f>IF(②選手情報入力!K91="","",②選手情報入力!K91)</f>
        <v/>
      </c>
      <c r="J89" s="228" t="str">
        <f>IF(②選手情報入力!L91="","",②選手情報入力!L91)</f>
        <v/>
      </c>
      <c r="K89" s="229" t="str">
        <f>IF(②選手情報入力!M91="","",②選手情報入力!M91)</f>
        <v/>
      </c>
      <c r="L89" s="99" t="str">
        <f>IF(②選手情報入力!N91="","",②選手情報入力!N91)</f>
        <v/>
      </c>
      <c r="M89" s="99" t="str">
        <f>IF(②選手情報入力!O91="","",②選手情報入力!O91)</f>
        <v/>
      </c>
    </row>
    <row r="90" spans="1:13" s="88" customFormat="1" ht="18" customHeight="1">
      <c r="A90" s="98">
        <v>83</v>
      </c>
      <c r="B90" s="99" t="str">
        <f>IF(②選手情報入力!B92="","",②選手情報入力!B92)</f>
        <v/>
      </c>
      <c r="C90" s="123" t="str">
        <f>IF(②選手情報入力!C92="","",②選手情報入力!C92)</f>
        <v/>
      </c>
      <c r="D90" s="99" t="str">
        <f>IF(②選手情報入力!F92="","",②選手情報入力!F92)</f>
        <v/>
      </c>
      <c r="E90" s="99" t="str">
        <f>IF(②選手情報入力!G92="","",②選手情報入力!G92)</f>
        <v/>
      </c>
      <c r="F90" s="98" t="str">
        <f>IF(②選手情報入力!H92="","",②選手情報入力!H92)</f>
        <v/>
      </c>
      <c r="G90" s="99" t="str">
        <f>IF(②選手情報入力!I92="","",②選手情報入力!I92)</f>
        <v/>
      </c>
      <c r="H90" s="98" t="str">
        <f>IF(②選手情報入力!J92="","",②選手情報入力!J92)</f>
        <v/>
      </c>
      <c r="I90" s="99" t="str">
        <f>IF(②選手情報入力!K92="","",②選手情報入力!K92)</f>
        <v/>
      </c>
      <c r="J90" s="228" t="str">
        <f>IF(②選手情報入力!L92="","",②選手情報入力!L92)</f>
        <v/>
      </c>
      <c r="K90" s="229" t="str">
        <f>IF(②選手情報入力!M92="","",②選手情報入力!M92)</f>
        <v/>
      </c>
      <c r="L90" s="99" t="str">
        <f>IF(②選手情報入力!N92="","",②選手情報入力!N92)</f>
        <v/>
      </c>
      <c r="M90" s="99" t="str">
        <f>IF(②選手情報入力!O92="","",②選手情報入力!O92)</f>
        <v/>
      </c>
    </row>
    <row r="91" spans="1:13" s="88" customFormat="1" ht="18" customHeight="1">
      <c r="A91" s="98">
        <v>84</v>
      </c>
      <c r="B91" s="99" t="str">
        <f>IF(②選手情報入力!B93="","",②選手情報入力!B93)</f>
        <v/>
      </c>
      <c r="C91" s="123" t="str">
        <f>IF(②選手情報入力!C93="","",②選手情報入力!C93)</f>
        <v/>
      </c>
      <c r="D91" s="99" t="str">
        <f>IF(②選手情報入力!F93="","",②選手情報入力!F93)</f>
        <v/>
      </c>
      <c r="E91" s="99" t="str">
        <f>IF(②選手情報入力!G93="","",②選手情報入力!G93)</f>
        <v/>
      </c>
      <c r="F91" s="98" t="str">
        <f>IF(②選手情報入力!H93="","",②選手情報入力!H93)</f>
        <v/>
      </c>
      <c r="G91" s="99" t="str">
        <f>IF(②選手情報入力!I93="","",②選手情報入力!I93)</f>
        <v/>
      </c>
      <c r="H91" s="98" t="str">
        <f>IF(②選手情報入力!J93="","",②選手情報入力!J93)</f>
        <v/>
      </c>
      <c r="I91" s="99" t="str">
        <f>IF(②選手情報入力!K93="","",②選手情報入力!K93)</f>
        <v/>
      </c>
      <c r="J91" s="228" t="str">
        <f>IF(②選手情報入力!L93="","",②選手情報入力!L93)</f>
        <v/>
      </c>
      <c r="K91" s="229" t="str">
        <f>IF(②選手情報入力!M93="","",②選手情報入力!M93)</f>
        <v/>
      </c>
      <c r="L91" s="99" t="str">
        <f>IF(②選手情報入力!N93="","",②選手情報入力!N93)</f>
        <v/>
      </c>
      <c r="M91" s="99" t="str">
        <f>IF(②選手情報入力!O93="","",②選手情報入力!O93)</f>
        <v/>
      </c>
    </row>
    <row r="92" spans="1:13" s="88" customFormat="1" ht="18" customHeight="1">
      <c r="A92" s="102">
        <v>85</v>
      </c>
      <c r="B92" s="103" t="str">
        <f>IF(②選手情報入力!B94="","",②選手情報入力!B94)</f>
        <v/>
      </c>
      <c r="C92" s="124" t="str">
        <f>IF(②選手情報入力!C94="","",②選手情報入力!C94)</f>
        <v/>
      </c>
      <c r="D92" s="103" t="str">
        <f>IF(②選手情報入力!F94="","",②選手情報入力!F94)</f>
        <v/>
      </c>
      <c r="E92" s="103" t="str">
        <f>IF(②選手情報入力!G94="","",②選手情報入力!G94)</f>
        <v/>
      </c>
      <c r="F92" s="102" t="str">
        <f>IF(②選手情報入力!H94="","",②選手情報入力!H94)</f>
        <v/>
      </c>
      <c r="G92" s="103" t="str">
        <f>IF(②選手情報入力!I94="","",②選手情報入力!I94)</f>
        <v/>
      </c>
      <c r="H92" s="102" t="str">
        <f>IF(②選手情報入力!J94="","",②選手情報入力!J94)</f>
        <v/>
      </c>
      <c r="I92" s="103" t="str">
        <f>IF(②選手情報入力!K94="","",②選手情報入力!K94)</f>
        <v/>
      </c>
      <c r="J92" s="230" t="str">
        <f>IF(②選手情報入力!L94="","",②選手情報入力!L94)</f>
        <v/>
      </c>
      <c r="K92" s="231" t="str">
        <f>IF(②選手情報入力!M94="","",②選手情報入力!M94)</f>
        <v/>
      </c>
      <c r="L92" s="103" t="str">
        <f>IF(②選手情報入力!N94="","",②選手情報入力!N94)</f>
        <v/>
      </c>
      <c r="M92" s="103" t="str">
        <f>IF(②選手情報入力!O94="","",②選手情報入力!O94)</f>
        <v/>
      </c>
    </row>
    <row r="93" spans="1:13" s="88" customFormat="1" ht="18" customHeight="1">
      <c r="A93" s="96">
        <v>86</v>
      </c>
      <c r="B93" s="97" t="str">
        <f>IF(②選手情報入力!B95="","",②選手情報入力!B95)</f>
        <v/>
      </c>
      <c r="C93" s="122" t="str">
        <f>IF(②選手情報入力!C95="","",②選手情報入力!C95)</f>
        <v/>
      </c>
      <c r="D93" s="97" t="str">
        <f>IF(②選手情報入力!F95="","",②選手情報入力!F95)</f>
        <v/>
      </c>
      <c r="E93" s="97" t="str">
        <f>IF(②選手情報入力!G95="","",②選手情報入力!G95)</f>
        <v/>
      </c>
      <c r="F93" s="96" t="str">
        <f>IF(②選手情報入力!H95="","",②選手情報入力!H95)</f>
        <v/>
      </c>
      <c r="G93" s="97" t="str">
        <f>IF(②選手情報入力!I95="","",②選手情報入力!I95)</f>
        <v/>
      </c>
      <c r="H93" s="96" t="str">
        <f>IF(②選手情報入力!J95="","",②選手情報入力!J95)</f>
        <v/>
      </c>
      <c r="I93" s="97" t="str">
        <f>IF(②選手情報入力!K95="","",②選手情報入力!K95)</f>
        <v/>
      </c>
      <c r="J93" s="226" t="str">
        <f>IF(②選手情報入力!L95="","",②選手情報入力!L95)</f>
        <v/>
      </c>
      <c r="K93" s="227" t="str">
        <f>IF(②選手情報入力!M95="","",②選手情報入力!M95)</f>
        <v/>
      </c>
      <c r="L93" s="97" t="str">
        <f>IF(②選手情報入力!N95="","",②選手情報入力!N95)</f>
        <v/>
      </c>
      <c r="M93" s="97" t="str">
        <f>IF(②選手情報入力!O95="","",②選手情報入力!O95)</f>
        <v/>
      </c>
    </row>
    <row r="94" spans="1:13" s="88" customFormat="1" ht="18" customHeight="1">
      <c r="A94" s="98">
        <v>87</v>
      </c>
      <c r="B94" s="99" t="str">
        <f>IF(②選手情報入力!B96="","",②選手情報入力!B96)</f>
        <v/>
      </c>
      <c r="C94" s="123" t="str">
        <f>IF(②選手情報入力!C96="","",②選手情報入力!C96)</f>
        <v/>
      </c>
      <c r="D94" s="99" t="str">
        <f>IF(②選手情報入力!F96="","",②選手情報入力!F96)</f>
        <v/>
      </c>
      <c r="E94" s="99" t="str">
        <f>IF(②選手情報入力!G96="","",②選手情報入力!G96)</f>
        <v/>
      </c>
      <c r="F94" s="98" t="str">
        <f>IF(②選手情報入力!H96="","",②選手情報入力!H96)</f>
        <v/>
      </c>
      <c r="G94" s="99" t="str">
        <f>IF(②選手情報入力!I96="","",②選手情報入力!I96)</f>
        <v/>
      </c>
      <c r="H94" s="98" t="str">
        <f>IF(②選手情報入力!J96="","",②選手情報入力!J96)</f>
        <v/>
      </c>
      <c r="I94" s="99" t="str">
        <f>IF(②選手情報入力!K96="","",②選手情報入力!K96)</f>
        <v/>
      </c>
      <c r="J94" s="228" t="str">
        <f>IF(②選手情報入力!L96="","",②選手情報入力!L96)</f>
        <v/>
      </c>
      <c r="K94" s="229" t="str">
        <f>IF(②選手情報入力!M96="","",②選手情報入力!M96)</f>
        <v/>
      </c>
      <c r="L94" s="99" t="str">
        <f>IF(②選手情報入力!N96="","",②選手情報入力!N96)</f>
        <v/>
      </c>
      <c r="M94" s="99" t="str">
        <f>IF(②選手情報入力!O96="","",②選手情報入力!O96)</f>
        <v/>
      </c>
    </row>
    <row r="95" spans="1:13" s="88" customFormat="1" ht="18" customHeight="1">
      <c r="A95" s="98">
        <v>88</v>
      </c>
      <c r="B95" s="99" t="str">
        <f>IF(②選手情報入力!B97="","",②選手情報入力!B97)</f>
        <v/>
      </c>
      <c r="C95" s="123" t="str">
        <f>IF(②選手情報入力!C97="","",②選手情報入力!C97)</f>
        <v/>
      </c>
      <c r="D95" s="99" t="str">
        <f>IF(②選手情報入力!F97="","",②選手情報入力!F97)</f>
        <v/>
      </c>
      <c r="E95" s="99" t="str">
        <f>IF(②選手情報入力!G97="","",②選手情報入力!G97)</f>
        <v/>
      </c>
      <c r="F95" s="98" t="str">
        <f>IF(②選手情報入力!H97="","",②選手情報入力!H97)</f>
        <v/>
      </c>
      <c r="G95" s="99" t="str">
        <f>IF(②選手情報入力!I97="","",②選手情報入力!I97)</f>
        <v/>
      </c>
      <c r="H95" s="98" t="str">
        <f>IF(②選手情報入力!J97="","",②選手情報入力!J97)</f>
        <v/>
      </c>
      <c r="I95" s="99" t="str">
        <f>IF(②選手情報入力!K97="","",②選手情報入力!K97)</f>
        <v/>
      </c>
      <c r="J95" s="228" t="str">
        <f>IF(②選手情報入力!L97="","",②選手情報入力!L97)</f>
        <v/>
      </c>
      <c r="K95" s="229" t="str">
        <f>IF(②選手情報入力!M97="","",②選手情報入力!M97)</f>
        <v/>
      </c>
      <c r="L95" s="99" t="str">
        <f>IF(②選手情報入力!N97="","",②選手情報入力!N97)</f>
        <v/>
      </c>
      <c r="M95" s="99" t="str">
        <f>IF(②選手情報入力!O97="","",②選手情報入力!O97)</f>
        <v/>
      </c>
    </row>
    <row r="96" spans="1:13" s="88" customFormat="1" ht="18" customHeight="1">
      <c r="A96" s="98">
        <v>89</v>
      </c>
      <c r="B96" s="99" t="str">
        <f>IF(②選手情報入力!B98="","",②選手情報入力!B98)</f>
        <v/>
      </c>
      <c r="C96" s="123" t="str">
        <f>IF(②選手情報入力!C98="","",②選手情報入力!C98)</f>
        <v/>
      </c>
      <c r="D96" s="99" t="str">
        <f>IF(②選手情報入力!F98="","",②選手情報入力!F98)</f>
        <v/>
      </c>
      <c r="E96" s="99" t="str">
        <f>IF(②選手情報入力!G98="","",②選手情報入力!G98)</f>
        <v/>
      </c>
      <c r="F96" s="98" t="str">
        <f>IF(②選手情報入力!H98="","",②選手情報入力!H98)</f>
        <v/>
      </c>
      <c r="G96" s="99" t="str">
        <f>IF(②選手情報入力!I98="","",②選手情報入力!I98)</f>
        <v/>
      </c>
      <c r="H96" s="98" t="str">
        <f>IF(②選手情報入力!J98="","",②選手情報入力!J98)</f>
        <v/>
      </c>
      <c r="I96" s="99" t="str">
        <f>IF(②選手情報入力!K98="","",②選手情報入力!K98)</f>
        <v/>
      </c>
      <c r="J96" s="228" t="str">
        <f>IF(②選手情報入力!L98="","",②選手情報入力!L98)</f>
        <v/>
      </c>
      <c r="K96" s="229" t="str">
        <f>IF(②選手情報入力!M98="","",②選手情報入力!M98)</f>
        <v/>
      </c>
      <c r="L96" s="99" t="str">
        <f>IF(②選手情報入力!N98="","",②選手情報入力!N98)</f>
        <v/>
      </c>
      <c r="M96" s="99" t="str">
        <f>IF(②選手情報入力!O98="","",②選手情報入力!O98)</f>
        <v/>
      </c>
    </row>
    <row r="97" spans="1:13" s="88" customFormat="1" ht="18" customHeight="1">
      <c r="A97" s="100">
        <v>90</v>
      </c>
      <c r="B97" s="101" t="str">
        <f>IF(②選手情報入力!B99="","",②選手情報入力!B99)</f>
        <v/>
      </c>
      <c r="C97" s="125" t="str">
        <f>IF(②選手情報入力!C99="","",②選手情報入力!C99)</f>
        <v/>
      </c>
      <c r="D97" s="101" t="str">
        <f>IF(②選手情報入力!F99="","",②選手情報入力!F99)</f>
        <v/>
      </c>
      <c r="E97" s="101" t="str">
        <f>IF(②選手情報入力!G99="","",②選手情報入力!G99)</f>
        <v/>
      </c>
      <c r="F97" s="100" t="str">
        <f>IF(②選手情報入力!H99="","",②選手情報入力!H99)</f>
        <v/>
      </c>
      <c r="G97" s="101" t="str">
        <f>IF(②選手情報入力!I99="","",②選手情報入力!I99)</f>
        <v/>
      </c>
      <c r="H97" s="100" t="str">
        <f>IF(②選手情報入力!J99="","",②選手情報入力!J99)</f>
        <v/>
      </c>
      <c r="I97" s="101" t="str">
        <f>IF(②選手情報入力!K99="","",②選手情報入力!K99)</f>
        <v/>
      </c>
      <c r="J97" s="232" t="str">
        <f>IF(②選手情報入力!L99="","",②選手情報入力!L99)</f>
        <v/>
      </c>
      <c r="K97" s="233" t="str">
        <f>IF(②選手情報入力!M99="","",②選手情報入力!M99)</f>
        <v/>
      </c>
      <c r="L97" s="101" t="str">
        <f>IF(②選手情報入力!N99="","",②選手情報入力!N99)</f>
        <v/>
      </c>
      <c r="M97" s="101" t="str">
        <f>IF(②選手情報入力!O99="","",②選手情報入力!O99)</f>
        <v/>
      </c>
    </row>
  </sheetData>
  <sheetProtection password="CD83" sheet="1" selectLockedCells="1" selectUnlockedCells="1"/>
  <mergeCells count="5">
    <mergeCell ref="C2:H2"/>
    <mergeCell ref="B4:B5"/>
    <mergeCell ref="G4:G5"/>
    <mergeCell ref="D4:E4"/>
    <mergeCell ref="D5:E5"/>
  </mergeCells>
  <phoneticPr fontId="41"/>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sheetData/>
  <sheetProtection selectLockedCells="1" selectUnlockedCell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workbookViewId="0">
      <selection activeCell="B15" sqref="B1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63" t="s">
        <v>122</v>
      </c>
      <c r="B1" s="463"/>
      <c r="C1" s="463"/>
      <c r="E1" s="463" t="s">
        <v>123</v>
      </c>
      <c r="F1" s="463"/>
      <c r="G1" s="463"/>
      <c r="I1" s="463" t="s">
        <v>124</v>
      </c>
      <c r="J1" s="463"/>
      <c r="K1" s="463"/>
      <c r="O1" s="71"/>
    </row>
    <row r="2" spans="1:15">
      <c r="A2" s="463" t="s">
        <v>114</v>
      </c>
      <c r="B2" s="65" t="s">
        <v>125</v>
      </c>
      <c r="C2" s="65" t="s">
        <v>128</v>
      </c>
      <c r="E2" s="463" t="s">
        <v>114</v>
      </c>
      <c r="F2" s="65" t="s">
        <v>125</v>
      </c>
      <c r="G2" s="65" t="s">
        <v>128</v>
      </c>
      <c r="I2" s="463" t="s">
        <v>114</v>
      </c>
      <c r="J2" s="65" t="s">
        <v>125</v>
      </c>
      <c r="K2" s="65" t="s">
        <v>128</v>
      </c>
      <c r="N2" s="463" t="s">
        <v>155</v>
      </c>
      <c r="O2" s="463"/>
    </row>
    <row r="3" spans="1:15" ht="14.25" thickBot="1">
      <c r="A3" s="463"/>
      <c r="B3" s="65" t="s">
        <v>126</v>
      </c>
      <c r="C3" s="65" t="s">
        <v>127</v>
      </c>
      <c r="E3" s="463"/>
      <c r="F3" s="65" t="s">
        <v>126</v>
      </c>
      <c r="G3" s="65" t="s">
        <v>127</v>
      </c>
      <c r="I3" s="463"/>
      <c r="J3" s="65" t="s">
        <v>126</v>
      </c>
      <c r="K3" s="65" t="s">
        <v>127</v>
      </c>
      <c r="N3" s="71"/>
      <c r="O3" s="71"/>
    </row>
    <row r="4" spans="1:15" ht="13.15" customHeight="1">
      <c r="A4" t="s">
        <v>234</v>
      </c>
      <c r="B4" s="44">
        <v>3</v>
      </c>
      <c r="C4">
        <v>2</v>
      </c>
      <c r="E4" t="s">
        <v>254</v>
      </c>
      <c r="F4" s="44">
        <v>25</v>
      </c>
      <c r="G4">
        <v>2</v>
      </c>
      <c r="I4" t="s">
        <v>251</v>
      </c>
      <c r="J4" s="44">
        <v>41</v>
      </c>
      <c r="K4">
        <v>2</v>
      </c>
      <c r="M4" s="244" t="s">
        <v>152</v>
      </c>
      <c r="N4" s="111" t="s">
        <v>232</v>
      </c>
      <c r="O4" s="72" t="s">
        <v>232</v>
      </c>
    </row>
    <row r="5" spans="1:15">
      <c r="A5" t="s">
        <v>237</v>
      </c>
      <c r="B5" s="44">
        <v>6</v>
      </c>
      <c r="C5">
        <v>2</v>
      </c>
      <c r="E5" t="s">
        <v>259</v>
      </c>
      <c r="F5" s="44">
        <v>28</v>
      </c>
      <c r="G5">
        <v>2</v>
      </c>
      <c r="I5" t="s">
        <v>253</v>
      </c>
      <c r="J5" s="44">
        <v>42</v>
      </c>
      <c r="K5">
        <v>2</v>
      </c>
      <c r="M5" s="245"/>
      <c r="N5" s="35" t="s">
        <v>233</v>
      </c>
      <c r="O5" s="73" t="s">
        <v>233</v>
      </c>
    </row>
    <row r="6" spans="1:15">
      <c r="A6" t="s">
        <v>239</v>
      </c>
      <c r="B6" s="44">
        <v>8</v>
      </c>
      <c r="C6">
        <v>2</v>
      </c>
      <c r="E6" t="s">
        <v>260</v>
      </c>
      <c r="F6" s="44">
        <v>29</v>
      </c>
      <c r="G6">
        <v>2</v>
      </c>
      <c r="I6" t="s">
        <v>255</v>
      </c>
      <c r="J6" s="44">
        <v>43</v>
      </c>
      <c r="K6">
        <v>2</v>
      </c>
      <c r="M6" s="245"/>
      <c r="N6" s="35" t="s">
        <v>234</v>
      </c>
      <c r="O6" s="73" t="s">
        <v>234</v>
      </c>
    </row>
    <row r="7" spans="1:15">
      <c r="A7" t="s">
        <v>241</v>
      </c>
      <c r="B7" s="44">
        <v>10</v>
      </c>
      <c r="C7">
        <v>2</v>
      </c>
      <c r="E7" t="s">
        <v>504</v>
      </c>
      <c r="F7" s="44">
        <v>33</v>
      </c>
      <c r="G7">
        <v>0</v>
      </c>
      <c r="I7" t="s">
        <v>257</v>
      </c>
      <c r="J7" s="44">
        <v>44</v>
      </c>
      <c r="K7">
        <v>2</v>
      </c>
      <c r="M7" s="245"/>
      <c r="N7" s="35" t="s">
        <v>235</v>
      </c>
      <c r="O7" s="73" t="s">
        <v>235</v>
      </c>
    </row>
    <row r="8" spans="1:15">
      <c r="A8" t="s">
        <v>505</v>
      </c>
      <c r="B8" s="44">
        <v>13</v>
      </c>
      <c r="C8">
        <v>0</v>
      </c>
      <c r="E8" t="s">
        <v>506</v>
      </c>
      <c r="F8" s="44">
        <v>35</v>
      </c>
      <c r="G8">
        <v>0</v>
      </c>
      <c r="M8" s="245"/>
      <c r="N8" s="35" t="s">
        <v>236</v>
      </c>
      <c r="O8" s="73" t="s">
        <v>236</v>
      </c>
    </row>
    <row r="9" spans="1:15">
      <c r="A9" t="s">
        <v>507</v>
      </c>
      <c r="B9" s="44">
        <v>15</v>
      </c>
      <c r="C9">
        <v>0</v>
      </c>
      <c r="E9" t="s">
        <v>508</v>
      </c>
      <c r="F9" s="44">
        <v>37</v>
      </c>
      <c r="G9">
        <v>0</v>
      </c>
      <c r="M9" s="245"/>
      <c r="N9" s="35" t="s">
        <v>237</v>
      </c>
      <c r="O9" s="73" t="s">
        <v>237</v>
      </c>
    </row>
    <row r="10" spans="1:15">
      <c r="A10" t="s">
        <v>516</v>
      </c>
      <c r="B10" s="44">
        <v>20</v>
      </c>
      <c r="C10">
        <v>0</v>
      </c>
      <c r="E10" t="s">
        <v>250</v>
      </c>
      <c r="F10" s="44">
        <v>23</v>
      </c>
      <c r="G10">
        <v>2</v>
      </c>
      <c r="M10" s="245"/>
      <c r="N10" s="35" t="s">
        <v>238</v>
      </c>
      <c r="O10" s="73" t="s">
        <v>238</v>
      </c>
    </row>
    <row r="11" spans="1:15">
      <c r="A11" t="s">
        <v>509</v>
      </c>
      <c r="B11" s="44">
        <v>17</v>
      </c>
      <c r="C11">
        <v>0</v>
      </c>
      <c r="E11" t="s">
        <v>256</v>
      </c>
      <c r="F11" s="44">
        <v>26</v>
      </c>
      <c r="G11">
        <v>2</v>
      </c>
      <c r="M11" s="245"/>
      <c r="N11" s="35" t="s">
        <v>239</v>
      </c>
      <c r="O11" s="73" t="s">
        <v>239</v>
      </c>
    </row>
    <row r="12" spans="1:15">
      <c r="A12" t="s">
        <v>232</v>
      </c>
      <c r="B12" s="44">
        <v>1</v>
      </c>
      <c r="C12">
        <v>2</v>
      </c>
      <c r="E12" t="s">
        <v>261</v>
      </c>
      <c r="F12" s="44">
        <v>30</v>
      </c>
      <c r="G12">
        <v>2</v>
      </c>
      <c r="M12" s="245"/>
      <c r="N12" s="35" t="s">
        <v>240</v>
      </c>
      <c r="O12" s="73" t="s">
        <v>240</v>
      </c>
    </row>
    <row r="13" spans="1:15">
      <c r="A13" t="s">
        <v>235</v>
      </c>
      <c r="B13" s="44">
        <v>4</v>
      </c>
      <c r="C13">
        <v>2</v>
      </c>
      <c r="E13" t="s">
        <v>262</v>
      </c>
      <c r="F13" s="44">
        <v>31</v>
      </c>
      <c r="G13">
        <v>2</v>
      </c>
      <c r="M13" s="245"/>
      <c r="N13" s="35" t="s">
        <v>241</v>
      </c>
      <c r="O13" s="73" t="s">
        <v>241</v>
      </c>
    </row>
    <row r="14" spans="1:15">
      <c r="A14" t="s">
        <v>238</v>
      </c>
      <c r="B14" s="44">
        <v>7</v>
      </c>
      <c r="C14">
        <v>2</v>
      </c>
      <c r="E14" t="s">
        <v>502</v>
      </c>
      <c r="F14" s="44">
        <v>32</v>
      </c>
      <c r="G14">
        <v>0</v>
      </c>
      <c r="M14" s="245"/>
      <c r="N14" s="35" t="s">
        <v>242</v>
      </c>
      <c r="O14" s="73" t="s">
        <v>242</v>
      </c>
    </row>
    <row r="15" spans="1:15">
      <c r="A15" t="s">
        <v>240</v>
      </c>
      <c r="B15" s="44">
        <v>9</v>
      </c>
      <c r="C15">
        <v>2</v>
      </c>
      <c r="E15" t="s">
        <v>510</v>
      </c>
      <c r="F15" s="44">
        <v>34</v>
      </c>
      <c r="G15">
        <v>0</v>
      </c>
      <c r="M15" s="245"/>
      <c r="N15" s="35" t="s">
        <v>243</v>
      </c>
      <c r="O15" s="73" t="s">
        <v>243</v>
      </c>
    </row>
    <row r="16" spans="1:15">
      <c r="A16" t="s">
        <v>242</v>
      </c>
      <c r="B16" s="44">
        <v>11</v>
      </c>
      <c r="C16">
        <v>2</v>
      </c>
      <c r="E16" t="s">
        <v>511</v>
      </c>
      <c r="F16" s="44">
        <v>36</v>
      </c>
      <c r="G16">
        <v>0</v>
      </c>
      <c r="M16" s="245"/>
      <c r="N16" s="35" t="s">
        <v>244</v>
      </c>
      <c r="O16" s="73" t="s">
        <v>244</v>
      </c>
    </row>
    <row r="17" spans="1:15">
      <c r="A17" t="s">
        <v>503</v>
      </c>
      <c r="B17" s="44">
        <v>12</v>
      </c>
      <c r="C17">
        <v>0</v>
      </c>
      <c r="E17" t="s">
        <v>513</v>
      </c>
      <c r="F17" s="44">
        <v>38</v>
      </c>
      <c r="G17">
        <v>0</v>
      </c>
      <c r="M17" s="245"/>
      <c r="N17" s="35" t="s">
        <v>245</v>
      </c>
      <c r="O17" s="73" t="s">
        <v>245</v>
      </c>
    </row>
    <row r="18" spans="1:15">
      <c r="A18" t="s">
        <v>512</v>
      </c>
      <c r="B18" s="44">
        <v>14</v>
      </c>
      <c r="C18">
        <v>0</v>
      </c>
      <c r="E18" t="s">
        <v>252</v>
      </c>
      <c r="F18" s="44">
        <v>24</v>
      </c>
      <c r="G18">
        <v>2</v>
      </c>
      <c r="M18" s="245"/>
      <c r="N18" s="35" t="s">
        <v>246</v>
      </c>
      <c r="O18" s="73" t="s">
        <v>246</v>
      </c>
    </row>
    <row r="19" spans="1:15">
      <c r="A19" t="s">
        <v>517</v>
      </c>
      <c r="B19" s="44">
        <v>19</v>
      </c>
      <c r="C19">
        <v>0</v>
      </c>
      <c r="E19" t="s">
        <v>258</v>
      </c>
      <c r="F19" s="44">
        <v>27</v>
      </c>
      <c r="G19">
        <v>2</v>
      </c>
      <c r="M19" s="245"/>
      <c r="N19" s="35" t="s">
        <v>247</v>
      </c>
      <c r="O19" s="73" t="s">
        <v>247</v>
      </c>
    </row>
    <row r="20" spans="1:15">
      <c r="A20" t="s">
        <v>514</v>
      </c>
      <c r="B20" s="44">
        <v>16</v>
      </c>
      <c r="C20">
        <v>0</v>
      </c>
      <c r="M20" s="245"/>
      <c r="N20" s="194" t="s">
        <v>248</v>
      </c>
      <c r="O20" s="73" t="s">
        <v>248</v>
      </c>
    </row>
    <row r="21" spans="1:15">
      <c r="A21" t="s">
        <v>515</v>
      </c>
      <c r="B21" s="44">
        <v>18</v>
      </c>
      <c r="C21">
        <v>0</v>
      </c>
      <c r="M21" s="245"/>
      <c r="N21" s="194" t="s">
        <v>249</v>
      </c>
      <c r="O21" s="73" t="s">
        <v>249</v>
      </c>
    </row>
    <row r="22" spans="1:15">
      <c r="A22" t="s">
        <v>233</v>
      </c>
      <c r="B22" s="44">
        <v>2</v>
      </c>
      <c r="C22">
        <v>2</v>
      </c>
      <c r="M22" s="245"/>
      <c r="N22" s="194" t="s">
        <v>278</v>
      </c>
      <c r="O22" s="73" t="s">
        <v>278</v>
      </c>
    </row>
    <row r="23" spans="1:15">
      <c r="A23" t="s">
        <v>236</v>
      </c>
      <c r="B23" s="44">
        <v>5</v>
      </c>
      <c r="C23">
        <v>2</v>
      </c>
      <c r="M23" s="246"/>
      <c r="N23" s="35" t="s">
        <v>279</v>
      </c>
      <c r="O23" s="73" t="s">
        <v>279</v>
      </c>
    </row>
    <row r="24" spans="1:15" ht="13.15" customHeight="1">
      <c r="B24" s="44"/>
      <c r="M24" s="114"/>
      <c r="N24" s="115"/>
      <c r="O24" s="116"/>
    </row>
    <row r="25" spans="1:15">
      <c r="M25" s="460" t="s">
        <v>153</v>
      </c>
      <c r="N25" s="35" t="s">
        <v>250</v>
      </c>
      <c r="O25" s="73" t="s">
        <v>250</v>
      </c>
    </row>
    <row r="26" spans="1:15">
      <c r="M26" s="461"/>
      <c r="N26" s="35" t="s">
        <v>252</v>
      </c>
      <c r="O26" s="73" t="s">
        <v>252</v>
      </c>
    </row>
    <row r="27" spans="1:15">
      <c r="M27" s="461"/>
      <c r="N27" s="35" t="s">
        <v>254</v>
      </c>
      <c r="O27" s="73" t="s">
        <v>254</v>
      </c>
    </row>
    <row r="28" spans="1:15">
      <c r="M28" s="461"/>
      <c r="N28" s="35" t="s">
        <v>256</v>
      </c>
      <c r="O28" s="73" t="s">
        <v>256</v>
      </c>
    </row>
    <row r="29" spans="1:15">
      <c r="M29" s="461"/>
      <c r="N29" s="35" t="s">
        <v>258</v>
      </c>
      <c r="O29" s="73" t="s">
        <v>258</v>
      </c>
    </row>
    <row r="30" spans="1:15">
      <c r="M30" s="461"/>
      <c r="N30" s="35" t="s">
        <v>259</v>
      </c>
      <c r="O30" s="73" t="s">
        <v>259</v>
      </c>
    </row>
    <row r="31" spans="1:15" ht="13.15" customHeight="1">
      <c r="M31" s="461"/>
      <c r="N31" s="35" t="s">
        <v>260</v>
      </c>
      <c r="O31" s="73" t="s">
        <v>260</v>
      </c>
    </row>
    <row r="32" spans="1:15">
      <c r="M32" s="461"/>
      <c r="N32" s="35" t="s">
        <v>261</v>
      </c>
      <c r="O32" s="73" t="s">
        <v>261</v>
      </c>
    </row>
    <row r="33" spans="13:15">
      <c r="M33" s="461"/>
      <c r="N33" s="35" t="s">
        <v>262</v>
      </c>
      <c r="O33" s="73" t="s">
        <v>262</v>
      </c>
    </row>
    <row r="34" spans="13:15">
      <c r="M34" s="461"/>
      <c r="N34" s="35" t="s">
        <v>263</v>
      </c>
      <c r="O34" s="73" t="s">
        <v>263</v>
      </c>
    </row>
    <row r="35" spans="13:15">
      <c r="M35" s="461"/>
      <c r="N35" s="35" t="s">
        <v>264</v>
      </c>
      <c r="O35" s="73" t="s">
        <v>264</v>
      </c>
    </row>
    <row r="36" spans="13:15">
      <c r="M36" s="461"/>
      <c r="N36" s="35" t="s">
        <v>265</v>
      </c>
      <c r="O36" s="73" t="s">
        <v>265</v>
      </c>
    </row>
    <row r="37" spans="13:15">
      <c r="M37" s="461"/>
      <c r="N37" s="35" t="s">
        <v>266</v>
      </c>
      <c r="O37" s="73" t="s">
        <v>266</v>
      </c>
    </row>
    <row r="38" spans="13:15">
      <c r="M38" s="461"/>
      <c r="N38" s="35" t="s">
        <v>267</v>
      </c>
      <c r="O38" s="73" t="s">
        <v>267</v>
      </c>
    </row>
    <row r="39" spans="13:15">
      <c r="M39" s="461"/>
      <c r="N39" s="35" t="s">
        <v>268</v>
      </c>
      <c r="O39" s="73" t="s">
        <v>268</v>
      </c>
    </row>
    <row r="40" spans="13:15">
      <c r="M40" s="461"/>
      <c r="N40" s="35" t="s">
        <v>269</v>
      </c>
      <c r="O40" s="73" t="s">
        <v>269</v>
      </c>
    </row>
    <row r="41" spans="13:15">
      <c r="M41" s="461"/>
      <c r="N41" s="35"/>
      <c r="O41" s="73"/>
    </row>
    <row r="42" spans="13:15" ht="14.25" thickBot="1">
      <c r="M42" s="462"/>
      <c r="N42" s="112"/>
      <c r="O42" s="74"/>
    </row>
  </sheetData>
  <sheetProtection sheet="1" selectLockedCells="1" selectUnlockedCells="1"/>
  <mergeCells count="8">
    <mergeCell ref="M25:M42"/>
    <mergeCell ref="N2:O2"/>
    <mergeCell ref="A1:C1"/>
    <mergeCell ref="E1:G1"/>
    <mergeCell ref="I1:K1"/>
    <mergeCell ref="A2:A3"/>
    <mergeCell ref="E2:E3"/>
    <mergeCell ref="I2:I3"/>
  </mergeCells>
  <phoneticPr fontId="4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地区選手権</vt:lpstr>
      <vt:lpstr>注意事項</vt:lpstr>
      <vt:lpstr>①学校情報入力</vt:lpstr>
      <vt:lpstr>②選手情報入力</vt:lpstr>
      <vt:lpstr>③リレー情報確認</vt:lpstr>
      <vt:lpstr>④種目別人数</vt:lpstr>
      <vt:lpstr>⑤申込一覧表</vt:lpstr>
      <vt:lpstr>　　　　　</vt:lpstr>
      <vt:lpstr>種目情報</vt:lpstr>
      <vt:lpstr>data_kyogisha</vt:lpstr>
      <vt:lpstr>data_team</vt:lpstr>
      <vt:lpstr>高校所属一覧</vt:lpstr>
      <vt:lpstr>④種目別人数!Print_Area</vt:lpstr>
      <vt:lpstr>⑤申込一覧表!Print_Area</vt:lpstr>
      <vt:lpstr>地区選手権!Print_Area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2016-08-27T03:26:09Z</cp:lastPrinted>
  <dcterms:created xsi:type="dcterms:W3CDTF">2013-01-03T14:12:28Z</dcterms:created>
  <dcterms:modified xsi:type="dcterms:W3CDTF">2017-09-04T17:48:10Z</dcterms:modified>
</cp:coreProperties>
</file>