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625" windowWidth="28800" windowHeight="12915" tabRatio="939" activeTab="2"/>
  </bookViews>
  <sheets>
    <sheet name="注意事項" sheetId="1" r:id="rId1"/>
    <sheet name="①団体情報入力" sheetId="2" r:id="rId2"/>
    <sheet name="②選手情報入力" sheetId="3" r:id="rId3"/>
    <sheet name="③リレー情報確認" sheetId="4" r:id="rId4"/>
    <sheet name="④種目別人数" sheetId="5" r:id="rId5"/>
    <sheet name="⑤申込一覧表" sheetId="6" r:id="rId6"/>
    <sheet name="個人種目個票" sheetId="7" r:id="rId7"/>
    <sheet name="リレー個票" sheetId="8" r:id="rId8"/>
    <sheet name="混成個票" sheetId="9" r:id="rId9"/>
    <sheet name="　　　　　" sheetId="10" r:id="rId10"/>
    <sheet name="種目情報" sheetId="11" r:id="rId11"/>
    <sheet name="data_kyogisha" sheetId="12" r:id="rId12"/>
    <sheet name="data_team" sheetId="13" r:id="rId13"/>
  </sheets>
  <externalReferences>
    <externalReference r:id="rId16"/>
    <externalReference r:id="rId17"/>
    <externalReference r:id="rId18"/>
    <externalReference r:id="rId19"/>
  </externalReferences>
  <definedNames>
    <definedName name="_xlnm.Print_Area" localSheetId="4">'④種目別人数'!$A$3:$H$28</definedName>
    <definedName name="_xlnm.Print_Area" localSheetId="5">'⑤申込一覧表'!$A$1:$M$47</definedName>
    <definedName name="_xlnm.Print_Area" localSheetId="6">'個人種目個票'!$A$1:$Y$850</definedName>
    <definedName name="_xlnm.Print_Area" localSheetId="10">'種目情報'!$A$1:$L$28</definedName>
    <definedName name="_xlnm.Print_Titles" localSheetId="5">'⑤申込一覧表'!$1:$3</definedName>
    <definedName name="リレー">'[1]一覧表'!$R$13</definedName>
    <definedName name="資格">'[2]500m,10000m'!$AB$3:$AB$9</definedName>
    <definedName name="女子種目">'[3]一覧表'!$U$13:$U$28</definedName>
    <definedName name="性別">'[1]一覧表'!$S$13:$S$14</definedName>
    <definedName name="選択">'[4]混成'!$AI$4:$AI$5</definedName>
    <definedName name="男子種目">'[1]一覧表'!$T$13:$T$32</definedName>
    <definedName name="男種目">'[3]一覧表'!$T$13:$T$32</definedName>
  </definedNames>
  <calcPr fullCalcOnLoad="1"/>
</workbook>
</file>

<file path=xl/comments2.xml><?xml version="1.0" encoding="utf-8"?>
<comments xmlns="http://schemas.openxmlformats.org/spreadsheetml/2006/main">
  <authors>
    <author>KATSUMI</author>
  </authors>
  <commentList>
    <comment ref="D5" authorId="0">
      <text>
        <r>
          <rPr>
            <sz val="9"/>
            <rFont val="ＭＳ Ｐゴシック"/>
            <family val="3"/>
          </rPr>
          <t xml:space="preserve">大学名を省略しすぎないでください。
例）名古屋大学
　○名古屋大
　☓名大
</t>
        </r>
      </text>
    </comment>
    <comment ref="D6" authorId="0">
      <text>
        <r>
          <rPr>
            <b/>
            <sz val="9"/>
            <rFont val="ＭＳ Ｐゴシック"/>
            <family val="3"/>
          </rPr>
          <t xml:space="preserve">略称に対するヨミガナを半角カタカナで入力してください。
</t>
        </r>
      </text>
    </comment>
    <comment ref="D9" authorId="0">
      <text>
        <r>
          <rPr>
            <b/>
            <sz val="14"/>
            <rFont val="ＭＳ Ｐゴシック"/>
            <family val="3"/>
          </rPr>
          <t>プログラム購入部数を入力してください。</t>
        </r>
      </text>
    </comment>
  </commentList>
</comments>
</file>

<file path=xl/comments3.xml><?xml version="1.0" encoding="utf-8"?>
<comments xmlns="http://schemas.openxmlformats.org/spreadsheetml/2006/main">
  <authors>
    <author>fumiaki</author>
    <author>KATSUMI</author>
  </authors>
  <commentList>
    <comment ref="F10" authorId="0">
      <text>
        <r>
          <rPr>
            <b/>
            <sz val="9"/>
            <rFont val="ＭＳ ゴシック"/>
            <family val="3"/>
          </rPr>
          <t>入力の必要はありません</t>
        </r>
      </text>
    </comment>
    <comment ref="P6" authorId="0">
      <text>
        <r>
          <rPr>
            <b/>
            <sz val="9"/>
            <rFont val="ＭＳ ゴシック"/>
            <family val="3"/>
          </rPr>
          <t xml:space="preserve">記録の入力方法　※すべて半角
　 ＜例＞
</t>
        </r>
        <r>
          <rPr>
            <sz val="9"/>
            <rFont val="ＭＳ ゴシック"/>
            <family val="3"/>
          </rPr>
          <t xml:space="preserve"> ① 3.35.76 　（3分35秒76）
 ② 4.20.00 　（4分20秒00）
</t>
        </r>
        <r>
          <rPr>
            <b/>
            <sz val="9"/>
            <color indexed="10"/>
            <rFont val="ＭＳ ゴシック"/>
            <family val="3"/>
          </rPr>
          <t>★記録なしの場合は空欄にする</t>
        </r>
      </text>
    </comment>
    <comment ref="N6" authorId="0">
      <text>
        <r>
          <rPr>
            <b/>
            <sz val="9"/>
            <rFont val="ＭＳ ゴシック"/>
            <family val="3"/>
          </rPr>
          <t xml:space="preserve">記録の入力方法　※すべて半角
   ＜例＞
</t>
        </r>
        <r>
          <rPr>
            <sz val="9"/>
            <rFont val="ＭＳ ゴシック"/>
            <family val="3"/>
          </rPr>
          <t xml:space="preserve"> ① 41.35　 　（41秒35）
 ② 46.00   　（46秒00）
</t>
        </r>
        <r>
          <rPr>
            <b/>
            <sz val="9"/>
            <color indexed="10"/>
            <rFont val="ＭＳ ゴシック"/>
            <family val="3"/>
          </rPr>
          <t>★記録なしの場合は空欄にする</t>
        </r>
      </text>
    </comment>
    <comment ref="B10" authorId="1">
      <text>
        <r>
          <rPr>
            <b/>
            <sz val="9"/>
            <rFont val="ＭＳ Ｐゴシック"/>
            <family val="3"/>
          </rPr>
          <t xml:space="preserve">アルファベットを大文字で入力してください。
小文字ではエラーになります。
</t>
        </r>
      </text>
    </comment>
    <comment ref="J10"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N5" authorId="0">
      <text>
        <r>
          <rPr>
            <b/>
            <sz val="9"/>
            <rFont val="ＭＳ ゴシック"/>
            <family val="3"/>
          </rPr>
          <t xml:space="preserve">記録の入力方法　※すべて半角
　　＜例＞
</t>
        </r>
        <r>
          <rPr>
            <sz val="9"/>
            <rFont val="ＭＳ ゴシック"/>
            <family val="3"/>
          </rPr>
          <t xml:space="preserve"> ① 14.20.00 　（14分20秒00）
</t>
        </r>
        <r>
          <rPr>
            <sz val="9"/>
            <color indexed="10"/>
            <rFont val="ＭＳ ゴシック"/>
            <family val="3"/>
          </rPr>
          <t>★SBと参加記録が同じ場合はお手数ですが同じ記録を入力してください。</t>
        </r>
        <r>
          <rPr>
            <sz val="9"/>
            <rFont val="ＭＳ ゴシック"/>
            <family val="3"/>
          </rPr>
          <t xml:space="preserve">
</t>
        </r>
      </text>
    </comment>
    <comment ref="P5" authorId="0">
      <text>
        <r>
          <rPr>
            <b/>
            <sz val="9"/>
            <rFont val="ＭＳ ゴシック"/>
            <family val="3"/>
          </rPr>
          <t xml:space="preserve">記録の入力方法　※すべて半角
　　＜例＞
</t>
        </r>
        <r>
          <rPr>
            <sz val="9"/>
            <rFont val="ＭＳ ゴシック"/>
            <family val="3"/>
          </rPr>
          <t xml:space="preserve"> ① 14.20.00 　（14分20秒00）
</t>
        </r>
        <r>
          <rPr>
            <sz val="9"/>
            <color indexed="10"/>
            <rFont val="ＭＳ ゴシック"/>
            <family val="3"/>
          </rPr>
          <t>★SBと参加記録が同じ場合はお手数ですが同じ記録を入力してください。</t>
        </r>
        <r>
          <rPr>
            <sz val="9"/>
            <rFont val="ＭＳ ゴシック"/>
            <family val="3"/>
          </rPr>
          <t xml:space="preserve">
</t>
        </r>
      </text>
    </comment>
    <comment ref="K10" authorId="1">
      <text>
        <r>
          <rPr>
            <b/>
            <sz val="10"/>
            <rFont val="MS P ゴシック"/>
            <family val="3"/>
          </rPr>
          <t>資格記録よりも良い場合のみ記入してください。</t>
        </r>
      </text>
    </comment>
    <comment ref="J11"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12"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13"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14"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15"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16"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17"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18"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19"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0"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1"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2"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3"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4"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5"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6"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7"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8"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29"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0"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1"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2"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3"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4"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5"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6"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7"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8"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39"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0"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1"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2"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3"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4"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5"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6"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7"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8"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J49"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K11" authorId="1">
      <text>
        <r>
          <rPr>
            <b/>
            <sz val="10"/>
            <rFont val="MS P ゴシック"/>
            <family val="3"/>
          </rPr>
          <t>資格記録よりも良い場合のみ記入してください。</t>
        </r>
      </text>
    </comment>
    <comment ref="K12" authorId="1">
      <text>
        <r>
          <rPr>
            <b/>
            <sz val="10"/>
            <rFont val="MS P ゴシック"/>
            <family val="3"/>
          </rPr>
          <t>資格記録よりも良い場合のみ記入してください。</t>
        </r>
      </text>
    </comment>
    <comment ref="K13" authorId="1">
      <text>
        <r>
          <rPr>
            <b/>
            <sz val="10"/>
            <rFont val="MS P ゴシック"/>
            <family val="3"/>
          </rPr>
          <t>資格記録よりも良い場合のみ記入してください。</t>
        </r>
      </text>
    </comment>
    <comment ref="K14" authorId="1">
      <text>
        <r>
          <rPr>
            <b/>
            <sz val="10"/>
            <rFont val="MS P ゴシック"/>
            <family val="3"/>
          </rPr>
          <t>資格記録よりも良い場合のみ記入してください。</t>
        </r>
      </text>
    </comment>
    <comment ref="K15" authorId="1">
      <text>
        <r>
          <rPr>
            <b/>
            <sz val="10"/>
            <rFont val="MS P ゴシック"/>
            <family val="3"/>
          </rPr>
          <t>資格記録よりも良い場合のみ記入してください。</t>
        </r>
      </text>
    </comment>
    <comment ref="K16" authorId="1">
      <text>
        <r>
          <rPr>
            <b/>
            <sz val="10"/>
            <rFont val="MS P ゴシック"/>
            <family val="3"/>
          </rPr>
          <t>資格記録よりも良い場合のみ記入してください。</t>
        </r>
      </text>
    </comment>
    <comment ref="K17" authorId="1">
      <text>
        <r>
          <rPr>
            <b/>
            <sz val="10"/>
            <rFont val="MS P ゴシック"/>
            <family val="3"/>
          </rPr>
          <t>資格記録よりも良い場合のみ記入してください。</t>
        </r>
      </text>
    </comment>
    <comment ref="K18" authorId="1">
      <text>
        <r>
          <rPr>
            <b/>
            <sz val="10"/>
            <rFont val="MS P ゴシック"/>
            <family val="3"/>
          </rPr>
          <t>資格記録よりも良い場合のみ記入してください。</t>
        </r>
      </text>
    </comment>
    <comment ref="K19" authorId="1">
      <text>
        <r>
          <rPr>
            <b/>
            <sz val="10"/>
            <rFont val="MS P ゴシック"/>
            <family val="3"/>
          </rPr>
          <t>資格記録よりも良い場合のみ記入してください。</t>
        </r>
      </text>
    </comment>
    <comment ref="K20" authorId="1">
      <text>
        <r>
          <rPr>
            <b/>
            <sz val="10"/>
            <rFont val="MS P ゴシック"/>
            <family val="3"/>
          </rPr>
          <t>資格記録よりも良い場合のみ記入してください。</t>
        </r>
      </text>
    </comment>
    <comment ref="K21" authorId="1">
      <text>
        <r>
          <rPr>
            <b/>
            <sz val="10"/>
            <rFont val="MS P ゴシック"/>
            <family val="3"/>
          </rPr>
          <t>資格記録よりも良い場合のみ記入してください。</t>
        </r>
      </text>
    </comment>
    <comment ref="K22" authorId="1">
      <text>
        <r>
          <rPr>
            <b/>
            <sz val="10"/>
            <rFont val="MS P ゴシック"/>
            <family val="3"/>
          </rPr>
          <t>資格記録よりも良い場合のみ記入してください。</t>
        </r>
      </text>
    </comment>
    <comment ref="K23" authorId="1">
      <text>
        <r>
          <rPr>
            <b/>
            <sz val="10"/>
            <rFont val="MS P ゴシック"/>
            <family val="3"/>
          </rPr>
          <t>資格記録よりも良い場合のみ記入してください。</t>
        </r>
      </text>
    </comment>
    <comment ref="K24" authorId="1">
      <text>
        <r>
          <rPr>
            <b/>
            <sz val="10"/>
            <rFont val="MS P ゴシック"/>
            <family val="3"/>
          </rPr>
          <t>資格記録よりも良い場合のみ記入してください。</t>
        </r>
      </text>
    </comment>
    <comment ref="K25" authorId="1">
      <text>
        <r>
          <rPr>
            <b/>
            <sz val="10"/>
            <rFont val="MS P ゴシック"/>
            <family val="3"/>
          </rPr>
          <t>資格記録よりも良い場合のみ記入してください。</t>
        </r>
      </text>
    </comment>
    <comment ref="K26" authorId="1">
      <text>
        <r>
          <rPr>
            <b/>
            <sz val="10"/>
            <rFont val="MS P ゴシック"/>
            <family val="3"/>
          </rPr>
          <t>資格記録よりも良い場合のみ記入してください。</t>
        </r>
      </text>
    </comment>
    <comment ref="K27" authorId="1">
      <text>
        <r>
          <rPr>
            <b/>
            <sz val="10"/>
            <rFont val="MS P ゴシック"/>
            <family val="3"/>
          </rPr>
          <t>資格記録よりも良い場合のみ記入してください。</t>
        </r>
      </text>
    </comment>
    <comment ref="K28" authorId="1">
      <text>
        <r>
          <rPr>
            <b/>
            <sz val="10"/>
            <rFont val="MS P ゴシック"/>
            <family val="3"/>
          </rPr>
          <t>資格記録よりも良い場合のみ記入してください。</t>
        </r>
      </text>
    </comment>
    <comment ref="K29" authorId="1">
      <text>
        <r>
          <rPr>
            <b/>
            <sz val="10"/>
            <rFont val="MS P ゴシック"/>
            <family val="3"/>
          </rPr>
          <t>資格記録よりも良い場合のみ記入してください。</t>
        </r>
      </text>
    </comment>
    <comment ref="K30" authorId="1">
      <text>
        <r>
          <rPr>
            <b/>
            <sz val="10"/>
            <rFont val="MS P ゴシック"/>
            <family val="3"/>
          </rPr>
          <t>資格記録よりも良い場合のみ記入してください。</t>
        </r>
      </text>
    </comment>
    <comment ref="K31" authorId="1">
      <text>
        <r>
          <rPr>
            <b/>
            <sz val="10"/>
            <rFont val="MS P ゴシック"/>
            <family val="3"/>
          </rPr>
          <t>資格記録よりも良い場合のみ記入してください。</t>
        </r>
      </text>
    </comment>
    <comment ref="K32" authorId="1">
      <text>
        <r>
          <rPr>
            <b/>
            <sz val="10"/>
            <rFont val="MS P ゴシック"/>
            <family val="3"/>
          </rPr>
          <t>資格記録よりも良い場合のみ記入してください。</t>
        </r>
      </text>
    </comment>
    <comment ref="K33" authorId="1">
      <text>
        <r>
          <rPr>
            <b/>
            <sz val="10"/>
            <rFont val="MS P ゴシック"/>
            <family val="3"/>
          </rPr>
          <t>資格記録よりも良い場合のみ記入してください。</t>
        </r>
      </text>
    </comment>
    <comment ref="K34" authorId="1">
      <text>
        <r>
          <rPr>
            <b/>
            <sz val="10"/>
            <rFont val="MS P ゴシック"/>
            <family val="3"/>
          </rPr>
          <t>資格記録よりも良い場合のみ記入してください。</t>
        </r>
      </text>
    </comment>
    <comment ref="K35" authorId="1">
      <text>
        <r>
          <rPr>
            <b/>
            <sz val="10"/>
            <rFont val="MS P ゴシック"/>
            <family val="3"/>
          </rPr>
          <t>資格記録よりも良い場合のみ記入してください。</t>
        </r>
      </text>
    </comment>
    <comment ref="K36" authorId="1">
      <text>
        <r>
          <rPr>
            <b/>
            <sz val="10"/>
            <rFont val="MS P ゴシック"/>
            <family val="3"/>
          </rPr>
          <t>資格記録よりも良い場合のみ記入してください。</t>
        </r>
      </text>
    </comment>
    <comment ref="K37" authorId="1">
      <text>
        <r>
          <rPr>
            <b/>
            <sz val="10"/>
            <rFont val="MS P ゴシック"/>
            <family val="3"/>
          </rPr>
          <t>資格記録よりも良い場合のみ記入してください。</t>
        </r>
      </text>
    </comment>
    <comment ref="K38" authorId="1">
      <text>
        <r>
          <rPr>
            <b/>
            <sz val="10"/>
            <rFont val="MS P ゴシック"/>
            <family val="3"/>
          </rPr>
          <t>資格記録よりも良い場合のみ記入してください。</t>
        </r>
      </text>
    </comment>
    <comment ref="K39" authorId="1">
      <text>
        <r>
          <rPr>
            <b/>
            <sz val="10"/>
            <rFont val="MS P ゴシック"/>
            <family val="3"/>
          </rPr>
          <t>資格記録よりも良い場合のみ記入してください。</t>
        </r>
      </text>
    </comment>
    <comment ref="K40" authorId="1">
      <text>
        <r>
          <rPr>
            <b/>
            <sz val="10"/>
            <rFont val="MS P ゴシック"/>
            <family val="3"/>
          </rPr>
          <t>資格記録よりも良い場合のみ記入してください。</t>
        </r>
      </text>
    </comment>
    <comment ref="K41" authorId="1">
      <text>
        <r>
          <rPr>
            <b/>
            <sz val="10"/>
            <rFont val="MS P ゴシック"/>
            <family val="3"/>
          </rPr>
          <t>資格記録よりも良い場合のみ記入してください。</t>
        </r>
      </text>
    </comment>
    <comment ref="K42" authorId="1">
      <text>
        <r>
          <rPr>
            <b/>
            <sz val="10"/>
            <rFont val="MS P ゴシック"/>
            <family val="3"/>
          </rPr>
          <t>資格記録よりも良い場合のみ記入してください。</t>
        </r>
      </text>
    </comment>
    <comment ref="K43" authorId="1">
      <text>
        <r>
          <rPr>
            <b/>
            <sz val="10"/>
            <rFont val="MS P ゴシック"/>
            <family val="3"/>
          </rPr>
          <t>資格記録よりも良い場合のみ記入してください。</t>
        </r>
      </text>
    </comment>
    <comment ref="K44" authorId="1">
      <text>
        <r>
          <rPr>
            <b/>
            <sz val="10"/>
            <rFont val="MS P ゴシック"/>
            <family val="3"/>
          </rPr>
          <t>資格記録よりも良い場合のみ記入してください。</t>
        </r>
      </text>
    </comment>
    <comment ref="K45" authorId="1">
      <text>
        <r>
          <rPr>
            <b/>
            <sz val="10"/>
            <rFont val="MS P ゴシック"/>
            <family val="3"/>
          </rPr>
          <t>資格記録よりも良い場合のみ記入してください。</t>
        </r>
      </text>
    </comment>
    <comment ref="K46" authorId="1">
      <text>
        <r>
          <rPr>
            <b/>
            <sz val="10"/>
            <rFont val="MS P ゴシック"/>
            <family val="3"/>
          </rPr>
          <t>資格記録よりも良い場合のみ記入してください。</t>
        </r>
      </text>
    </comment>
    <comment ref="K47" authorId="1">
      <text>
        <r>
          <rPr>
            <b/>
            <sz val="10"/>
            <rFont val="MS P ゴシック"/>
            <family val="3"/>
          </rPr>
          <t>資格記録よりも良い場合のみ記入してください。</t>
        </r>
      </text>
    </comment>
    <comment ref="K48" authorId="1">
      <text>
        <r>
          <rPr>
            <b/>
            <sz val="10"/>
            <rFont val="MS P ゴシック"/>
            <family val="3"/>
          </rPr>
          <t>資格記録よりも良い場合のみ記入してください。</t>
        </r>
      </text>
    </comment>
    <comment ref="K49" authorId="1">
      <text>
        <r>
          <rPr>
            <b/>
            <sz val="10"/>
            <rFont val="MS P ゴシック"/>
            <family val="3"/>
          </rPr>
          <t>資格記録よりも良い場合のみ記入してください。</t>
        </r>
      </text>
    </comment>
    <comment ref="L10"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M10" authorId="1">
      <text>
        <r>
          <rPr>
            <b/>
            <sz val="10"/>
            <rFont val="MS P ゴシック"/>
            <family val="3"/>
          </rPr>
          <t>資格記録よりも良い場合のみ記入してください。</t>
        </r>
      </text>
    </comment>
    <comment ref="L11"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12"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13"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14"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15"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16"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17"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18"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19"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0"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1"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2"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3"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4"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5"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6"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7"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8"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29"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0"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1"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2"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3"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4"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5"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6"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7"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8"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39"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0"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1"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2"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3"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4"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5"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6"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7"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8"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L49" authorId="0">
      <text>
        <r>
          <rPr>
            <b/>
            <sz val="9"/>
            <rFont val="ＭＳ ゴシック"/>
            <family val="3"/>
          </rPr>
          <t xml:space="preserve">記録の入力方法　※すべて半角
　　＜例＞
</t>
        </r>
        <r>
          <rPr>
            <sz val="9"/>
            <rFont val="ＭＳ ゴシック"/>
            <family val="3"/>
          </rPr>
          <t xml:space="preserve"> ① 14.20.00 　（14分20秒00）
 ②5m00　（５ｍ００）
０を省略しないでください。
</t>
        </r>
        <r>
          <rPr>
            <sz val="9"/>
            <color indexed="10"/>
            <rFont val="ＭＳ ゴシック"/>
            <family val="3"/>
          </rPr>
          <t>★SBと参加記録が同じ場合はSB欄は未記入にしてください。</t>
        </r>
      </text>
    </comment>
    <comment ref="M11" authorId="1">
      <text>
        <r>
          <rPr>
            <b/>
            <sz val="10"/>
            <rFont val="MS P ゴシック"/>
            <family val="3"/>
          </rPr>
          <t>資格記録よりも良い場合のみ記入してください。</t>
        </r>
      </text>
    </comment>
    <comment ref="M12" authorId="1">
      <text>
        <r>
          <rPr>
            <b/>
            <sz val="10"/>
            <rFont val="MS P ゴシック"/>
            <family val="3"/>
          </rPr>
          <t>資格記録よりも良い場合のみ記入してください。</t>
        </r>
      </text>
    </comment>
    <comment ref="M13" authorId="1">
      <text>
        <r>
          <rPr>
            <b/>
            <sz val="10"/>
            <rFont val="MS P ゴシック"/>
            <family val="3"/>
          </rPr>
          <t>資格記録よりも良い場合のみ記入してください。</t>
        </r>
      </text>
    </comment>
    <comment ref="M14" authorId="1">
      <text>
        <r>
          <rPr>
            <b/>
            <sz val="10"/>
            <rFont val="MS P ゴシック"/>
            <family val="3"/>
          </rPr>
          <t>資格記録よりも良い場合のみ記入してください。</t>
        </r>
      </text>
    </comment>
    <comment ref="M15" authorId="1">
      <text>
        <r>
          <rPr>
            <b/>
            <sz val="10"/>
            <rFont val="MS P ゴシック"/>
            <family val="3"/>
          </rPr>
          <t>資格記録よりも良い場合のみ記入してください。</t>
        </r>
      </text>
    </comment>
    <comment ref="M16" authorId="1">
      <text>
        <r>
          <rPr>
            <b/>
            <sz val="10"/>
            <rFont val="MS P ゴシック"/>
            <family val="3"/>
          </rPr>
          <t>資格記録よりも良い場合のみ記入してください。</t>
        </r>
      </text>
    </comment>
    <comment ref="M17" authorId="1">
      <text>
        <r>
          <rPr>
            <b/>
            <sz val="10"/>
            <rFont val="MS P ゴシック"/>
            <family val="3"/>
          </rPr>
          <t>資格記録よりも良い場合のみ記入してください。</t>
        </r>
      </text>
    </comment>
    <comment ref="M18" authorId="1">
      <text>
        <r>
          <rPr>
            <b/>
            <sz val="10"/>
            <rFont val="MS P ゴシック"/>
            <family val="3"/>
          </rPr>
          <t>資格記録よりも良い場合のみ記入してください。</t>
        </r>
      </text>
    </comment>
    <comment ref="M19" authorId="1">
      <text>
        <r>
          <rPr>
            <b/>
            <sz val="10"/>
            <rFont val="MS P ゴシック"/>
            <family val="3"/>
          </rPr>
          <t>資格記録よりも良い場合のみ記入してください。</t>
        </r>
      </text>
    </comment>
    <comment ref="M20" authorId="1">
      <text>
        <r>
          <rPr>
            <b/>
            <sz val="10"/>
            <rFont val="MS P ゴシック"/>
            <family val="3"/>
          </rPr>
          <t>資格記録よりも良い場合のみ記入してください。</t>
        </r>
      </text>
    </comment>
    <comment ref="M21" authorId="1">
      <text>
        <r>
          <rPr>
            <b/>
            <sz val="10"/>
            <rFont val="MS P ゴシック"/>
            <family val="3"/>
          </rPr>
          <t>資格記録よりも良い場合のみ記入してください。</t>
        </r>
      </text>
    </comment>
    <comment ref="M22" authorId="1">
      <text>
        <r>
          <rPr>
            <b/>
            <sz val="10"/>
            <rFont val="MS P ゴシック"/>
            <family val="3"/>
          </rPr>
          <t>資格記録よりも良い場合のみ記入してください。</t>
        </r>
      </text>
    </comment>
    <comment ref="M23" authorId="1">
      <text>
        <r>
          <rPr>
            <b/>
            <sz val="10"/>
            <rFont val="MS P ゴシック"/>
            <family val="3"/>
          </rPr>
          <t>資格記録よりも良い場合のみ記入してください。</t>
        </r>
      </text>
    </comment>
    <comment ref="M24" authorId="1">
      <text>
        <r>
          <rPr>
            <b/>
            <sz val="10"/>
            <rFont val="MS P ゴシック"/>
            <family val="3"/>
          </rPr>
          <t>資格記録よりも良い場合のみ記入してください。</t>
        </r>
      </text>
    </comment>
    <comment ref="M25" authorId="1">
      <text>
        <r>
          <rPr>
            <b/>
            <sz val="10"/>
            <rFont val="MS P ゴシック"/>
            <family val="3"/>
          </rPr>
          <t>資格記録よりも良い場合のみ記入してください。</t>
        </r>
      </text>
    </comment>
    <comment ref="M26" authorId="1">
      <text>
        <r>
          <rPr>
            <b/>
            <sz val="10"/>
            <rFont val="MS P ゴシック"/>
            <family val="3"/>
          </rPr>
          <t>資格記録よりも良い場合のみ記入してください。</t>
        </r>
      </text>
    </comment>
    <comment ref="M27" authorId="1">
      <text>
        <r>
          <rPr>
            <b/>
            <sz val="10"/>
            <rFont val="MS P ゴシック"/>
            <family val="3"/>
          </rPr>
          <t>資格記録よりも良い場合のみ記入してください。</t>
        </r>
      </text>
    </comment>
    <comment ref="M28" authorId="1">
      <text>
        <r>
          <rPr>
            <b/>
            <sz val="10"/>
            <rFont val="MS P ゴシック"/>
            <family val="3"/>
          </rPr>
          <t>資格記録よりも良い場合のみ記入してください。</t>
        </r>
      </text>
    </comment>
    <comment ref="M29" authorId="1">
      <text>
        <r>
          <rPr>
            <b/>
            <sz val="10"/>
            <rFont val="MS P ゴシック"/>
            <family val="3"/>
          </rPr>
          <t>資格記録よりも良い場合のみ記入してください。</t>
        </r>
      </text>
    </comment>
    <comment ref="M30" authorId="1">
      <text>
        <r>
          <rPr>
            <b/>
            <sz val="10"/>
            <rFont val="MS P ゴシック"/>
            <family val="3"/>
          </rPr>
          <t>資格記録よりも良い場合のみ記入してください。</t>
        </r>
      </text>
    </comment>
    <comment ref="M31" authorId="1">
      <text>
        <r>
          <rPr>
            <b/>
            <sz val="10"/>
            <rFont val="MS P ゴシック"/>
            <family val="3"/>
          </rPr>
          <t>資格記録よりも良い場合のみ記入してください。</t>
        </r>
      </text>
    </comment>
    <comment ref="M32" authorId="1">
      <text>
        <r>
          <rPr>
            <b/>
            <sz val="10"/>
            <rFont val="MS P ゴシック"/>
            <family val="3"/>
          </rPr>
          <t>資格記録よりも良い場合のみ記入してください。</t>
        </r>
      </text>
    </comment>
    <comment ref="M33" authorId="1">
      <text>
        <r>
          <rPr>
            <b/>
            <sz val="10"/>
            <rFont val="MS P ゴシック"/>
            <family val="3"/>
          </rPr>
          <t>資格記録よりも良い場合のみ記入してください。</t>
        </r>
      </text>
    </comment>
    <comment ref="M34" authorId="1">
      <text>
        <r>
          <rPr>
            <b/>
            <sz val="10"/>
            <rFont val="MS P ゴシック"/>
            <family val="3"/>
          </rPr>
          <t>資格記録よりも良い場合のみ記入してください。</t>
        </r>
      </text>
    </comment>
    <comment ref="M35" authorId="1">
      <text>
        <r>
          <rPr>
            <b/>
            <sz val="10"/>
            <rFont val="MS P ゴシック"/>
            <family val="3"/>
          </rPr>
          <t>資格記録よりも良い場合のみ記入してください。</t>
        </r>
      </text>
    </comment>
    <comment ref="M36" authorId="1">
      <text>
        <r>
          <rPr>
            <b/>
            <sz val="10"/>
            <rFont val="MS P ゴシック"/>
            <family val="3"/>
          </rPr>
          <t>資格記録よりも良い場合のみ記入してください。</t>
        </r>
      </text>
    </comment>
    <comment ref="M37" authorId="1">
      <text>
        <r>
          <rPr>
            <b/>
            <sz val="10"/>
            <rFont val="MS P ゴシック"/>
            <family val="3"/>
          </rPr>
          <t>資格記録よりも良い場合のみ記入してください。</t>
        </r>
      </text>
    </comment>
    <comment ref="M38" authorId="1">
      <text>
        <r>
          <rPr>
            <b/>
            <sz val="10"/>
            <rFont val="MS P ゴシック"/>
            <family val="3"/>
          </rPr>
          <t>資格記録よりも良い場合のみ記入してください。</t>
        </r>
      </text>
    </comment>
    <comment ref="M39" authorId="1">
      <text>
        <r>
          <rPr>
            <b/>
            <sz val="10"/>
            <rFont val="MS P ゴシック"/>
            <family val="3"/>
          </rPr>
          <t>資格記録よりも良い場合のみ記入してください。</t>
        </r>
      </text>
    </comment>
    <comment ref="M40" authorId="1">
      <text>
        <r>
          <rPr>
            <b/>
            <sz val="10"/>
            <rFont val="MS P ゴシック"/>
            <family val="3"/>
          </rPr>
          <t>資格記録よりも良い場合のみ記入してください。</t>
        </r>
      </text>
    </comment>
    <comment ref="M41" authorId="1">
      <text>
        <r>
          <rPr>
            <b/>
            <sz val="10"/>
            <rFont val="MS P ゴシック"/>
            <family val="3"/>
          </rPr>
          <t>資格記録よりも良い場合のみ記入してください。</t>
        </r>
      </text>
    </comment>
    <comment ref="M42" authorId="1">
      <text>
        <r>
          <rPr>
            <b/>
            <sz val="10"/>
            <rFont val="MS P ゴシック"/>
            <family val="3"/>
          </rPr>
          <t>資格記録よりも良い場合のみ記入してください。</t>
        </r>
      </text>
    </comment>
    <comment ref="M43" authorId="1">
      <text>
        <r>
          <rPr>
            <b/>
            <sz val="10"/>
            <rFont val="MS P ゴシック"/>
            <family val="3"/>
          </rPr>
          <t>資格記録よりも良い場合のみ記入してください。</t>
        </r>
      </text>
    </comment>
    <comment ref="M44" authorId="1">
      <text>
        <r>
          <rPr>
            <b/>
            <sz val="10"/>
            <rFont val="MS P ゴシック"/>
            <family val="3"/>
          </rPr>
          <t>資格記録よりも良い場合のみ記入してください。</t>
        </r>
      </text>
    </comment>
    <comment ref="M45" authorId="1">
      <text>
        <r>
          <rPr>
            <b/>
            <sz val="10"/>
            <rFont val="MS P ゴシック"/>
            <family val="3"/>
          </rPr>
          <t>資格記録よりも良い場合のみ記入してください。</t>
        </r>
      </text>
    </comment>
    <comment ref="M46" authorId="1">
      <text>
        <r>
          <rPr>
            <b/>
            <sz val="10"/>
            <rFont val="MS P ゴシック"/>
            <family val="3"/>
          </rPr>
          <t>資格記録よりも良い場合のみ記入してください。</t>
        </r>
      </text>
    </comment>
    <comment ref="M47" authorId="1">
      <text>
        <r>
          <rPr>
            <b/>
            <sz val="10"/>
            <rFont val="MS P ゴシック"/>
            <family val="3"/>
          </rPr>
          <t>資格記録よりも良い場合のみ記入してください。</t>
        </r>
      </text>
    </comment>
    <comment ref="M48" authorId="1">
      <text>
        <r>
          <rPr>
            <b/>
            <sz val="10"/>
            <rFont val="MS P ゴシック"/>
            <family val="3"/>
          </rPr>
          <t>資格記録よりも良い場合のみ記入してください。</t>
        </r>
      </text>
    </comment>
    <comment ref="M49" authorId="1">
      <text>
        <r>
          <rPr>
            <b/>
            <sz val="10"/>
            <rFont val="MS P ゴシック"/>
            <family val="3"/>
          </rPr>
          <t>資格記録よりも良い場合のみ記入してください。</t>
        </r>
      </text>
    </comment>
  </commentList>
</comments>
</file>

<file path=xl/comments8.xml><?xml version="1.0" encoding="utf-8"?>
<comments xmlns="http://schemas.openxmlformats.org/spreadsheetml/2006/main">
  <authors>
    <author>m.katsumi</author>
  </authors>
  <commentList>
    <comment ref="E7" authorId="0">
      <text>
        <r>
          <rPr>
            <b/>
            <sz val="12"/>
            <rFont val="ＭＳ Ｐゴシック"/>
            <family val="3"/>
          </rPr>
          <t>ラウンドと順位を記入してください。</t>
        </r>
      </text>
    </comment>
    <comment ref="A11" authorId="0">
      <text>
        <r>
          <rPr>
            <b/>
            <sz val="14"/>
            <rFont val="ＭＳ Ｐゴシック"/>
            <family val="3"/>
          </rPr>
          <t>ﾅﾝﾊﾞｰを入力してください。</t>
        </r>
      </text>
    </comment>
    <comment ref="N11" authorId="0">
      <text>
        <r>
          <rPr>
            <b/>
            <sz val="14"/>
            <rFont val="ＭＳ Ｐゴシック"/>
            <family val="3"/>
          </rPr>
          <t>ﾅﾝﾊﾞｰを入力してください。</t>
        </r>
      </text>
    </comment>
    <comment ref="A12" authorId="0">
      <text>
        <r>
          <rPr>
            <b/>
            <sz val="14"/>
            <rFont val="ＭＳ Ｐゴシック"/>
            <family val="3"/>
          </rPr>
          <t>ﾅﾝﾊﾞｰを入力してください。</t>
        </r>
      </text>
    </comment>
    <comment ref="N12" authorId="0">
      <text>
        <r>
          <rPr>
            <b/>
            <sz val="14"/>
            <rFont val="ＭＳ Ｐゴシック"/>
            <family val="3"/>
          </rPr>
          <t>ﾅﾝﾊﾞｰを入力してください。</t>
        </r>
      </text>
    </comment>
    <comment ref="A13" authorId="0">
      <text>
        <r>
          <rPr>
            <b/>
            <sz val="14"/>
            <rFont val="ＭＳ Ｐゴシック"/>
            <family val="3"/>
          </rPr>
          <t>ﾅﾝﾊﾞｰを入力してください。</t>
        </r>
      </text>
    </comment>
    <comment ref="N13" authorId="0">
      <text>
        <r>
          <rPr>
            <b/>
            <sz val="14"/>
            <rFont val="ＭＳ Ｐゴシック"/>
            <family val="3"/>
          </rPr>
          <t>ﾅﾝﾊﾞｰを入力してください。</t>
        </r>
      </text>
    </comment>
    <comment ref="A14" authorId="0">
      <text>
        <r>
          <rPr>
            <b/>
            <sz val="14"/>
            <rFont val="ＭＳ Ｐゴシック"/>
            <family val="3"/>
          </rPr>
          <t>ﾅﾝﾊﾞｰを入力してください。</t>
        </r>
      </text>
    </comment>
    <comment ref="N14" authorId="0">
      <text>
        <r>
          <rPr>
            <b/>
            <sz val="14"/>
            <rFont val="ＭＳ Ｐゴシック"/>
            <family val="3"/>
          </rPr>
          <t>ﾅﾝﾊﾞｰを入力してください。</t>
        </r>
      </text>
    </comment>
    <comment ref="A15" authorId="0">
      <text>
        <r>
          <rPr>
            <b/>
            <sz val="14"/>
            <rFont val="ＭＳ Ｐゴシック"/>
            <family val="3"/>
          </rPr>
          <t>ﾅﾝﾊﾞｰを入力してください。</t>
        </r>
      </text>
    </comment>
    <comment ref="N15" authorId="0">
      <text>
        <r>
          <rPr>
            <b/>
            <sz val="14"/>
            <rFont val="ＭＳ Ｐゴシック"/>
            <family val="3"/>
          </rPr>
          <t>ﾅﾝﾊﾞｰを入力してください。</t>
        </r>
      </text>
    </comment>
    <comment ref="A16" authorId="0">
      <text>
        <r>
          <rPr>
            <b/>
            <sz val="14"/>
            <rFont val="ＭＳ Ｐゴシック"/>
            <family val="3"/>
          </rPr>
          <t>ﾅﾝﾊﾞｰを入力してください。</t>
        </r>
      </text>
    </comment>
    <comment ref="N16" authorId="0">
      <text>
        <r>
          <rPr>
            <b/>
            <sz val="14"/>
            <rFont val="ＭＳ Ｐゴシック"/>
            <family val="3"/>
          </rPr>
          <t>ﾅﾝﾊﾞｰを入力してください。</t>
        </r>
      </text>
    </comment>
    <comment ref="A17" authorId="0">
      <text>
        <r>
          <rPr>
            <b/>
            <sz val="14"/>
            <rFont val="ＭＳ Ｐゴシック"/>
            <family val="3"/>
          </rPr>
          <t>ﾅﾝﾊﾞｰを入力してください。</t>
        </r>
      </text>
    </comment>
    <comment ref="N17" authorId="0">
      <text>
        <r>
          <rPr>
            <b/>
            <sz val="14"/>
            <rFont val="ＭＳ Ｐゴシック"/>
            <family val="3"/>
          </rPr>
          <t>ﾅﾝﾊﾞｰを入力してください。</t>
        </r>
      </text>
    </comment>
    <comment ref="A18" authorId="0">
      <text>
        <r>
          <rPr>
            <b/>
            <sz val="14"/>
            <rFont val="ＭＳ Ｐゴシック"/>
            <family val="3"/>
          </rPr>
          <t>ﾅﾝﾊﾞｰを入力してください。</t>
        </r>
      </text>
    </comment>
    <comment ref="N18" authorId="0">
      <text>
        <r>
          <rPr>
            <b/>
            <sz val="14"/>
            <rFont val="ＭＳ Ｐゴシック"/>
            <family val="3"/>
          </rPr>
          <t>ﾅﾝﾊﾞｰを入力してください。</t>
        </r>
      </text>
    </comment>
    <comment ref="A49" authorId="0">
      <text>
        <r>
          <rPr>
            <b/>
            <sz val="14"/>
            <rFont val="ＭＳ Ｐゴシック"/>
            <family val="3"/>
          </rPr>
          <t>ﾅﾝﾊﾞｰを入力してください。</t>
        </r>
      </text>
    </comment>
    <comment ref="A50" authorId="0">
      <text>
        <r>
          <rPr>
            <b/>
            <sz val="14"/>
            <rFont val="ＭＳ Ｐゴシック"/>
            <family val="3"/>
          </rPr>
          <t>ﾅﾝﾊﾞｰを入力してください。</t>
        </r>
      </text>
    </comment>
    <comment ref="A51" authorId="0">
      <text>
        <r>
          <rPr>
            <b/>
            <sz val="14"/>
            <rFont val="ＭＳ Ｐゴシック"/>
            <family val="3"/>
          </rPr>
          <t>ﾅﾝﾊﾞｰを入力してください。</t>
        </r>
      </text>
    </comment>
    <comment ref="A52" authorId="0">
      <text>
        <r>
          <rPr>
            <b/>
            <sz val="14"/>
            <rFont val="ＭＳ Ｐゴシック"/>
            <family val="3"/>
          </rPr>
          <t>ﾅﾝﾊﾞｰを入力してください。</t>
        </r>
      </text>
    </comment>
    <comment ref="A53" authorId="0">
      <text>
        <r>
          <rPr>
            <b/>
            <sz val="14"/>
            <rFont val="ＭＳ Ｐゴシック"/>
            <family val="3"/>
          </rPr>
          <t>ﾅﾝﾊﾞｰを入力してください。</t>
        </r>
      </text>
    </comment>
    <comment ref="A54" authorId="0">
      <text>
        <r>
          <rPr>
            <b/>
            <sz val="14"/>
            <rFont val="ＭＳ Ｐゴシック"/>
            <family val="3"/>
          </rPr>
          <t>ﾅﾝﾊﾞｰを入力してください。</t>
        </r>
      </text>
    </comment>
    <comment ref="A55" authorId="0">
      <text>
        <r>
          <rPr>
            <b/>
            <sz val="14"/>
            <rFont val="ＭＳ Ｐゴシック"/>
            <family val="3"/>
          </rPr>
          <t>ﾅﾝﾊﾞｰを入力してください。</t>
        </r>
      </text>
    </comment>
    <comment ref="A56" authorId="0">
      <text>
        <r>
          <rPr>
            <b/>
            <sz val="14"/>
            <rFont val="ＭＳ Ｐゴシック"/>
            <family val="3"/>
          </rPr>
          <t>ﾅﾝﾊﾞｰを入力してください。</t>
        </r>
      </text>
    </comment>
    <comment ref="G7" authorId="0">
      <text>
        <r>
          <rPr>
            <b/>
            <sz val="9"/>
            <rFont val="ＭＳ Ｐゴシック"/>
            <family val="3"/>
          </rPr>
          <t xml:space="preserve">資格取得記録を入力してください
</t>
        </r>
      </text>
    </comment>
    <comment ref="I7" authorId="0">
      <text>
        <r>
          <rPr>
            <b/>
            <sz val="14"/>
            <rFont val="ＭＳ Ｐゴシック"/>
            <family val="3"/>
          </rPr>
          <t>出場資格を取得した日付と大会名を入力してください。</t>
        </r>
      </text>
    </comment>
    <comment ref="T7" authorId="0">
      <text>
        <r>
          <rPr>
            <b/>
            <sz val="9"/>
            <rFont val="ＭＳ Ｐゴシック"/>
            <family val="3"/>
          </rPr>
          <t xml:space="preserve">資格取得記録を入力してください
</t>
        </r>
      </text>
    </comment>
    <comment ref="G45" authorId="0">
      <text>
        <r>
          <rPr>
            <b/>
            <sz val="9"/>
            <rFont val="ＭＳ Ｐゴシック"/>
            <family val="3"/>
          </rPr>
          <t xml:space="preserve">資格取得記録を入力してください
</t>
        </r>
      </text>
    </comment>
    <comment ref="R7" authorId="0">
      <text>
        <r>
          <rPr>
            <b/>
            <sz val="12"/>
            <rFont val="ＭＳ Ｐゴシック"/>
            <family val="3"/>
          </rPr>
          <t>ラウンドと順位を記入してください。</t>
        </r>
      </text>
    </comment>
    <comment ref="V7" authorId="0">
      <text>
        <r>
          <rPr>
            <b/>
            <sz val="14"/>
            <rFont val="ＭＳ Ｐゴシック"/>
            <family val="3"/>
          </rPr>
          <t>出場資格を取得した日付と大会名を入力してください。</t>
        </r>
      </text>
    </comment>
    <comment ref="E45" authorId="0">
      <text>
        <r>
          <rPr>
            <b/>
            <sz val="12"/>
            <rFont val="ＭＳ Ｐゴシック"/>
            <family val="3"/>
          </rPr>
          <t>ラウンドと順位を記入してください。</t>
        </r>
      </text>
    </comment>
    <comment ref="I45" authorId="0">
      <text>
        <r>
          <rPr>
            <b/>
            <sz val="14"/>
            <rFont val="ＭＳ Ｐゴシック"/>
            <family val="3"/>
          </rPr>
          <t>出場資格を取得した日付と大会名を入力してください。</t>
        </r>
      </text>
    </comment>
    <comment ref="N49" authorId="0">
      <text>
        <r>
          <rPr>
            <b/>
            <sz val="14"/>
            <rFont val="ＭＳ Ｐゴシック"/>
            <family val="3"/>
          </rPr>
          <t>ﾅﾝﾊﾞｰを入力してください。</t>
        </r>
      </text>
    </comment>
    <comment ref="N50" authorId="0">
      <text>
        <r>
          <rPr>
            <b/>
            <sz val="14"/>
            <rFont val="ＭＳ Ｐゴシック"/>
            <family val="3"/>
          </rPr>
          <t>ﾅﾝﾊﾞｰを入力してください。</t>
        </r>
      </text>
    </comment>
    <comment ref="N51" authorId="0">
      <text>
        <r>
          <rPr>
            <b/>
            <sz val="14"/>
            <rFont val="ＭＳ Ｐゴシック"/>
            <family val="3"/>
          </rPr>
          <t>ﾅﾝﾊﾞｰを入力してください。</t>
        </r>
      </text>
    </comment>
    <comment ref="N52" authorId="0">
      <text>
        <r>
          <rPr>
            <b/>
            <sz val="14"/>
            <rFont val="ＭＳ Ｐゴシック"/>
            <family val="3"/>
          </rPr>
          <t>ﾅﾝﾊﾞｰを入力してください。</t>
        </r>
      </text>
    </comment>
    <comment ref="N53" authorId="0">
      <text>
        <r>
          <rPr>
            <b/>
            <sz val="14"/>
            <rFont val="ＭＳ Ｐゴシック"/>
            <family val="3"/>
          </rPr>
          <t>ﾅﾝﾊﾞｰを入力してください。</t>
        </r>
      </text>
    </comment>
    <comment ref="N54" authorId="0">
      <text>
        <r>
          <rPr>
            <b/>
            <sz val="14"/>
            <rFont val="ＭＳ Ｐゴシック"/>
            <family val="3"/>
          </rPr>
          <t>ﾅﾝﾊﾞｰを入力してください。</t>
        </r>
      </text>
    </comment>
    <comment ref="N55" authorId="0">
      <text>
        <r>
          <rPr>
            <b/>
            <sz val="14"/>
            <rFont val="ＭＳ Ｐゴシック"/>
            <family val="3"/>
          </rPr>
          <t>ﾅﾝﾊﾞｰを入力してください。</t>
        </r>
      </text>
    </comment>
    <comment ref="N56" authorId="0">
      <text>
        <r>
          <rPr>
            <b/>
            <sz val="14"/>
            <rFont val="ＭＳ Ｐゴシック"/>
            <family val="3"/>
          </rPr>
          <t>ﾅﾝﾊﾞｰを入力してください。</t>
        </r>
      </text>
    </comment>
    <comment ref="R45" authorId="0">
      <text>
        <r>
          <rPr>
            <b/>
            <sz val="12"/>
            <rFont val="ＭＳ Ｐゴシック"/>
            <family val="3"/>
          </rPr>
          <t>ラウンドと順位を記入してください。</t>
        </r>
      </text>
    </comment>
    <comment ref="T45" authorId="0">
      <text>
        <r>
          <rPr>
            <b/>
            <sz val="9"/>
            <rFont val="ＭＳ Ｐゴシック"/>
            <family val="3"/>
          </rPr>
          <t xml:space="preserve">資格取得記録を入力してください
</t>
        </r>
      </text>
    </comment>
    <comment ref="V45" authorId="0">
      <text>
        <r>
          <rPr>
            <b/>
            <sz val="14"/>
            <rFont val="ＭＳ Ｐゴシック"/>
            <family val="3"/>
          </rPr>
          <t>出場資格を取得した日付と大会名を入力してください。</t>
        </r>
      </text>
    </comment>
  </commentList>
</comments>
</file>

<file path=xl/sharedStrings.xml><?xml version="1.0" encoding="utf-8"?>
<sst xmlns="http://schemas.openxmlformats.org/spreadsheetml/2006/main" count="4809" uniqueCount="411">
  <si>
    <t>ﾅﾝﾊﾞｰ</t>
  </si>
  <si>
    <t>学年</t>
  </si>
  <si>
    <t>男</t>
  </si>
  <si>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</si>
  <si>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</si>
  <si>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</si>
  <si>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</si>
  <si>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</si>
  <si>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</si>
  <si>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</si>
  <si>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</si>
  <si>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</si>
  <si>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</si>
  <si>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</si>
  <si>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</si>
  <si>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</si>
  <si>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</si>
  <si>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</si>
  <si>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</si>
  <si>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</si>
  <si>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</si>
  <si>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</si>
  <si>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</si>
  <si>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</si>
  <si>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</si>
  <si>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</si>
  <si>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</si>
  <si>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</si>
  <si>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</si>
  <si>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</si>
  <si>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</si>
  <si>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</si>
  <si>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</si>
  <si>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</si>
  <si>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</si>
  <si>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</si>
  <si>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</si>
  <si>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</si>
  <si>
    <t>性別</t>
  </si>
  <si>
    <t>学年</t>
  </si>
  <si>
    <t>記録</t>
  </si>
  <si>
    <t>種目１</t>
  </si>
  <si>
    <t>記録１</t>
  </si>
  <si>
    <t>種目２</t>
  </si>
  <si>
    <t>記録２</t>
  </si>
  <si>
    <t>例</t>
  </si>
  <si>
    <t>西三　太郎</t>
  </si>
  <si>
    <t>4X100mR</t>
  </si>
  <si>
    <t>4X400mR</t>
  </si>
  <si>
    <t>氏　名</t>
  </si>
  <si>
    <t>A4サイズ</t>
  </si>
  <si>
    <t>男　　　子</t>
  </si>
  <si>
    <t>女　　　子</t>
  </si>
  <si>
    <t>種　　目</t>
  </si>
  <si>
    <t>申込数</t>
  </si>
  <si>
    <t>種　　　目</t>
  </si>
  <si>
    <t>男種目</t>
  </si>
  <si>
    <t>女種目</t>
  </si>
  <si>
    <t>４×１００ｍＲ</t>
  </si>
  <si>
    <t>４×４００ｍＲ</t>
  </si>
  <si>
    <t>参　　加　　料</t>
  </si>
  <si>
    <t>種目別申込人数一覧表</t>
  </si>
  <si>
    <t>女</t>
  </si>
  <si>
    <t>男</t>
  </si>
  <si>
    <t>○</t>
  </si>
  <si>
    <t>大会名</t>
  </si>
  <si>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</si>
  <si>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</si>
  <si>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</si>
  <si>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</si>
  <si>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</si>
  <si>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</si>
  <si>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</si>
  <si>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</si>
  <si>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</si>
  <si>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</si>
  <si>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</si>
  <si>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</si>
  <si>
    <t>申込チーム数</t>
  </si>
  <si>
    <t>②選手情報入力</t>
  </si>
  <si>
    <t>④種目別人数一覧表</t>
  </si>
  <si>
    <t xml:space="preserve">チーム名 </t>
  </si>
  <si>
    <t>54秒23</t>
  </si>
  <si>
    <t>↓</t>
  </si>
  <si>
    <t xml:space="preserve">１ </t>
  </si>
  <si>
    <t xml:space="preserve">２ </t>
  </si>
  <si>
    <t xml:space="preserve">３ </t>
  </si>
  <si>
    <t xml:space="preserve">４ </t>
  </si>
  <si>
    <t>期　日</t>
  </si>
  <si>
    <t>会　場</t>
  </si>
  <si>
    <t>　★作業の流れは次のとおりです。</t>
  </si>
  <si>
    <t>送付先</t>
  </si>
  <si>
    <t>　★問い合わせ先</t>
  </si>
  <si>
    <t>　★データ入力前にこのページの内容を必ずお読みください。</t>
  </si>
  <si>
    <t>12秒00</t>
  </si>
  <si>
    <t>　　 のときは整数で表示されます。</t>
  </si>
  <si>
    <t>大会要項（出場制限等）をよく読んで入力してください。</t>
  </si>
  <si>
    <t>　　なっていることを確認してください。</t>
  </si>
  <si>
    <t>←入力</t>
  </si>
  <si>
    <t>　　※リレーに出場する選手は、リレー種目の欄へ「○」を入力してください。</t>
  </si>
  <si>
    <t>○</t>
  </si>
  <si>
    <t>★記録がない場合は空欄にしてください。</t>
  </si>
  <si>
    <r>
      <t>　　※</t>
    </r>
    <r>
      <rPr>
        <b/>
        <u val="single"/>
        <sz val="11"/>
        <color indexed="8"/>
        <rFont val="ＭＳ 明朝"/>
        <family val="1"/>
      </rPr>
      <t>入力は、男子を先に入力し、続けて女子を入力してください。</t>
    </r>
  </si>
  <si>
    <t>　・参加選手のナンバー、氏名、性別、学年、申込種目、記録を入力してください。</t>
  </si>
  <si>
    <t>Ord</t>
  </si>
  <si>
    <r>
      <t>　　※</t>
    </r>
    <r>
      <rPr>
        <b/>
        <sz val="11"/>
        <color indexed="10"/>
        <rFont val="ＭＳ ゴシック"/>
        <family val="3"/>
      </rPr>
      <t>記録は、次のとおり入力してください。</t>
    </r>
  </si>
  <si>
    <t>4分07秒00</t>
  </si>
  <si>
    <t>氏　名</t>
  </si>
  <si>
    <t>このファイルの内容は、プログラム編成及び作成、記録処理、その他競技会運営の目的で使用します。</t>
  </si>
  <si>
    <t>　＜注意事項等＞</t>
  </si>
  <si>
    <t xml:space="preserve">６ </t>
  </si>
  <si>
    <t>　 ※記録が１分未満で、10分の1以下が「00」</t>
  </si>
  <si>
    <t>例１</t>
  </si>
  <si>
    <t>例２</t>
  </si>
  <si>
    <t>例３</t>
  </si>
  <si>
    <t>ナンバー・氏名・種目等、入力間違いのないようにお願いします。</t>
  </si>
  <si>
    <t>ｾｲｻﾝ ﾀﾛｳ</t>
  </si>
  <si>
    <t>ﾌﾘｶﾞﾅ</t>
  </si>
  <si>
    <t>種目</t>
  </si>
  <si>
    <t>男4X100mR</t>
  </si>
  <si>
    <t>男4X400mR</t>
  </si>
  <si>
    <t>男4X100mR</t>
  </si>
  <si>
    <t>男4X400mR</t>
  </si>
  <si>
    <t>女4X100mR</t>
  </si>
  <si>
    <t>女4X400mR</t>
  </si>
  <si>
    <t>男子</t>
  </si>
  <si>
    <t>女子</t>
  </si>
  <si>
    <t>記録</t>
  </si>
  <si>
    <r>
      <t xml:space="preserve">氏　名
</t>
    </r>
    <r>
      <rPr>
        <b/>
        <sz val="8"/>
        <color indexed="10"/>
        <rFont val="ＭＳ 明朝"/>
        <family val="1"/>
      </rPr>
      <t>姓と名の間に
全角ｽﾍﾟｰｽ1つ</t>
    </r>
  </si>
  <si>
    <r>
      <t xml:space="preserve">ﾌﾘｶﾞﾅ
</t>
    </r>
    <r>
      <rPr>
        <b/>
        <sz val="8"/>
        <color indexed="10"/>
        <rFont val="ＭＳ 明朝"/>
        <family val="1"/>
      </rPr>
      <t>姓と名の間に
半角ｽﾍﾟｰｽ1つ</t>
    </r>
  </si>
  <si>
    <r>
      <t>←入力(ハイフンを入れる)　</t>
    </r>
    <r>
      <rPr>
        <b/>
        <sz val="11"/>
        <rFont val="ＭＳ ゴシック"/>
        <family val="3"/>
      </rPr>
      <t>※緊急時に連絡がとれる番号</t>
    </r>
  </si>
  <si>
    <t>学校名</t>
  </si>
  <si>
    <t>ｶﾅ</t>
  </si>
  <si>
    <r>
      <t>◎トラック種目・・・・分秒をドット「．」で区切り、</t>
    </r>
    <r>
      <rPr>
        <b/>
        <u val="single"/>
        <sz val="11"/>
        <color indexed="10"/>
        <rFont val="ＭＳ ゴシック"/>
        <family val="3"/>
      </rPr>
      <t>100分の1秒まで入力</t>
    </r>
  </si>
  <si>
    <r>
      <t>◎フィールド種目・・・メートルを「m」で区切り、</t>
    </r>
    <r>
      <rPr>
        <b/>
        <u val="single"/>
        <sz val="11"/>
        <color indexed="10"/>
        <rFont val="ＭＳ ゴシック"/>
        <family val="3"/>
      </rPr>
      <t>cm単位まで入力（「cm」の文字は入れない）</t>
    </r>
  </si>
  <si>
    <t>学校名</t>
  </si>
  <si>
    <t>女4X100mR</t>
  </si>
  <si>
    <t>女4X400mR</t>
  </si>
  <si>
    <t>リレー</t>
  </si>
  <si>
    <t>ﾅﾝﾊﾞｰ</t>
  </si>
  <si>
    <t>氏　名</t>
  </si>
  <si>
    <t>性</t>
  </si>
  <si>
    <t>年</t>
  </si>
  <si>
    <t>4R</t>
  </si>
  <si>
    <t>16R</t>
  </si>
  <si>
    <t xml:space="preserve">７ </t>
  </si>
  <si>
    <t>コピーしたデータを貼り付ける場合は、「形式を選択して貼り付け」から「値」を選択して貼り付けてください。</t>
  </si>
  <si>
    <t>人数</t>
  </si>
  <si>
    <t>男　　子</t>
  </si>
  <si>
    <t>女　　子</t>
  </si>
  <si>
    <t>※コピーしたデータを貼り付ける場合は、「形式を選択して貼り付け」から「値」で貼り付けてください。</t>
  </si>
  <si>
    <t>男　　　子</t>
  </si>
  <si>
    <t>女　　　子</t>
  </si>
  <si>
    <t>大会名</t>
  </si>
  <si>
    <t>一覧表用　種目名</t>
  </si>
  <si>
    <r>
      <t>申込は、</t>
    </r>
    <r>
      <rPr>
        <b/>
        <u val="single"/>
        <sz val="12"/>
        <color indexed="10"/>
        <rFont val="ＭＳ ゴシック"/>
        <family val="3"/>
      </rPr>
      <t>メール送信と書類提出の両方が必要になります</t>
    </r>
    <r>
      <rPr>
        <sz val="11"/>
        <color indexed="8"/>
        <rFont val="ＭＳ 明朝"/>
        <family val="1"/>
      </rPr>
      <t>ので、お忘れのないようにお願いします。</t>
    </r>
  </si>
  <si>
    <t>↓</t>
  </si>
  <si>
    <r>
      <t>　　※</t>
    </r>
    <r>
      <rPr>
        <b/>
        <sz val="11"/>
        <color indexed="10"/>
        <rFont val="ＭＳ ゴシック"/>
        <family val="3"/>
      </rPr>
      <t>氏名</t>
    </r>
    <r>
      <rPr>
        <sz val="11"/>
        <color indexed="8"/>
        <rFont val="ＭＳ 明朝"/>
        <family val="1"/>
      </rPr>
      <t>については、</t>
    </r>
    <r>
      <rPr>
        <b/>
        <sz val="11"/>
        <color indexed="10"/>
        <rFont val="ＭＳ ゴシック"/>
        <family val="3"/>
      </rPr>
      <t>姓と名の間に全角スペースを１つ</t>
    </r>
    <r>
      <rPr>
        <sz val="11"/>
        <color indexed="8"/>
        <rFont val="ＭＳ 明朝"/>
        <family val="1"/>
      </rPr>
      <t>入れてください。</t>
    </r>
  </si>
  <si>
    <r>
      <t>　　※</t>
    </r>
    <r>
      <rPr>
        <b/>
        <sz val="11"/>
        <color indexed="10"/>
        <rFont val="ＭＳ ゴシック"/>
        <family val="3"/>
      </rPr>
      <t>ﾌﾘｶﾞﾅ</t>
    </r>
    <r>
      <rPr>
        <sz val="11"/>
        <color indexed="8"/>
        <rFont val="ＭＳ 明朝"/>
        <family val="1"/>
      </rPr>
      <t>については、</t>
    </r>
    <r>
      <rPr>
        <b/>
        <sz val="11"/>
        <color indexed="10"/>
        <rFont val="ＭＳ ゴシック"/>
        <family val="3"/>
      </rPr>
      <t>姓と名の間に半角スペースを１つ</t>
    </r>
    <r>
      <rPr>
        <sz val="11"/>
        <color indexed="8"/>
        <rFont val="ＭＳ 明朝"/>
        <family val="1"/>
      </rPr>
      <t>入れてください。</t>
    </r>
  </si>
  <si>
    <t>⇒</t>
  </si>
  <si>
    <t>↓</t>
  </si>
  <si>
    <t>4.07.00</t>
  </si>
  <si>
    <t>⇒</t>
  </si>
  <si>
    <t>↓</t>
  </si>
  <si>
    <t>20m</t>
  </si>
  <si>
    <t>20m00</t>
  </si>
  <si>
    <t>↓</t>
  </si>
  <si>
    <r>
      <t>　・参加料を振り込み、</t>
    </r>
    <r>
      <rPr>
        <b/>
        <sz val="11"/>
        <color indexed="10"/>
        <rFont val="ＭＳ ゴシック"/>
        <family val="3"/>
      </rPr>
      <t>明細書のコピーを「種目別人数一覧」の裏面に添付</t>
    </r>
    <r>
      <rPr>
        <sz val="11"/>
        <color indexed="8"/>
        <rFont val="ＭＳ 明朝"/>
        <family val="1"/>
      </rPr>
      <t>してください。</t>
    </r>
  </si>
  <si>
    <t>　　⑨郵送</t>
  </si>
  <si>
    <t>　　⑩申込完了</t>
  </si>
  <si>
    <t>※データを修正する場合は、必ず「Delete」キーを使用してください。</t>
  </si>
  <si>
    <t>競技者NO</t>
  </si>
  <si>
    <t>男400R</t>
  </si>
  <si>
    <t>リレー記録</t>
  </si>
  <si>
    <t>4X400mR</t>
  </si>
  <si>
    <t>男子</t>
  </si>
  <si>
    <t>女子</t>
  </si>
  <si>
    <t>男1600R</t>
  </si>
  <si>
    <t>女400R</t>
  </si>
  <si>
    <t>女1600R</t>
  </si>
  <si>
    <t>※必要事項を全て入力してください。</t>
  </si>
  <si>
    <t>※リレー種目にエントリーをする場合は○を選択し、「③リレー情報確認」でメンバーを確認してください。</t>
  </si>
  <si>
    <t>※リレーにエントリーをする選手とチームの記録を確認してください。</t>
  </si>
  <si>
    <t>③リレー情報確認</t>
  </si>
  <si>
    <t>※修正をする場合は「②選手情報入力」で修正してください。</t>
  </si>
  <si>
    <t>　　③リレー情報の確認</t>
  </si>
  <si>
    <t>　・リレーにエントリーをする選手のナンバーと、チームの記録を確認してください。</t>
  </si>
  <si>
    <t>　　修正がある場合は、「②選手情報入力」で修正してください。</t>
  </si>
  <si>
    <t>パロマ瑞穂スタジアム・パロマ瑞穂北陸上競技場</t>
  </si>
  <si>
    <t>男子4X100mR</t>
  </si>
  <si>
    <t>男子4X400mR</t>
  </si>
  <si>
    <t>女子4X100mR</t>
  </si>
  <si>
    <t>女子4X400mR</t>
  </si>
  <si>
    <t>種　目　数</t>
  </si>
  <si>
    <t>種目計</t>
  </si>
  <si>
    <t>リレー</t>
  </si>
  <si>
    <t>　・種目ごとの申込人数と申込金額を確認してください。</t>
  </si>
  <si>
    <t>リレー計</t>
  </si>
  <si>
    <t>プログラム購入部数</t>
  </si>
  <si>
    <t>部</t>
  </si>
  <si>
    <t>申込責任者</t>
  </si>
  <si>
    <t>男子5000m</t>
  </si>
  <si>
    <t>申込責任者</t>
  </si>
  <si>
    <t>団体コード</t>
  </si>
  <si>
    <t>略称ヨミガナ</t>
  </si>
  <si>
    <t>団体名</t>
  </si>
  <si>
    <t>略称団体名</t>
  </si>
  <si>
    <t xml:space="preserve">５ </t>
  </si>
  <si>
    <r>
      <t>入力したデータを削除・修正する場合は、必ず「Delete」キーで処理してください。</t>
    </r>
    <r>
      <rPr>
        <b/>
        <sz val="14"/>
        <color indexed="10"/>
        <rFont val="ＭＳ 明朝"/>
        <family val="1"/>
      </rPr>
      <t>※行削除はしないでください！</t>
    </r>
  </si>
  <si>
    <t>　・正しく送信されれば、受信した旨の返信が届きます。</t>
  </si>
  <si>
    <r>
      <t>　・入力したファイルを送信してください。</t>
    </r>
  </si>
  <si>
    <r>
      <t>　・</t>
    </r>
    <r>
      <rPr>
        <b/>
        <u val="single"/>
        <sz val="11"/>
        <color indexed="10"/>
        <rFont val="ＭＳ ゴシック"/>
        <family val="3"/>
      </rPr>
      <t>メールの件名に「大会名」と「団体名」を入力してください。</t>
    </r>
  </si>
  <si>
    <t>①団体情報入力</t>
  </si>
  <si>
    <t>No</t>
  </si>
  <si>
    <t>プログラム購入部数</t>
  </si>
  <si>
    <t>部</t>
  </si>
  <si>
    <r>
      <rPr>
        <sz val="11"/>
        <rFont val="ＭＳ 明朝"/>
        <family val="1"/>
      </rPr>
      <t>　・</t>
    </r>
    <r>
      <rPr>
        <b/>
        <sz val="11"/>
        <rFont val="ＭＳ ゴシック"/>
        <family val="3"/>
      </rPr>
      <t>「種目別人数一覧」の裏面には振込明細書のコピーを添付して</t>
    </r>
    <r>
      <rPr>
        <sz val="11"/>
        <rFont val="ＭＳ 明朝"/>
        <family val="1"/>
      </rPr>
      <t>ください。</t>
    </r>
  </si>
  <si>
    <t>※種目数・参加料等を確認してから印刷をしてください。</t>
  </si>
  <si>
    <r>
      <t>　　　帳票印刷ボタンをクリックして印刷を行ってください。</t>
    </r>
    <r>
      <rPr>
        <b/>
        <sz val="16"/>
        <color indexed="10"/>
        <rFont val="ＭＳ ゴシック"/>
        <family val="3"/>
      </rPr>
      <t>↓</t>
    </r>
    <r>
      <rPr>
        <b/>
        <sz val="12"/>
        <color indexed="10"/>
        <rFont val="ＭＳ ゴシック"/>
        <family val="3"/>
      </rPr>
      <t>　　</t>
    </r>
  </si>
  <si>
    <t>　・プログラム購入部数を入力後、合計金額を確認してください。</t>
  </si>
  <si>
    <t>　・入力漏れや入力間違い等がないかを確認してください。</t>
  </si>
  <si>
    <t>　　⑦ファイルの保存</t>
  </si>
  <si>
    <t>　　⑧メール送信</t>
  </si>
  <si>
    <t>　　⑨参加料の振込</t>
  </si>
  <si>
    <t xml:space="preserve">８ </t>
  </si>
  <si>
    <r>
      <t>このファイルには、印刷ボタンにマクロを使用しています。</t>
    </r>
    <r>
      <rPr>
        <sz val="11"/>
        <color indexed="10"/>
        <rFont val="ＭＳ 明朝"/>
        <family val="1"/>
      </rPr>
      <t>エクセルの設定をマクロ有効にしてください。</t>
    </r>
  </si>
  <si>
    <t>申込期間</t>
  </si>
  <si>
    <t>※メール送信・書類郵送・振込を完了してください！</t>
  </si>
  <si>
    <t>リレー参加数✕2000円</t>
  </si>
  <si>
    <t>プログラム部数✕1000円</t>
  </si>
  <si>
    <t>支払金額</t>
  </si>
  <si>
    <t>No</t>
  </si>
  <si>
    <t>FLAG</t>
  </si>
  <si>
    <t>No</t>
  </si>
  <si>
    <t>↓</t>
  </si>
  <si>
    <t>mail：</t>
  </si>
  <si>
    <t>toiawase.aichi@gmail.com</t>
  </si>
  <si>
    <t>女子5000m</t>
  </si>
  <si>
    <t>女子5000m</t>
  </si>
  <si>
    <t>女子10000m</t>
  </si>
  <si>
    <t>女子10000m</t>
  </si>
  <si>
    <t>男子5000m</t>
  </si>
  <si>
    <t>男子10000m</t>
  </si>
  <si>
    <t>男子10000m</t>
  </si>
  <si>
    <t>28.12.53</t>
  </si>
  <si>
    <t>男子10000m</t>
  </si>
  <si>
    <t>男子5000m</t>
  </si>
  <si>
    <t>13.45.67</t>
  </si>
  <si>
    <t>27.35.00</t>
  </si>
  <si>
    <t>13.30.00</t>
  </si>
  <si>
    <t>4X100mR</t>
  </si>
  <si>
    <t>資格記録</t>
  </si>
  <si>
    <t>ｼｰｽﾞﾝﾍﾞｽﾄ</t>
  </si>
  <si>
    <t>愛知選手権    リレー申込票</t>
  </si>
  <si>
    <t>（コピーの場合も同サイズで作成。切り離す。）</t>
  </si>
  <si>
    <t>資格審査用</t>
  </si>
  <si>
    <t>男子</t>
  </si>
  <si>
    <t>最 高 記 録</t>
  </si>
  <si>
    <t>種  目</t>
  </si>
  <si>
    <t>１ 前年度選手権者</t>
  </si>
  <si>
    <t>種  目</t>
  </si>
  <si>
    <t>２ 各支部予選通過</t>
  </si>
  <si>
    <t>加 入 団 体 名</t>
  </si>
  <si>
    <t>資格取得大会</t>
  </si>
  <si>
    <t>記　録</t>
  </si>
  <si>
    <t>３ 県高校総体８位</t>
  </si>
  <si>
    <t>女子</t>
  </si>
  <si>
    <t>４ 標準記録突破</t>
  </si>
  <si>
    <t>５ 推薦</t>
  </si>
  <si>
    <t>６ 大学生</t>
  </si>
  <si>
    <t>氏　　　名</t>
  </si>
  <si>
    <t>ﾌ ﾘ ｶﾞﾅ</t>
  </si>
  <si>
    <t>備　考</t>
  </si>
  <si>
    <t>※標準記録突破大会は、公認大会で、記録会は正式名称を記入。</t>
  </si>
  <si>
    <t>※参加資格・記録等記入不備の場合、審査の対象としない。</t>
  </si>
  <si>
    <t>※申込締切期日厳守。</t>
  </si>
  <si>
    <t>愛知選手権    リレー申込票</t>
  </si>
  <si>
    <t>◎女子は赤でマーキング</t>
  </si>
  <si>
    <t>資格</t>
  </si>
  <si>
    <t>性　　別</t>
  </si>
  <si>
    <t>出場資格条件（選択)</t>
  </si>
  <si>
    <t xml:space="preserve"> １ 前年度選手権者</t>
  </si>
  <si>
    <t>種  目</t>
  </si>
  <si>
    <t xml:space="preserve"> ２ 各支部予選通過</t>
  </si>
  <si>
    <t xml:space="preserve"> ３ 中部実業団･東海学生入賞</t>
  </si>
  <si>
    <t xml:space="preserve"> ４ 県高校総体８位</t>
  </si>
  <si>
    <t>氏 名</t>
  </si>
  <si>
    <t xml:space="preserve"> ５ 前年度10傑</t>
  </si>
  <si>
    <t xml:space="preserve"> ６ 標準記録突破</t>
  </si>
  <si>
    <t>出場資格
取得大会</t>
  </si>
  <si>
    <t>大　会　名</t>
  </si>
  <si>
    <t>加入団体名</t>
  </si>
  <si>
    <t xml:space="preserve"> ７ 推薦</t>
  </si>
  <si>
    <t>年.月.日</t>
  </si>
  <si>
    <t>順 位</t>
  </si>
  <si>
    <t>場  所</t>
  </si>
  <si>
    <t>本 年 度</t>
  </si>
  <si>
    <t>最高記録</t>
  </si>
  <si>
    <t>備　  考</t>
  </si>
  <si>
    <t>※記入不要</t>
  </si>
  <si>
    <t>ここを</t>
  </si>
  <si>
    <t>切り取る</t>
  </si>
  <si>
    <t>備　  考</t>
  </si>
  <si>
    <t/>
  </si>
  <si>
    <t>このファイルは申込人数40名まで入力できます。40名を超える場合は、ファイルを追加してください。</t>
  </si>
  <si>
    <t>男子十種競技</t>
  </si>
  <si>
    <t>男子十種競技</t>
  </si>
  <si>
    <t>女子七種競技</t>
  </si>
  <si>
    <t>女子七種競技</t>
  </si>
  <si>
    <t>十種競技　個人申込票　(男子)</t>
  </si>
  <si>
    <t>七種競技　個人申込票　(女子）</t>
  </si>
  <si>
    <t>ﾅ ﾝ ﾊﾞ ｰ</t>
  </si>
  <si>
    <t>加入団体名</t>
  </si>
  <si>
    <t>参加資格</t>
  </si>
  <si>
    <t>①総得点</t>
  </si>
  <si>
    <t>点</t>
  </si>
  <si>
    <t>②高校総体</t>
  </si>
  <si>
    <t>位</t>
  </si>
  <si>
    <t>点</t>
  </si>
  <si>
    <t>①総得点</t>
  </si>
  <si>
    <t>位</t>
  </si>
  <si>
    <t>大  会  名</t>
  </si>
  <si>
    <t>年  月  日</t>
  </si>
  <si>
    <t>場     所</t>
  </si>
  <si>
    <t>年  月  日</t>
  </si>
  <si>
    <t>③ベスト　３ 種 目　合計得点</t>
  </si>
  <si>
    <t>種　目</t>
  </si>
  <si>
    <t>大会名</t>
  </si>
  <si>
    <t>得点</t>
  </si>
  <si>
    <t>1850点以上</t>
  </si>
  <si>
    <t>合　計　得　点</t>
  </si>
  <si>
    <t>1750点以上</t>
  </si>
  <si>
    <t>走高跳･棒高跳のＡ・Ｂ区分</t>
  </si>
  <si>
    <t>走 高 跳</t>
  </si>
  <si>
    <t>棒 高 跳</t>
  </si>
  <si>
    <t>走高跳のＡ・Ｂ区分</t>
  </si>
  <si>
    <t>※記載等に不備・不正があり、審査の結果で返却した場合、再受付はしない。</t>
  </si>
  <si>
    <t>※申込締切期日に遅れた場合は、受付けない。</t>
  </si>
  <si>
    <t>個人種目数</t>
  </si>
  <si>
    <t>混成種目数</t>
  </si>
  <si>
    <t>個人種目数</t>
  </si>
  <si>
    <t>混成種目数</t>
  </si>
  <si>
    <t>記録</t>
  </si>
  <si>
    <t>種  目</t>
  </si>
  <si>
    <t>順位等</t>
  </si>
  <si>
    <t xml:space="preserve">９ </t>
  </si>
  <si>
    <t>１０</t>
  </si>
  <si>
    <r>
      <t>　・</t>
    </r>
    <r>
      <rPr>
        <b/>
        <u val="single"/>
        <sz val="11"/>
        <color indexed="10"/>
        <rFont val="ＭＳ ゴシック"/>
        <family val="3"/>
      </rPr>
      <t>ファイル名を団体名（例：○○○）に変更し</t>
    </r>
    <r>
      <rPr>
        <sz val="11"/>
        <color indexed="8"/>
        <rFont val="ＭＳ 明朝"/>
        <family val="1"/>
      </rPr>
      <t>保存してください。メールに添付するときは、ファイル名が団体名に</t>
    </r>
  </si>
  <si>
    <t>混成種目数✕2000円</t>
  </si>
  <si>
    <t>高校用</t>
  </si>
  <si>
    <t>少年B男子100m</t>
  </si>
  <si>
    <t>少年B男子3000m</t>
  </si>
  <si>
    <t>少年B男子110mJH(0.991m)</t>
  </si>
  <si>
    <t>少年B男子走幅跳</t>
  </si>
  <si>
    <t>少年B男子砲丸投</t>
  </si>
  <si>
    <t>少年B女子100m</t>
  </si>
  <si>
    <t>少年B女子100mYH(0.762/8.5m)</t>
  </si>
  <si>
    <t>少年B女子走幅跳</t>
  </si>
  <si>
    <t>県選長距離種目数×1000円</t>
  </si>
  <si>
    <t>少年Ｂ種目数✕800円</t>
  </si>
  <si>
    <t>少年Ｂ種目数</t>
  </si>
  <si>
    <t>愛知選手権5000m･10000m 国体少年Ｂ 個人申込票</t>
  </si>
  <si>
    <t>愛知選手権5000m･10000m 国体少年Ｂ 個人申込票</t>
  </si>
  <si>
    <t>愛知選手権5000m･10000m 国体少年Ｂ 個人申込票</t>
  </si>
  <si>
    <t>女子は</t>
  </si>
  <si>
    <r>
      <t>←入力</t>
    </r>
    <r>
      <rPr>
        <b/>
        <sz val="11"/>
        <rFont val="ＭＳ ゴシック"/>
        <family val="3"/>
      </rPr>
      <t>(全角６文字以内です。"高"を入れて６文字以内です。)</t>
    </r>
  </si>
  <si>
    <r>
      <t>←略称の読みを</t>
    </r>
    <r>
      <rPr>
        <b/>
        <sz val="11"/>
        <rFont val="ＭＳ ゴシック"/>
        <family val="3"/>
      </rPr>
      <t>半角カタカナで入力してください。</t>
    </r>
  </si>
  <si>
    <t>愛知選手権混成･リレー･5000m･10000m 少年B</t>
  </si>
  <si>
    <t>⑤申込一覧表</t>
  </si>
  <si>
    <r>
      <t>混成種目は、</t>
    </r>
    <r>
      <rPr>
        <b/>
        <sz val="14"/>
        <color indexed="8"/>
        <rFont val="ＭＳ Ｐゴシック"/>
        <family val="3"/>
      </rPr>
      <t>種目１でのみ選択ができます。</t>
    </r>
  </si>
  <si>
    <t>４×１００ｍ</t>
  </si>
  <si>
    <t>４×４００ｍ</t>
  </si>
  <si>
    <t>シーズンベストが資格記録を上回る場合のみ、シーズンベストの欄に記録を記入してください。</t>
  </si>
  <si>
    <t>この大会は、資格審査があります。資格取得記録を入力してください。</t>
  </si>
  <si>
    <t>※シーズンベスト欄は、シーズンベストが資格記録を上回る場合にのみ記入してください。</t>
  </si>
  <si>
    <t>参加資格
取得記録１</t>
  </si>
  <si>
    <t>参加資格
取得記録２</t>
  </si>
  <si>
    <t>シーズン
ベスト１</t>
  </si>
  <si>
    <t>シーズン
ベスト２</t>
  </si>
  <si>
    <r>
      <rPr>
        <sz val="14"/>
        <color indexed="8"/>
        <rFont val="ＭＳ 明朝"/>
        <family val="1"/>
      </rPr>
      <t>シーズンベストが資格記録の場合には、シーズンベストの欄は</t>
    </r>
    <r>
      <rPr>
        <b/>
        <i/>
        <sz val="14"/>
        <color indexed="8"/>
        <rFont val="ＭＳ ゴシック"/>
        <family val="3"/>
      </rPr>
      <t>未記入</t>
    </r>
    <r>
      <rPr>
        <sz val="14"/>
        <color indexed="8"/>
        <rFont val="ＭＳ 明朝"/>
        <family val="1"/>
      </rPr>
      <t>にしてください。</t>
    </r>
  </si>
  <si>
    <t>～</t>
  </si>
  <si>
    <t>※メール送信を最優先してください。</t>
  </si>
  <si>
    <t>　・それ以外の場合は、必要事項を入力してください。</t>
  </si>
  <si>
    <t>　　④種目別人数の確認　⑤申込一覧表の確認</t>
  </si>
  <si>
    <t>　　⑥種目別人数表・申込一覧表・個人種目個票・リレー個票・混成個票の印刷</t>
  </si>
  <si>
    <t xml:space="preserve">〒460-0012　名古屋市中区千代田２－19－16　千代田ビル７Ｆ
         （財）愛知陸上競技協会　「愛知選手権リレー・5000m・10000m大会・県混成競技会」宛
</t>
  </si>
  <si>
    <r>
      <t>　・</t>
    </r>
    <r>
      <rPr>
        <b/>
        <sz val="11"/>
        <color indexed="10"/>
        <rFont val="ＭＳ 明朝"/>
        <family val="1"/>
      </rPr>
      <t>「④種目別一覧表」「⑤申込一覧表」「各種個票」</t>
    </r>
    <r>
      <rPr>
        <b/>
        <sz val="11"/>
        <color indexed="8"/>
        <rFont val="ＭＳ 明朝"/>
        <family val="1"/>
      </rPr>
      <t>を郵送してください。</t>
    </r>
  </si>
  <si>
    <t>振込明細書のコピーを添付してください</t>
  </si>
  <si>
    <t>少年B男子砲丸投(5.000kg)</t>
  </si>
  <si>
    <t>少年B男子砲丸投(5.000kg)</t>
  </si>
  <si>
    <t>　　①選手情報の入力</t>
  </si>
  <si>
    <t>　　②団体情報の入力</t>
  </si>
  <si>
    <t>　・選手情報入力はNoだけで必要事項が入力されます。</t>
  </si>
  <si>
    <r>
      <t>　・「④種目別人数表」にある、</t>
    </r>
    <r>
      <rPr>
        <b/>
        <sz val="11"/>
        <color indexed="10"/>
        <rFont val="ＭＳ ゴシック"/>
        <family val="3"/>
      </rPr>
      <t>帳票印刷ボタン</t>
    </r>
    <r>
      <rPr>
        <sz val="11"/>
        <color indexed="8"/>
        <rFont val="ＭＳ 明朝"/>
        <family val="1"/>
      </rPr>
      <t>をクリックして種目別人数表・申込一覧表・個人種目個票等の印刷を行ってください。</t>
    </r>
  </si>
  <si>
    <t>４月末の登録データが入っていますので、ナンバーの入力で選手データが入りますが、新入生などに対応していない場合があります。</t>
  </si>
  <si>
    <t>Ver2</t>
  </si>
  <si>
    <t>Ver2</t>
  </si>
  <si>
    <t>男子東海十種</t>
  </si>
  <si>
    <t>女子東海七種</t>
  </si>
  <si>
    <t>出場資格</t>
  </si>
  <si>
    <t>出場資格</t>
  </si>
  <si>
    <t>←入力不要です。</t>
  </si>
  <si>
    <r>
      <t>←</t>
    </r>
    <r>
      <rPr>
        <b/>
        <sz val="14"/>
        <color indexed="10"/>
        <rFont val="ＭＳ ゴシック"/>
        <family val="3"/>
      </rPr>
      <t>愛知県立･名古屋市立等を省いて入力してください。</t>
    </r>
  </si>
  <si>
    <t>A</t>
  </si>
  <si>
    <t>ﾅﾝﾊﾞｰ1</t>
  </si>
  <si>
    <t>ﾅﾝﾊﾞｰ2</t>
  </si>
  <si>
    <r>
      <t>申込みメールアドレス→　</t>
    </r>
    <r>
      <rPr>
        <sz val="18"/>
        <color indexed="8"/>
        <rFont val="ＭＳ Ｐゴシック"/>
        <family val="3"/>
      </rPr>
      <t>aichi.relay@gmail.com</t>
    </r>
  </si>
  <si>
    <t>Ver３</t>
  </si>
  <si>
    <r>
      <t>少年B女子</t>
    </r>
    <r>
      <rPr>
        <sz val="11"/>
        <rFont val="ＤＦ平成明朝体W7"/>
        <family val="1"/>
      </rPr>
      <t>8</t>
    </r>
    <r>
      <rPr>
        <sz val="11"/>
        <rFont val="ＤＦ平成明朝体W7"/>
        <family val="1"/>
      </rPr>
      <t>00m</t>
    </r>
  </si>
  <si>
    <t>少年B女子砲丸投</t>
  </si>
  <si>
    <t>少年B女子800m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</si>
</sst>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m&quot;月&quot;d&quot;日&quot;&quot;(&quot;aaa&quot;)郵送必着&quot;"/>
    <numFmt numFmtId="178" formatCode="[$-411]ggge&quot;年&quot;m&quot;月&quot;d&quot;日&quot;&quot;(&quot;aaa&quot;)&quot;"/>
    <numFmt numFmtId="179" formatCode="[$-411]m&quot;月&quot;d&quot;日&quot;&quot;(&quot;aaa&quot;)&quot;"/>
  </numFmts>
  <fonts count="172">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1"/>
      <color indexed="10"/>
      <name val="ＭＳ ゴシック"/>
      <family val="3"/>
    </font>
    <font>
      <b/>
      <sz val="11"/>
      <name val="ＭＳ ゴシック"/>
      <family val="3"/>
    </font>
    <font>
      <sz val="11"/>
      <name val="ＤＨＰ平成明朝体W7"/>
      <family val="1"/>
    </font>
    <font>
      <sz val="14"/>
      <name val="ＤＨＰ平成明朝体W7"/>
      <family val="1"/>
    </font>
    <font>
      <sz val="12"/>
      <name val="ＤＨＰ平成明朝体W7"/>
      <family val="1"/>
    </font>
    <font>
      <sz val="12"/>
      <name val="ＭＳ ゴシック"/>
      <family val="3"/>
    </font>
    <font>
      <sz val="11"/>
      <name val="ＭＳ ゴシック"/>
      <family val="3"/>
    </font>
    <font>
      <sz val="11"/>
      <name val="ＭＳ Ｐゴシック"/>
      <family val="3"/>
    </font>
    <font>
      <sz val="11"/>
      <name val="ＤＦ平成明朝体W7"/>
      <family val="1"/>
    </font>
    <font>
      <b/>
      <sz val="11"/>
      <name val="ＭＳ 明朝"/>
      <family val="1"/>
    </font>
    <font>
      <sz val="11"/>
      <name val="ＭＳ 明朝"/>
      <family val="1"/>
    </font>
    <font>
      <sz val="16"/>
      <name val="ＭＳ Ｐゴシック"/>
      <family val="3"/>
    </font>
    <font>
      <b/>
      <sz val="8"/>
      <color indexed="10"/>
      <name val="ＭＳ 明朝"/>
      <family val="1"/>
    </font>
    <font>
      <b/>
      <u val="single"/>
      <sz val="11"/>
      <color indexed="8"/>
      <name val="ＭＳ 明朝"/>
      <family val="1"/>
    </font>
    <font>
      <b/>
      <u val="single"/>
      <sz val="11"/>
      <color indexed="10"/>
      <name val="ＭＳ ゴシック"/>
      <family val="3"/>
    </font>
    <font>
      <b/>
      <sz val="12"/>
      <name val="ＭＳ ゴシック"/>
      <family val="3"/>
    </font>
    <font>
      <b/>
      <u val="single"/>
      <sz val="12"/>
      <color indexed="10"/>
      <name val="ＭＳ ゴシック"/>
      <family val="3"/>
    </font>
    <font>
      <b/>
      <sz val="11"/>
      <color indexed="8"/>
      <name val="ＭＳ 明朝"/>
      <family val="1"/>
    </font>
    <font>
      <b/>
      <sz val="12"/>
      <color indexed="8"/>
      <name val="ＭＳ 明朝"/>
      <family val="1"/>
    </font>
    <font>
      <b/>
      <sz val="11"/>
      <color indexed="10"/>
      <name val="ＭＳ 明朝"/>
      <family val="1"/>
    </font>
    <font>
      <b/>
      <sz val="14"/>
      <color indexed="10"/>
      <name val="ＭＳ ゴシック"/>
      <family val="3"/>
    </font>
    <font>
      <b/>
      <sz val="12"/>
      <color indexed="10"/>
      <name val="ＭＳ ゴシック"/>
      <family val="3"/>
    </font>
    <font>
      <b/>
      <sz val="9"/>
      <name val="ＭＳ ゴシック"/>
      <family val="3"/>
    </font>
    <font>
      <sz val="9"/>
      <name val="ＭＳ ゴシック"/>
      <family val="3"/>
    </font>
    <font>
      <b/>
      <sz val="9"/>
      <color indexed="10"/>
      <name val="ＭＳ ゴシック"/>
      <family val="3"/>
    </font>
    <font>
      <sz val="12"/>
      <name val="ＭＳ Ｐ明朝"/>
      <family val="1"/>
    </font>
    <font>
      <sz val="14"/>
      <name val="ＭＳ Ｐゴシック"/>
      <family val="3"/>
    </font>
    <font>
      <b/>
      <sz val="14"/>
      <name val="ＭＳ Ｐゴシック"/>
      <family val="3"/>
    </font>
    <font>
      <b/>
      <sz val="16"/>
      <name val="ＭＳ 明朝"/>
      <family val="1"/>
    </font>
    <font>
      <b/>
      <sz val="14"/>
      <color indexed="10"/>
      <name val="ＭＳ 明朝"/>
      <family val="1"/>
    </font>
    <font>
      <b/>
      <sz val="14"/>
      <name val="ＭＳ Ｐ明朝"/>
      <family val="1"/>
    </font>
    <font>
      <sz val="9"/>
      <name val="ＭＳ Ｐゴシック"/>
      <family val="3"/>
    </font>
    <font>
      <b/>
      <sz val="9"/>
      <name val="ＭＳ Ｐゴシック"/>
      <family val="3"/>
    </font>
    <font>
      <b/>
      <sz val="16"/>
      <color indexed="10"/>
      <name val="ＭＳ ゴシック"/>
      <family val="3"/>
    </font>
    <font>
      <sz val="11"/>
      <color indexed="10"/>
      <name val="ＭＳ 明朝"/>
      <family val="1"/>
    </font>
    <font>
      <sz val="18"/>
      <color indexed="8"/>
      <name val="ＭＳ Ｐゴシック"/>
      <family val="3"/>
    </font>
    <font>
      <sz val="8"/>
      <name val="ＤＦ平成明朝体W7"/>
      <family val="1"/>
    </font>
    <font>
      <sz val="9"/>
      <name val="ＤＦ平成明朝体W7"/>
      <family val="1"/>
    </font>
    <font>
      <sz val="9"/>
      <color indexed="10"/>
      <name val="ＭＳ ゴシック"/>
      <family val="3"/>
    </font>
    <font>
      <sz val="22"/>
      <name val="ＤＨＰ平成明朝体W7"/>
      <family val="1"/>
    </font>
    <font>
      <sz val="6"/>
      <name val="ＭＳ Ｐ明朝"/>
      <family val="1"/>
    </font>
    <font>
      <sz val="20"/>
      <name val="ＭＳ ゴシック"/>
      <family val="3"/>
    </font>
    <font>
      <b/>
      <sz val="12"/>
      <name val="ＭＳ 明朝"/>
      <family val="1"/>
    </font>
    <font>
      <sz val="16"/>
      <name val="標準明朝"/>
      <family val="1"/>
    </font>
    <font>
      <sz val="8"/>
      <name val="ＭＳ ゴシック"/>
      <family val="3"/>
    </font>
    <font>
      <sz val="12"/>
      <name val="ＭＳ 明朝"/>
      <family val="1"/>
    </font>
    <font>
      <sz val="9"/>
      <name val="ＭＳ 明朝"/>
      <family val="1"/>
    </font>
    <font>
      <sz val="11"/>
      <name val="標準明朝"/>
      <family val="1"/>
    </font>
    <font>
      <sz val="12"/>
      <name val="標準明朝"/>
      <family val="1"/>
    </font>
    <font>
      <sz val="10"/>
      <name val="ＭＳ 明朝"/>
      <family val="1"/>
    </font>
    <font>
      <sz val="8"/>
      <name val="ＭＳ 明朝"/>
      <family val="1"/>
    </font>
    <font>
      <sz val="11"/>
      <name val="明朝"/>
      <family val="1"/>
    </font>
    <font>
      <sz val="8"/>
      <name val="明朝"/>
      <family val="1"/>
    </font>
    <font>
      <b/>
      <sz val="12"/>
      <name val="ＭＳ Ｐゴシック"/>
      <family val="3"/>
    </font>
    <font>
      <sz val="20"/>
      <name val="ＤＨＰ平成明朝体W7"/>
      <family val="1"/>
    </font>
    <font>
      <sz val="10"/>
      <name val="ＭＳ ゴシック"/>
      <family val="3"/>
    </font>
    <font>
      <sz val="20"/>
      <name val="標準明朝"/>
      <family val="1"/>
    </font>
    <font>
      <sz val="14"/>
      <name val="ＭＳ 明朝"/>
      <family val="1"/>
    </font>
    <font>
      <sz val="16"/>
      <name val="ＭＳ 明朝"/>
      <family val="1"/>
    </font>
    <font>
      <sz val="12"/>
      <name val="明朝"/>
      <family val="1"/>
    </font>
    <font>
      <sz val="6"/>
      <name val="明朝"/>
      <family val="1"/>
    </font>
    <font>
      <b/>
      <sz val="20"/>
      <name val="ＭＳ 明朝"/>
      <family val="1"/>
    </font>
    <font>
      <b/>
      <sz val="18"/>
      <name val="標準明朝"/>
      <family val="1"/>
    </font>
    <font>
      <b/>
      <sz val="22"/>
      <name val="ＭＳ 明朝"/>
      <family val="1"/>
    </font>
    <font>
      <b/>
      <sz val="28"/>
      <name val="ＭＳ 明朝"/>
      <family val="1"/>
    </font>
    <font>
      <sz val="20"/>
      <name val="ＭＳ 明朝"/>
      <family val="1"/>
    </font>
    <font>
      <sz val="14"/>
      <color indexed="8"/>
      <name val="ＭＳ 明朝"/>
      <family val="1"/>
    </font>
    <font>
      <b/>
      <sz val="14"/>
      <color indexed="8"/>
      <name val="ＭＳ Ｐゴシック"/>
      <family val="3"/>
    </font>
    <font>
      <b/>
      <sz val="10"/>
      <name val="MS P ゴシック"/>
      <family val="3"/>
    </font>
    <font>
      <b/>
      <i/>
      <sz val="14"/>
      <color indexed="8"/>
      <name val="ＭＳ ゴシック"/>
      <family val="3"/>
    </font>
    <font>
      <sz val="16"/>
      <name val="ＭＳ Ｐ明朝"/>
      <family val="1"/>
    </font>
    <font>
      <sz val="12"/>
      <color indexed="8"/>
      <name val="ＭＳ Ｐゴシック"/>
      <family val="3"/>
    </font>
    <font>
      <b/>
      <sz val="11"/>
      <color indexed="8"/>
      <name val="ＭＳ ゴシック"/>
      <family val="3"/>
    </font>
    <font>
      <b/>
      <sz val="14"/>
      <color indexed="8"/>
      <name val="ＭＳ ゴシック"/>
      <family val="3"/>
    </font>
    <font>
      <sz val="11"/>
      <color indexed="8"/>
      <name val="ＭＳ ゴシック"/>
      <family val="3"/>
    </font>
    <font>
      <sz val="11"/>
      <color indexed="10"/>
      <name val="ＭＳ ゴシック"/>
      <family val="3"/>
    </font>
    <font>
      <b/>
      <sz val="10"/>
      <color indexed="8"/>
      <name val="ＭＳ ゴシック"/>
      <family val="3"/>
    </font>
    <font>
      <b/>
      <sz val="11"/>
      <color indexed="8"/>
      <name val="ＭＳ Ｐゴシック"/>
      <family val="3"/>
    </font>
    <font>
      <b/>
      <u val="single"/>
      <sz val="11"/>
      <color indexed="10"/>
      <name val="ＭＳ 明朝"/>
      <family val="1"/>
    </font>
    <font>
      <sz val="10"/>
      <color indexed="8"/>
      <name val="ＭＳ 明朝"/>
      <family val="1"/>
    </font>
    <font>
      <sz val="8"/>
      <color indexed="8"/>
      <name val="ＭＳ 明朝"/>
      <family val="1"/>
    </font>
    <font>
      <sz val="9"/>
      <color indexed="8"/>
      <name val="ＭＳ ゴシック"/>
      <family val="3"/>
    </font>
    <font>
      <b/>
      <sz val="12"/>
      <color indexed="8"/>
      <name val="ＭＳ ゴシック"/>
      <family val="3"/>
    </font>
    <font>
      <b/>
      <sz val="22"/>
      <color indexed="8"/>
      <name val="ＭＳ ゴシック"/>
      <family val="3"/>
    </font>
    <font>
      <sz val="22"/>
      <color indexed="8"/>
      <name val="ＭＳ ゴシック"/>
      <family val="3"/>
    </font>
    <font>
      <b/>
      <sz val="11"/>
      <color indexed="62"/>
      <name val="ＭＳ ゴシック"/>
      <family val="3"/>
    </font>
    <font>
      <sz val="16"/>
      <color indexed="8"/>
      <name val="ＭＳ 明朝"/>
      <family val="1"/>
    </font>
    <font>
      <sz val="18"/>
      <color indexed="8"/>
      <name val="ＭＳ 明朝"/>
      <family val="1"/>
    </font>
    <font>
      <b/>
      <sz val="14"/>
      <color indexed="8"/>
      <name val="ＭＳ 明朝"/>
      <family val="1"/>
    </font>
    <font>
      <b/>
      <sz val="16"/>
      <color indexed="8"/>
      <name val="ＭＳ 明朝"/>
      <family val="1"/>
    </font>
    <font>
      <sz val="14"/>
      <color indexed="8"/>
      <name val="ＭＳ ゴシック"/>
      <family val="3"/>
    </font>
    <font>
      <sz val="16"/>
      <color indexed="8"/>
      <name val="ＭＳ Ｐゴシック"/>
      <family val="3"/>
    </font>
    <font>
      <sz val="20"/>
      <color indexed="8"/>
      <name val="ＭＳ 明朝"/>
      <family val="1"/>
    </font>
    <font>
      <sz val="18"/>
      <color indexed="8"/>
      <name val="HG創英ﾌﾟﾚｾﾞﾝｽEB"/>
      <family val="1"/>
    </font>
    <font>
      <sz val="20"/>
      <color indexed="8"/>
      <name val="ＭＳ Ｐゴシック"/>
      <family val="3"/>
    </font>
    <font>
      <b/>
      <sz val="40"/>
      <color indexed="10"/>
      <name val="ＭＳ ゴシック"/>
      <family val="3"/>
    </font>
    <font>
      <u val="single"/>
      <sz val="11"/>
      <color indexed="12"/>
      <name val="ＭＳ Ｐゴシック"/>
      <family val="3"/>
    </font>
    <font>
      <sz val="26"/>
      <name val="ＭＳ Ｐゴシック"/>
      <family val="3"/>
    </font>
    <font>
      <b/>
      <sz val="22"/>
      <name val="ＭＳ Ｐゴシック"/>
      <family val="3"/>
    </font>
    <font>
      <sz val="2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1"/>
      <color theme="1"/>
      <name val="ＭＳ 明朝"/>
      <family val="1"/>
    </font>
    <font>
      <b/>
      <sz val="11"/>
      <color theme="1"/>
      <name val="ＭＳ ゴシック"/>
      <family val="3"/>
    </font>
    <font>
      <b/>
      <sz val="11"/>
      <color rgb="FFFF0000"/>
      <name val="ＭＳ ゴシック"/>
      <family val="3"/>
    </font>
    <font>
      <b/>
      <sz val="14"/>
      <color theme="1"/>
      <name val="ＭＳ ゴシック"/>
      <family val="3"/>
    </font>
    <font>
      <sz val="11"/>
      <color theme="1"/>
      <name val="ＭＳ ゴシック"/>
      <family val="3"/>
    </font>
    <font>
      <sz val="11"/>
      <color rgb="FFFF0000"/>
      <name val="ＭＳ ゴシック"/>
      <family val="3"/>
    </font>
    <font>
      <b/>
      <sz val="10"/>
      <color theme="1"/>
      <name val="ＭＳ ゴシック"/>
      <family val="3"/>
    </font>
    <font>
      <b/>
      <u val="single"/>
      <sz val="11"/>
      <color rgb="FFFF0000"/>
      <name val="ＭＳ 明朝"/>
      <family val="1"/>
    </font>
    <font>
      <b/>
      <sz val="11"/>
      <color theme="1"/>
      <name val="ＭＳ 明朝"/>
      <family val="1"/>
    </font>
    <font>
      <sz val="10"/>
      <color theme="1"/>
      <name val="ＭＳ 明朝"/>
      <family val="1"/>
    </font>
    <font>
      <b/>
      <sz val="12"/>
      <color theme="1"/>
      <name val="ＭＳ 明朝"/>
      <family val="1"/>
    </font>
    <font>
      <sz val="8"/>
      <color theme="1"/>
      <name val="ＭＳ 明朝"/>
      <family val="1"/>
    </font>
    <font>
      <sz val="9"/>
      <color theme="1"/>
      <name val="ＭＳ ゴシック"/>
      <family val="3"/>
    </font>
    <font>
      <b/>
      <sz val="12"/>
      <color theme="1"/>
      <name val="ＭＳ ゴシック"/>
      <family val="3"/>
    </font>
    <font>
      <b/>
      <sz val="22"/>
      <color theme="1"/>
      <name val="ＭＳ ゴシック"/>
      <family val="3"/>
    </font>
    <font>
      <sz val="22"/>
      <color theme="1"/>
      <name val="ＭＳ ゴシック"/>
      <family val="3"/>
    </font>
    <font>
      <b/>
      <sz val="11"/>
      <color theme="3" tint="0.39998000860214233"/>
      <name val="ＭＳ ゴシック"/>
      <family val="3"/>
    </font>
    <font>
      <sz val="16"/>
      <color theme="1"/>
      <name val="ＭＳ 明朝"/>
      <family val="1"/>
    </font>
    <font>
      <sz val="18"/>
      <color theme="1"/>
      <name val="ＭＳ 明朝"/>
      <family val="1"/>
    </font>
    <font>
      <b/>
      <sz val="14"/>
      <color theme="1"/>
      <name val="ＭＳ 明朝"/>
      <family val="1"/>
    </font>
    <font>
      <b/>
      <sz val="16"/>
      <color theme="1"/>
      <name val="ＭＳ 明朝"/>
      <family val="1"/>
    </font>
    <font>
      <b/>
      <sz val="9"/>
      <color rgb="FFFF0000"/>
      <name val="ＭＳ ゴシック"/>
      <family val="3"/>
    </font>
    <font>
      <sz val="14"/>
      <color theme="1"/>
      <name val="ＭＳ ゴシック"/>
      <family val="3"/>
    </font>
    <font>
      <sz val="16"/>
      <color theme="1"/>
      <name val="ＭＳ Ｐゴシック"/>
      <family val="3"/>
    </font>
    <font>
      <sz val="20"/>
      <color theme="1"/>
      <name val="ＭＳ 明朝"/>
      <family val="1"/>
    </font>
    <font>
      <sz val="18"/>
      <color theme="1"/>
      <name val="HG創英ﾌﾟﾚｾﾞﾝｽEB"/>
      <family val="1"/>
    </font>
    <font>
      <sz val="20"/>
      <color theme="1"/>
      <name val="Calibri"/>
      <family val="3"/>
    </font>
    <font>
      <b/>
      <sz val="14"/>
      <color rgb="FFFF0000"/>
      <name val="ＭＳ ゴシック"/>
      <family val="3"/>
    </font>
    <font>
      <b/>
      <sz val="40"/>
      <color rgb="FFFF0000"/>
      <name val="ＭＳ ゴシック"/>
      <family val="3"/>
    </font>
    <font>
      <b/>
      <sz val="12"/>
      <color rgb="FFFF0000"/>
      <name val="ＭＳ ゴシック"/>
      <family val="3"/>
    </font>
    <font>
      <sz val="26"/>
      <name val="Cambria"/>
      <family val="3"/>
    </font>
    <font>
      <b/>
      <sz val="22"/>
      <name val="Calibri"/>
      <family val="3"/>
    </font>
    <font>
      <sz val="22"/>
      <name val="Calibri"/>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indexed="65"/>
        <bgColor indexed="64"/>
      </patternFill>
    </fill>
    <fill>
      <patternFill patternType="solid">
        <fgColor indexed="9"/>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style="medium"/>
      <right style="thin"/>
      <top style="medium"/>
      <bottom style="thin"/>
    </border>
    <border>
      <left style="thin"/>
      <right style="thin"/>
      <top style="medium"/>
      <bottom style="thin"/>
    </border>
    <border>
      <left/>
      <right/>
      <top style="thin"/>
      <bottom/>
    </border>
    <border>
      <left style="thin"/>
      <right style="medium"/>
      <top style="medium"/>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thin"/>
      <top style="thin"/>
      <bottom style="thin"/>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right/>
      <top style="medium"/>
      <bottom/>
    </border>
    <border>
      <left style="medium"/>
      <right/>
      <top/>
      <bottom style="medium"/>
    </border>
    <border>
      <left/>
      <right/>
      <top/>
      <bottom style="medium"/>
    </border>
    <border>
      <left style="medium"/>
      <right style="thin"/>
      <top style="thin"/>
      <bottom style="medium"/>
    </border>
    <border>
      <left style="thin"/>
      <right style="medium"/>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bottom style="hair"/>
    </border>
    <border>
      <left style="medium"/>
      <right style="medium"/>
      <top style="thin"/>
      <bottom style="medium"/>
    </border>
    <border>
      <left/>
      <right/>
      <top/>
      <bottom style="thin"/>
    </border>
    <border>
      <left/>
      <right/>
      <top style="thin"/>
      <bottom style="thin"/>
    </border>
    <border>
      <left/>
      <right style="medium"/>
      <top style="thin"/>
      <bottom style="thin"/>
    </border>
    <border>
      <left/>
      <right style="thin"/>
      <top style="medium"/>
      <bottom style="thin"/>
    </border>
    <border>
      <left/>
      <right style="thin"/>
      <top style="thin"/>
      <bottom style="medium"/>
    </border>
    <border>
      <left style="thin"/>
      <right style="medium"/>
      <top style="medium"/>
      <bottom style="medium"/>
    </border>
    <border>
      <left style="thin"/>
      <right style="thin"/>
      <top/>
      <bottom style="thin"/>
    </border>
    <border>
      <left style="thin"/>
      <right style="thin"/>
      <top/>
      <bottom/>
    </border>
    <border>
      <left style="medium"/>
      <right style="thin"/>
      <top/>
      <bottom style="thin"/>
    </border>
    <border>
      <left style="thin"/>
      <right style="medium"/>
      <top/>
      <bottom style="thin"/>
    </border>
    <border>
      <left style="medium"/>
      <right/>
      <top style="medium"/>
      <bottom style="thin"/>
    </border>
    <border>
      <left style="medium"/>
      <right/>
      <top style="thin"/>
      <bottom style="double"/>
    </border>
    <border>
      <left style="thin"/>
      <right style="medium"/>
      <top/>
      <bottom style="medium"/>
    </border>
    <border>
      <left style="medium"/>
      <right/>
      <top style="thin"/>
      <bottom style="medium"/>
    </border>
    <border>
      <left style="medium"/>
      <right/>
      <top style="thin"/>
      <bottom style="thin"/>
    </border>
    <border diagonalUp="1" diagonalDown="1">
      <left style="thin"/>
      <right style="thin"/>
      <top style="medium"/>
      <bottom style="thin"/>
      <diagonal style="thin"/>
    </border>
    <border diagonalUp="1" diagonalDown="1">
      <left style="thin"/>
      <right style="thin"/>
      <top style="thin"/>
      <bottom style="thin"/>
      <diagonal style="thin"/>
    </border>
    <border>
      <left style="medium"/>
      <right style="thin"/>
      <top style="medium"/>
      <bottom style="medium"/>
    </border>
    <border>
      <left style="thin"/>
      <right/>
      <top style="medium"/>
      <bottom style="medium"/>
    </border>
    <border>
      <left/>
      <right style="medium"/>
      <top style="medium"/>
      <bottom style="medium"/>
    </border>
    <border>
      <left style="medium"/>
      <right style="medium"/>
      <top/>
      <bottom style="medium"/>
    </border>
    <border>
      <left style="medium"/>
      <right style="medium"/>
      <top style="medium"/>
      <bottom style="medium"/>
    </border>
    <border>
      <left/>
      <right style="thin"/>
      <top style="thin"/>
      <bottom style="thin"/>
    </border>
    <border diagonalUp="1" diagonalDown="1">
      <left style="thin"/>
      <right style="medium"/>
      <top style="medium"/>
      <bottom style="thin"/>
      <diagonal style="hair"/>
    </border>
    <border diagonalUp="1" diagonalDown="1">
      <left style="thin"/>
      <right style="medium"/>
      <top style="thin"/>
      <bottom style="thin"/>
      <diagonal style="hair"/>
    </border>
    <border>
      <left style="medium"/>
      <right/>
      <top/>
      <bottom style="double"/>
    </border>
    <border>
      <left style="thin"/>
      <right style="medium"/>
      <top/>
      <bottom style="double"/>
    </border>
    <border diagonalUp="1" diagonalDown="1">
      <left style="thin"/>
      <right style="thin"/>
      <top style="thin"/>
      <bottom style="thin"/>
      <diagonal style="hair"/>
    </border>
    <border diagonalUp="1" diagonalDown="1">
      <left style="thin"/>
      <right style="thin"/>
      <top style="thin"/>
      <bottom style="hair"/>
      <diagonal style="hair"/>
    </border>
    <border diagonalUp="1" diagonalDown="1">
      <left style="thin"/>
      <right style="thin"/>
      <top style="hair"/>
      <bottom style="hair"/>
      <diagonal style="hair"/>
    </border>
    <border diagonalUp="1" diagonalDown="1">
      <left style="thin"/>
      <right style="thin"/>
      <top style="hair"/>
      <bottom/>
      <diagonal style="hair"/>
    </border>
    <border diagonalUp="1" diagonalDown="1">
      <left style="thin"/>
      <right style="thin"/>
      <top style="hair"/>
      <bottom style="thin"/>
      <diagonal style="hair"/>
    </border>
    <border diagonalUp="1" diagonalDown="1">
      <left style="thin"/>
      <right style="thin"/>
      <top/>
      <bottom style="hair"/>
      <diagonal style="hair"/>
    </border>
    <border>
      <left style="thin"/>
      <right/>
      <top/>
      <bottom style="medium"/>
    </border>
    <border>
      <left style="medium"/>
      <right/>
      <top style="medium"/>
      <bottom style="medium"/>
    </border>
    <border>
      <left style="thin"/>
      <right style="thin"/>
      <top style="medium"/>
      <bottom style="medium"/>
    </border>
    <border>
      <left style="thin"/>
      <right style="thin"/>
      <top style="thin"/>
      <bottom style="medium"/>
    </border>
    <border>
      <left style="thin"/>
      <right/>
      <top style="medium"/>
      <bottom style="thin"/>
    </border>
    <border>
      <left style="thin"/>
      <right/>
      <top style="thin"/>
      <bottom style="medium"/>
    </border>
    <border>
      <left style="dotted"/>
      <right/>
      <top/>
      <bottom/>
    </border>
    <border>
      <left/>
      <right/>
      <top style="medium"/>
      <bottom style="hair"/>
    </border>
    <border>
      <left/>
      <right style="medium"/>
      <top style="medium"/>
      <bottom style="hair"/>
    </border>
    <border>
      <left style="medium"/>
      <right/>
      <top style="thin"/>
      <bottom/>
    </border>
    <border>
      <left/>
      <right/>
      <top style="medium"/>
      <bottom style="thin"/>
    </border>
    <border>
      <left/>
      <right/>
      <top/>
      <bottom style="dotted"/>
    </border>
    <border>
      <left style="dotted"/>
      <right/>
      <top/>
      <bottom style="dotted"/>
    </border>
    <border>
      <left/>
      <right style="dotted"/>
      <top/>
      <bottom/>
    </border>
    <border>
      <left/>
      <right style="medium"/>
      <top style="medium"/>
      <bottom style="thin"/>
    </border>
    <border>
      <left style="thin"/>
      <right/>
      <top/>
      <bottom style="thin"/>
    </border>
    <border>
      <left/>
      <right/>
      <top style="medium"/>
      <bottom style="medium"/>
    </border>
    <border>
      <left/>
      <right/>
      <top style="dotted"/>
      <bottom/>
    </border>
    <border>
      <left/>
      <right style="dotted"/>
      <top style="dotted"/>
      <bottom/>
    </border>
    <border>
      <left style="dotted"/>
      <right/>
      <top style="dotted"/>
      <bottom/>
    </border>
    <border>
      <left style="medium">
        <color rgb="FFFF0000"/>
      </left>
      <right/>
      <top style="medium">
        <color rgb="FFFF0000"/>
      </top>
      <bottom style="medium">
        <color rgb="FFFF0000"/>
      </bottom>
    </border>
    <border>
      <left style="thin"/>
      <right style="medium"/>
      <top/>
      <bottom/>
    </border>
    <border>
      <left style="medium"/>
      <right/>
      <top/>
      <bottom style="thin"/>
    </border>
    <border>
      <left style="thin"/>
      <right/>
      <top/>
      <bottom/>
    </border>
    <border>
      <left style="thin"/>
      <right style="medium"/>
      <top style="medium"/>
      <bottom/>
    </border>
    <border>
      <left/>
      <right style="medium"/>
      <top style="thin"/>
      <bottom/>
    </border>
    <border>
      <left style="hair"/>
      <right/>
      <top style="medium"/>
      <bottom/>
    </border>
    <border>
      <left/>
      <right style="hair"/>
      <top style="medium"/>
      <bottom style="thin"/>
    </border>
    <border diagonalDown="1">
      <left style="thin"/>
      <right style="thin"/>
      <top style="thin"/>
      <bottom style="thin"/>
      <diagonal style="dotted"/>
    </border>
    <border diagonalDown="1">
      <left style="thin"/>
      <right style="thin"/>
      <top style="thin"/>
      <bottom style="hair"/>
      <diagonal style="dotted"/>
    </border>
    <border diagonalDown="1">
      <left style="thin"/>
      <right style="thin"/>
      <top style="hair"/>
      <bottom style="hair"/>
      <diagonal style="dotted"/>
    </border>
    <border diagonalDown="1">
      <left style="thin"/>
      <right style="thin"/>
      <top style="hair"/>
      <bottom/>
      <diagonal style="dotted"/>
    </border>
    <border diagonalDown="1">
      <left style="thin"/>
      <right style="thin"/>
      <top style="hair"/>
      <bottom style="thin"/>
      <diagonal style="dotted"/>
    </border>
    <border diagonalDown="1">
      <left style="thin"/>
      <right style="thin"/>
      <top/>
      <bottom style="hair"/>
      <diagonal style="dotted"/>
    </border>
    <border>
      <left/>
      <right style="thin"/>
      <top/>
      <bottom style="medium"/>
    </border>
    <border>
      <left/>
      <right/>
      <top style="medium">
        <color rgb="FFFF0000"/>
      </top>
      <bottom style="medium">
        <color rgb="FFFF0000"/>
      </bottom>
    </border>
    <border>
      <left/>
      <right/>
      <top/>
      <bottom style="dashDot"/>
    </border>
    <border>
      <left/>
      <right style="medium">
        <color rgb="FFFF0000"/>
      </right>
      <top style="medium">
        <color rgb="FFFF0000"/>
      </top>
      <bottom style="medium">
        <color rgb="FFFF0000"/>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top style="thin"/>
      <bottom style="thin"/>
    </border>
    <border>
      <left style="thin"/>
      <right style="thin"/>
      <top style="thin"/>
      <bottom/>
    </border>
    <border>
      <left style="thin"/>
      <right/>
      <top style="thin"/>
      <bottom style="double"/>
    </border>
    <border>
      <left/>
      <right style="medium"/>
      <top style="thin"/>
      <bottom style="double"/>
    </border>
    <border>
      <left/>
      <right style="medium"/>
      <top/>
      <bottom style="thin"/>
    </border>
    <border>
      <left/>
      <right style="medium"/>
      <top style="thin"/>
      <bottom style="medium"/>
    </border>
    <border>
      <left style="medium"/>
      <right style="medium"/>
      <top style="medium"/>
      <bottom/>
    </border>
    <border diagonalDown="1">
      <left style="thin"/>
      <right style="medium"/>
      <top style="thin"/>
      <bottom/>
      <diagonal style="thin"/>
    </border>
    <border diagonalDown="1">
      <left style="thin"/>
      <right style="medium"/>
      <top/>
      <bottom style="medium"/>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medium"/>
      <diagonal style="thin"/>
    </border>
    <border diagonalDown="1">
      <left/>
      <right/>
      <top/>
      <bottom style="medium"/>
      <diagonal style="thin"/>
    </border>
    <border diagonalDown="1">
      <left/>
      <right style="thin"/>
      <top/>
      <bottom style="medium"/>
      <diagonal style="thin"/>
    </border>
    <border diagonalDown="1">
      <left style="thin"/>
      <right style="thin"/>
      <top style="thin"/>
      <bottom/>
      <diagonal style="thin"/>
    </border>
    <border diagonalDown="1">
      <left style="thin"/>
      <right style="thin"/>
      <top/>
      <bottom style="medium"/>
      <diagonal style="thin"/>
    </border>
    <border>
      <left style="thin"/>
      <right/>
      <top style="thin"/>
      <bottom/>
    </border>
    <border>
      <left/>
      <right style="thin"/>
      <top style="thin"/>
      <bottom/>
    </border>
    <border>
      <left style="thin"/>
      <right/>
      <top style="medium"/>
      <bottom style="hair"/>
    </border>
    <border>
      <left style="hair"/>
      <right/>
      <top/>
      <bottom/>
    </border>
    <border>
      <left style="hair"/>
      <right/>
      <top/>
      <bottom style="medium"/>
    </border>
    <border>
      <left style="thin"/>
      <right/>
      <top style="hair"/>
      <bottom/>
    </border>
    <border>
      <left/>
      <right style="hair"/>
      <top style="hair"/>
      <bottom/>
    </border>
    <border>
      <left/>
      <right style="hair"/>
      <top/>
      <bottom style="medium"/>
    </border>
    <border>
      <left style="medium"/>
      <right/>
      <top/>
      <bottom style="thick"/>
    </border>
    <border>
      <left/>
      <right style="medium"/>
      <top/>
      <bottom style="thick"/>
    </border>
    <border>
      <left style="thin"/>
      <right/>
      <top/>
      <bottom style="thick"/>
    </border>
    <border>
      <left/>
      <right/>
      <top/>
      <bottom style="thick"/>
    </border>
    <border>
      <left style="medium"/>
      <right style="thin"/>
      <top/>
      <bottom/>
    </border>
    <border>
      <left style="thin"/>
      <right/>
      <top style="medium"/>
      <bottom/>
    </border>
    <border>
      <left/>
      <right style="thin"/>
      <top style="medium"/>
      <bottom/>
    </border>
    <border>
      <left/>
      <right style="thin"/>
      <top/>
      <bottom style="thin"/>
    </border>
    <border>
      <left style="thin"/>
      <right style="medium"/>
      <top style="thin"/>
      <bottom/>
    </border>
    <border>
      <left/>
      <right/>
      <top style="thin"/>
      <bottom style="medium"/>
    </border>
    <border>
      <left/>
      <right style="hair"/>
      <top style="medium"/>
      <bottom/>
    </border>
    <border>
      <left/>
      <right style="hair"/>
      <top/>
      <bottom/>
    </border>
    <border>
      <left style="medium"/>
      <right/>
      <top style="hair"/>
      <bottom/>
    </border>
    <border>
      <left/>
      <right style="medium"/>
      <top style="hair"/>
      <bottom/>
    </border>
    <border>
      <left/>
      <right style="hair"/>
      <top style="medium"/>
      <bottom style="medium"/>
    </border>
    <border>
      <left style="hair"/>
      <right/>
      <top style="medium"/>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1" fillId="0" borderId="0" applyNumberFormat="0" applyFill="0" applyBorder="0" applyAlignment="0" applyProtection="0"/>
    <xf numFmtId="0" fontId="122" fillId="26" borderId="1" applyNumberFormat="0" applyAlignment="0" applyProtection="0"/>
    <xf numFmtId="0" fontId="123" fillId="27" borderId="0" applyNumberFormat="0" applyBorder="0" applyAlignment="0" applyProtection="0"/>
    <xf numFmtId="9" fontId="0" fillId="0" borderId="0" applyFont="0" applyFill="0" applyBorder="0" applyAlignment="0" applyProtection="0"/>
    <xf numFmtId="0" fontId="124" fillId="0" borderId="0" applyNumberFormat="0" applyFill="0" applyBorder="0" applyAlignment="0" applyProtection="0"/>
    <xf numFmtId="0" fontId="0" fillId="28" borderId="2" applyNumberFormat="0" applyFont="0" applyAlignment="0" applyProtection="0"/>
    <xf numFmtId="0" fontId="125" fillId="0" borderId="3" applyNumberFormat="0" applyFill="0" applyAlignment="0" applyProtection="0"/>
    <xf numFmtId="0" fontId="126" fillId="29" borderId="0" applyNumberFormat="0" applyBorder="0" applyAlignment="0" applyProtection="0"/>
    <xf numFmtId="0" fontId="127" fillId="30" borderId="4" applyNumberFormat="0" applyAlignment="0" applyProtection="0"/>
    <xf numFmtId="0" fontId="1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30" borderId="9" applyNumberFormat="0" applyAlignment="0" applyProtection="0"/>
    <xf numFmtId="0" fontId="1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5" fillId="31" borderId="4" applyNumberFormat="0" applyAlignment="0" applyProtection="0"/>
    <xf numFmtId="0" fontId="136" fillId="0" borderId="0">
      <alignment/>
      <protection/>
    </xf>
    <xf numFmtId="0" fontId="11" fillId="0" borderId="0">
      <alignment vertical="center"/>
      <protection/>
    </xf>
    <xf numFmtId="0" fontId="0" fillId="0" borderId="0">
      <alignment vertical="center"/>
      <protection/>
    </xf>
    <xf numFmtId="0" fontId="137" fillId="32" borderId="0" applyNumberFormat="0" applyBorder="0" applyAlignment="0" applyProtection="0"/>
  </cellStyleXfs>
  <cellXfs count="827">
    <xf numFmtId="0" fontId="0" fillId="0" borderId="0" xfId="0" applyFont="1" applyAlignment="1">
      <alignment vertical="center"/>
    </xf>
    <xf numFmtId="0" fontId="138" fillId="0" borderId="0" xfId="0" applyFont="1" applyAlignment="1">
      <alignment horizontal="center" vertical="center"/>
    </xf>
    <xf numFmtId="0" fontId="138" fillId="0" borderId="0" xfId="0" applyFont="1" applyAlignment="1">
      <alignment vertical="center"/>
    </xf>
    <xf numFmtId="0" fontId="139" fillId="0" borderId="0" xfId="0" applyFont="1" applyAlignment="1">
      <alignment vertical="center"/>
    </xf>
    <xf numFmtId="0" fontId="140" fillId="0" borderId="0" xfId="0" applyFont="1" applyFill="1" applyBorder="1" applyAlignment="1">
      <alignment vertical="center"/>
    </xf>
    <xf numFmtId="0" fontId="138" fillId="0" borderId="0" xfId="0" applyFont="1" applyBorder="1" applyAlignment="1">
      <alignment horizontal="center" vertical="center"/>
    </xf>
    <xf numFmtId="0" fontId="0" fillId="0" borderId="0" xfId="0" applyFill="1" applyAlignment="1">
      <alignment vertical="center"/>
    </xf>
    <xf numFmtId="0" fontId="138" fillId="0" borderId="0" xfId="0" applyFont="1" applyFill="1" applyBorder="1" applyAlignment="1">
      <alignment vertical="center"/>
    </xf>
    <xf numFmtId="0" fontId="141" fillId="0" borderId="0" xfId="0" applyFont="1" applyAlignment="1">
      <alignment vertical="center"/>
    </xf>
    <xf numFmtId="0" fontId="141" fillId="0" borderId="0" xfId="0" applyFont="1" applyFill="1" applyBorder="1" applyAlignment="1">
      <alignment vertical="center"/>
    </xf>
    <xf numFmtId="0" fontId="138" fillId="0" borderId="10" xfId="0" applyFont="1" applyBorder="1" applyAlignment="1">
      <alignment horizontal="center" vertical="center"/>
    </xf>
    <xf numFmtId="0" fontId="0" fillId="33" borderId="0" xfId="0" applyFill="1" applyAlignment="1">
      <alignment vertical="center"/>
    </xf>
    <xf numFmtId="0" fontId="0" fillId="34" borderId="0" xfId="0" applyFill="1" applyAlignment="1">
      <alignment vertical="center"/>
    </xf>
    <xf numFmtId="0" fontId="138" fillId="0" borderId="0" xfId="0" applyFont="1" applyAlignment="1">
      <alignment vertical="center"/>
    </xf>
    <xf numFmtId="49" fontId="138" fillId="0" borderId="0" xfId="0" applyNumberFormat="1" applyFont="1" applyAlignment="1">
      <alignment horizontal="right" vertical="center"/>
    </xf>
    <xf numFmtId="0" fontId="138" fillId="0" borderId="0" xfId="0" applyFont="1" applyAlignment="1">
      <alignment horizontal="right" vertical="center"/>
    </xf>
    <xf numFmtId="0" fontId="139" fillId="0" borderId="0" xfId="0" applyFont="1" applyAlignment="1">
      <alignment vertical="center"/>
    </xf>
    <xf numFmtId="0" fontId="142" fillId="33" borderId="11" xfId="0" applyFont="1" applyFill="1" applyBorder="1" applyAlignment="1">
      <alignment horizontal="center" vertical="center"/>
    </xf>
    <xf numFmtId="0" fontId="138" fillId="35" borderId="0" xfId="0" applyFont="1" applyFill="1" applyAlignment="1">
      <alignment vertical="center"/>
    </xf>
    <xf numFmtId="0" fontId="138" fillId="0" borderId="0" xfId="0" applyFont="1" applyFill="1" applyBorder="1" applyAlignment="1">
      <alignment horizontal="left" vertical="center"/>
    </xf>
    <xf numFmtId="0" fontId="143" fillId="35" borderId="0" xfId="0" applyFont="1" applyFill="1" applyAlignment="1">
      <alignment vertical="center"/>
    </xf>
    <xf numFmtId="0" fontId="138" fillId="35" borderId="0" xfId="0" applyFont="1" applyFill="1" applyAlignment="1">
      <alignment horizontal="center" vertical="center"/>
    </xf>
    <xf numFmtId="0" fontId="138" fillId="0" borderId="12" xfId="0" applyFont="1" applyBorder="1" applyAlignment="1">
      <alignment horizontal="center" vertical="center"/>
    </xf>
    <xf numFmtId="0" fontId="138" fillId="0" borderId="13" xfId="0" applyFont="1" applyBorder="1" applyAlignment="1">
      <alignment horizontal="center" vertical="center"/>
    </xf>
    <xf numFmtId="0" fontId="0" fillId="0" borderId="14" xfId="0" applyBorder="1" applyAlignment="1">
      <alignment vertical="center"/>
    </xf>
    <xf numFmtId="0" fontId="138" fillId="0" borderId="15" xfId="0" applyFont="1" applyBorder="1" applyAlignment="1">
      <alignment horizontal="center" vertical="center"/>
    </xf>
    <xf numFmtId="0" fontId="142" fillId="33" borderId="16" xfId="0" applyFont="1" applyFill="1" applyBorder="1" applyAlignment="1">
      <alignment horizontal="center" vertical="center"/>
    </xf>
    <xf numFmtId="0" fontId="138" fillId="0" borderId="17" xfId="0" applyFont="1" applyBorder="1" applyAlignment="1">
      <alignment horizontal="center" vertical="center"/>
    </xf>
    <xf numFmtId="0" fontId="142" fillId="33" borderId="18" xfId="0" applyFont="1" applyFill="1" applyBorder="1" applyAlignment="1">
      <alignment horizontal="center" vertical="center"/>
    </xf>
    <xf numFmtId="0" fontId="138" fillId="0" borderId="13" xfId="0" applyFont="1" applyBorder="1" applyAlignment="1">
      <alignment horizontal="center" vertical="center" wrapText="1"/>
    </xf>
    <xf numFmtId="0" fontId="144" fillId="33" borderId="19" xfId="0" applyFont="1" applyFill="1" applyBorder="1" applyAlignment="1">
      <alignment horizontal="center" vertical="center"/>
    </xf>
    <xf numFmtId="0" fontId="138" fillId="0" borderId="19" xfId="0" applyFont="1" applyBorder="1" applyAlignment="1">
      <alignment horizontal="center" vertical="center"/>
    </xf>
    <xf numFmtId="0" fontId="0" fillId="0" borderId="0" xfId="0" applyBorder="1" applyAlignment="1">
      <alignment vertical="center"/>
    </xf>
    <xf numFmtId="0" fontId="132" fillId="0" borderId="0" xfId="0" applyFont="1" applyFill="1" applyBorder="1" applyAlignment="1" applyProtection="1">
      <alignment vertical="center"/>
      <protection/>
    </xf>
    <xf numFmtId="0" fontId="141" fillId="0" borderId="0" xfId="0" applyFont="1" applyFill="1" applyBorder="1" applyAlignment="1" applyProtection="1">
      <alignment vertical="center"/>
      <protection/>
    </xf>
    <xf numFmtId="0" fontId="138" fillId="0" borderId="0" xfId="0" applyFont="1" applyFill="1" applyBorder="1" applyAlignment="1" applyProtection="1">
      <alignment horizontal="center" vertical="center"/>
      <protection/>
    </xf>
    <xf numFmtId="0" fontId="138" fillId="0" borderId="0" xfId="0" applyFont="1" applyFill="1" applyAlignment="1" applyProtection="1">
      <alignment vertical="center"/>
      <protection/>
    </xf>
    <xf numFmtId="0" fontId="138" fillId="0" borderId="0" xfId="0" applyFont="1" applyFill="1" applyBorder="1" applyAlignment="1" applyProtection="1">
      <alignment vertical="center"/>
      <protection/>
    </xf>
    <xf numFmtId="0" fontId="0" fillId="0" borderId="0" xfId="0" applyFill="1" applyAlignment="1" applyProtection="1">
      <alignment vertical="center"/>
      <protection/>
    </xf>
    <xf numFmtId="0" fontId="138" fillId="35" borderId="0" xfId="0" applyFont="1" applyFill="1" applyBorder="1" applyAlignment="1">
      <alignment horizontal="center" vertical="center"/>
    </xf>
    <xf numFmtId="0" fontId="0" fillId="35" borderId="0" xfId="0" applyFill="1" applyAlignment="1">
      <alignment vertical="center"/>
    </xf>
    <xf numFmtId="0" fontId="138" fillId="35" borderId="0" xfId="0" applyFont="1" applyFill="1" applyAlignment="1">
      <alignment horizontal="right" vertical="center"/>
    </xf>
    <xf numFmtId="0" fontId="138" fillId="35" borderId="20" xfId="0" applyFont="1" applyFill="1" applyBorder="1" applyAlignment="1">
      <alignment vertical="center"/>
    </xf>
    <xf numFmtId="0" fontId="138" fillId="35" borderId="21" xfId="0" applyFont="1" applyFill="1" applyBorder="1" applyAlignment="1">
      <alignment vertical="center"/>
    </xf>
    <xf numFmtId="0" fontId="138" fillId="35" borderId="22" xfId="0" applyFont="1" applyFill="1" applyBorder="1" applyAlignment="1">
      <alignment vertical="center"/>
    </xf>
    <xf numFmtId="0" fontId="138" fillId="35" borderId="0" xfId="0" applyFont="1" applyFill="1" applyBorder="1" applyAlignment="1">
      <alignment horizontal="right" vertical="center"/>
    </xf>
    <xf numFmtId="0" fontId="138" fillId="35" borderId="23" xfId="0" applyFont="1" applyFill="1" applyBorder="1" applyAlignment="1">
      <alignment vertical="center"/>
    </xf>
    <xf numFmtId="0" fontId="138" fillId="35" borderId="0" xfId="0" applyFont="1" applyFill="1" applyBorder="1" applyAlignment="1">
      <alignment vertical="center"/>
    </xf>
    <xf numFmtId="0" fontId="138" fillId="35" borderId="24" xfId="0" applyFont="1" applyFill="1" applyBorder="1" applyAlignment="1">
      <alignment vertical="center"/>
    </xf>
    <xf numFmtId="0" fontId="138" fillId="35" borderId="25" xfId="0" applyFont="1" applyFill="1" applyBorder="1" applyAlignment="1">
      <alignment horizontal="right" vertical="center"/>
    </xf>
    <xf numFmtId="0" fontId="138" fillId="35" borderId="26" xfId="0" applyFont="1" applyFill="1" applyBorder="1" applyAlignment="1">
      <alignment horizontal="right" vertical="center"/>
    </xf>
    <xf numFmtId="0" fontId="138" fillId="35" borderId="26" xfId="0" applyFont="1" applyFill="1" applyBorder="1" applyAlignment="1">
      <alignment horizontal="center" vertical="center"/>
    </xf>
    <xf numFmtId="0" fontId="138" fillId="35" borderId="26" xfId="0" applyFont="1" applyFill="1" applyBorder="1" applyAlignment="1">
      <alignment horizontal="left" vertical="center"/>
    </xf>
    <xf numFmtId="0" fontId="138" fillId="35" borderId="27" xfId="0" applyFont="1" applyFill="1" applyBorder="1" applyAlignment="1">
      <alignment vertical="center"/>
    </xf>
    <xf numFmtId="0" fontId="138" fillId="0" borderId="0" xfId="0" applyFont="1" applyAlignment="1" applyProtection="1">
      <alignment vertical="center"/>
      <protection/>
    </xf>
    <xf numFmtId="0" fontId="138" fillId="0" borderId="11" xfId="0" applyFont="1" applyBorder="1" applyAlignment="1" applyProtection="1">
      <alignment horizontal="center" vertical="center" shrinkToFit="1"/>
      <protection locked="0"/>
    </xf>
    <xf numFmtId="0" fontId="138" fillId="0" borderId="16" xfId="0" applyFont="1" applyBorder="1" applyAlignment="1" applyProtection="1">
      <alignment horizontal="center" vertical="center" shrinkToFit="1"/>
      <protection locked="0"/>
    </xf>
    <xf numFmtId="0" fontId="138" fillId="0" borderId="19" xfId="0" applyFont="1" applyBorder="1" applyAlignment="1" applyProtection="1">
      <alignment horizontal="center" vertical="center" shrinkToFit="1"/>
      <protection locked="0"/>
    </xf>
    <xf numFmtId="0" fontId="138" fillId="0" borderId="18" xfId="0" applyFont="1" applyBorder="1" applyAlignment="1" applyProtection="1">
      <alignment horizontal="center" vertical="center" shrinkToFit="1"/>
      <protection locked="0"/>
    </xf>
    <xf numFmtId="0" fontId="138" fillId="0" borderId="0" xfId="0" applyFont="1" applyFill="1" applyBorder="1" applyAlignment="1" applyProtection="1">
      <alignment horizontal="right" vertical="center"/>
      <protection/>
    </xf>
    <xf numFmtId="0" fontId="138" fillId="0" borderId="28" xfId="0" applyFont="1" applyBorder="1" applyAlignment="1">
      <alignment vertical="center"/>
    </xf>
    <xf numFmtId="0" fontId="138" fillId="0" borderId="29" xfId="0" applyFont="1" applyBorder="1" applyAlignment="1">
      <alignment horizontal="center" vertical="center"/>
    </xf>
    <xf numFmtId="0" fontId="138" fillId="0" borderId="30" xfId="0" applyFont="1" applyBorder="1" applyAlignment="1">
      <alignment vertical="center"/>
    </xf>
    <xf numFmtId="0" fontId="138" fillId="0" borderId="31" xfId="0" applyFont="1" applyBorder="1" applyAlignment="1">
      <alignment vertical="center"/>
    </xf>
    <xf numFmtId="0" fontId="0" fillId="0" borderId="0" xfId="0"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45" fillId="35" borderId="0" xfId="0" applyFont="1" applyFill="1" applyAlignment="1">
      <alignment vertical="center"/>
    </xf>
    <xf numFmtId="0" fontId="138" fillId="0" borderId="28" xfId="0" applyFont="1" applyBorder="1" applyAlignment="1">
      <alignment vertical="center"/>
    </xf>
    <xf numFmtId="0" fontId="138" fillId="0" borderId="33" xfId="0" applyFont="1" applyBorder="1" applyAlignment="1">
      <alignment vertical="center"/>
    </xf>
    <xf numFmtId="0" fontId="142" fillId="0" borderId="33" xfId="0" applyFont="1" applyBorder="1" applyAlignment="1">
      <alignment vertical="center"/>
    </xf>
    <xf numFmtId="0" fontId="138" fillId="0" borderId="29" xfId="0" applyFont="1" applyBorder="1" applyAlignment="1">
      <alignment vertical="center"/>
    </xf>
    <xf numFmtId="0" fontId="138" fillId="0" borderId="30" xfId="0" applyFont="1" applyBorder="1" applyAlignment="1">
      <alignment vertical="center"/>
    </xf>
    <xf numFmtId="0" fontId="138" fillId="0" borderId="0" xfId="0" applyFont="1" applyBorder="1" applyAlignment="1">
      <alignment vertical="center"/>
    </xf>
    <xf numFmtId="0" fontId="138" fillId="0" borderId="31" xfId="0" applyFont="1" applyBorder="1" applyAlignment="1">
      <alignment vertical="center"/>
    </xf>
    <xf numFmtId="0" fontId="138" fillId="0" borderId="34" xfId="0" applyFont="1" applyBorder="1" applyAlignment="1">
      <alignment vertical="center"/>
    </xf>
    <xf numFmtId="0" fontId="138" fillId="0" borderId="35" xfId="0" applyFont="1" applyBorder="1" applyAlignment="1">
      <alignment vertical="center"/>
    </xf>
    <xf numFmtId="0" fontId="138" fillId="0" borderId="32" xfId="0" applyFont="1" applyBorder="1" applyAlignment="1">
      <alignment vertical="center"/>
    </xf>
    <xf numFmtId="0" fontId="146" fillId="0" borderId="0" xfId="0" applyFont="1" applyAlignment="1">
      <alignment vertical="center"/>
    </xf>
    <xf numFmtId="0" fontId="146" fillId="0" borderId="11" xfId="0" applyFont="1" applyBorder="1" applyAlignment="1">
      <alignment horizontal="center" vertical="center"/>
    </xf>
    <xf numFmtId="0" fontId="147" fillId="0" borderId="0" xfId="0" applyFont="1" applyAlignment="1">
      <alignment vertical="center"/>
    </xf>
    <xf numFmtId="0" fontId="147" fillId="0" borderId="12" xfId="0" applyFont="1" applyBorder="1" applyAlignment="1">
      <alignment horizontal="center" vertical="center"/>
    </xf>
    <xf numFmtId="0" fontId="147" fillId="0" borderId="15" xfId="0" applyFont="1" applyBorder="1" applyAlignment="1">
      <alignment horizontal="center" vertical="center"/>
    </xf>
    <xf numFmtId="0" fontId="147" fillId="0" borderId="0" xfId="0" applyFont="1" applyAlignment="1">
      <alignment horizontal="center" vertical="center"/>
    </xf>
    <xf numFmtId="0" fontId="147" fillId="0" borderId="36" xfId="0" applyFont="1" applyBorder="1" applyAlignment="1">
      <alignment horizontal="center" vertical="center"/>
    </xf>
    <xf numFmtId="0" fontId="147" fillId="0" borderId="37" xfId="0" applyFont="1" applyBorder="1" applyAlignment="1">
      <alignment horizontal="center" vertical="center"/>
    </xf>
    <xf numFmtId="0" fontId="147" fillId="0" borderId="11" xfId="0" applyFont="1" applyBorder="1" applyAlignment="1">
      <alignment vertical="center"/>
    </xf>
    <xf numFmtId="0" fontId="147" fillId="0" borderId="11" xfId="0" applyFont="1" applyBorder="1" applyAlignment="1">
      <alignment horizontal="center" vertical="center"/>
    </xf>
    <xf numFmtId="0" fontId="147" fillId="0" borderId="38" xfId="0" applyFont="1" applyBorder="1" applyAlignment="1">
      <alignment vertical="center"/>
    </xf>
    <xf numFmtId="0" fontId="147" fillId="0" borderId="38" xfId="0" applyFont="1" applyBorder="1" applyAlignment="1">
      <alignment horizontal="center" vertical="center"/>
    </xf>
    <xf numFmtId="0" fontId="147" fillId="0" borderId="39" xfId="0" applyFont="1" applyBorder="1" applyAlignment="1">
      <alignment vertical="center"/>
    </xf>
    <xf numFmtId="0" fontId="147" fillId="0" borderId="39" xfId="0" applyFont="1" applyBorder="1" applyAlignment="1">
      <alignment horizontal="center" vertical="center"/>
    </xf>
    <xf numFmtId="0" fontId="147" fillId="0" borderId="40" xfId="0" applyFont="1" applyBorder="1" applyAlignment="1">
      <alignment vertical="center"/>
    </xf>
    <xf numFmtId="0" fontId="147" fillId="0" borderId="40" xfId="0" applyFont="1" applyBorder="1" applyAlignment="1">
      <alignment horizontal="center" vertical="center"/>
    </xf>
    <xf numFmtId="0" fontId="147" fillId="0" borderId="41" xfId="0" applyFont="1" applyBorder="1" applyAlignment="1">
      <alignment vertical="center"/>
    </xf>
    <xf numFmtId="0" fontId="147" fillId="0" borderId="41" xfId="0" applyFont="1" applyBorder="1" applyAlignment="1">
      <alignment horizontal="center" vertical="center"/>
    </xf>
    <xf numFmtId="0" fontId="147" fillId="0" borderId="42" xfId="0" applyFont="1" applyBorder="1" applyAlignment="1">
      <alignment vertical="center"/>
    </xf>
    <xf numFmtId="0" fontId="147" fillId="0" borderId="42" xfId="0" applyFont="1" applyBorder="1" applyAlignment="1">
      <alignment horizontal="center" vertical="center"/>
    </xf>
    <xf numFmtId="0" fontId="147" fillId="0" borderId="17" xfId="0" applyFont="1" applyBorder="1" applyAlignment="1">
      <alignment horizontal="center" vertical="center"/>
    </xf>
    <xf numFmtId="0" fontId="147" fillId="0" borderId="43" xfId="0" applyFont="1" applyBorder="1" applyAlignment="1">
      <alignment horizontal="center" vertical="center"/>
    </xf>
    <xf numFmtId="0" fontId="0" fillId="0" borderId="33" xfId="0" applyBorder="1" applyAlignment="1">
      <alignment vertical="center"/>
    </xf>
    <xf numFmtId="0" fontId="0" fillId="0" borderId="35" xfId="0" applyBorder="1" applyAlignment="1">
      <alignment vertical="center"/>
    </xf>
    <xf numFmtId="0" fontId="148" fillId="0" borderId="44" xfId="0" applyFont="1" applyBorder="1" applyAlignment="1">
      <alignment horizontal="center" vertical="center"/>
    </xf>
    <xf numFmtId="0" fontId="0" fillId="35" borderId="19" xfId="0" applyFill="1" applyBorder="1" applyAlignment="1">
      <alignment vertical="center" textRotation="255"/>
    </xf>
    <xf numFmtId="0" fontId="0" fillId="35" borderId="45" xfId="0" applyFill="1" applyBorder="1" applyAlignment="1">
      <alignment vertical="center"/>
    </xf>
    <xf numFmtId="0" fontId="0" fillId="35" borderId="46" xfId="0" applyFill="1" applyBorder="1" applyAlignment="1">
      <alignment vertical="center"/>
    </xf>
    <xf numFmtId="0" fontId="147" fillId="0" borderId="47" xfId="0" applyFont="1" applyBorder="1" applyAlignment="1">
      <alignment horizontal="center" vertical="center"/>
    </xf>
    <xf numFmtId="0" fontId="147" fillId="0" borderId="48" xfId="0" applyFont="1" applyBorder="1" applyAlignment="1">
      <alignment horizontal="center" vertical="center"/>
    </xf>
    <xf numFmtId="0" fontId="149" fillId="0" borderId="38" xfId="0" applyFont="1" applyFill="1" applyBorder="1" applyAlignment="1" applyProtection="1">
      <alignment horizontal="center" vertical="center" shrinkToFit="1"/>
      <protection/>
    </xf>
    <xf numFmtId="0" fontId="149" fillId="0" borderId="39" xfId="0" applyFont="1" applyFill="1" applyBorder="1" applyAlignment="1" applyProtection="1">
      <alignment horizontal="center" vertical="center" shrinkToFit="1"/>
      <protection/>
    </xf>
    <xf numFmtId="0" fontId="149" fillId="0" borderId="40" xfId="0" applyFont="1" applyFill="1" applyBorder="1" applyAlignment="1" applyProtection="1">
      <alignment horizontal="center" vertical="center" shrinkToFit="1"/>
      <protection/>
    </xf>
    <xf numFmtId="0" fontId="147" fillId="0" borderId="38" xfId="0" applyFont="1" applyBorder="1" applyAlignment="1">
      <alignment horizontal="center" vertical="center" shrinkToFit="1"/>
    </xf>
    <xf numFmtId="0" fontId="147" fillId="0" borderId="39" xfId="0" applyFont="1" applyBorder="1" applyAlignment="1">
      <alignment horizontal="center" vertical="center" shrinkToFit="1"/>
    </xf>
    <xf numFmtId="0" fontId="147" fillId="0" borderId="41" xfId="0" applyFont="1" applyBorder="1" applyAlignment="1">
      <alignment horizontal="center" vertical="center" shrinkToFit="1"/>
    </xf>
    <xf numFmtId="0" fontId="147" fillId="0" borderId="40" xfId="0" applyFont="1" applyBorder="1" applyAlignment="1">
      <alignment horizontal="center" vertical="center" shrinkToFit="1"/>
    </xf>
    <xf numFmtId="0" fontId="147" fillId="0" borderId="42" xfId="0" applyFont="1" applyBorder="1" applyAlignment="1">
      <alignment horizontal="center" vertical="center" shrinkToFit="1"/>
    </xf>
    <xf numFmtId="0" fontId="139" fillId="0" borderId="0" xfId="63" applyFont="1">
      <alignment vertical="center"/>
      <protection/>
    </xf>
    <xf numFmtId="0" fontId="138" fillId="0" borderId="0" xfId="63" applyFont="1">
      <alignment vertical="center"/>
      <protection/>
    </xf>
    <xf numFmtId="0" fontId="138" fillId="0" borderId="0" xfId="63" applyFont="1" applyAlignment="1">
      <alignment horizontal="right" vertical="center"/>
      <protection/>
    </xf>
    <xf numFmtId="0" fontId="146" fillId="0" borderId="0" xfId="0" applyFont="1" applyFill="1" applyBorder="1" applyAlignment="1" applyProtection="1">
      <alignment horizontal="center" vertical="center"/>
      <protection/>
    </xf>
    <xf numFmtId="0" fontId="138" fillId="0" borderId="49" xfId="0" applyFont="1" applyBorder="1" applyAlignment="1">
      <alignment horizontal="center" vertical="center"/>
    </xf>
    <xf numFmtId="0" fontId="139" fillId="0" borderId="0" xfId="0" applyFont="1" applyAlignment="1" applyProtection="1">
      <alignment vertical="center"/>
      <protection/>
    </xf>
    <xf numFmtId="0" fontId="5" fillId="35" borderId="0" xfId="0" applyFont="1" applyFill="1" applyBorder="1" applyAlignment="1" applyProtection="1">
      <alignment vertical="center"/>
      <protection/>
    </xf>
    <xf numFmtId="0" fontId="138" fillId="35" borderId="0" xfId="0" applyFont="1" applyFill="1" applyAlignment="1" applyProtection="1">
      <alignment horizontal="center" vertical="center"/>
      <protection/>
    </xf>
    <xf numFmtId="0" fontId="138" fillId="0" borderId="0" xfId="0" applyFont="1" applyAlignment="1" applyProtection="1">
      <alignment horizontal="center" vertical="center"/>
      <protection/>
    </xf>
    <xf numFmtId="0" fontId="139" fillId="0" borderId="0" xfId="0" applyFont="1" applyFill="1" applyBorder="1" applyAlignment="1" applyProtection="1">
      <alignment vertical="center"/>
      <protection/>
    </xf>
    <xf numFmtId="0" fontId="138" fillId="0" borderId="0" xfId="0" applyFont="1" applyFill="1" applyBorder="1" applyAlignment="1" applyProtection="1">
      <alignment vertical="center"/>
      <protection/>
    </xf>
    <xf numFmtId="0" fontId="138" fillId="0" borderId="50" xfId="0" applyFont="1" applyFill="1" applyBorder="1" applyAlignment="1" applyProtection="1">
      <alignment horizontal="center" vertical="center"/>
      <protection/>
    </xf>
    <xf numFmtId="0" fontId="138" fillId="0" borderId="11" xfId="0" applyFont="1" applyFill="1" applyBorder="1" applyAlignment="1" applyProtection="1">
      <alignment horizontal="center" vertical="center"/>
      <protection/>
    </xf>
    <xf numFmtId="0" fontId="138" fillId="0" borderId="38" xfId="0" applyFont="1" applyFill="1" applyBorder="1" applyAlignment="1" applyProtection="1">
      <alignment horizontal="center" vertical="center"/>
      <protection/>
    </xf>
    <xf numFmtId="0" fontId="138" fillId="0" borderId="39" xfId="0" applyFont="1" applyFill="1" applyBorder="1" applyAlignment="1" applyProtection="1">
      <alignment horizontal="center" vertical="center"/>
      <protection/>
    </xf>
    <xf numFmtId="0" fontId="138" fillId="0" borderId="40" xfId="0" applyFont="1" applyFill="1" applyBorder="1" applyAlignment="1" applyProtection="1">
      <alignment horizontal="center" vertical="center"/>
      <protection/>
    </xf>
    <xf numFmtId="0" fontId="150" fillId="0" borderId="14" xfId="0" applyFont="1" applyFill="1" applyBorder="1" applyAlignment="1" applyProtection="1">
      <alignment vertical="center"/>
      <protection/>
    </xf>
    <xf numFmtId="0" fontId="150" fillId="0" borderId="14" xfId="0" applyFont="1" applyFill="1" applyBorder="1" applyAlignment="1" applyProtection="1">
      <alignment horizontal="right" vertical="center"/>
      <protection/>
    </xf>
    <xf numFmtId="0" fontId="150" fillId="0" borderId="0" xfId="0" applyFont="1" applyFill="1" applyBorder="1" applyAlignment="1" applyProtection="1">
      <alignment horizontal="right" vertical="center"/>
      <protection/>
    </xf>
    <xf numFmtId="0" fontId="142" fillId="0" borderId="0" xfId="0" applyFont="1" applyFill="1" applyBorder="1" applyAlignment="1" applyProtection="1">
      <alignment horizontal="center" vertical="center"/>
      <protection/>
    </xf>
    <xf numFmtId="0" fontId="146" fillId="0" borderId="10" xfId="0" applyFont="1" applyFill="1" applyBorder="1" applyAlignment="1" applyProtection="1">
      <alignment horizontal="center" vertical="center"/>
      <protection/>
    </xf>
    <xf numFmtId="0" fontId="138" fillId="0" borderId="51" xfId="0" applyFont="1" applyFill="1" applyBorder="1" applyAlignment="1" applyProtection="1">
      <alignment vertical="center"/>
      <protection/>
    </xf>
    <xf numFmtId="0" fontId="0" fillId="0" borderId="51" xfId="0" applyFill="1" applyBorder="1" applyAlignment="1" applyProtection="1">
      <alignment vertical="center"/>
      <protection/>
    </xf>
    <xf numFmtId="0" fontId="138" fillId="0" borderId="0" xfId="0" applyFont="1" applyFill="1" applyAlignment="1" applyProtection="1">
      <alignment horizontal="center" vertical="center"/>
      <protection/>
    </xf>
    <xf numFmtId="0" fontId="136" fillId="0" borderId="0" xfId="61" applyAlignment="1" applyProtection="1">
      <alignment horizontal="right" vertical="center" shrinkToFit="1"/>
      <protection/>
    </xf>
    <xf numFmtId="0" fontId="136" fillId="0" borderId="0" xfId="61" applyAlignment="1" applyProtection="1">
      <alignment vertical="center"/>
      <protection/>
    </xf>
    <xf numFmtId="0" fontId="148" fillId="0" borderId="0" xfId="61" applyFont="1" applyFill="1" applyBorder="1" applyAlignment="1" applyProtection="1">
      <alignment horizontal="right" vertical="center"/>
      <protection/>
    </xf>
    <xf numFmtId="0" fontId="151" fillId="0" borderId="0" xfId="61" applyFont="1" applyFill="1" applyBorder="1" applyAlignment="1" applyProtection="1">
      <alignment horizontal="center" vertical="center"/>
      <protection/>
    </xf>
    <xf numFmtId="0" fontId="146" fillId="0" borderId="0" xfId="61" applyFont="1" applyFill="1" applyBorder="1" applyAlignment="1" applyProtection="1">
      <alignment/>
      <protection/>
    </xf>
    <xf numFmtId="0" fontId="0" fillId="0" borderId="0" xfId="0" applyAlignment="1" applyProtection="1">
      <alignment vertical="center"/>
      <protection/>
    </xf>
    <xf numFmtId="0" fontId="152" fillId="0" borderId="0" xfId="0" applyFont="1" applyBorder="1" applyAlignment="1" applyProtection="1">
      <alignment vertical="center"/>
      <protection/>
    </xf>
    <xf numFmtId="0" fontId="136" fillId="0" borderId="0" xfId="61" applyFont="1" applyAlignment="1" applyProtection="1">
      <alignment vertical="center"/>
      <protection/>
    </xf>
    <xf numFmtId="0" fontId="6" fillId="0" borderId="0" xfId="61" applyFont="1" applyAlignment="1" applyProtection="1">
      <alignment horizontal="center" shrinkToFit="1"/>
      <protection/>
    </xf>
    <xf numFmtId="0" fontId="8" fillId="0" borderId="0" xfId="61" applyFont="1" applyBorder="1" applyAlignment="1" applyProtection="1">
      <alignment vertical="center" shrinkToFit="1"/>
      <protection/>
    </xf>
    <xf numFmtId="0" fontId="10" fillId="0" borderId="0" xfId="61" applyFont="1" applyBorder="1" applyAlignment="1" applyProtection="1">
      <alignment horizontal="center" vertical="center"/>
      <protection/>
    </xf>
    <xf numFmtId="0" fontId="11" fillId="0" borderId="52" xfId="61" applyFont="1" applyBorder="1" applyAlignment="1" applyProtection="1">
      <alignment horizontal="center" vertical="center"/>
      <protection/>
    </xf>
    <xf numFmtId="0" fontId="11" fillId="0" borderId="53" xfId="61" applyFont="1" applyBorder="1" applyAlignment="1" applyProtection="1">
      <alignment horizontal="center" vertical="center"/>
      <protection/>
    </xf>
    <xf numFmtId="0" fontId="11" fillId="0" borderId="0" xfId="61" applyFont="1" applyAlignment="1" applyProtection="1">
      <alignment horizontal="left" vertical="center"/>
      <protection/>
    </xf>
    <xf numFmtId="0" fontId="19" fillId="0" borderId="16" xfId="61" applyFont="1" applyBorder="1" applyAlignment="1" applyProtection="1">
      <alignment horizontal="center" vertical="center"/>
      <protection/>
    </xf>
    <xf numFmtId="0" fontId="14" fillId="0" borderId="0" xfId="61" applyFont="1" applyBorder="1" applyAlignment="1" applyProtection="1">
      <alignment horizontal="left" vertical="center"/>
      <protection/>
    </xf>
    <xf numFmtId="0" fontId="11" fillId="0" borderId="0" xfId="61" applyFont="1" applyAlignment="1" applyProtection="1">
      <alignment horizontal="center" vertical="center"/>
      <protection/>
    </xf>
    <xf numFmtId="0" fontId="12" fillId="0" borderId="12" xfId="61" applyFont="1" applyBorder="1" applyAlignment="1" applyProtection="1">
      <alignment horizontal="distributed" vertical="center" indent="1" shrinkToFit="1"/>
      <protection/>
    </xf>
    <xf numFmtId="0" fontId="19" fillId="0" borderId="15" xfId="61" applyFont="1" applyBorder="1" applyAlignment="1" applyProtection="1">
      <alignment horizontal="center" vertical="center"/>
      <protection/>
    </xf>
    <xf numFmtId="0" fontId="12" fillId="0" borderId="36" xfId="61" applyFont="1" applyBorder="1" applyAlignment="1" applyProtection="1">
      <alignment horizontal="distributed" vertical="center" indent="1" shrinkToFit="1"/>
      <protection/>
    </xf>
    <xf numFmtId="0" fontId="19" fillId="0" borderId="37" xfId="61" applyFont="1" applyBorder="1" applyAlignment="1" applyProtection="1">
      <alignment horizontal="center" vertical="center"/>
      <protection/>
    </xf>
    <xf numFmtId="0" fontId="12" fillId="0" borderId="54" xfId="61" applyFont="1" applyBorder="1" applyAlignment="1" applyProtection="1">
      <alignment horizontal="distributed" vertical="center" indent="2"/>
      <protection/>
    </xf>
    <xf numFmtId="0" fontId="12" fillId="0" borderId="55" xfId="61" applyFont="1" applyBorder="1" applyAlignment="1" applyProtection="1">
      <alignment horizontal="distributed" vertical="center" indent="2"/>
      <protection/>
    </xf>
    <xf numFmtId="0" fontId="136" fillId="0" borderId="0" xfId="61" applyBorder="1" applyAlignment="1" applyProtection="1">
      <alignment vertical="center"/>
      <protection/>
    </xf>
    <xf numFmtId="0" fontId="151" fillId="0" borderId="0" xfId="61" applyFont="1" applyBorder="1" applyAlignment="1" applyProtection="1">
      <alignment vertical="center" shrinkToFit="1"/>
      <protection/>
    </xf>
    <xf numFmtId="0" fontId="15" fillId="0" borderId="0" xfId="61" applyFont="1" applyBorder="1" applyAlignment="1" applyProtection="1">
      <alignment/>
      <protection/>
    </xf>
    <xf numFmtId="0" fontId="136" fillId="0" borderId="0" xfId="61" applyBorder="1" applyAlignment="1" applyProtection="1">
      <alignment horizontal="right" shrinkToFit="1"/>
      <protection/>
    </xf>
    <xf numFmtId="0" fontId="136" fillId="0" borderId="0" xfId="61" applyBorder="1" applyAlignment="1" applyProtection="1">
      <alignment horizontal="right"/>
      <protection/>
    </xf>
    <xf numFmtId="0" fontId="0" fillId="0" borderId="0" xfId="0" applyFill="1" applyBorder="1" applyAlignment="1">
      <alignment vertical="center"/>
    </xf>
    <xf numFmtId="0" fontId="29" fillId="0" borderId="0" xfId="0" applyFont="1" applyFill="1" applyAlignment="1">
      <alignment vertical="center"/>
    </xf>
    <xf numFmtId="0" fontId="146" fillId="0" borderId="0" xfId="0" applyFont="1" applyAlignment="1">
      <alignment vertical="center" shrinkToFit="1"/>
    </xf>
    <xf numFmtId="0" fontId="153" fillId="0" borderId="11" xfId="0" applyFont="1" applyBorder="1" applyAlignment="1" applyProtection="1">
      <alignment horizontal="center" vertical="center" shrinkToFit="1"/>
      <protection/>
    </xf>
    <xf numFmtId="0" fontId="12" fillId="0" borderId="19" xfId="61" applyFont="1" applyBorder="1" applyAlignment="1" applyProtection="1">
      <alignment horizontal="center" vertical="center" shrinkToFit="1"/>
      <protection/>
    </xf>
    <xf numFmtId="0" fontId="12" fillId="0" borderId="34" xfId="61" applyFont="1" applyBorder="1" applyAlignment="1" applyProtection="1">
      <alignment horizontal="distributed" vertical="center" indent="1"/>
      <protection/>
    </xf>
    <xf numFmtId="5" fontId="19" fillId="0" borderId="56" xfId="61" applyNumberFormat="1" applyFont="1" applyBorder="1" applyAlignment="1" applyProtection="1">
      <alignment vertical="center"/>
      <protection/>
    </xf>
    <xf numFmtId="0" fontId="9" fillId="0" borderId="0" xfId="61" applyFont="1" applyBorder="1" applyAlignment="1" applyProtection="1">
      <alignment horizontal="center" vertical="center" shrinkToFit="1"/>
      <protection/>
    </xf>
    <xf numFmtId="0" fontId="12" fillId="0" borderId="32" xfId="61" applyFont="1" applyBorder="1" applyAlignment="1" applyProtection="1">
      <alignment horizontal="center" vertical="center"/>
      <protection/>
    </xf>
    <xf numFmtId="0" fontId="12" fillId="0" borderId="57" xfId="61" applyFont="1" applyBorder="1" applyAlignment="1" applyProtection="1">
      <alignment horizontal="distributed" vertical="center" indent="1" shrinkToFit="1"/>
      <protection/>
    </xf>
    <xf numFmtId="0" fontId="12" fillId="0" borderId="54" xfId="61" applyFont="1" applyBorder="1" applyAlignment="1" applyProtection="1">
      <alignment horizontal="distributed" vertical="center" indent="1" shrinkToFit="1"/>
      <protection/>
    </xf>
    <xf numFmtId="0" fontId="12" fillId="0" borderId="58" xfId="61" applyFont="1" applyBorder="1" applyAlignment="1" applyProtection="1">
      <alignment horizontal="center" vertical="center" shrinkToFit="1"/>
      <protection/>
    </xf>
    <xf numFmtId="0" fontId="138" fillId="0" borderId="59" xfId="0" applyFont="1" applyBorder="1" applyAlignment="1">
      <alignment horizontal="center" vertical="center" wrapText="1"/>
    </xf>
    <xf numFmtId="0" fontId="142" fillId="33" borderId="60" xfId="0" applyNumberFormat="1" applyFont="1" applyFill="1" applyBorder="1" applyAlignment="1">
      <alignment horizontal="center" vertical="center"/>
    </xf>
    <xf numFmtId="0" fontId="138" fillId="0" borderId="60" xfId="0" applyNumberFormat="1" applyFont="1" applyBorder="1" applyAlignment="1" applyProtection="1">
      <alignment horizontal="center" vertical="center" shrinkToFit="1"/>
      <protection locked="0"/>
    </xf>
    <xf numFmtId="0" fontId="7" fillId="0" borderId="61" xfId="61" applyFont="1" applyBorder="1" applyAlignment="1" applyProtection="1">
      <alignment horizontal="center" vertical="center" shrinkToFit="1"/>
      <protection/>
    </xf>
    <xf numFmtId="0" fontId="154" fillId="0" borderId="0" xfId="0" applyFont="1" applyFill="1" applyBorder="1" applyAlignment="1">
      <alignment vertical="center"/>
    </xf>
    <xf numFmtId="0" fontId="12" fillId="13" borderId="34" xfId="61" applyFont="1" applyFill="1" applyBorder="1" applyAlignment="1" applyProtection="1">
      <alignment horizontal="distributed" vertical="center" indent="2"/>
      <protection/>
    </xf>
    <xf numFmtId="0" fontId="30" fillId="0" borderId="0" xfId="0" applyFont="1" applyFill="1" applyAlignment="1">
      <alignment horizontal="right" vertical="center"/>
    </xf>
    <xf numFmtId="0" fontId="141" fillId="0" borderId="0" xfId="61" applyFont="1" applyAlignment="1" applyProtection="1">
      <alignment horizontal="center" vertical="center"/>
      <protection/>
    </xf>
    <xf numFmtId="176" fontId="138" fillId="0" borderId="0" xfId="0" applyNumberFormat="1" applyFont="1" applyAlignment="1">
      <alignment vertical="center"/>
    </xf>
    <xf numFmtId="0" fontId="138" fillId="0" borderId="11" xfId="0" applyFont="1" applyBorder="1" applyAlignment="1">
      <alignment horizontal="center" vertical="center" shrinkToFit="1"/>
    </xf>
    <xf numFmtId="0" fontId="19" fillId="0" borderId="62" xfId="61" applyNumberFormat="1" applyFont="1" applyBorder="1" applyAlignment="1" applyProtection="1">
      <alignment horizontal="center" vertical="center"/>
      <protection locked="0"/>
    </xf>
    <xf numFmtId="0" fontId="19" fillId="0" borderId="63" xfId="61" applyNumberFormat="1" applyFont="1" applyBorder="1" applyAlignment="1" applyProtection="1">
      <alignment vertical="center"/>
      <protection/>
    </xf>
    <xf numFmtId="0" fontId="146" fillId="0" borderId="0" xfId="0" applyFont="1" applyAlignment="1">
      <alignment vertical="center"/>
    </xf>
    <xf numFmtId="0" fontId="140" fillId="0" borderId="0" xfId="0" applyFont="1" applyAlignment="1">
      <alignment vertical="center"/>
    </xf>
    <xf numFmtId="0" fontId="14" fillId="0" borderId="0" xfId="0" applyFont="1" applyAlignment="1">
      <alignment vertical="center"/>
    </xf>
    <xf numFmtId="0" fontId="8" fillId="0" borderId="64" xfId="61" applyFont="1" applyBorder="1" applyAlignment="1" applyProtection="1">
      <alignment horizontal="center" vertical="center" shrinkToFit="1"/>
      <protection/>
    </xf>
    <xf numFmtId="0" fontId="8" fillId="0" borderId="65" xfId="61" applyFont="1" applyBorder="1" applyAlignment="1" applyProtection="1">
      <alignment horizontal="center" vertical="center" shrinkToFit="1"/>
      <protection/>
    </xf>
    <xf numFmtId="0" fontId="138" fillId="0" borderId="47" xfId="0" applyFont="1" applyBorder="1" applyAlignment="1">
      <alignment horizontal="center" vertical="center"/>
    </xf>
    <xf numFmtId="0" fontId="144" fillId="33" borderId="66" xfId="0" applyFont="1" applyFill="1" applyBorder="1" applyAlignment="1">
      <alignment horizontal="center" vertical="center"/>
    </xf>
    <xf numFmtId="0" fontId="155" fillId="0" borderId="0" xfId="63" applyFont="1">
      <alignment vertical="center"/>
      <protection/>
    </xf>
    <xf numFmtId="0" fontId="138" fillId="0" borderId="66" xfId="0" applyFont="1" applyBorder="1" applyAlignment="1" applyProtection="1">
      <alignment horizontal="center" vertical="center"/>
      <protection locked="0"/>
    </xf>
    <xf numFmtId="0" fontId="0" fillId="0" borderId="0" xfId="0" applyAlignment="1">
      <alignment horizontal="center" vertical="center"/>
    </xf>
    <xf numFmtId="0" fontId="138" fillId="36" borderId="67" xfId="0" applyFont="1" applyFill="1" applyBorder="1" applyAlignment="1" applyProtection="1">
      <alignment horizontal="center" vertical="center"/>
      <protection/>
    </xf>
    <xf numFmtId="0" fontId="142" fillId="33" borderId="68" xfId="0" applyFont="1" applyFill="1" applyBorder="1" applyAlignment="1" applyProtection="1">
      <alignment horizontal="center" vertical="center"/>
      <protection/>
    </xf>
    <xf numFmtId="2" fontId="138" fillId="36" borderId="68" xfId="0" applyNumberFormat="1" applyFont="1" applyFill="1" applyBorder="1" applyAlignment="1" applyProtection="1">
      <alignment horizontal="center" vertical="center" shrinkToFit="1"/>
      <protection/>
    </xf>
    <xf numFmtId="5" fontId="19" fillId="0" borderId="16" xfId="61" applyNumberFormat="1" applyFont="1" applyBorder="1" applyAlignment="1" applyProtection="1">
      <alignment vertical="center"/>
      <protection/>
    </xf>
    <xf numFmtId="0" fontId="40" fillId="0" borderId="69" xfId="61" applyFont="1" applyBorder="1" applyAlignment="1" applyProtection="1">
      <alignment horizontal="distributed" vertical="center" indent="1"/>
      <protection/>
    </xf>
    <xf numFmtId="5" fontId="19" fillId="0" borderId="70" xfId="61" applyNumberFormat="1" applyFont="1" applyBorder="1" applyAlignment="1" applyProtection="1">
      <alignment vertical="center"/>
      <protection/>
    </xf>
    <xf numFmtId="0" fontId="41" fillId="0" borderId="58" xfId="61" applyFont="1" applyBorder="1" applyAlignment="1" applyProtection="1">
      <alignment horizontal="distributed" vertical="center" indent="1"/>
      <protection/>
    </xf>
    <xf numFmtId="0" fontId="147" fillId="0" borderId="71" xfId="0" applyFont="1" applyBorder="1" applyAlignment="1">
      <alignment horizontal="center" vertical="center"/>
    </xf>
    <xf numFmtId="0" fontId="147" fillId="0" borderId="72" xfId="0" applyFont="1" applyBorder="1" applyAlignment="1">
      <alignment horizontal="center" vertical="center"/>
    </xf>
    <xf numFmtId="0" fontId="147" fillId="0" borderId="73" xfId="0" applyFont="1" applyBorder="1" applyAlignment="1">
      <alignment horizontal="center" vertical="center"/>
    </xf>
    <xf numFmtId="0" fontId="147" fillId="0" borderId="74" xfId="0" applyFont="1" applyBorder="1" applyAlignment="1">
      <alignment horizontal="center" vertical="center"/>
    </xf>
    <xf numFmtId="0" fontId="147" fillId="0" borderId="75" xfId="0" applyFont="1" applyBorder="1" applyAlignment="1">
      <alignment horizontal="center" vertical="center"/>
    </xf>
    <xf numFmtId="0" fontId="147" fillId="0" borderId="76" xfId="0" applyFont="1" applyBorder="1" applyAlignment="1">
      <alignment horizontal="center" vertical="center"/>
    </xf>
    <xf numFmtId="0" fontId="10" fillId="0" borderId="54" xfId="61" applyFont="1" applyBorder="1" applyAlignment="1" applyProtection="1">
      <alignment horizontal="center" vertical="center"/>
      <protection/>
    </xf>
    <xf numFmtId="0" fontId="19" fillId="0" borderId="77" xfId="61" applyNumberFormat="1" applyFont="1" applyBorder="1" applyAlignment="1" applyProtection="1">
      <alignment horizontal="right" vertical="center"/>
      <protection/>
    </xf>
    <xf numFmtId="0" fontId="0" fillId="0" borderId="0" xfId="0" applyAlignment="1">
      <alignment vertical="center"/>
    </xf>
    <xf numFmtId="0" fontId="156" fillId="0" borderId="0" xfId="0" applyFont="1" applyAlignment="1">
      <alignment vertical="center"/>
    </xf>
    <xf numFmtId="0" fontId="0" fillId="0" borderId="0" xfId="0" applyAlignment="1">
      <alignment vertical="center"/>
    </xf>
    <xf numFmtId="0" fontId="138" fillId="0" borderId="0" xfId="0" applyFont="1" applyAlignment="1">
      <alignment horizontal="center" vertical="center"/>
    </xf>
    <xf numFmtId="0" fontId="138" fillId="0" borderId="51" xfId="0" applyFont="1" applyFill="1" applyBorder="1" applyAlignment="1" applyProtection="1">
      <alignment horizontal="center" vertical="center"/>
      <protection/>
    </xf>
    <xf numFmtId="0" fontId="138" fillId="0" borderId="0" xfId="0" applyFont="1" applyFill="1" applyBorder="1" applyAlignment="1">
      <alignment horizontal="center" vertical="center"/>
    </xf>
    <xf numFmtId="0" fontId="138" fillId="0" borderId="0" xfId="0" applyFont="1" applyAlignment="1">
      <alignment horizontal="center" vertical="center"/>
    </xf>
    <xf numFmtId="0" fontId="9" fillId="0" borderId="35" xfId="61" applyFont="1" applyBorder="1" applyAlignment="1" applyProtection="1">
      <alignment horizontal="center" vertical="center"/>
      <protection/>
    </xf>
    <xf numFmtId="0" fontId="9" fillId="0" borderId="0" xfId="61" applyFont="1" applyBorder="1" applyAlignment="1" applyProtection="1">
      <alignment horizontal="center" vertical="center"/>
      <protection/>
    </xf>
    <xf numFmtId="0" fontId="138" fillId="0" borderId="42" xfId="0" applyFont="1" applyFill="1" applyBorder="1" applyAlignment="1" applyProtection="1">
      <alignment horizontal="center" vertical="center"/>
      <protection/>
    </xf>
    <xf numFmtId="0" fontId="149" fillId="0" borderId="42" xfId="0" applyFont="1" applyFill="1" applyBorder="1" applyAlignment="1" applyProtection="1">
      <alignment horizontal="center" vertical="center" shrinkToFit="1"/>
      <protection/>
    </xf>
    <xf numFmtId="9" fontId="0" fillId="0" borderId="0" xfId="42" applyFont="1" applyBorder="1" applyAlignment="1">
      <alignment vertical="center"/>
    </xf>
    <xf numFmtId="0" fontId="138" fillId="0" borderId="12" xfId="0" applyFont="1" applyBorder="1" applyAlignment="1" applyProtection="1">
      <alignment horizontal="center" vertical="center"/>
      <protection locked="0"/>
    </xf>
    <xf numFmtId="0" fontId="138" fillId="0" borderId="13" xfId="0" applyFont="1" applyBorder="1" applyAlignment="1" applyProtection="1">
      <alignment horizontal="center" vertical="center"/>
      <protection locked="0"/>
    </xf>
    <xf numFmtId="0" fontId="142" fillId="33" borderId="19" xfId="0" applyFont="1" applyFill="1" applyBorder="1" applyAlignment="1" applyProtection="1">
      <alignment horizontal="center" vertical="center"/>
      <protection locked="0"/>
    </xf>
    <xf numFmtId="0" fontId="142" fillId="33" borderId="11" xfId="0" applyFont="1" applyFill="1" applyBorder="1" applyAlignment="1" applyProtection="1">
      <alignment horizontal="center" vertical="center"/>
      <protection locked="0"/>
    </xf>
    <xf numFmtId="2" fontId="138" fillId="0" borderId="11" xfId="0" applyNumberFormat="1" applyFont="1" applyBorder="1" applyAlignment="1" applyProtection="1">
      <alignment horizontal="center" vertical="center" shrinkToFit="1"/>
      <protection locked="0"/>
    </xf>
    <xf numFmtId="0" fontId="138" fillId="0" borderId="13" xfId="0" applyFont="1" applyBorder="1" applyAlignment="1" applyProtection="1">
      <alignment horizontal="center" vertical="center" wrapText="1"/>
      <protection locked="0"/>
    </xf>
    <xf numFmtId="0" fontId="142" fillId="33" borderId="11" xfId="0" applyFont="1" applyFill="1" applyBorder="1" applyAlignment="1" applyProtection="1">
      <alignment horizontal="center" vertical="center"/>
      <protection/>
    </xf>
    <xf numFmtId="0" fontId="138" fillId="0" borderId="11" xfId="0" applyFont="1" applyBorder="1" applyAlignment="1" applyProtection="1">
      <alignment horizontal="center" vertical="center" shrinkToFit="1"/>
      <protection/>
    </xf>
    <xf numFmtId="0" fontId="138" fillId="36" borderId="13" xfId="0" applyFont="1" applyFill="1" applyBorder="1" applyAlignment="1" applyProtection="1">
      <alignment horizontal="center" vertical="center" wrapText="1"/>
      <protection/>
    </xf>
    <xf numFmtId="0" fontId="138" fillId="0" borderId="78" xfId="0" applyFont="1" applyBorder="1" applyAlignment="1">
      <alignment horizontal="center" vertical="center"/>
    </xf>
    <xf numFmtId="0" fontId="138" fillId="0" borderId="57" xfId="0" applyFont="1" applyBorder="1" applyAlignment="1">
      <alignment horizontal="center" vertical="center"/>
    </xf>
    <xf numFmtId="0" fontId="138" fillId="0" borderId="79" xfId="0" applyFont="1" applyBorder="1" applyAlignment="1">
      <alignment horizontal="center" vertical="center"/>
    </xf>
    <xf numFmtId="0" fontId="138" fillId="0" borderId="54" xfId="0" applyFont="1" applyBorder="1" applyAlignment="1">
      <alignment horizontal="center" vertical="center"/>
    </xf>
    <xf numFmtId="2" fontId="138" fillId="0" borderId="13" xfId="0" applyNumberFormat="1" applyFont="1" applyBorder="1" applyAlignment="1" applyProtection="1">
      <alignment horizontal="center" vertical="center"/>
      <protection locked="0"/>
    </xf>
    <xf numFmtId="2" fontId="138" fillId="0" borderId="80" xfId="0" applyNumberFormat="1" applyFont="1" applyBorder="1" applyAlignment="1" applyProtection="1">
      <alignment horizontal="center" vertical="center"/>
      <protection locked="0"/>
    </xf>
    <xf numFmtId="0" fontId="138" fillId="0" borderId="37" xfId="0" applyFont="1" applyBorder="1" applyAlignment="1">
      <alignment horizontal="center" vertical="center"/>
    </xf>
    <xf numFmtId="0" fontId="138" fillId="0" borderId="62" xfId="0" applyFont="1" applyBorder="1" applyAlignment="1">
      <alignment horizontal="center" vertical="center"/>
    </xf>
    <xf numFmtId="0" fontId="138" fillId="0" borderId="81" xfId="0" applyFont="1" applyBorder="1" applyAlignment="1">
      <alignment horizontal="center" vertical="center"/>
    </xf>
    <xf numFmtId="0" fontId="138" fillId="0" borderId="82" xfId="0" applyFont="1" applyBorder="1" applyAlignment="1">
      <alignment horizontal="center" vertical="center"/>
    </xf>
    <xf numFmtId="0" fontId="138" fillId="0" borderId="61" xfId="0" applyFont="1" applyBorder="1" applyAlignment="1">
      <alignment horizontal="center" vertical="center"/>
    </xf>
    <xf numFmtId="0" fontId="138" fillId="0" borderId="12" xfId="0" applyNumberFormat="1" applyFont="1" applyBorder="1" applyAlignment="1" applyProtection="1">
      <alignment horizontal="center" vertical="center"/>
      <protection locked="0"/>
    </xf>
    <xf numFmtId="0" fontId="138" fillId="0" borderId="36" xfId="0" applyNumberFormat="1" applyFont="1" applyBorder="1" applyAlignment="1" applyProtection="1">
      <alignment horizontal="center" vertical="center"/>
      <protection locked="0"/>
    </xf>
    <xf numFmtId="0" fontId="43" fillId="0" borderId="0" xfId="0" applyFont="1" applyBorder="1" applyAlignment="1">
      <alignment horizontal="centerContinuous"/>
    </xf>
    <xf numFmtId="0" fontId="45" fillId="0" borderId="0" xfId="0" applyFont="1" applyBorder="1" applyAlignment="1">
      <alignment horizontal="centerContinuous" vertical="center"/>
    </xf>
    <xf numFmtId="0" fontId="0" fillId="0" borderId="0" xfId="0" applyBorder="1" applyAlignment="1" quotePrefix="1">
      <alignment horizontal="centerContinuous" vertical="center"/>
    </xf>
    <xf numFmtId="0" fontId="0" fillId="0" borderId="0" xfId="0" applyBorder="1" applyAlignment="1">
      <alignment horizontal="centerContinuous" vertical="center"/>
    </xf>
    <xf numFmtId="0" fontId="0" fillId="0" borderId="0" xfId="0" applyAlignment="1">
      <alignment/>
    </xf>
    <xf numFmtId="0" fontId="0" fillId="0" borderId="83" xfId="0" applyBorder="1" applyAlignment="1">
      <alignment/>
    </xf>
    <xf numFmtId="0" fontId="10" fillId="0" borderId="0" xfId="0" applyFont="1" applyAlignment="1">
      <alignment horizontal="left"/>
    </xf>
    <xf numFmtId="0" fontId="14" fillId="0" borderId="0" xfId="0" applyFont="1" applyAlignment="1" quotePrefix="1">
      <alignment horizontal="left"/>
    </xf>
    <xf numFmtId="0" fontId="46" fillId="0" borderId="0" xfId="0" applyFont="1" applyAlignment="1" quotePrefix="1">
      <alignment horizontal="left"/>
    </xf>
    <xf numFmtId="0" fontId="47" fillId="0" borderId="28" xfId="0" applyFont="1" applyBorder="1" applyAlignment="1">
      <alignment horizontal="center"/>
    </xf>
    <xf numFmtId="0" fontId="14" fillId="0" borderId="84" xfId="0" applyFont="1" applyBorder="1" applyAlignment="1">
      <alignment horizontal="centerContinuous" vertical="center"/>
    </xf>
    <xf numFmtId="0" fontId="0" fillId="0" borderId="85" xfId="0" applyBorder="1" applyAlignment="1">
      <alignment horizontal="centerContinuous" vertical="center"/>
    </xf>
    <xf numFmtId="0" fontId="49" fillId="0" borderId="30" xfId="0" applyFont="1" applyBorder="1" applyAlignment="1" quotePrefix="1">
      <alignment horizontal="centerContinuous" vertical="center"/>
    </xf>
    <xf numFmtId="0" fontId="50" fillId="0" borderId="86" xfId="0" applyFont="1" applyBorder="1" applyAlignment="1" quotePrefix="1">
      <alignment vertical="center"/>
    </xf>
    <xf numFmtId="0" fontId="47" fillId="0" borderId="34" xfId="0" applyFont="1" applyBorder="1" applyAlignment="1">
      <alignment horizontal="center"/>
    </xf>
    <xf numFmtId="0" fontId="50" fillId="0" borderId="30" xfId="0" applyFont="1" applyBorder="1" applyAlignment="1" quotePrefix="1">
      <alignment vertical="center"/>
    </xf>
    <xf numFmtId="0" fontId="14" fillId="0" borderId="54" xfId="0" applyFont="1" applyBorder="1" applyAlignment="1">
      <alignment horizontal="centerContinuous" vertical="center"/>
    </xf>
    <xf numFmtId="0" fontId="14" fillId="0" borderId="87" xfId="0" applyFont="1" applyBorder="1" applyAlignment="1">
      <alignment horizontal="centerContinuous" vertical="center"/>
    </xf>
    <xf numFmtId="0" fontId="14" fillId="0" borderId="81" xfId="0" applyFont="1" applyBorder="1" applyAlignment="1">
      <alignment horizontal="centerContinuous" vertical="center"/>
    </xf>
    <xf numFmtId="0" fontId="50" fillId="0" borderId="34" xfId="0" applyFont="1" applyBorder="1" applyAlignment="1">
      <alignment vertical="center"/>
    </xf>
    <xf numFmtId="0" fontId="53" fillId="0" borderId="54" xfId="0" applyFont="1" applyBorder="1" applyAlignment="1">
      <alignment horizontal="center" vertical="center"/>
    </xf>
    <xf numFmtId="0" fontId="53" fillId="0" borderId="81" xfId="0" applyFont="1" applyBorder="1" applyAlignment="1">
      <alignment horizontal="centerContinuous" vertical="center"/>
    </xf>
    <xf numFmtId="0" fontId="53" fillId="0" borderId="87" xfId="0" applyFont="1" applyBorder="1" applyAlignment="1">
      <alignment horizontal="centerContinuous" vertical="center"/>
    </xf>
    <xf numFmtId="0" fontId="53" fillId="0" borderId="15" xfId="0" applyFont="1" applyBorder="1" applyAlignment="1" quotePrefix="1">
      <alignment horizontal="center" vertical="center"/>
    </xf>
    <xf numFmtId="0" fontId="14" fillId="0" borderId="16" xfId="0" applyFont="1" applyBorder="1" applyAlignment="1" quotePrefix="1">
      <alignment horizontal="center" vertical="center"/>
    </xf>
    <xf numFmtId="0" fontId="14" fillId="0" borderId="37" xfId="0" applyFont="1" applyBorder="1" applyAlignment="1" quotePrefix="1">
      <alignment horizontal="center" vertical="center"/>
    </xf>
    <xf numFmtId="0" fontId="49" fillId="0" borderId="0" xfId="0" applyFont="1" applyAlignment="1" quotePrefix="1">
      <alignment horizontal="left"/>
    </xf>
    <xf numFmtId="0" fontId="49" fillId="0" borderId="0" xfId="0" applyFont="1" applyAlignment="1">
      <alignment/>
    </xf>
    <xf numFmtId="0" fontId="14" fillId="0" borderId="0" xfId="0" applyFont="1" applyAlignment="1">
      <alignment/>
    </xf>
    <xf numFmtId="0" fontId="14" fillId="37" borderId="0" xfId="0" applyFont="1" applyFill="1" applyAlignment="1">
      <alignment/>
    </xf>
    <xf numFmtId="0" fontId="50" fillId="0" borderId="0" xfId="0" applyFont="1" applyAlignment="1" quotePrefix="1">
      <alignment horizontal="right"/>
    </xf>
    <xf numFmtId="0" fontId="54" fillId="0" borderId="0" xfId="0" applyFont="1" applyAlignment="1" quotePrefix="1">
      <alignment horizontal="right"/>
    </xf>
    <xf numFmtId="0" fontId="54" fillId="0" borderId="0" xfId="0" applyFont="1" applyAlignment="1" quotePrefix="1">
      <alignment horizontal="right" vertical="center"/>
    </xf>
    <xf numFmtId="0" fontId="54" fillId="0" borderId="0" xfId="0" applyFont="1" applyAlignment="1" quotePrefix="1">
      <alignment horizontal="right" vertical="top"/>
    </xf>
    <xf numFmtId="0" fontId="14" fillId="0" borderId="88" xfId="0" applyFont="1" applyBorder="1" applyAlignment="1" quotePrefix="1">
      <alignment horizontal="left"/>
    </xf>
    <xf numFmtId="0" fontId="55" fillId="0" borderId="88" xfId="0" applyFont="1" applyBorder="1" applyAlignment="1">
      <alignment/>
    </xf>
    <xf numFmtId="0" fontId="0" fillId="0" borderId="88" xfId="0" applyBorder="1" applyAlignment="1">
      <alignment/>
    </xf>
    <xf numFmtId="0" fontId="56" fillId="0" borderId="88" xfId="0" applyFont="1" applyBorder="1" applyAlignment="1">
      <alignment/>
    </xf>
    <xf numFmtId="0" fontId="0" fillId="0" borderId="89" xfId="0" applyBorder="1" applyAlignment="1">
      <alignment/>
    </xf>
    <xf numFmtId="0" fontId="0" fillId="0" borderId="90" xfId="0" applyBorder="1" applyAlignment="1">
      <alignment/>
    </xf>
    <xf numFmtId="0" fontId="13" fillId="0" borderId="0" xfId="0" applyFont="1" applyAlignment="1" quotePrefix="1">
      <alignment horizontal="left"/>
    </xf>
    <xf numFmtId="0" fontId="14" fillId="0" borderId="17" xfId="0" applyFont="1" applyBorder="1" applyAlignment="1">
      <alignment horizontal="centerContinuous" vertical="center"/>
    </xf>
    <xf numFmtId="0" fontId="14" fillId="0" borderId="91" xfId="0" applyFont="1" applyBorder="1" applyAlignment="1">
      <alignment horizontal="centerContinuous" vertical="center"/>
    </xf>
    <xf numFmtId="0" fontId="14" fillId="0" borderId="92" xfId="0" applyFont="1" applyBorder="1" applyAlignment="1" quotePrefix="1">
      <alignment horizontal="centerContinuous" vertical="center"/>
    </xf>
    <xf numFmtId="0" fontId="14" fillId="0" borderId="15" xfId="0" applyFont="1" applyBorder="1" applyAlignment="1" quotePrefix="1">
      <alignment horizontal="center" vertical="center"/>
    </xf>
    <xf numFmtId="0" fontId="55" fillId="0" borderId="90" xfId="0" applyFont="1" applyBorder="1" applyAlignment="1">
      <alignment/>
    </xf>
    <xf numFmtId="0" fontId="55" fillId="0" borderId="0" xfId="0" applyFont="1" applyAlignment="1">
      <alignment/>
    </xf>
    <xf numFmtId="0" fontId="49" fillId="0" borderId="78" xfId="0" applyFont="1" applyBorder="1" applyAlignment="1" quotePrefix="1">
      <alignment horizontal="centerContinuous" vertical="center" shrinkToFit="1"/>
    </xf>
    <xf numFmtId="0" fontId="53" fillId="0" borderId="62" xfId="0" applyFont="1" applyBorder="1" applyAlignment="1" quotePrefix="1">
      <alignment horizontal="left" vertical="top"/>
    </xf>
    <xf numFmtId="0" fontId="14" fillId="0" borderId="93" xfId="0" applyFont="1" applyBorder="1" applyAlignment="1">
      <alignment/>
    </xf>
    <xf numFmtId="0" fontId="14" fillId="0" borderId="63" xfId="0" applyFont="1" applyBorder="1" applyAlignment="1">
      <alignment/>
    </xf>
    <xf numFmtId="0" fontId="14" fillId="0" borderId="0" xfId="0" applyFont="1" applyBorder="1" applyAlignment="1">
      <alignment/>
    </xf>
    <xf numFmtId="0" fontId="53" fillId="0" borderId="0" xfId="0" applyFont="1" applyAlignment="1" quotePrefix="1">
      <alignment horizontal="left"/>
    </xf>
    <xf numFmtId="0" fontId="63" fillId="0" borderId="90" xfId="0" applyFont="1" applyBorder="1" applyAlignment="1">
      <alignment/>
    </xf>
    <xf numFmtId="0" fontId="63" fillId="0" borderId="0" xfId="0" applyFont="1" applyAlignment="1">
      <alignment/>
    </xf>
    <xf numFmtId="0" fontId="49" fillId="0" borderId="0" xfId="0" applyFont="1" applyBorder="1" applyAlignment="1" quotePrefix="1">
      <alignment horizontal="left"/>
    </xf>
    <xf numFmtId="0" fontId="49" fillId="0" borderId="0" xfId="0" applyFont="1" applyBorder="1" applyAlignment="1">
      <alignment/>
    </xf>
    <xf numFmtId="0" fontId="50" fillId="0" borderId="0" xfId="0" applyFont="1" applyBorder="1" applyAlignment="1" quotePrefix="1">
      <alignment horizontal="left"/>
    </xf>
    <xf numFmtId="0" fontId="56" fillId="0" borderId="0" xfId="0" applyFont="1" applyBorder="1" applyAlignment="1">
      <alignment/>
    </xf>
    <xf numFmtId="0" fontId="63" fillId="0" borderId="0" xfId="0" applyFont="1" applyBorder="1" applyAlignment="1">
      <alignment/>
    </xf>
    <xf numFmtId="0" fontId="49" fillId="0" borderId="94" xfId="0" applyFont="1" applyBorder="1" applyAlignment="1" quotePrefix="1">
      <alignment horizontal="left"/>
    </xf>
    <xf numFmtId="0" fontId="49" fillId="0" borderId="94" xfId="0" applyFont="1" applyBorder="1" applyAlignment="1">
      <alignment/>
    </xf>
    <xf numFmtId="0" fontId="50" fillId="0" borderId="94" xfId="0" applyFont="1" applyBorder="1" applyAlignment="1" quotePrefix="1">
      <alignment horizontal="left"/>
    </xf>
    <xf numFmtId="0" fontId="56" fillId="0" borderId="94" xfId="0" applyFont="1" applyBorder="1" applyAlignment="1">
      <alignment/>
    </xf>
    <xf numFmtId="0" fontId="63" fillId="0" borderId="95" xfId="0" applyFont="1" applyBorder="1" applyAlignment="1">
      <alignment/>
    </xf>
    <xf numFmtId="0" fontId="63" fillId="0" borderId="94" xfId="0" applyFont="1" applyBorder="1" applyAlignment="1">
      <alignment/>
    </xf>
    <xf numFmtId="0" fontId="0" fillId="0" borderId="94" xfId="0" applyBorder="1" applyAlignment="1">
      <alignment/>
    </xf>
    <xf numFmtId="0" fontId="63" fillId="0" borderId="96" xfId="0" applyFont="1" applyBorder="1" applyAlignment="1">
      <alignment/>
    </xf>
    <xf numFmtId="0" fontId="59" fillId="0" borderId="28" xfId="0" applyFont="1" applyBorder="1" applyAlignment="1">
      <alignment horizontal="centerContinuous" vertical="center"/>
    </xf>
    <xf numFmtId="0" fontId="9" fillId="0" borderId="33" xfId="0" applyFont="1" applyBorder="1" applyAlignment="1" quotePrefix="1">
      <alignment horizontal="centerContinuous" vertical="center"/>
    </xf>
    <xf numFmtId="0" fontId="9" fillId="0" borderId="33" xfId="0" applyFont="1" applyBorder="1" applyAlignment="1">
      <alignment horizontal="centerContinuous"/>
    </xf>
    <xf numFmtId="0" fontId="10" fillId="0" borderId="29" xfId="0" applyFont="1" applyBorder="1" applyAlignment="1">
      <alignment horizontal="centerContinuous"/>
    </xf>
    <xf numFmtId="0" fontId="157" fillId="3" borderId="97" xfId="0" applyFont="1" applyFill="1" applyBorder="1" applyAlignment="1">
      <alignment vertical="center" shrinkToFit="1"/>
    </xf>
    <xf numFmtId="0" fontId="146" fillId="2" borderId="0" xfId="0" applyFont="1" applyFill="1" applyAlignment="1">
      <alignment vertical="center"/>
    </xf>
    <xf numFmtId="0" fontId="138" fillId="2" borderId="0" xfId="0" applyFont="1" applyFill="1" applyAlignment="1">
      <alignment vertical="center"/>
    </xf>
    <xf numFmtId="0" fontId="13" fillId="2" borderId="0" xfId="0" applyFont="1" applyFill="1" applyAlignment="1">
      <alignment vertical="center"/>
    </xf>
    <xf numFmtId="0" fontId="0" fillId="0" borderId="0" xfId="0" applyAlignment="1">
      <alignment vertical="center"/>
    </xf>
    <xf numFmtId="0" fontId="138" fillId="0" borderId="0" xfId="0" applyFont="1" applyFill="1" applyAlignment="1">
      <alignment horizontal="center" vertical="center"/>
    </xf>
    <xf numFmtId="0" fontId="139" fillId="0" borderId="0" xfId="0" applyFont="1" applyFill="1" applyBorder="1" applyAlignment="1">
      <alignment horizontal="center" vertical="center"/>
    </xf>
    <xf numFmtId="0" fontId="142" fillId="0" borderId="0" xfId="0" applyFont="1" applyFill="1" applyBorder="1" applyAlignment="1">
      <alignment horizontal="center" vertical="center"/>
    </xf>
    <xf numFmtId="0" fontId="138" fillId="0" borderId="0" xfId="0" applyFont="1" applyFill="1" applyBorder="1" applyAlignment="1" applyProtection="1">
      <alignment horizontal="center" vertical="center" shrinkToFit="1"/>
      <protection locked="0"/>
    </xf>
    <xf numFmtId="0" fontId="19" fillId="0" borderId="0" xfId="61" applyFont="1" applyBorder="1" applyAlignment="1" applyProtection="1">
      <alignment horizontal="center" vertical="center"/>
      <protection/>
    </xf>
    <xf numFmtId="0" fontId="139" fillId="0" borderId="0" xfId="0" applyFont="1" applyAlignment="1">
      <alignment horizontal="center" vertical="center"/>
    </xf>
    <xf numFmtId="0" fontId="41" fillId="0" borderId="30" xfId="61" applyFont="1" applyBorder="1" applyAlignment="1" applyProtection="1">
      <alignment horizontal="distributed" vertical="center" indent="1"/>
      <protection/>
    </xf>
    <xf numFmtId="5" fontId="19" fillId="0" borderId="98" xfId="61" applyNumberFormat="1" applyFont="1" applyBorder="1" applyAlignment="1" applyProtection="1">
      <alignment vertical="center"/>
      <protection/>
    </xf>
    <xf numFmtId="0" fontId="12" fillId="0" borderId="0" xfId="61" applyFont="1" applyBorder="1" applyAlignment="1" applyProtection="1">
      <alignment horizontal="distributed" vertical="center" indent="1" shrinkToFit="1"/>
      <protection/>
    </xf>
    <xf numFmtId="0" fontId="12" fillId="0" borderId="99" xfId="61" applyFont="1" applyBorder="1" applyAlignment="1" applyProtection="1">
      <alignment horizontal="distributed" vertical="center" indent="2"/>
      <protection/>
    </xf>
    <xf numFmtId="0" fontId="49" fillId="0" borderId="30" xfId="0" applyFont="1" applyBorder="1" applyAlignment="1" applyProtection="1" quotePrefix="1">
      <alignment horizontal="centerContinuous" shrinkToFit="1"/>
      <protection/>
    </xf>
    <xf numFmtId="0" fontId="49" fillId="0" borderId="30" xfId="0" applyFont="1" applyBorder="1" applyAlignment="1" applyProtection="1">
      <alignment horizontal="centerContinuous" vertical="top" shrinkToFit="1"/>
      <protection/>
    </xf>
    <xf numFmtId="0" fontId="53" fillId="0" borderId="28" xfId="0" applyFont="1" applyBorder="1" applyAlignment="1">
      <alignment horizontal="center" vertical="center"/>
    </xf>
    <xf numFmtId="0" fontId="53" fillId="0" borderId="100" xfId="0" applyFont="1" applyBorder="1" applyAlignment="1">
      <alignment horizontal="centerContinuous" vertical="center"/>
    </xf>
    <xf numFmtId="0" fontId="53" fillId="0" borderId="0" xfId="0" applyFont="1" applyBorder="1" applyAlignment="1">
      <alignment horizontal="centerContinuous" vertical="center"/>
    </xf>
    <xf numFmtId="0" fontId="53" fillId="0" borderId="101" xfId="0" applyFont="1" applyBorder="1" applyAlignment="1" quotePrefix="1">
      <alignment horizontal="center" vertical="center"/>
    </xf>
    <xf numFmtId="0" fontId="62" fillId="0" borderId="58" xfId="0" applyFont="1" applyBorder="1" applyAlignment="1" applyProtection="1">
      <alignment horizontal="centerContinuous" vertical="center"/>
      <protection locked="0"/>
    </xf>
    <xf numFmtId="0" fontId="62" fillId="0" borderId="57" xfId="0" applyFont="1" applyBorder="1" applyAlignment="1" applyProtection="1">
      <alignment horizontal="centerContinuous" vertical="center"/>
      <protection locked="0"/>
    </xf>
    <xf numFmtId="0" fontId="61" fillId="0" borderId="86" xfId="0" applyFont="1" applyBorder="1" applyAlignment="1" applyProtection="1">
      <alignment vertical="center"/>
      <protection hidden="1" locked="0"/>
    </xf>
    <xf numFmtId="0" fontId="61" fillId="0" borderId="102" xfId="0" applyFont="1" applyBorder="1" applyAlignment="1" applyProtection="1">
      <alignment vertical="center"/>
      <protection hidden="1" locked="0"/>
    </xf>
    <xf numFmtId="0" fontId="61" fillId="0" borderId="30" xfId="0" applyFont="1" applyBorder="1" applyAlignment="1" applyProtection="1">
      <alignment vertical="center"/>
      <protection hidden="1" locked="0"/>
    </xf>
    <xf numFmtId="0" fontId="61" fillId="0" borderId="31" xfId="0" applyFont="1" applyBorder="1" applyAlignment="1" applyProtection="1">
      <alignment vertical="center"/>
      <protection hidden="1" locked="0"/>
    </xf>
    <xf numFmtId="0" fontId="0" fillId="0" borderId="0" xfId="0" applyAlignment="1" applyProtection="1">
      <alignment/>
      <protection/>
    </xf>
    <xf numFmtId="0" fontId="0" fillId="0" borderId="83" xfId="0" applyBorder="1" applyAlignment="1" applyProtection="1">
      <alignment/>
      <protection/>
    </xf>
    <xf numFmtId="0" fontId="9" fillId="0" borderId="0" xfId="0" applyFont="1" applyAlignment="1" applyProtection="1">
      <alignment horizontal="left"/>
      <protection/>
    </xf>
    <xf numFmtId="0" fontId="49" fillId="0" borderId="0" xfId="0" applyFont="1" applyAlignment="1" applyProtection="1" quotePrefix="1">
      <alignment horizontal="left"/>
      <protection/>
    </xf>
    <xf numFmtId="0" fontId="49" fillId="0" borderId="54" xfId="0" applyFont="1" applyBorder="1" applyAlignment="1" applyProtection="1">
      <alignment horizontal="centerContinuous" vertical="center"/>
      <protection/>
    </xf>
    <xf numFmtId="0" fontId="14" fillId="0" borderId="87" xfId="0" applyFont="1" applyBorder="1" applyAlignment="1" applyProtection="1" quotePrefix="1">
      <alignment horizontal="centerContinuous" vertical="center"/>
      <protection/>
    </xf>
    <xf numFmtId="0" fontId="14" fillId="0" borderId="54" xfId="0" applyFont="1" applyBorder="1" applyAlignment="1" applyProtection="1" quotePrefix="1">
      <alignment horizontal="centerContinuous" vertical="center"/>
      <protection/>
    </xf>
    <xf numFmtId="0" fontId="0" fillId="0" borderId="0" xfId="0" applyAlignment="1" applyProtection="1">
      <alignment vertical="center"/>
      <protection/>
    </xf>
    <xf numFmtId="0" fontId="0" fillId="0" borderId="83" xfId="0" applyBorder="1" applyAlignment="1" applyProtection="1">
      <alignment vertical="center"/>
      <protection/>
    </xf>
    <xf numFmtId="0" fontId="61" fillId="0" borderId="34" xfId="0" applyFont="1" applyBorder="1" applyAlignment="1" applyProtection="1">
      <alignment horizontal="centerContinuous" vertical="center"/>
      <protection/>
    </xf>
    <xf numFmtId="0" fontId="61" fillId="0" borderId="47" xfId="0" applyFont="1" applyBorder="1" applyAlignment="1" applyProtection="1">
      <alignment horizontal="center" vertical="center"/>
      <protection/>
    </xf>
    <xf numFmtId="0" fontId="61" fillId="0" borderId="103" xfId="0" applyFont="1" applyBorder="1" applyAlignment="1" applyProtection="1">
      <alignment horizontal="right" vertical="center"/>
      <protection/>
    </xf>
    <xf numFmtId="0" fontId="61" fillId="0" borderId="104" xfId="0" applyFont="1" applyBorder="1" applyAlignment="1" applyProtection="1">
      <alignment horizontal="right" vertical="center"/>
      <protection/>
    </xf>
    <xf numFmtId="0" fontId="61" fillId="0" borderId="33" xfId="0" applyFont="1" applyBorder="1" applyAlignment="1" applyProtection="1">
      <alignment horizontal="right" vertical="center"/>
      <protection/>
    </xf>
    <xf numFmtId="0" fontId="61" fillId="0" borderId="29" xfId="0" applyFont="1" applyBorder="1" applyAlignment="1" applyProtection="1">
      <alignment horizontal="right" vertical="center"/>
      <protection/>
    </xf>
    <xf numFmtId="0" fontId="53" fillId="0" borderId="81" xfId="0" applyFont="1" applyBorder="1" applyAlignment="1" applyProtection="1" quotePrefix="1">
      <alignment horizontal="centerContinuous" vertical="center"/>
      <protection/>
    </xf>
    <xf numFmtId="0" fontId="14" fillId="0" borderId="35" xfId="0" applyFont="1" applyBorder="1" applyAlignment="1" applyProtection="1">
      <alignment horizontal="center" vertical="center"/>
      <protection/>
    </xf>
    <xf numFmtId="0" fontId="14" fillId="0" borderId="0" xfId="0" applyFont="1" applyBorder="1" applyAlignment="1" applyProtection="1">
      <alignment/>
      <protection/>
    </xf>
    <xf numFmtId="0" fontId="14" fillId="0" borderId="0" xfId="0" applyFont="1" applyAlignment="1" applyProtection="1">
      <alignment/>
      <protection/>
    </xf>
    <xf numFmtId="0" fontId="53" fillId="0" borderId="0" xfId="0" applyFont="1" applyBorder="1" applyAlignment="1" applyProtection="1" quotePrefix="1">
      <alignment horizontal="left"/>
      <protection/>
    </xf>
    <xf numFmtId="0" fontId="53" fillId="0" borderId="0" xfId="0" applyFont="1" applyBorder="1" applyAlignment="1" applyProtection="1">
      <alignment/>
      <protection/>
    </xf>
    <xf numFmtId="0" fontId="0" fillId="0" borderId="0" xfId="0" applyBorder="1" applyAlignment="1" applyProtection="1">
      <alignment/>
      <protection/>
    </xf>
    <xf numFmtId="0" fontId="53" fillId="0" borderId="0" xfId="0" applyFont="1" applyAlignment="1" applyProtection="1" quotePrefix="1">
      <alignment horizontal="left"/>
      <protection/>
    </xf>
    <xf numFmtId="0" fontId="53" fillId="0" borderId="0" xfId="0" applyFont="1" applyAlignment="1" applyProtection="1">
      <alignment/>
      <protection/>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41" fillId="0" borderId="28" xfId="61" applyFont="1" applyBorder="1" applyAlignment="1" applyProtection="1">
      <alignment horizontal="distributed" vertical="center" indent="1"/>
      <protection/>
    </xf>
    <xf numFmtId="5" fontId="19" fillId="0" borderId="101" xfId="61" applyNumberFormat="1" applyFont="1" applyBorder="1" applyAlignment="1" applyProtection="1">
      <alignment vertical="center"/>
      <protection/>
    </xf>
    <xf numFmtId="0" fontId="19" fillId="0" borderId="0" xfId="61" applyFont="1" applyBorder="1" applyAlignment="1" applyProtection="1">
      <alignment vertical="center"/>
      <protection/>
    </xf>
    <xf numFmtId="0" fontId="12" fillId="0" borderId="54" xfId="61" applyFont="1" applyBorder="1" applyAlignment="1" applyProtection="1">
      <alignment horizontal="center" vertical="center" shrinkToFit="1"/>
      <protection/>
    </xf>
    <xf numFmtId="0" fontId="12" fillId="0" borderId="57" xfId="61" applyFont="1" applyBorder="1" applyAlignment="1" applyProtection="1">
      <alignment horizontal="center" vertical="center" shrinkToFit="1"/>
      <protection/>
    </xf>
    <xf numFmtId="0" fontId="54" fillId="0" borderId="0" xfId="0" applyFont="1" applyAlignment="1" quotePrefix="1">
      <alignment horizontal="center"/>
    </xf>
    <xf numFmtId="0" fontId="54" fillId="0" borderId="0" xfId="0" applyFont="1" applyAlignment="1" quotePrefix="1">
      <alignment horizontal="center" vertical="center"/>
    </xf>
    <xf numFmtId="0" fontId="54" fillId="0" borderId="0" xfId="0" applyFont="1" applyAlignment="1" quotePrefix="1">
      <alignment horizontal="center" vertical="top"/>
    </xf>
    <xf numFmtId="0" fontId="54" fillId="0" borderId="90" xfId="0" applyFont="1" applyBorder="1" applyAlignment="1" quotePrefix="1">
      <alignment horizontal="center"/>
    </xf>
    <xf numFmtId="0" fontId="54" fillId="0" borderId="90" xfId="0" applyFont="1" applyBorder="1" applyAlignment="1" quotePrefix="1">
      <alignment horizontal="center" vertical="center"/>
    </xf>
    <xf numFmtId="0" fontId="54" fillId="0" borderId="90" xfId="0" applyFont="1" applyBorder="1" applyAlignment="1" quotePrefix="1">
      <alignment horizontal="center" vertical="top"/>
    </xf>
    <xf numFmtId="0" fontId="138" fillId="0" borderId="0" xfId="0" applyFont="1" applyFill="1" applyBorder="1" applyAlignment="1">
      <alignment horizontal="center" vertical="center"/>
    </xf>
    <xf numFmtId="0" fontId="0" fillId="0" borderId="0" xfId="0" applyAlignment="1">
      <alignment vertical="center"/>
    </xf>
    <xf numFmtId="0" fontId="138" fillId="0" borderId="0" xfId="0" applyFont="1" applyAlignment="1">
      <alignment horizontal="center" vertical="center"/>
    </xf>
    <xf numFmtId="0" fontId="138" fillId="0" borderId="51" xfId="0" applyFont="1" applyFill="1" applyBorder="1" applyAlignment="1" applyProtection="1">
      <alignment horizontal="center" vertical="center"/>
      <protection/>
    </xf>
    <xf numFmtId="0" fontId="148" fillId="0" borderId="44" xfId="0" applyFont="1" applyBorder="1" applyAlignment="1">
      <alignment horizontal="center" vertical="center" shrinkToFit="1"/>
    </xf>
    <xf numFmtId="0" fontId="147" fillId="0" borderId="105" xfId="0" applyFont="1" applyBorder="1" applyAlignment="1">
      <alignment horizontal="center" vertical="center"/>
    </xf>
    <xf numFmtId="0" fontId="147" fillId="0" borderId="106" xfId="0" applyFont="1" applyBorder="1" applyAlignment="1">
      <alignment vertical="center"/>
    </xf>
    <xf numFmtId="0" fontId="147" fillId="0" borderId="107" xfId="0" applyFont="1" applyBorder="1" applyAlignment="1">
      <alignment vertical="center"/>
    </xf>
    <xf numFmtId="0" fontId="147" fillId="0" borderId="108" xfId="0" applyFont="1" applyBorder="1" applyAlignment="1">
      <alignment vertical="center"/>
    </xf>
    <xf numFmtId="0" fontId="147" fillId="0" borderId="109" xfId="0" applyFont="1" applyBorder="1" applyAlignment="1">
      <alignment vertical="center"/>
    </xf>
    <xf numFmtId="0" fontId="147" fillId="0" borderId="110" xfId="0" applyFont="1" applyBorder="1" applyAlignment="1">
      <alignment vertical="center"/>
    </xf>
    <xf numFmtId="0" fontId="158" fillId="0" borderId="0" xfId="0" applyFont="1" applyBorder="1" applyAlignment="1">
      <alignment vertical="center"/>
    </xf>
    <xf numFmtId="0" fontId="138" fillId="0" borderId="35" xfId="0" applyFont="1" applyBorder="1" applyAlignment="1">
      <alignment horizontal="center" vertical="center"/>
    </xf>
    <xf numFmtId="0" fontId="138" fillId="0" borderId="111" xfId="0" applyFont="1" applyBorder="1" applyAlignment="1">
      <alignment horizontal="center" vertical="center"/>
    </xf>
    <xf numFmtId="0" fontId="138" fillId="0" borderId="33" xfId="0" applyFont="1" applyBorder="1" applyAlignment="1">
      <alignment horizontal="center" vertical="center"/>
    </xf>
    <xf numFmtId="49" fontId="141" fillId="0" borderId="0" xfId="0" applyNumberFormat="1" applyFont="1" applyAlignment="1">
      <alignment horizontal="right" vertical="center"/>
    </xf>
    <xf numFmtId="0" fontId="141" fillId="0" borderId="0" xfId="0" applyFont="1" applyAlignment="1">
      <alignment vertical="center"/>
    </xf>
    <xf numFmtId="0" fontId="26" fillId="2" borderId="0" xfId="0" applyFont="1" applyFill="1" applyAlignment="1">
      <alignment vertical="center"/>
    </xf>
    <xf numFmtId="0" fontId="139" fillId="2" borderId="0" xfId="0" applyFont="1" applyFill="1" applyAlignment="1">
      <alignment vertical="center"/>
    </xf>
    <xf numFmtId="0" fontId="138" fillId="2" borderId="0" xfId="0" applyFont="1" applyFill="1" applyAlignment="1">
      <alignment horizontal="center" vertical="center"/>
    </xf>
    <xf numFmtId="0" fontId="159" fillId="2" borderId="0" xfId="0" applyFont="1" applyFill="1" applyAlignment="1">
      <alignment vertical="center"/>
    </xf>
    <xf numFmtId="0" fontId="140" fillId="2" borderId="0" xfId="0" applyFont="1" applyFill="1" applyAlignment="1">
      <alignment vertical="center"/>
    </xf>
    <xf numFmtId="0" fontId="160" fillId="0" borderId="0" xfId="0" applyFont="1" applyAlignment="1">
      <alignment vertical="center"/>
    </xf>
    <xf numFmtId="0" fontId="138" fillId="0" borderId="0" xfId="0" applyFont="1" applyBorder="1" applyAlignment="1">
      <alignment horizontal="right" vertical="center"/>
    </xf>
    <xf numFmtId="0" fontId="161" fillId="3" borderId="112" xfId="0" applyFont="1" applyFill="1" applyBorder="1" applyAlignment="1">
      <alignment horizontal="center" vertical="center"/>
    </xf>
    <xf numFmtId="0" fontId="162" fillId="0" borderId="0" xfId="0" applyFont="1" applyBorder="1" applyAlignment="1">
      <alignment vertical="center"/>
    </xf>
    <xf numFmtId="0" fontId="163" fillId="0" borderId="23" xfId="0" applyFont="1" applyBorder="1" applyAlignment="1">
      <alignment vertical="center"/>
    </xf>
    <xf numFmtId="0" fontId="136" fillId="0" borderId="113" xfId="61" applyBorder="1" applyAlignment="1" applyProtection="1">
      <alignment vertical="center"/>
      <protection/>
    </xf>
    <xf numFmtId="0" fontId="144" fillId="0" borderId="113" xfId="61" applyFont="1" applyBorder="1" applyAlignment="1" applyProtection="1">
      <alignment vertical="center"/>
      <protection/>
    </xf>
    <xf numFmtId="0" fontId="19" fillId="0" borderId="113" xfId="61" applyFont="1" applyFill="1" applyBorder="1" applyAlignment="1" applyProtection="1">
      <alignment horizontal="center" vertical="center"/>
      <protection/>
    </xf>
    <xf numFmtId="0" fontId="0" fillId="0" borderId="113" xfId="0" applyBorder="1" applyAlignment="1" applyProtection="1">
      <alignment vertical="center"/>
      <protection/>
    </xf>
    <xf numFmtId="5" fontId="19" fillId="0" borderId="113" xfId="61" applyNumberFormat="1" applyFont="1" applyBorder="1" applyAlignment="1" applyProtection="1">
      <alignment vertical="center"/>
      <protection/>
    </xf>
    <xf numFmtId="0" fontId="12" fillId="0" borderId="58" xfId="61" applyFont="1" applyBorder="1" applyAlignment="1" applyProtection="1">
      <alignment horizontal="center" vertical="center" shrinkToFit="1"/>
      <protection/>
    </xf>
    <xf numFmtId="0" fontId="19" fillId="0" borderId="32" xfId="61" applyFont="1" applyBorder="1" applyAlignment="1" applyProtection="1">
      <alignment vertical="center"/>
      <protection/>
    </xf>
    <xf numFmtId="0" fontId="19" fillId="0" borderId="30" xfId="61" applyFont="1" applyBorder="1" applyAlignment="1" applyProtection="1">
      <alignment vertical="center"/>
      <protection/>
    </xf>
    <xf numFmtId="0" fontId="0" fillId="0" borderId="0" xfId="0" applyBorder="1" applyAlignment="1" applyProtection="1">
      <alignment vertical="center"/>
      <protection/>
    </xf>
    <xf numFmtId="0" fontId="12" fillId="0" borderId="86" xfId="61" applyFont="1" applyBorder="1" applyAlignment="1" applyProtection="1">
      <alignment horizontal="center" vertical="center" shrinkToFit="1"/>
      <protection/>
    </xf>
    <xf numFmtId="0" fontId="12" fillId="0" borderId="36" xfId="61" applyFont="1" applyBorder="1" applyAlignment="1" applyProtection="1">
      <alignment horizontal="center" vertical="center" shrinkToFit="1"/>
      <protection/>
    </xf>
    <xf numFmtId="179" fontId="74" fillId="0" borderId="0" xfId="0" applyNumberFormat="1" applyFont="1" applyBorder="1" applyAlignment="1">
      <alignment horizontal="left" vertical="center"/>
    </xf>
    <xf numFmtId="178" fontId="15" fillId="3" borderId="112" xfId="0" applyNumberFormat="1" applyFont="1" applyFill="1" applyBorder="1" applyAlignment="1">
      <alignment horizontal="right" vertical="center"/>
    </xf>
    <xf numFmtId="179" fontId="161" fillId="3" borderId="112" xfId="0" applyNumberFormat="1" applyFont="1" applyFill="1" applyBorder="1" applyAlignment="1">
      <alignment horizontal="left" vertical="center"/>
    </xf>
    <xf numFmtId="179" fontId="161" fillId="3" borderId="114" xfId="0" applyNumberFormat="1" applyFont="1" applyFill="1" applyBorder="1" applyAlignment="1">
      <alignment horizontal="left" vertical="center"/>
    </xf>
    <xf numFmtId="0" fontId="164" fillId="0" borderId="0" xfId="0" applyFont="1" applyAlignment="1">
      <alignment vertical="center"/>
    </xf>
    <xf numFmtId="0" fontId="165" fillId="3" borderId="0" xfId="0" applyFont="1" applyFill="1" applyAlignment="1">
      <alignment horizontal="center" vertical="center"/>
    </xf>
    <xf numFmtId="0" fontId="140" fillId="0" borderId="21" xfId="0" applyFont="1" applyBorder="1" applyAlignment="1">
      <alignment horizontal="center" vertical="center"/>
    </xf>
    <xf numFmtId="0" fontId="158" fillId="0" borderId="0" xfId="0" applyFont="1" applyBorder="1" applyAlignment="1">
      <alignment horizontal="center" vertical="center" shrinkToFit="1"/>
    </xf>
    <xf numFmtId="0" fontId="166" fillId="0" borderId="115" xfId="0" applyFont="1" applyFill="1" applyBorder="1" applyAlignment="1">
      <alignment horizontal="center" vertical="center" shrinkToFit="1"/>
    </xf>
    <xf numFmtId="0" fontId="166" fillId="0" borderId="116" xfId="0" applyFont="1" applyFill="1" applyBorder="1" applyAlignment="1">
      <alignment horizontal="center" vertical="center" shrinkToFit="1"/>
    </xf>
    <xf numFmtId="0" fontId="166" fillId="0" borderId="117" xfId="0" applyFont="1" applyFill="1" applyBorder="1" applyAlignment="1">
      <alignment horizontal="center" vertical="center" shrinkToFit="1"/>
    </xf>
    <xf numFmtId="0" fontId="166" fillId="0" borderId="118" xfId="0" applyFont="1" applyFill="1" applyBorder="1" applyAlignment="1">
      <alignment horizontal="center" vertical="center" shrinkToFit="1"/>
    </xf>
    <xf numFmtId="0" fontId="166" fillId="0" borderId="0" xfId="0" applyFont="1" applyFill="1" applyBorder="1" applyAlignment="1">
      <alignment horizontal="center" vertical="center" shrinkToFit="1"/>
    </xf>
    <xf numFmtId="0" fontId="166" fillId="0" borderId="119" xfId="0" applyFont="1" applyFill="1" applyBorder="1" applyAlignment="1">
      <alignment horizontal="center" vertical="center" shrinkToFit="1"/>
    </xf>
    <xf numFmtId="0" fontId="166" fillId="0" borderId="120" xfId="0" applyFont="1" applyFill="1" applyBorder="1" applyAlignment="1">
      <alignment horizontal="center" vertical="center" shrinkToFit="1"/>
    </xf>
    <xf numFmtId="0" fontId="166" fillId="0" borderId="121" xfId="0" applyFont="1" applyFill="1" applyBorder="1" applyAlignment="1">
      <alignment horizontal="center" vertical="center" shrinkToFit="1"/>
    </xf>
    <xf numFmtId="0" fontId="166" fillId="0" borderId="122" xfId="0" applyFont="1" applyFill="1" applyBorder="1" applyAlignment="1">
      <alignment horizontal="center" vertical="center" shrinkToFit="1"/>
    </xf>
    <xf numFmtId="0" fontId="138" fillId="0" borderId="0" xfId="0" applyFont="1" applyFill="1" applyBorder="1" applyAlignment="1">
      <alignment horizontal="center" vertical="center"/>
    </xf>
    <xf numFmtId="177" fontId="34" fillId="0" borderId="0" xfId="0" applyNumberFormat="1" applyFont="1" applyFill="1" applyBorder="1" applyAlignment="1">
      <alignment horizontal="left" vertical="center"/>
    </xf>
    <xf numFmtId="0" fontId="158" fillId="0" borderId="0" xfId="0" applyFont="1" applyBorder="1" applyAlignment="1">
      <alignment vertical="center"/>
    </xf>
    <xf numFmtId="0" fontId="0" fillId="0" borderId="78" xfId="0" applyBorder="1" applyAlignment="1">
      <alignment horizontal="center" vertical="center"/>
    </xf>
    <xf numFmtId="0" fontId="0" fillId="0" borderId="93" xfId="0" applyBorder="1" applyAlignment="1">
      <alignment horizontal="center" vertical="center"/>
    </xf>
    <xf numFmtId="0" fontId="0" fillId="0" borderId="63" xfId="0" applyBorder="1" applyAlignment="1">
      <alignment horizontal="center" vertical="center"/>
    </xf>
    <xf numFmtId="0" fontId="138" fillId="0" borderId="0" xfId="0" applyFont="1" applyAlignment="1">
      <alignment horizontal="left" vertical="center" wrapText="1"/>
    </xf>
    <xf numFmtId="178" fontId="74" fillId="0" borderId="0" xfId="0" applyNumberFormat="1" applyFont="1" applyBorder="1" applyAlignment="1">
      <alignment horizontal="center" vertical="center"/>
    </xf>
    <xf numFmtId="0" fontId="12" fillId="38" borderId="78" xfId="61" applyFont="1" applyFill="1" applyBorder="1" applyAlignment="1" applyProtection="1">
      <alignment horizontal="center" vertical="center"/>
      <protection/>
    </xf>
    <xf numFmtId="0" fontId="12" fillId="38" borderId="123" xfId="61" applyFont="1" applyFill="1" applyBorder="1" applyAlignment="1" applyProtection="1">
      <alignment horizontal="center" vertical="center"/>
      <protection/>
    </xf>
    <xf numFmtId="0" fontId="146" fillId="0" borderId="36" xfId="0" applyFont="1" applyFill="1" applyBorder="1" applyAlignment="1" applyProtection="1">
      <alignment horizontal="center" vertical="center"/>
      <protection locked="0"/>
    </xf>
    <xf numFmtId="0" fontId="146" fillId="0" borderId="80" xfId="0" applyFont="1" applyFill="1" applyBorder="1" applyAlignment="1" applyProtection="1">
      <alignment horizontal="center" vertical="center"/>
      <protection locked="0"/>
    </xf>
    <xf numFmtId="0" fontId="146" fillId="0" borderId="37" xfId="0" applyFont="1" applyFill="1" applyBorder="1" applyAlignment="1" applyProtection="1">
      <alignment horizontal="center" vertical="center"/>
      <protection locked="0"/>
    </xf>
    <xf numFmtId="0" fontId="146" fillId="39" borderId="12" xfId="0" applyFont="1" applyFill="1" applyBorder="1" applyAlignment="1" applyProtection="1">
      <alignment horizontal="center" vertical="center"/>
      <protection locked="0"/>
    </xf>
    <xf numFmtId="0" fontId="146" fillId="39" borderId="13" xfId="0" applyFont="1" applyFill="1" applyBorder="1" applyAlignment="1" applyProtection="1">
      <alignment horizontal="center" vertical="center"/>
      <protection locked="0"/>
    </xf>
    <xf numFmtId="0" fontId="146" fillId="39" borderId="15" xfId="0" applyFont="1" applyFill="1" applyBorder="1" applyAlignment="1" applyProtection="1">
      <alignment horizontal="center" vertical="center"/>
      <protection locked="0"/>
    </xf>
    <xf numFmtId="0" fontId="138" fillId="0" borderId="11" xfId="0" applyFont="1" applyBorder="1" applyAlignment="1">
      <alignment horizontal="distributed" vertical="center" indent="1"/>
    </xf>
    <xf numFmtId="0" fontId="138" fillId="0" borderId="124" xfId="0" applyFont="1" applyBorder="1" applyAlignment="1">
      <alignment horizontal="distributed" vertical="center" indent="1"/>
    </xf>
    <xf numFmtId="0" fontId="146" fillId="3" borderId="19" xfId="0" applyFont="1" applyFill="1" applyBorder="1" applyAlignment="1" applyProtection="1">
      <alignment horizontal="center" vertical="center"/>
      <protection locked="0"/>
    </xf>
    <xf numFmtId="0" fontId="146" fillId="3" borderId="11" xfId="0" applyFont="1" applyFill="1" applyBorder="1" applyAlignment="1" applyProtection="1">
      <alignment horizontal="center" vertical="center"/>
      <protection locked="0"/>
    </xf>
    <xf numFmtId="0" fontId="146" fillId="3" borderId="16" xfId="0" applyFont="1" applyFill="1" applyBorder="1" applyAlignment="1" applyProtection="1">
      <alignment horizontal="center" vertical="center"/>
      <protection locked="0"/>
    </xf>
    <xf numFmtId="0" fontId="146" fillId="33" borderId="58" xfId="0" applyFont="1" applyFill="1" applyBorder="1" applyAlignment="1" applyProtection="1">
      <alignment horizontal="center" vertical="center" shrinkToFit="1"/>
      <protection locked="0"/>
    </xf>
    <xf numFmtId="0" fontId="146" fillId="33" borderId="45" xfId="0" applyFont="1" applyFill="1" applyBorder="1" applyAlignment="1" applyProtection="1">
      <alignment horizontal="center" vertical="center" shrinkToFit="1"/>
      <protection locked="0"/>
    </xf>
    <xf numFmtId="0" fontId="146" fillId="33" borderId="46" xfId="0" applyFont="1" applyFill="1" applyBorder="1" applyAlignment="1" applyProtection="1">
      <alignment horizontal="center" vertical="center" shrinkToFit="1"/>
      <protection locked="0"/>
    </xf>
    <xf numFmtId="0" fontId="146" fillId="0" borderId="19" xfId="0" applyFont="1" applyFill="1" applyBorder="1" applyAlignment="1" applyProtection="1">
      <alignment horizontal="center" vertical="center"/>
      <protection locked="0"/>
    </xf>
    <xf numFmtId="0" fontId="146" fillId="0" borderId="11" xfId="0" applyFont="1" applyFill="1" applyBorder="1" applyAlignment="1" applyProtection="1">
      <alignment horizontal="center" vertical="center"/>
      <protection locked="0"/>
    </xf>
    <xf numFmtId="0" fontId="146" fillId="0" borderId="16" xfId="0" applyFont="1" applyFill="1" applyBorder="1" applyAlignment="1" applyProtection="1">
      <alignment horizontal="center" vertical="center"/>
      <protection locked="0"/>
    </xf>
    <xf numFmtId="0" fontId="146" fillId="3" borderId="58" xfId="0" applyFont="1" applyFill="1" applyBorder="1" applyAlignment="1" applyProtection="1">
      <alignment horizontal="center" vertical="center" shrinkToFit="1"/>
      <protection locked="0"/>
    </xf>
    <xf numFmtId="0" fontId="146" fillId="3" borderId="45" xfId="0" applyFont="1" applyFill="1" applyBorder="1" applyAlignment="1" applyProtection="1">
      <alignment horizontal="center" vertical="center" shrinkToFit="1"/>
      <protection locked="0"/>
    </xf>
    <xf numFmtId="0" fontId="146" fillId="3" borderId="46" xfId="0" applyFont="1" applyFill="1" applyBorder="1" applyAlignment="1" applyProtection="1">
      <alignment horizontal="center" vertical="center" shrinkToFit="1"/>
      <protection locked="0"/>
    </xf>
    <xf numFmtId="0" fontId="138" fillId="0" borderId="61" xfId="0" applyFont="1" applyBorder="1" applyAlignment="1">
      <alignment horizontal="center" vertical="center"/>
    </xf>
    <xf numFmtId="0" fontId="138" fillId="0" borderId="62" xfId="0" applyFont="1" applyBorder="1" applyAlignment="1">
      <alignment horizontal="center" vertical="center"/>
    </xf>
    <xf numFmtId="0" fontId="138" fillId="0" borderId="49" xfId="0" applyFont="1" applyBorder="1" applyAlignment="1">
      <alignment horizontal="center" vertical="center"/>
    </xf>
    <xf numFmtId="0" fontId="139" fillId="40" borderId="0" xfId="0" applyFont="1" applyFill="1" applyBorder="1" applyAlignment="1">
      <alignment horizontal="center" vertical="center"/>
    </xf>
    <xf numFmtId="0" fontId="146" fillId="0" borderId="78" xfId="0" applyFont="1" applyFill="1" applyBorder="1" applyAlignment="1" applyProtection="1">
      <alignment horizontal="center" vertical="center"/>
      <protection/>
    </xf>
    <xf numFmtId="0" fontId="146" fillId="0" borderId="93" xfId="0" applyFont="1" applyFill="1" applyBorder="1" applyAlignment="1" applyProtection="1">
      <alignment horizontal="center" vertical="center"/>
      <protection/>
    </xf>
    <xf numFmtId="0" fontId="146" fillId="0" borderId="63" xfId="0" applyFont="1" applyFill="1" applyBorder="1" applyAlignment="1" applyProtection="1">
      <alignment horizontal="center" vertical="center"/>
      <protection/>
    </xf>
    <xf numFmtId="0" fontId="138" fillId="0" borderId="11" xfId="0" applyFont="1" applyFill="1" applyBorder="1" applyAlignment="1" applyProtection="1">
      <alignment horizontal="center" vertical="center"/>
      <protection/>
    </xf>
    <xf numFmtId="0" fontId="146" fillId="34" borderId="11" xfId="0" applyFont="1" applyFill="1" applyBorder="1" applyAlignment="1" applyProtection="1">
      <alignment horizontal="center" vertical="center"/>
      <protection/>
    </xf>
    <xf numFmtId="0" fontId="146" fillId="33" borderId="11" xfId="0" applyFont="1" applyFill="1" applyBorder="1" applyAlignment="1" applyProtection="1">
      <alignment horizontal="center" vertical="center"/>
      <protection/>
    </xf>
    <xf numFmtId="0" fontId="146" fillId="34" borderId="124" xfId="0" applyFont="1" applyFill="1" applyBorder="1" applyAlignment="1" applyProtection="1">
      <alignment horizontal="center" vertical="center"/>
      <protection/>
    </xf>
    <xf numFmtId="0" fontId="146" fillId="34" borderId="45" xfId="0" applyFont="1" applyFill="1" applyBorder="1" applyAlignment="1" applyProtection="1">
      <alignment horizontal="center" vertical="center"/>
      <protection/>
    </xf>
    <xf numFmtId="0" fontId="146" fillId="34" borderId="66" xfId="0" applyFont="1" applyFill="1" applyBorder="1" applyAlignment="1" applyProtection="1">
      <alignment horizontal="center" vertical="center"/>
      <protection/>
    </xf>
    <xf numFmtId="0" fontId="138" fillId="0" borderId="125" xfId="0" applyFont="1" applyFill="1" applyBorder="1" applyAlignment="1" applyProtection="1">
      <alignment horizontal="center" vertical="center"/>
      <protection/>
    </xf>
    <xf numFmtId="0" fontId="138" fillId="0" borderId="51" xfId="0" applyFont="1" applyFill="1" applyBorder="1" applyAlignment="1" applyProtection="1">
      <alignment horizontal="center" vertical="center"/>
      <protection/>
    </xf>
    <xf numFmtId="0" fontId="138" fillId="0" borderId="50" xfId="0" applyFont="1" applyFill="1" applyBorder="1" applyAlignment="1" applyProtection="1">
      <alignment horizontal="center" vertical="center"/>
      <protection/>
    </xf>
    <xf numFmtId="0" fontId="9" fillId="0" borderId="81" xfId="61" applyFont="1" applyBorder="1" applyAlignment="1" applyProtection="1">
      <alignment horizontal="center" vertical="center"/>
      <protection/>
    </xf>
    <xf numFmtId="0" fontId="9" fillId="0" borderId="91" xfId="61" applyFont="1" applyBorder="1" applyAlignment="1" applyProtection="1">
      <alignment horizontal="center" vertical="center"/>
      <protection/>
    </xf>
    <xf numFmtId="0" fontId="19" fillId="0" borderId="124" xfId="61" applyFont="1" applyBorder="1" applyAlignment="1" applyProtection="1">
      <alignment horizontal="center" vertical="center"/>
      <protection/>
    </xf>
    <xf numFmtId="0" fontId="19" fillId="0" borderId="46" xfId="61" applyFont="1" applyBorder="1" applyAlignment="1" applyProtection="1">
      <alignment horizontal="center" vertical="center"/>
      <protection/>
    </xf>
    <xf numFmtId="0" fontId="167" fillId="35" borderId="0" xfId="61" applyFont="1" applyFill="1" applyAlignment="1" applyProtection="1">
      <alignment horizontal="left" vertical="center"/>
      <protection/>
    </xf>
    <xf numFmtId="0" fontId="32" fillId="0" borderId="0" xfId="61" applyFont="1" applyAlignment="1" applyProtection="1">
      <alignment horizontal="distributed" vertical="center" indent="8" shrinkToFit="1"/>
      <protection/>
    </xf>
    <xf numFmtId="0" fontId="9" fillId="0" borderId="35" xfId="61" applyFont="1" applyBorder="1" applyAlignment="1" applyProtection="1">
      <alignment horizontal="center" vertical="center" shrinkToFit="1"/>
      <protection/>
    </xf>
    <xf numFmtId="0" fontId="9" fillId="0" borderId="0" xfId="61" applyFont="1" applyBorder="1" applyAlignment="1" applyProtection="1">
      <alignment horizontal="center" vertical="center" shrinkToFit="1"/>
      <protection/>
    </xf>
    <xf numFmtId="0" fontId="9" fillId="0" borderId="35" xfId="61" applyFont="1" applyBorder="1" applyAlignment="1" applyProtection="1">
      <alignment horizontal="center" vertical="center"/>
      <protection/>
    </xf>
    <xf numFmtId="0" fontId="152" fillId="0" borderId="124" xfId="0" applyFont="1" applyBorder="1" applyAlignment="1" applyProtection="1">
      <alignment horizontal="center" vertical="center" shrinkToFit="1"/>
      <protection/>
    </xf>
    <xf numFmtId="0" fontId="152" fillId="0" borderId="45" xfId="0" applyFont="1" applyBorder="1" applyAlignment="1" applyProtection="1">
      <alignment horizontal="center" vertical="center" shrinkToFit="1"/>
      <protection/>
    </xf>
    <xf numFmtId="0" fontId="152" fillId="0" borderId="66" xfId="0" applyFont="1" applyBorder="1" applyAlignment="1" applyProtection="1">
      <alignment horizontal="center" vertical="center" shrinkToFit="1"/>
      <protection/>
    </xf>
    <xf numFmtId="0" fontId="7" fillId="0" borderId="62" xfId="61" applyFont="1" applyBorder="1" applyAlignment="1" applyProtection="1">
      <alignment horizontal="center" vertical="center" shrinkToFit="1"/>
      <protection/>
    </xf>
    <xf numFmtId="0" fontId="7" fillId="0" borderId="93" xfId="61" applyFont="1" applyBorder="1" applyAlignment="1" applyProtection="1">
      <alignment horizontal="center" vertical="center" shrinkToFit="1"/>
      <protection/>
    </xf>
    <xf numFmtId="0" fontId="7" fillId="0" borderId="63" xfId="61" applyFont="1" applyBorder="1" applyAlignment="1" applyProtection="1">
      <alignment horizontal="center" vertical="center" shrinkToFit="1"/>
      <protection/>
    </xf>
    <xf numFmtId="0" fontId="8" fillId="0" borderId="78" xfId="61" applyFont="1" applyBorder="1" applyAlignment="1" applyProtection="1">
      <alignment horizontal="center" shrinkToFit="1"/>
      <protection/>
    </xf>
    <xf numFmtId="0" fontId="8" fillId="0" borderId="93" xfId="61" applyFont="1" applyBorder="1" applyAlignment="1" applyProtection="1">
      <alignment horizontal="center" shrinkToFit="1"/>
      <protection/>
    </xf>
    <xf numFmtId="0" fontId="8" fillId="0" borderId="63" xfId="61" applyFont="1" applyBorder="1" applyAlignment="1" applyProtection="1">
      <alignment horizontal="center" shrinkToFit="1"/>
      <protection/>
    </xf>
    <xf numFmtId="176" fontId="12" fillId="0" borderId="0" xfId="61" applyNumberFormat="1" applyFont="1" applyAlignment="1" applyProtection="1">
      <alignment horizontal="distributed" vertical="center" indent="4"/>
      <protection/>
    </xf>
    <xf numFmtId="0" fontId="19" fillId="0" borderId="81" xfId="61" applyNumberFormat="1" applyFont="1" applyBorder="1" applyAlignment="1" applyProtection="1">
      <alignment horizontal="center" vertical="center"/>
      <protection/>
    </xf>
    <xf numFmtId="0" fontId="19" fillId="0" borderId="91" xfId="61" applyNumberFormat="1" applyFont="1" applyBorder="1" applyAlignment="1" applyProtection="1">
      <alignment horizontal="center" vertical="center"/>
      <protection/>
    </xf>
    <xf numFmtId="0" fontId="19" fillId="0" borderId="126" xfId="61" applyNumberFormat="1" applyFont="1" applyBorder="1" applyAlignment="1" applyProtection="1">
      <alignment horizontal="center" vertical="center"/>
      <protection/>
    </xf>
    <xf numFmtId="0" fontId="19" fillId="0" borderId="127" xfId="61" applyNumberFormat="1" applyFont="1" applyBorder="1" applyAlignment="1" applyProtection="1">
      <alignment horizontal="center" vertical="center"/>
      <protection/>
    </xf>
    <xf numFmtId="0" fontId="19" fillId="0" borderId="77" xfId="61" applyFont="1" applyBorder="1" applyAlignment="1" applyProtection="1">
      <alignment horizontal="center" vertical="center"/>
      <protection/>
    </xf>
    <xf numFmtId="0" fontId="19" fillId="0" borderId="32" xfId="61" applyFont="1" applyBorder="1" applyAlignment="1" applyProtection="1">
      <alignment horizontal="center" vertical="center"/>
      <protection/>
    </xf>
    <xf numFmtId="0" fontId="19" fillId="0" borderId="81" xfId="61" applyFont="1" applyBorder="1" applyAlignment="1" applyProtection="1">
      <alignment horizontal="center" vertical="center"/>
      <protection/>
    </xf>
    <xf numFmtId="0" fontId="19" fillId="0" borderId="91" xfId="61" applyFont="1" applyBorder="1" applyAlignment="1" applyProtection="1">
      <alignment horizontal="center" vertical="center"/>
      <protection/>
    </xf>
    <xf numFmtId="0" fontId="19" fillId="0" borderId="92" xfId="61" applyNumberFormat="1" applyFont="1" applyBorder="1" applyAlignment="1" applyProtection="1">
      <alignment horizontal="center" vertical="center"/>
      <protection/>
    </xf>
    <xf numFmtId="0" fontId="19" fillId="0" borderId="128" xfId="61" applyNumberFormat="1" applyFont="1" applyBorder="1" applyAlignment="1" applyProtection="1">
      <alignment horizontal="center" vertical="center"/>
      <protection/>
    </xf>
    <xf numFmtId="0" fontId="19" fillId="0" borderId="82" xfId="61" applyFont="1" applyBorder="1" applyAlignment="1" applyProtection="1">
      <alignment horizontal="center" vertical="center"/>
      <protection/>
    </xf>
    <xf numFmtId="0" fontId="19" fillId="0" borderId="129" xfId="61" applyFont="1" applyBorder="1" applyAlignment="1" applyProtection="1">
      <alignment horizontal="center" vertical="center"/>
      <protection/>
    </xf>
    <xf numFmtId="0" fontId="148" fillId="0" borderId="44" xfId="0" applyFont="1" applyBorder="1" applyAlignment="1">
      <alignment horizontal="center" vertical="center"/>
    </xf>
    <xf numFmtId="0" fontId="147" fillId="0" borderId="130" xfId="0" applyFont="1" applyBorder="1" applyAlignment="1">
      <alignment horizontal="center" vertical="center"/>
    </xf>
    <xf numFmtId="0" fontId="147" fillId="0" borderId="64" xfId="0" applyFont="1" applyBorder="1" applyAlignment="1">
      <alignment horizontal="center" vertical="center"/>
    </xf>
    <xf numFmtId="0" fontId="148" fillId="0" borderId="54" xfId="0" applyFont="1" applyBorder="1" applyAlignment="1">
      <alignment horizontal="center" vertical="center"/>
    </xf>
    <xf numFmtId="0" fontId="148" fillId="0" borderId="91" xfId="0" applyFont="1" applyBorder="1" applyAlignment="1">
      <alignment horizontal="center" vertical="center"/>
    </xf>
    <xf numFmtId="0" fontId="148" fillId="0" borderId="57" xfId="0" applyFont="1" applyBorder="1" applyAlignment="1">
      <alignment horizontal="center" vertical="center"/>
    </xf>
    <xf numFmtId="0" fontId="148" fillId="0" borderId="129" xfId="0" applyFont="1" applyBorder="1" applyAlignment="1">
      <alignment horizontal="center" vertical="center"/>
    </xf>
    <xf numFmtId="0" fontId="54" fillId="0" borderId="0" xfId="0" applyFont="1" applyAlignment="1" quotePrefix="1">
      <alignment horizontal="center" vertical="top"/>
    </xf>
    <xf numFmtId="0" fontId="54" fillId="0" borderId="90" xfId="0" applyFont="1" applyBorder="1" applyAlignment="1" quotePrefix="1">
      <alignment horizontal="center" vertical="top"/>
    </xf>
    <xf numFmtId="0" fontId="54" fillId="0" borderId="0" xfId="0" applyFont="1" applyAlignment="1" quotePrefix="1">
      <alignment horizontal="center"/>
    </xf>
    <xf numFmtId="0" fontId="54" fillId="0" borderId="90" xfId="0" applyFont="1" applyBorder="1" applyAlignment="1" quotePrefix="1">
      <alignment horizontal="center"/>
    </xf>
    <xf numFmtId="0" fontId="54" fillId="0" borderId="0" xfId="0" applyFont="1" applyAlignment="1" quotePrefix="1">
      <alignment horizontal="center" vertical="center"/>
    </xf>
    <xf numFmtId="0" fontId="54" fillId="0" borderId="90" xfId="0" applyFont="1" applyBorder="1" applyAlignment="1" quotePrefix="1">
      <alignment horizontal="center" vertical="center"/>
    </xf>
    <xf numFmtId="0" fontId="14" fillId="0" borderId="131" xfId="0" applyFont="1" applyBorder="1" applyAlignment="1" applyProtection="1">
      <alignment horizontal="center"/>
      <protection/>
    </xf>
    <xf numFmtId="0" fontId="14" fillId="0" borderId="132" xfId="0" applyFont="1" applyBorder="1" applyAlignment="1" applyProtection="1">
      <alignment horizontal="center"/>
      <protection/>
    </xf>
    <xf numFmtId="0" fontId="58" fillId="0" borderId="0" xfId="0" applyFont="1" applyBorder="1" applyAlignment="1">
      <alignment horizontal="center"/>
    </xf>
    <xf numFmtId="0" fontId="14" fillId="0" borderId="133" xfId="0" applyFont="1" applyBorder="1" applyAlignment="1" applyProtection="1" quotePrefix="1">
      <alignment horizontal="left" vertical="top" wrapText="1"/>
      <protection/>
    </xf>
    <xf numFmtId="0" fontId="14" fillId="0" borderId="134" xfId="0" applyFont="1" applyBorder="1" applyAlignment="1" applyProtection="1" quotePrefix="1">
      <alignment horizontal="left" vertical="top" wrapText="1"/>
      <protection/>
    </xf>
    <xf numFmtId="0" fontId="14" fillId="0" borderId="135" xfId="0" applyFont="1" applyBorder="1" applyAlignment="1" applyProtection="1" quotePrefix="1">
      <alignment horizontal="left" vertical="top" wrapText="1"/>
      <protection/>
    </xf>
    <xf numFmtId="0" fontId="14" fillId="0" borderId="136" xfId="0" applyFont="1" applyBorder="1" applyAlignment="1" applyProtection="1" quotePrefix="1">
      <alignment horizontal="left" vertical="top" wrapText="1"/>
      <protection/>
    </xf>
    <xf numFmtId="0" fontId="14" fillId="0" borderId="137" xfId="0" applyFont="1" applyBorder="1" applyAlignment="1" applyProtection="1" quotePrefix="1">
      <alignment horizontal="left" vertical="top" wrapText="1"/>
      <protection/>
    </xf>
    <xf numFmtId="0" fontId="14" fillId="0" borderId="138" xfId="0" applyFont="1" applyBorder="1" applyAlignment="1" applyProtection="1" quotePrefix="1">
      <alignment horizontal="left" vertical="top" wrapText="1"/>
      <protection/>
    </xf>
    <xf numFmtId="0" fontId="61" fillId="0" borderId="139" xfId="0" applyFont="1" applyBorder="1" applyAlignment="1" applyProtection="1">
      <alignment horizontal="center" vertical="center"/>
      <protection/>
    </xf>
    <xf numFmtId="0" fontId="61" fillId="0" borderId="140" xfId="0" applyFont="1" applyBorder="1" applyAlignment="1" applyProtection="1">
      <alignment horizontal="center" vertical="center"/>
      <protection/>
    </xf>
    <xf numFmtId="0" fontId="61" fillId="0" borderId="133" xfId="0" applyFont="1" applyBorder="1" applyAlignment="1" applyProtection="1">
      <alignment horizontal="center"/>
      <protection/>
    </xf>
    <xf numFmtId="0" fontId="61" fillId="0" borderId="135" xfId="0" applyFont="1" applyBorder="1" applyAlignment="1" applyProtection="1">
      <alignment horizontal="center"/>
      <protection/>
    </xf>
    <xf numFmtId="0" fontId="61" fillId="0" borderId="136" xfId="0" applyFont="1" applyBorder="1" applyAlignment="1" applyProtection="1">
      <alignment horizontal="center"/>
      <protection/>
    </xf>
    <xf numFmtId="0" fontId="61" fillId="0" borderId="138" xfId="0" applyFont="1" applyBorder="1" applyAlignment="1" applyProtection="1">
      <alignment horizontal="center"/>
      <protection/>
    </xf>
    <xf numFmtId="0" fontId="61" fillId="0" borderId="141" xfId="0" applyFont="1" applyBorder="1" applyAlignment="1" applyProtection="1" quotePrefix="1">
      <alignment horizontal="center" vertical="center"/>
      <protection/>
    </xf>
    <xf numFmtId="0" fontId="61" fillId="0" borderId="142" xfId="0" applyFont="1" applyBorder="1" applyAlignment="1" applyProtection="1" quotePrefix="1">
      <alignment horizontal="center" vertical="center"/>
      <protection/>
    </xf>
    <xf numFmtId="0" fontId="61" fillId="0" borderId="77" xfId="0" applyFont="1" applyBorder="1" applyAlignment="1" applyProtection="1" quotePrefix="1">
      <alignment horizontal="center" vertical="center"/>
      <protection/>
    </xf>
    <xf numFmtId="0" fontId="61" fillId="0" borderId="111" xfId="0" applyFont="1" applyBorder="1" applyAlignment="1" applyProtection="1" quotePrefix="1">
      <alignment horizontal="center" vertical="center"/>
      <protection/>
    </xf>
    <xf numFmtId="0" fontId="50" fillId="0" borderId="143" xfId="0" applyFont="1" applyBorder="1" applyAlignment="1">
      <alignment horizontal="center" vertical="center" shrinkToFit="1"/>
    </xf>
    <xf numFmtId="0" fontId="50" fillId="0" borderId="84" xfId="0" applyFont="1" applyBorder="1" applyAlignment="1">
      <alignment horizontal="center" vertical="center" shrinkToFit="1"/>
    </xf>
    <xf numFmtId="0" fontId="66" fillId="0" borderId="103" xfId="0" applyFont="1" applyBorder="1" applyAlignment="1" quotePrefix="1">
      <alignment horizontal="center" vertical="center"/>
    </xf>
    <xf numFmtId="0" fontId="66" fillId="0" borderId="33" xfId="0" applyFont="1" applyBorder="1" applyAlignment="1" quotePrefix="1">
      <alignment horizontal="center" vertical="center"/>
    </xf>
    <xf numFmtId="0" fontId="66" fillId="0" borderId="29" xfId="0" applyFont="1" applyBorder="1" applyAlignment="1" quotePrefix="1">
      <alignment horizontal="center" vertical="center"/>
    </xf>
    <xf numFmtId="0" fontId="66" fillId="0" borderId="144" xfId="0" applyFont="1" applyBorder="1" applyAlignment="1" quotePrefix="1">
      <alignment horizontal="center" vertical="center"/>
    </xf>
    <xf numFmtId="0" fontId="66" fillId="0" borderId="0" xfId="0" applyFont="1" applyBorder="1" applyAlignment="1" quotePrefix="1">
      <alignment horizontal="center" vertical="center"/>
    </xf>
    <xf numFmtId="0" fontId="66" fillId="0" borderId="31" xfId="0" applyFont="1" applyBorder="1" applyAlignment="1" quotePrefix="1">
      <alignment horizontal="center" vertical="center"/>
    </xf>
    <xf numFmtId="0" fontId="66" fillId="0" borderId="145" xfId="0" applyFont="1" applyBorder="1" applyAlignment="1" quotePrefix="1">
      <alignment horizontal="center" vertical="center"/>
    </xf>
    <xf numFmtId="0" fontId="66" fillId="0" borderId="35" xfId="0" applyFont="1" applyBorder="1" applyAlignment="1" quotePrefix="1">
      <alignment horizontal="center" vertical="center"/>
    </xf>
    <xf numFmtId="0" fontId="66" fillId="0" borderId="32" xfId="0" applyFont="1" applyBorder="1" applyAlignment="1" quotePrefix="1">
      <alignment horizontal="center" vertical="center"/>
    </xf>
    <xf numFmtId="0" fontId="65" fillId="0" borderId="146" xfId="0" applyFont="1" applyBorder="1" applyAlignment="1" quotePrefix="1">
      <alignment horizontal="center" vertical="center"/>
    </xf>
    <xf numFmtId="0" fontId="65" fillId="0" borderId="147" xfId="0" applyFont="1" applyBorder="1" applyAlignment="1" quotePrefix="1">
      <alignment horizontal="center" vertical="center"/>
    </xf>
    <xf numFmtId="0" fontId="65" fillId="0" borderId="77" xfId="0" applyFont="1" applyBorder="1" applyAlignment="1" quotePrefix="1">
      <alignment horizontal="center" vertical="center"/>
    </xf>
    <xf numFmtId="0" fontId="65" fillId="0" borderId="148" xfId="0" applyFont="1" applyBorder="1" applyAlignment="1" quotePrefix="1">
      <alignment horizontal="center" vertical="center"/>
    </xf>
    <xf numFmtId="0" fontId="0" fillId="0" borderId="2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61" fillId="0" borderId="86" xfId="0" applyFont="1" applyBorder="1" applyAlignment="1" quotePrefix="1">
      <alignment horizontal="center" vertical="center"/>
    </xf>
    <xf numFmtId="0" fontId="61" fillId="0" borderId="149" xfId="0" applyFont="1" applyBorder="1" applyAlignment="1" quotePrefix="1">
      <alignment horizontal="center" vertical="center"/>
    </xf>
    <xf numFmtId="0" fontId="49" fillId="0" borderId="81" xfId="0" applyFont="1" applyBorder="1" applyAlignment="1">
      <alignment horizontal="center" vertical="center"/>
    </xf>
    <xf numFmtId="0" fontId="49" fillId="0" borderId="87" xfId="0" applyFont="1" applyBorder="1" applyAlignment="1">
      <alignment horizontal="center" vertical="center"/>
    </xf>
    <xf numFmtId="0" fontId="49" fillId="0" borderId="91" xfId="0" applyFont="1" applyBorder="1" applyAlignment="1">
      <alignment horizontal="center" vertical="center"/>
    </xf>
    <xf numFmtId="0" fontId="60" fillId="0" borderId="86" xfId="0" applyFont="1" applyBorder="1" applyAlignment="1">
      <alignment horizontal="center" vertical="center"/>
    </xf>
    <xf numFmtId="0" fontId="60" fillId="0" borderId="102" xfId="0" applyFont="1" applyBorder="1" applyAlignment="1">
      <alignment horizontal="center" vertical="center"/>
    </xf>
    <xf numFmtId="0" fontId="60" fillId="0" borderId="149" xfId="0" applyFont="1" applyBorder="1" applyAlignment="1">
      <alignment horizontal="center" vertical="center"/>
    </xf>
    <xf numFmtId="0" fontId="60" fillId="0" borderId="150" xfId="0" applyFont="1" applyBorder="1" applyAlignment="1">
      <alignment horizontal="center" vertical="center"/>
    </xf>
    <xf numFmtId="0" fontId="47" fillId="0" borderId="141" xfId="0" applyFont="1" applyBorder="1" applyAlignment="1">
      <alignment horizontal="center" vertical="center"/>
    </xf>
    <xf numFmtId="0" fontId="47" fillId="0" borderId="14" xfId="0" applyFont="1" applyBorder="1" applyAlignment="1">
      <alignment horizontal="center" vertical="center"/>
    </xf>
    <xf numFmtId="0" fontId="47" fillId="0" borderId="102" xfId="0" applyFont="1" applyBorder="1" applyAlignment="1">
      <alignment horizontal="center" vertical="center"/>
    </xf>
    <xf numFmtId="0" fontId="47" fillId="0" borderId="151" xfId="0" applyFont="1" applyBorder="1" applyAlignment="1">
      <alignment horizontal="center" vertical="center"/>
    </xf>
    <xf numFmtId="0" fontId="47" fillId="0" borderId="152" xfId="0" applyFont="1" applyBorder="1" applyAlignment="1">
      <alignment horizontal="center" vertical="center"/>
    </xf>
    <xf numFmtId="0" fontId="47" fillId="0" borderId="150" xfId="0" applyFont="1" applyBorder="1" applyAlignment="1">
      <alignment horizontal="center" vertical="center"/>
    </xf>
    <xf numFmtId="0" fontId="49" fillId="0" borderId="153" xfId="0" applyFont="1" applyBorder="1" applyAlignment="1">
      <alignment horizontal="center" vertical="center" wrapText="1" shrinkToFit="1"/>
    </xf>
    <xf numFmtId="0" fontId="49" fillId="0" borderId="153" xfId="0" applyFont="1" applyBorder="1" applyAlignment="1">
      <alignment horizontal="center" vertical="center" shrinkToFit="1"/>
    </xf>
    <xf numFmtId="0" fontId="49" fillId="0" borderId="52" xfId="0" applyFont="1" applyBorder="1" applyAlignment="1">
      <alignment horizontal="center" vertical="center" shrinkToFit="1"/>
    </xf>
    <xf numFmtId="0" fontId="62" fillId="0" borderId="77" xfId="0" applyFont="1" applyBorder="1" applyAlignment="1" quotePrefix="1">
      <alignment horizontal="center" vertical="center" shrinkToFit="1"/>
    </xf>
    <xf numFmtId="0" fontId="62" fillId="0" borderId="35" xfId="0" applyFont="1" applyBorder="1" applyAlignment="1" quotePrefix="1">
      <alignment horizontal="center" vertical="center" shrinkToFit="1"/>
    </xf>
    <xf numFmtId="0" fontId="62" fillId="0" borderId="32" xfId="0" applyFont="1" applyBorder="1" applyAlignment="1" quotePrefix="1">
      <alignment horizontal="center" vertical="center" shrinkToFit="1"/>
    </xf>
    <xf numFmtId="0" fontId="61" fillId="0" borderId="34" xfId="0" applyFont="1" applyBorder="1" applyAlignment="1">
      <alignment horizontal="center" vertical="center"/>
    </xf>
    <xf numFmtId="0" fontId="61" fillId="0" borderId="111" xfId="0" applyFont="1" applyBorder="1" applyAlignment="1">
      <alignment horizontal="center" vertical="center"/>
    </xf>
    <xf numFmtId="0" fontId="0" fillId="0" borderId="77"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14" fillId="0" borderId="154" xfId="0" applyFont="1" applyBorder="1" applyAlignment="1" applyProtection="1" quotePrefix="1">
      <alignment horizontal="left" vertical="top" wrapText="1"/>
      <protection hidden="1" locked="0"/>
    </xf>
    <xf numFmtId="0" fontId="14" fillId="0" borderId="33" xfId="0" applyFont="1" applyBorder="1" applyAlignment="1" applyProtection="1" quotePrefix="1">
      <alignment horizontal="left" vertical="top" wrapText="1"/>
      <protection hidden="1" locked="0"/>
    </xf>
    <xf numFmtId="0" fontId="14" fillId="0" borderId="155" xfId="0" applyFont="1" applyBorder="1" applyAlignment="1" applyProtection="1" quotePrefix="1">
      <alignment horizontal="left" vertical="top" wrapText="1"/>
      <protection hidden="1" locked="0"/>
    </xf>
    <xf numFmtId="0" fontId="14" fillId="0" borderId="100" xfId="0" applyFont="1" applyBorder="1" applyAlignment="1" applyProtection="1" quotePrefix="1">
      <alignment horizontal="left" vertical="top" wrapText="1"/>
      <protection hidden="1" locked="0"/>
    </xf>
    <xf numFmtId="0" fontId="14" fillId="0" borderId="0" xfId="0" applyFont="1" applyBorder="1" applyAlignment="1" applyProtection="1" quotePrefix="1">
      <alignment horizontal="left" vertical="top" wrapText="1"/>
      <protection hidden="1" locked="0"/>
    </xf>
    <xf numFmtId="0" fontId="14" fillId="0" borderId="10" xfId="0" applyFont="1" applyBorder="1" applyAlignment="1" applyProtection="1" quotePrefix="1">
      <alignment horizontal="left" vertical="top" wrapText="1"/>
      <protection hidden="1" locked="0"/>
    </xf>
    <xf numFmtId="0" fontId="14" fillId="0" borderId="92" xfId="0" applyFont="1" applyBorder="1" applyAlignment="1" applyProtection="1" quotePrefix="1">
      <alignment horizontal="left" vertical="top" wrapText="1"/>
      <protection hidden="1" locked="0"/>
    </xf>
    <xf numFmtId="0" fontId="14" fillId="0" borderId="44" xfId="0" applyFont="1" applyBorder="1" applyAlignment="1" applyProtection="1" quotePrefix="1">
      <alignment horizontal="left" vertical="top" wrapText="1"/>
      <protection hidden="1" locked="0"/>
    </xf>
    <xf numFmtId="0" fontId="14" fillId="0" borderId="156" xfId="0" applyFont="1" applyBorder="1" applyAlignment="1" applyProtection="1" quotePrefix="1">
      <alignment horizontal="left" vertical="top" wrapText="1"/>
      <protection hidden="1" locked="0"/>
    </xf>
    <xf numFmtId="0" fontId="14" fillId="0" borderId="125" xfId="0" applyFont="1" applyBorder="1" applyAlignment="1" applyProtection="1">
      <alignment horizontal="center" vertical="center"/>
      <protection hidden="1" locked="0"/>
    </xf>
    <xf numFmtId="0" fontId="14" fillId="0" borderId="50" xfId="0" applyFont="1" applyBorder="1" applyAlignment="1" applyProtection="1">
      <alignment horizontal="center" vertical="center"/>
      <protection hidden="1" locked="0"/>
    </xf>
    <xf numFmtId="0" fontId="61" fillId="0" borderId="141" xfId="0" applyFont="1" applyBorder="1" applyAlignment="1" applyProtection="1">
      <alignment horizontal="center"/>
      <protection hidden="1" locked="0"/>
    </xf>
    <xf numFmtId="0" fontId="61" fillId="0" borderId="142" xfId="0" applyFont="1" applyBorder="1" applyAlignment="1" applyProtection="1">
      <alignment horizontal="center"/>
      <protection hidden="1" locked="0"/>
    </xf>
    <xf numFmtId="0" fontId="61" fillId="0" borderId="92" xfId="0" applyFont="1" applyBorder="1" applyAlignment="1" applyProtection="1">
      <alignment horizontal="center"/>
      <protection hidden="1" locked="0"/>
    </xf>
    <xf numFmtId="0" fontId="61" fillId="0" borderId="156" xfId="0" applyFont="1" applyBorder="1" applyAlignment="1" applyProtection="1">
      <alignment horizontal="center"/>
      <protection hidden="1" locked="0"/>
    </xf>
    <xf numFmtId="0" fontId="62" fillId="0" borderId="141" xfId="0" applyFont="1" applyBorder="1" applyAlignment="1" applyProtection="1" quotePrefix="1">
      <alignment horizontal="center" vertical="center"/>
      <protection/>
    </xf>
    <xf numFmtId="0" fontId="62" fillId="0" borderId="142" xfId="0" applyFont="1" applyBorder="1" applyAlignment="1" applyProtection="1" quotePrefix="1">
      <alignment horizontal="center" vertical="center"/>
      <protection/>
    </xf>
    <xf numFmtId="0" fontId="62" fillId="0" borderId="92" xfId="0" applyFont="1" applyBorder="1" applyAlignment="1" applyProtection="1" quotePrefix="1">
      <alignment horizontal="center" vertical="center"/>
      <protection/>
    </xf>
    <xf numFmtId="0" fontId="62" fillId="0" borderId="156" xfId="0" applyFont="1" applyBorder="1" applyAlignment="1" applyProtection="1" quotePrefix="1">
      <alignment horizontal="center" vertical="center"/>
      <protection/>
    </xf>
    <xf numFmtId="0" fontId="50" fillId="0" borderId="157" xfId="0" applyFont="1" applyBorder="1" applyAlignment="1" applyProtection="1">
      <alignment horizontal="center"/>
      <protection hidden="1" locked="0"/>
    </xf>
    <xf numFmtId="0" fontId="50" fillId="0" borderId="53" xfId="0" applyFont="1" applyBorder="1" applyAlignment="1" applyProtection="1">
      <alignment horizontal="center"/>
      <protection hidden="1" locked="0"/>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51" fillId="0" borderId="0" xfId="0" applyFont="1" applyBorder="1" applyAlignment="1" applyProtection="1">
      <alignment horizontal="center" vertical="center" shrinkToFit="1"/>
      <protection locked="0"/>
    </xf>
    <xf numFmtId="0" fontId="51" fillId="0" borderId="31" xfId="0" applyFont="1" applyBorder="1" applyAlignment="1" applyProtection="1">
      <alignment horizontal="center" vertical="center" shrinkToFit="1"/>
      <protection locked="0"/>
    </xf>
    <xf numFmtId="0" fontId="51" fillId="0" borderId="35" xfId="0" applyFont="1" applyBorder="1" applyAlignment="1" applyProtection="1">
      <alignment horizontal="center" vertical="center" shrinkToFit="1"/>
      <protection locked="0"/>
    </xf>
    <xf numFmtId="0" fontId="51" fillId="0" borderId="32" xfId="0" applyFont="1" applyBorder="1" applyAlignment="1" applyProtection="1">
      <alignment horizontal="center" vertical="center" shrinkToFit="1"/>
      <protection locked="0"/>
    </xf>
    <xf numFmtId="0" fontId="62" fillId="0" borderId="124" xfId="0" applyFont="1" applyBorder="1" applyAlignment="1">
      <alignment horizontal="center" vertical="center"/>
    </xf>
    <xf numFmtId="0" fontId="62" fillId="0" borderId="66" xfId="0" applyFont="1" applyBorder="1" applyAlignment="1">
      <alignment horizontal="center" vertical="center"/>
    </xf>
    <xf numFmtId="0" fontId="62" fillId="0" borderId="45" xfId="0" applyFont="1" applyBorder="1" applyAlignment="1">
      <alignment horizontal="center" vertical="center"/>
    </xf>
    <xf numFmtId="0" fontId="53" fillId="0" borderId="81" xfId="0" applyFont="1" applyBorder="1" applyAlignment="1">
      <alignment horizontal="center" vertical="center"/>
    </xf>
    <xf numFmtId="0" fontId="53" fillId="0" borderId="47" xfId="0" applyFont="1" applyBorder="1" applyAlignment="1">
      <alignment horizontal="center" vertical="center"/>
    </xf>
    <xf numFmtId="0" fontId="168" fillId="0" borderId="30" xfId="0" applyFont="1" applyBorder="1" applyAlignment="1">
      <alignment horizontal="center" vertical="center"/>
    </xf>
    <xf numFmtId="0" fontId="168" fillId="0" borderId="0" xfId="0" applyFont="1" applyBorder="1" applyAlignment="1">
      <alignment horizontal="center" vertical="center"/>
    </xf>
    <xf numFmtId="0" fontId="168" fillId="0" borderId="10" xfId="0" applyFont="1" applyBorder="1" applyAlignment="1">
      <alignment horizontal="center" vertical="center"/>
    </xf>
    <xf numFmtId="0" fontId="168" fillId="0" borderId="34" xfId="0" applyFont="1" applyBorder="1" applyAlignment="1">
      <alignment horizontal="center" vertical="center"/>
    </xf>
    <xf numFmtId="0" fontId="168" fillId="0" borderId="35" xfId="0" applyFont="1" applyBorder="1" applyAlignment="1">
      <alignment horizontal="center" vertical="center"/>
    </xf>
    <xf numFmtId="0" fontId="168" fillId="0" borderId="111" xfId="0" applyFont="1" applyBorder="1" applyAlignment="1">
      <alignment horizontal="center" vertical="center"/>
    </xf>
    <xf numFmtId="0" fontId="52" fillId="0" borderId="100"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77" xfId="0" applyFont="1" applyBorder="1" applyAlignment="1" applyProtection="1">
      <alignment horizontal="center" vertical="center" wrapText="1"/>
      <protection locked="0"/>
    </xf>
    <xf numFmtId="0" fontId="52" fillId="0" borderId="35" xfId="0" applyFont="1" applyBorder="1" applyAlignment="1" applyProtection="1">
      <alignment horizontal="center" vertical="center" wrapText="1"/>
      <protection locked="0"/>
    </xf>
    <xf numFmtId="0" fontId="62" fillId="0" borderId="82" xfId="0" applyFont="1" applyBorder="1" applyAlignment="1">
      <alignment horizontal="center" vertical="center"/>
    </xf>
    <xf numFmtId="0" fontId="62" fillId="0" borderId="158" xfId="0" applyFont="1" applyBorder="1" applyAlignment="1">
      <alignment horizontal="center" vertical="center"/>
    </xf>
    <xf numFmtId="0" fontId="62" fillId="0" borderId="48" xfId="0" applyFont="1" applyBorder="1" applyAlignment="1">
      <alignment horizontal="center" vertical="center"/>
    </xf>
    <xf numFmtId="0" fontId="53" fillId="0" borderId="154" xfId="0" applyFont="1" applyBorder="1" applyAlignment="1">
      <alignment horizontal="center" vertical="center"/>
    </xf>
    <xf numFmtId="0" fontId="53" fillId="0" borderId="33" xfId="0" applyFont="1" applyBorder="1" applyAlignment="1">
      <alignment horizontal="center" vertical="center"/>
    </xf>
    <xf numFmtId="0" fontId="53" fillId="0" borderId="155" xfId="0" applyFont="1" applyBorder="1" applyAlignment="1">
      <alignment horizontal="center" vertical="center"/>
    </xf>
    <xf numFmtId="0" fontId="62" fillId="0" borderId="11" xfId="0" applyFont="1" applyBorder="1" applyAlignment="1">
      <alignment horizontal="center" vertical="center"/>
    </xf>
    <xf numFmtId="0" fontId="62" fillId="0" borderId="80" xfId="0" applyFont="1" applyBorder="1" applyAlignment="1">
      <alignment horizontal="center" vertical="center"/>
    </xf>
    <xf numFmtId="0" fontId="65" fillId="0" borderId="103" xfId="0" applyFont="1" applyBorder="1" applyAlignment="1" quotePrefix="1">
      <alignment horizontal="center" vertical="center"/>
    </xf>
    <xf numFmtId="0" fontId="65" fillId="0" borderId="33" xfId="0" applyFont="1" applyBorder="1" applyAlignment="1" quotePrefix="1">
      <alignment horizontal="center" vertical="center"/>
    </xf>
    <xf numFmtId="0" fontId="65" fillId="0" borderId="29" xfId="0" applyFont="1" applyBorder="1" applyAlignment="1" quotePrefix="1">
      <alignment horizontal="center" vertical="center"/>
    </xf>
    <xf numFmtId="0" fontId="65" fillId="0" borderId="144" xfId="0" applyFont="1" applyBorder="1" applyAlignment="1" quotePrefix="1">
      <alignment horizontal="center" vertical="center"/>
    </xf>
    <xf numFmtId="0" fontId="65" fillId="0" borderId="0" xfId="0" applyFont="1" applyBorder="1" applyAlignment="1" quotePrefix="1">
      <alignment horizontal="center" vertical="center"/>
    </xf>
    <xf numFmtId="0" fontId="65" fillId="0" borderId="31" xfId="0" applyFont="1" applyBorder="1" applyAlignment="1" quotePrefix="1">
      <alignment horizontal="center" vertical="center"/>
    </xf>
    <xf numFmtId="0" fontId="65" fillId="0" borderId="145" xfId="0" applyFont="1" applyBorder="1" applyAlignment="1" quotePrefix="1">
      <alignment horizontal="center" vertical="center"/>
    </xf>
    <xf numFmtId="0" fontId="65" fillId="0" borderId="35" xfId="0" applyFont="1" applyBorder="1" applyAlignment="1" quotePrefix="1">
      <alignment horizontal="center" vertical="center"/>
    </xf>
    <xf numFmtId="0" fontId="65" fillId="0" borderId="32" xfId="0" applyFont="1" applyBorder="1" applyAlignment="1" quotePrefix="1">
      <alignment horizontal="center" vertical="center"/>
    </xf>
    <xf numFmtId="0" fontId="61" fillId="0" borderId="86" xfId="0" applyFont="1" applyBorder="1" applyAlignment="1" applyProtection="1">
      <alignment horizontal="center" vertical="center"/>
      <protection hidden="1" locked="0"/>
    </xf>
    <xf numFmtId="0" fontId="61" fillId="0" borderId="102" xfId="0" applyFont="1" applyBorder="1" applyAlignment="1" applyProtection="1">
      <alignment horizontal="center" vertical="center"/>
      <protection hidden="1" locked="0"/>
    </xf>
    <xf numFmtId="0" fontId="61" fillId="0" borderId="30" xfId="0" applyFont="1" applyBorder="1" applyAlignment="1" applyProtection="1">
      <alignment horizontal="center" vertical="center"/>
      <protection hidden="1" locked="0"/>
    </xf>
    <xf numFmtId="0" fontId="61" fillId="0" borderId="31" xfId="0" applyFont="1" applyBorder="1" applyAlignment="1" applyProtection="1">
      <alignment horizontal="center" vertical="center"/>
      <protection hidden="1" locked="0"/>
    </xf>
    <xf numFmtId="0" fontId="169" fillId="0" borderId="100" xfId="0" applyFont="1" applyBorder="1" applyAlignment="1" applyProtection="1">
      <alignment horizontal="center" vertical="center"/>
      <protection locked="0"/>
    </xf>
    <xf numFmtId="0" fontId="169" fillId="0" borderId="10" xfId="0" applyFont="1" applyBorder="1" applyAlignment="1" applyProtection="1">
      <alignment horizontal="center" vertical="center"/>
      <protection locked="0"/>
    </xf>
    <xf numFmtId="0" fontId="169" fillId="0" borderId="77" xfId="0" applyFont="1" applyBorder="1" applyAlignment="1" applyProtection="1">
      <alignment horizontal="center" vertical="center"/>
      <protection locked="0"/>
    </xf>
    <xf numFmtId="0" fontId="169" fillId="0" borderId="111" xfId="0" applyFont="1" applyBorder="1" applyAlignment="1" applyProtection="1">
      <alignment horizontal="center" vertical="center"/>
      <protection locked="0"/>
    </xf>
    <xf numFmtId="0" fontId="14" fillId="0" borderId="12" xfId="0" applyFont="1" applyBorder="1" applyAlignment="1">
      <alignment horizontal="center" vertical="center"/>
    </xf>
    <xf numFmtId="0" fontId="0" fillId="0" borderId="13" xfId="0" applyBorder="1" applyAlignment="1">
      <alignment horizontal="center" vertical="center"/>
    </xf>
    <xf numFmtId="0" fontId="52" fillId="0" borderId="141" xfId="0" applyFont="1" applyBorder="1" applyAlignment="1" applyProtection="1">
      <alignment horizontal="center" vertical="top" wrapText="1"/>
      <protection locked="0"/>
    </xf>
    <xf numFmtId="0" fontId="52" fillId="0" borderId="142" xfId="0" applyFont="1" applyBorder="1" applyAlignment="1" applyProtection="1">
      <alignment horizontal="center" vertical="top" wrapText="1"/>
      <protection locked="0"/>
    </xf>
    <xf numFmtId="0" fontId="52" fillId="0" borderId="100" xfId="0" applyFont="1" applyBorder="1" applyAlignment="1" applyProtection="1">
      <alignment horizontal="center" vertical="top" wrapText="1"/>
      <protection locked="0"/>
    </xf>
    <xf numFmtId="0" fontId="52" fillId="0" borderId="10" xfId="0" applyFont="1" applyBorder="1" applyAlignment="1" applyProtection="1">
      <alignment horizontal="center" vertical="top" wrapText="1"/>
      <protection locked="0"/>
    </xf>
    <xf numFmtId="0" fontId="52" fillId="0" borderId="77" xfId="0" applyFont="1" applyBorder="1" applyAlignment="1" applyProtection="1">
      <alignment horizontal="center" vertical="top" wrapText="1"/>
      <protection locked="0"/>
    </xf>
    <xf numFmtId="0" fontId="52" fillId="0" borderId="111" xfId="0" applyFont="1" applyBorder="1" applyAlignment="1" applyProtection="1">
      <alignment horizontal="center" vertical="top" wrapText="1"/>
      <protection locked="0"/>
    </xf>
    <xf numFmtId="0" fontId="62" fillId="0" borderId="58" xfId="0" applyFont="1" applyBorder="1" applyAlignment="1" applyProtection="1">
      <alignment horizontal="center" vertical="center"/>
      <protection locked="0"/>
    </xf>
    <xf numFmtId="0" fontId="62" fillId="0" borderId="45" xfId="0" applyFont="1" applyBorder="1" applyAlignment="1" applyProtection="1">
      <alignment horizontal="center" vertical="center"/>
      <protection locked="0"/>
    </xf>
    <xf numFmtId="0" fontId="62" fillId="0" borderId="66" xfId="0" applyFont="1" applyBorder="1" applyAlignment="1" applyProtection="1">
      <alignment horizontal="center" vertical="center"/>
      <protection locked="0"/>
    </xf>
    <xf numFmtId="0" fontId="62" fillId="0" borderId="57" xfId="0" applyFont="1" applyBorder="1" applyAlignment="1" applyProtection="1">
      <alignment horizontal="center" vertical="center"/>
      <protection locked="0"/>
    </xf>
    <xf numFmtId="0" fontId="62" fillId="0" borderId="158" xfId="0" applyFont="1" applyBorder="1" applyAlignment="1" applyProtection="1">
      <alignment horizontal="center" vertical="center"/>
      <protection locked="0"/>
    </xf>
    <xf numFmtId="0" fontId="62" fillId="0" borderId="48" xfId="0" applyFont="1" applyBorder="1" applyAlignment="1" applyProtection="1">
      <alignment horizontal="center" vertical="center"/>
      <protection locked="0"/>
    </xf>
    <xf numFmtId="0" fontId="168" fillId="0" borderId="86" xfId="0" applyFont="1" applyBorder="1" applyAlignment="1">
      <alignment horizontal="center" vertical="center"/>
    </xf>
    <xf numFmtId="0" fontId="168" fillId="0" borderId="14" xfId="0" applyFont="1" applyBorder="1" applyAlignment="1">
      <alignment horizontal="center" vertical="center"/>
    </xf>
    <xf numFmtId="0" fontId="168" fillId="0" borderId="142" xfId="0" applyFont="1" applyBorder="1" applyAlignment="1">
      <alignment horizontal="center" vertical="center"/>
    </xf>
    <xf numFmtId="0" fontId="51" fillId="0" borderId="30" xfId="0" applyFont="1" applyBorder="1" applyAlignment="1" applyProtection="1">
      <alignment horizontal="center" vertical="center" shrinkToFit="1"/>
      <protection locked="0"/>
    </xf>
    <xf numFmtId="0" fontId="51" fillId="0" borderId="34" xfId="0" applyFont="1" applyBorder="1" applyAlignment="1" applyProtection="1">
      <alignment horizontal="center" vertical="center" shrinkToFit="1"/>
      <protection locked="0"/>
    </xf>
    <xf numFmtId="0" fontId="169" fillId="0" borderId="0" xfId="0" applyFont="1" applyBorder="1" applyAlignment="1" applyProtection="1">
      <alignment horizontal="center" vertical="center"/>
      <protection locked="0"/>
    </xf>
    <xf numFmtId="0" fontId="169" fillId="0" borderId="35" xfId="0" applyFont="1" applyBorder="1" applyAlignment="1" applyProtection="1">
      <alignment horizontal="center" vertical="center"/>
      <protection locked="0"/>
    </xf>
    <xf numFmtId="0" fontId="68" fillId="0" borderId="154" xfId="0" applyFont="1" applyBorder="1" applyAlignment="1" quotePrefix="1">
      <alignment horizontal="center" vertical="center"/>
    </xf>
    <xf numFmtId="0" fontId="68" fillId="0" borderId="33" xfId="0" applyFont="1" applyBorder="1" applyAlignment="1" quotePrefix="1">
      <alignment horizontal="center" vertical="center"/>
    </xf>
    <xf numFmtId="0" fontId="68" fillId="0" borderId="159" xfId="0" applyFont="1" applyBorder="1" applyAlignment="1" quotePrefix="1">
      <alignment horizontal="center" vertical="center"/>
    </xf>
    <xf numFmtId="0" fontId="68" fillId="0" borderId="100" xfId="0" applyFont="1" applyBorder="1" applyAlignment="1" quotePrefix="1">
      <alignment horizontal="center" vertical="center"/>
    </xf>
    <xf numFmtId="0" fontId="68" fillId="0" borderId="0" xfId="0" applyFont="1" applyBorder="1" applyAlignment="1" quotePrefix="1">
      <alignment horizontal="center" vertical="center"/>
    </xf>
    <xf numFmtId="0" fontId="68" fillId="0" borderId="160" xfId="0" applyFont="1" applyBorder="1" applyAlignment="1" quotePrefix="1">
      <alignment horizontal="center" vertical="center"/>
    </xf>
    <xf numFmtId="0" fontId="68" fillId="0" borderId="77" xfId="0" applyFont="1" applyBorder="1" applyAlignment="1" quotePrefix="1">
      <alignment horizontal="center" vertical="center"/>
    </xf>
    <xf numFmtId="0" fontId="68" fillId="0" borderId="35" xfId="0" applyFont="1" applyBorder="1" applyAlignment="1" quotePrefix="1">
      <alignment horizontal="center" vertical="center"/>
    </xf>
    <xf numFmtId="0" fontId="68" fillId="0" borderId="148" xfId="0" applyFont="1" applyBorder="1" applyAlignment="1" quotePrefix="1">
      <alignment horizontal="center" vertical="center"/>
    </xf>
    <xf numFmtId="0" fontId="48" fillId="0" borderId="54" xfId="0" applyFont="1" applyBorder="1" applyAlignment="1">
      <alignment horizontal="center" vertical="center"/>
    </xf>
    <xf numFmtId="0" fontId="48" fillId="0" borderId="91" xfId="0" applyFont="1" applyBorder="1" applyAlignment="1">
      <alignment horizontal="center" vertical="center"/>
    </xf>
    <xf numFmtId="0" fontId="14" fillId="0" borderId="54" xfId="0" applyFont="1" applyBorder="1" applyAlignment="1">
      <alignment horizontal="center" vertical="center"/>
    </xf>
    <xf numFmtId="0" fontId="14" fillId="0" borderId="87" xfId="0" applyFont="1" applyBorder="1" applyAlignment="1">
      <alignment horizontal="center" vertical="center"/>
    </xf>
    <xf numFmtId="0" fontId="67" fillId="0" borderId="161" xfId="0" applyFont="1" applyBorder="1" applyAlignment="1" quotePrefix="1">
      <alignment horizontal="center" vertical="center"/>
    </xf>
    <xf numFmtId="0" fontId="67" fillId="0" borderId="162" xfId="0" applyFont="1" applyBorder="1" applyAlignment="1" quotePrefix="1">
      <alignment horizontal="center" vertical="center"/>
    </xf>
    <xf numFmtId="0" fontId="67" fillId="0" borderId="34" xfId="0" applyFont="1" applyBorder="1" applyAlignment="1" quotePrefix="1">
      <alignment horizontal="center" vertical="center"/>
    </xf>
    <xf numFmtId="0" fontId="67" fillId="0" borderId="32" xfId="0" applyFont="1" applyBorder="1" applyAlignment="1" quotePrefix="1">
      <alignment horizontal="center" vertical="center"/>
    </xf>
    <xf numFmtId="0" fontId="14" fillId="0" borderId="93" xfId="0" applyFont="1" applyBorder="1" applyAlignment="1">
      <alignment horizontal="center" vertical="center"/>
    </xf>
    <xf numFmtId="0" fontId="14" fillId="0" borderId="78" xfId="0" applyFont="1" applyBorder="1" applyAlignment="1">
      <alignment horizontal="center" vertical="center"/>
    </xf>
    <xf numFmtId="0" fontId="14" fillId="0" borderId="63" xfId="0" applyFont="1" applyBorder="1" applyAlignment="1">
      <alignment horizontal="center" vertical="center"/>
    </xf>
    <xf numFmtId="0" fontId="61" fillId="0" borderId="34" xfId="0" applyFont="1" applyBorder="1" applyAlignment="1" applyProtection="1">
      <alignment horizontal="center" vertical="center"/>
      <protection hidden="1" locked="0"/>
    </xf>
    <xf numFmtId="0" fontId="61" fillId="0" borderId="32" xfId="0" applyFont="1" applyBorder="1" applyAlignment="1" applyProtection="1">
      <alignment horizontal="center" vertical="center"/>
      <protection hidden="1" locked="0"/>
    </xf>
    <xf numFmtId="0" fontId="51" fillId="0" borderId="100" xfId="0" applyFont="1" applyBorder="1" applyAlignment="1" applyProtection="1">
      <alignment horizontal="center" vertical="center" shrinkToFit="1"/>
      <protection locked="0"/>
    </xf>
    <xf numFmtId="0" fontId="51" fillId="0" borderId="77" xfId="0" applyFont="1" applyBorder="1" applyAlignment="1" applyProtection="1">
      <alignment horizontal="center" vertical="center" shrinkToFit="1"/>
      <protection locked="0"/>
    </xf>
    <xf numFmtId="0" fontId="170" fillId="0" borderId="141" xfId="0" applyFont="1" applyBorder="1" applyAlignment="1" applyProtection="1">
      <alignment horizontal="center" vertical="center"/>
      <protection locked="0"/>
    </xf>
    <xf numFmtId="0" fontId="170" fillId="0" borderId="142" xfId="0" applyFont="1" applyBorder="1" applyAlignment="1" applyProtection="1">
      <alignment horizontal="center" vertical="center"/>
      <protection locked="0"/>
    </xf>
    <xf numFmtId="0" fontId="170" fillId="0" borderId="100" xfId="0" applyFont="1" applyBorder="1" applyAlignment="1" applyProtection="1">
      <alignment horizontal="center" vertical="center"/>
      <protection locked="0"/>
    </xf>
    <xf numFmtId="0" fontId="170" fillId="0" borderId="10" xfId="0" applyFont="1" applyBorder="1" applyAlignment="1" applyProtection="1">
      <alignment horizontal="center" vertical="center"/>
      <protection locked="0"/>
    </xf>
    <xf numFmtId="0" fontId="170" fillId="0" borderId="77" xfId="0" applyFont="1" applyBorder="1" applyAlignment="1" applyProtection="1">
      <alignment horizontal="center" vertical="center"/>
      <protection locked="0"/>
    </xf>
    <xf numFmtId="0" fontId="170" fillId="0" borderId="111" xfId="0" applyFont="1" applyBorder="1" applyAlignment="1" applyProtection="1">
      <alignment horizontal="center" vertical="center"/>
      <protection locked="0"/>
    </xf>
    <xf numFmtId="0" fontId="61" fillId="0" borderId="124" xfId="0" applyFont="1" applyBorder="1" applyAlignment="1">
      <alignment horizontal="center" vertical="center"/>
    </xf>
    <xf numFmtId="0" fontId="61" fillId="0" borderId="66" xfId="0" applyFont="1" applyBorder="1" applyAlignment="1">
      <alignment horizontal="center" vertical="center"/>
    </xf>
    <xf numFmtId="0" fontId="61" fillId="0" borderId="82" xfId="0" applyFont="1" applyBorder="1" applyAlignment="1">
      <alignment horizontal="center" vertical="center"/>
    </xf>
    <xf numFmtId="0" fontId="61" fillId="0" borderId="48" xfId="0" applyFont="1" applyBorder="1" applyAlignment="1">
      <alignment horizontal="center" vertical="center"/>
    </xf>
    <xf numFmtId="0" fontId="50" fillId="0" borderId="33" xfId="0" applyFont="1" applyBorder="1" applyAlignment="1" applyProtection="1">
      <alignment horizontal="right" vertical="center" wrapText="1"/>
      <protection/>
    </xf>
    <xf numFmtId="0" fontId="50" fillId="0" borderId="0" xfId="0" applyFont="1" applyBorder="1" applyAlignment="1" applyProtection="1">
      <alignment horizontal="right" vertical="center" wrapText="1"/>
      <protection/>
    </xf>
    <xf numFmtId="0" fontId="50" fillId="0" borderId="33"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49" fillId="0" borderId="78" xfId="0" applyFont="1" applyBorder="1" applyAlignment="1" applyProtection="1">
      <alignment horizontal="center" vertical="center"/>
      <protection/>
    </xf>
    <xf numFmtId="0" fontId="49" fillId="0" borderId="93" xfId="0" applyFont="1" applyBorder="1" applyAlignment="1" applyProtection="1">
      <alignment horizontal="center" vertical="center"/>
      <protection/>
    </xf>
    <xf numFmtId="0" fontId="49" fillId="0" borderId="123" xfId="0" applyFont="1" applyBorder="1" applyAlignment="1" applyProtection="1">
      <alignment horizontal="center" vertical="center"/>
      <protection/>
    </xf>
    <xf numFmtId="0" fontId="14" fillId="0" borderId="62" xfId="0" applyFont="1" applyBorder="1" applyAlignment="1" applyProtection="1">
      <alignment horizontal="center" vertical="center"/>
      <protection/>
    </xf>
    <xf numFmtId="0" fontId="14" fillId="0" borderId="163" xfId="0" applyFont="1" applyBorder="1" applyAlignment="1" applyProtection="1">
      <alignment horizontal="center" vertical="center"/>
      <protection/>
    </xf>
    <xf numFmtId="0" fontId="14" fillId="0" borderId="93" xfId="0" applyFont="1" applyBorder="1" applyAlignment="1" applyProtection="1">
      <alignment horizontal="center" vertical="center"/>
      <protection locked="0"/>
    </xf>
    <xf numFmtId="0" fontId="14" fillId="0" borderId="163" xfId="0" applyFont="1" applyBorder="1" applyAlignment="1" applyProtection="1">
      <alignment horizontal="center" vertical="center"/>
      <protection locked="0"/>
    </xf>
    <xf numFmtId="0" fontId="14" fillId="0" borderId="164"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4" fillId="0" borderId="82" xfId="0" applyFont="1" applyBorder="1" applyAlignment="1" applyProtection="1" quotePrefix="1">
      <alignment horizontal="center" vertical="center"/>
      <protection locked="0"/>
    </xf>
    <xf numFmtId="0" fontId="14" fillId="0" borderId="158" xfId="0" applyFont="1" applyBorder="1" applyAlignment="1" applyProtection="1" quotePrefix="1">
      <alignment horizontal="center" vertical="center"/>
      <protection locked="0"/>
    </xf>
    <xf numFmtId="0" fontId="14" fillId="0" borderId="48" xfId="0" applyFont="1" applyBorder="1" applyAlignment="1" applyProtection="1" quotePrefix="1">
      <alignment horizontal="center" vertical="center"/>
      <protection locked="0"/>
    </xf>
    <xf numFmtId="0" fontId="53" fillId="0" borderId="124" xfId="0" applyFont="1" applyBorder="1" applyAlignment="1" applyProtection="1" quotePrefix="1">
      <alignment horizontal="right" vertical="center" shrinkToFit="1"/>
      <protection locked="0"/>
    </xf>
    <xf numFmtId="0" fontId="53" fillId="0" borderId="66" xfId="0" applyFont="1" applyBorder="1" applyAlignment="1" applyProtection="1" quotePrefix="1">
      <alignment horizontal="right" vertical="center" shrinkToFit="1"/>
      <protection locked="0"/>
    </xf>
    <xf numFmtId="0" fontId="14" fillId="0" borderId="82"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14" fillId="0" borderId="93" xfId="0" applyFont="1" applyBorder="1" applyAlignment="1" applyProtection="1">
      <alignment horizontal="center" vertical="center"/>
      <protection/>
    </xf>
    <xf numFmtId="0" fontId="14" fillId="0" borderId="164" xfId="0" applyFont="1" applyBorder="1" applyAlignment="1" applyProtection="1">
      <alignment horizontal="center" vertical="center"/>
      <protection/>
    </xf>
    <xf numFmtId="0" fontId="14" fillId="0" borderId="63" xfId="0" applyFont="1" applyBorder="1" applyAlignment="1" applyProtection="1">
      <alignment horizontal="center" vertical="center"/>
      <protection/>
    </xf>
    <xf numFmtId="0" fontId="61" fillId="0" borderId="78" xfId="0" applyFont="1" applyBorder="1" applyAlignment="1" applyProtection="1">
      <alignment horizontal="center" vertical="center" shrinkToFit="1"/>
      <protection/>
    </xf>
    <xf numFmtId="0" fontId="61" fillId="0" borderId="93" xfId="0" applyFont="1" applyBorder="1" applyAlignment="1" applyProtection="1">
      <alignment horizontal="center" vertical="center" shrinkToFit="1"/>
      <protection/>
    </xf>
    <xf numFmtId="0" fontId="14" fillId="0" borderId="93" xfId="0" applyFont="1" applyBorder="1" applyAlignment="1" applyProtection="1" quotePrefix="1">
      <alignment horizontal="center" vertical="center"/>
      <protection/>
    </xf>
    <xf numFmtId="0" fontId="14" fillId="0" borderId="63" xfId="0" applyFont="1" applyBorder="1" applyAlignment="1" applyProtection="1" quotePrefix="1">
      <alignment horizontal="center" vertical="center"/>
      <protection/>
    </xf>
    <xf numFmtId="0" fontId="61" fillId="0" borderId="78" xfId="0" applyFont="1" applyBorder="1" applyAlignment="1" applyProtection="1">
      <alignment horizontal="center" vertical="center"/>
      <protection/>
    </xf>
    <xf numFmtId="0" fontId="61" fillId="0" borderId="93" xfId="0" applyFont="1" applyBorder="1" applyAlignment="1" applyProtection="1">
      <alignment horizontal="center" vertical="center"/>
      <protection/>
    </xf>
    <xf numFmtId="0" fontId="61" fillId="0" borderId="123" xfId="0" applyFont="1" applyBorder="1" applyAlignment="1" applyProtection="1">
      <alignment horizontal="center" vertical="center"/>
      <protection/>
    </xf>
    <xf numFmtId="0" fontId="14" fillId="0" borderId="62" xfId="0" applyFont="1" applyBorder="1" applyAlignment="1" applyProtection="1" quotePrefix="1">
      <alignment horizontal="center" vertical="center"/>
      <protection locked="0"/>
    </xf>
    <xf numFmtId="0" fontId="14" fillId="0" borderId="93" xfId="0" applyFont="1" applyBorder="1" applyAlignment="1" applyProtection="1" quotePrefix="1">
      <alignment horizontal="center" vertical="center"/>
      <protection locked="0"/>
    </xf>
    <xf numFmtId="0" fontId="14" fillId="0" borderId="63" xfId="0" applyFont="1" applyBorder="1" applyAlignment="1" applyProtection="1" quotePrefix="1">
      <alignment horizontal="center" vertical="center"/>
      <protection locked="0"/>
    </xf>
    <xf numFmtId="0" fontId="61" fillId="0" borderId="34" xfId="0" applyFont="1" applyBorder="1" applyAlignment="1" applyProtection="1">
      <alignment horizontal="center" vertical="center" shrinkToFit="1"/>
      <protection/>
    </xf>
    <xf numFmtId="0" fontId="61" fillId="0" borderId="32" xfId="0" applyFont="1" applyBorder="1" applyAlignment="1" applyProtection="1">
      <alignment horizontal="center" vertical="center" shrinkToFit="1"/>
      <protection/>
    </xf>
    <xf numFmtId="0" fontId="14" fillId="0" borderId="129" xfId="0" applyFont="1" applyBorder="1" applyAlignment="1" applyProtection="1" quotePrefix="1">
      <alignment horizontal="center" vertical="center"/>
      <protection locked="0"/>
    </xf>
    <xf numFmtId="0" fontId="61" fillId="0" borderId="86" xfId="0" applyFont="1" applyBorder="1" applyAlignment="1" applyProtection="1">
      <alignment horizontal="center" vertical="center" shrinkToFit="1"/>
      <protection locked="0"/>
    </xf>
    <xf numFmtId="0" fontId="61" fillId="0" borderId="142" xfId="0" applyFont="1" applyBorder="1" applyAlignment="1" applyProtection="1" quotePrefix="1">
      <alignment horizontal="center" vertical="center" shrinkToFit="1"/>
      <protection locked="0"/>
    </xf>
    <xf numFmtId="0" fontId="49" fillId="0" borderId="28" xfId="0" applyFont="1" applyBorder="1" applyAlignment="1" applyProtection="1">
      <alignment horizontal="center" vertical="center" wrapText="1"/>
      <protection/>
    </xf>
    <xf numFmtId="0" fontId="49" fillId="0" borderId="29" xfId="0" applyFont="1" applyBorder="1" applyAlignment="1" applyProtection="1">
      <alignment horizontal="center" vertical="center" wrapText="1"/>
      <protection/>
    </xf>
    <xf numFmtId="0" fontId="49" fillId="0" borderId="30" xfId="0" applyFont="1" applyBorder="1" applyAlignment="1" applyProtection="1">
      <alignment horizontal="center" vertical="center" wrapText="1"/>
      <protection/>
    </xf>
    <xf numFmtId="0" fontId="49" fillId="0" borderId="31" xfId="0" applyFont="1" applyBorder="1" applyAlignment="1" applyProtection="1">
      <alignment horizontal="center" vertical="center" wrapText="1"/>
      <protection/>
    </xf>
    <xf numFmtId="0" fontId="53" fillId="0" borderId="81" xfId="0" applyFont="1" applyBorder="1" applyAlignment="1" applyProtection="1">
      <alignment horizontal="center" vertical="center"/>
      <protection/>
    </xf>
    <xf numFmtId="0" fontId="53" fillId="0" borderId="87" xfId="0" applyFont="1" applyBorder="1" applyAlignment="1" applyProtection="1">
      <alignment horizontal="center" vertical="center"/>
      <protection/>
    </xf>
    <xf numFmtId="0" fontId="53" fillId="0" borderId="47" xfId="0" applyFont="1" applyBorder="1" applyAlignment="1" applyProtection="1">
      <alignment horizontal="center" vertical="center"/>
      <protection/>
    </xf>
    <xf numFmtId="0" fontId="53" fillId="0" borderId="81" xfId="0" applyFont="1" applyBorder="1" applyAlignment="1" applyProtection="1" quotePrefix="1">
      <alignment horizontal="center" vertical="center"/>
      <protection/>
    </xf>
    <xf numFmtId="0" fontId="53" fillId="0" borderId="47" xfId="0" applyFont="1" applyBorder="1" applyAlignment="1" applyProtection="1" quotePrefix="1">
      <alignment horizontal="center" vertical="center"/>
      <protection/>
    </xf>
    <xf numFmtId="0" fontId="53" fillId="0" borderId="91" xfId="0" applyFont="1" applyBorder="1" applyAlignment="1" applyProtection="1">
      <alignment horizontal="center" vertical="center"/>
      <protection/>
    </xf>
    <xf numFmtId="0" fontId="61" fillId="0" borderId="58" xfId="0" applyFont="1" applyBorder="1" applyAlignment="1" applyProtection="1">
      <alignment horizontal="center" vertical="center" shrinkToFit="1"/>
      <protection locked="0"/>
    </xf>
    <xf numFmtId="0" fontId="61" fillId="0" borderId="66" xfId="0" applyFont="1" applyBorder="1" applyAlignment="1" applyProtection="1" quotePrefix="1">
      <alignment horizontal="center" vertical="center" shrinkToFit="1"/>
      <protection locked="0"/>
    </xf>
    <xf numFmtId="0" fontId="14" fillId="0" borderId="124" xfId="0" applyFont="1" applyBorder="1" applyAlignment="1" applyProtection="1" quotePrefix="1">
      <alignment horizontal="center" vertical="center"/>
      <protection locked="0"/>
    </xf>
    <xf numFmtId="0" fontId="14" fillId="0" borderId="45" xfId="0" applyFont="1" applyBorder="1" applyAlignment="1" applyProtection="1" quotePrefix="1">
      <alignment horizontal="center" vertical="center"/>
      <protection locked="0"/>
    </xf>
    <xf numFmtId="0" fontId="14" fillId="0" borderId="66" xfId="0" applyFont="1" applyBorder="1" applyAlignment="1" applyProtection="1" quotePrefix="1">
      <alignment horizontal="center" vertical="center"/>
      <protection locked="0"/>
    </xf>
    <xf numFmtId="0" fontId="14" fillId="0" borderId="124"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46" xfId="0" applyFont="1" applyBorder="1" applyAlignment="1" applyProtection="1" quotePrefix="1">
      <alignment horizontal="center" vertical="center"/>
      <protection locked="0"/>
    </xf>
    <xf numFmtId="0" fontId="61" fillId="0" borderId="28" xfId="0" applyFont="1" applyBorder="1" applyAlignment="1" applyProtection="1">
      <alignment horizontal="center" vertical="center"/>
      <protection/>
    </xf>
    <xf numFmtId="0" fontId="61" fillId="0" borderId="33"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0" fontId="61" fillId="0" borderId="0" xfId="0" applyFont="1" applyBorder="1" applyAlignment="1" applyProtection="1">
      <alignment horizontal="center" vertical="center"/>
      <protection/>
    </xf>
    <xf numFmtId="0" fontId="61" fillId="0" borderId="34" xfId="0" applyFont="1" applyBorder="1" applyAlignment="1" applyProtection="1">
      <alignment horizontal="center" vertical="center"/>
      <protection/>
    </xf>
    <xf numFmtId="0" fontId="61" fillId="0" borderId="35" xfId="0" applyFont="1" applyBorder="1" applyAlignment="1" applyProtection="1">
      <alignment horizontal="center" vertical="center"/>
      <protection/>
    </xf>
    <xf numFmtId="1" fontId="61" fillId="0" borderId="87" xfId="0" applyNumberFormat="1" applyFont="1" applyBorder="1" applyAlignment="1" applyProtection="1">
      <alignment horizontal="center" vertical="center"/>
      <protection/>
    </xf>
    <xf numFmtId="0" fontId="61" fillId="0" borderId="154" xfId="0" applyFont="1" applyBorder="1" applyAlignment="1" applyProtection="1">
      <alignment horizontal="center" vertical="center"/>
      <protection/>
    </xf>
    <xf numFmtId="0" fontId="61" fillId="0" borderId="159" xfId="0" applyFont="1" applyBorder="1" applyAlignment="1" applyProtection="1">
      <alignment horizontal="center" vertical="center"/>
      <protection/>
    </xf>
    <xf numFmtId="0" fontId="61" fillId="0" borderId="57" xfId="0" applyFont="1" applyBorder="1" applyAlignment="1" applyProtection="1">
      <alignment horizontal="center" vertical="center"/>
      <protection locked="0"/>
    </xf>
    <xf numFmtId="0" fontId="61" fillId="0" borderId="158" xfId="0" applyFont="1" applyBorder="1" applyAlignment="1" applyProtection="1">
      <alignment horizontal="center" vertical="center"/>
      <protection locked="0"/>
    </xf>
    <xf numFmtId="0" fontId="61" fillId="0" borderId="48" xfId="0" applyFont="1" applyBorder="1" applyAlignment="1" applyProtection="1">
      <alignment horizontal="center" vertical="center"/>
      <protection locked="0"/>
    </xf>
    <xf numFmtId="0" fontId="61" fillId="0" borderId="82" xfId="0" applyFont="1" applyBorder="1" applyAlignment="1" applyProtection="1">
      <alignment horizontal="center" vertical="center" shrinkToFit="1"/>
      <protection locked="0"/>
    </xf>
    <xf numFmtId="0" fontId="61" fillId="0" borderId="158" xfId="0" applyFont="1" applyBorder="1" applyAlignment="1" applyProtection="1">
      <alignment horizontal="center" vertical="center" shrinkToFit="1"/>
      <protection locked="0"/>
    </xf>
    <xf numFmtId="0" fontId="61" fillId="0" borderId="48" xfId="0" applyFont="1" applyBorder="1" applyAlignment="1" applyProtection="1">
      <alignment horizontal="center" vertical="center" shrinkToFit="1"/>
      <protection locked="0"/>
    </xf>
    <xf numFmtId="0" fontId="61" fillId="0" borderId="82" xfId="0" applyFont="1" applyBorder="1" applyAlignment="1" applyProtection="1">
      <alignment horizontal="center" vertical="center"/>
      <protection locked="0"/>
    </xf>
    <xf numFmtId="0" fontId="61" fillId="0" borderId="129"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xf>
    <xf numFmtId="0" fontId="14" fillId="0" borderId="45" xfId="0" applyFont="1" applyBorder="1" applyAlignment="1" applyProtection="1">
      <alignment horizontal="center" vertical="center"/>
      <protection/>
    </xf>
    <xf numFmtId="0" fontId="14" fillId="0" borderId="66" xfId="0" applyFont="1" applyBorder="1" applyAlignment="1" applyProtection="1">
      <alignment horizontal="center" vertical="center"/>
      <protection/>
    </xf>
    <xf numFmtId="0" fontId="14" fillId="0" borderId="124" xfId="0" applyFont="1" applyBorder="1" applyAlignment="1" applyProtection="1">
      <alignment horizontal="center" vertical="center"/>
      <protection/>
    </xf>
    <xf numFmtId="0" fontId="14" fillId="0" borderId="46" xfId="0" applyFont="1" applyBorder="1" applyAlignment="1" applyProtection="1">
      <alignment horizontal="center" vertical="center"/>
      <protection/>
    </xf>
    <xf numFmtId="0" fontId="58" fillId="0" borderId="0" xfId="0" applyFont="1" applyBorder="1" applyAlignment="1" applyProtection="1">
      <alignment horizontal="center"/>
      <protection/>
    </xf>
    <xf numFmtId="0" fontId="49" fillId="0" borderId="35" xfId="0" applyFont="1" applyBorder="1" applyAlignment="1" applyProtection="1" quotePrefix="1">
      <alignment horizontal="center" shrinkToFit="1"/>
      <protection/>
    </xf>
    <xf numFmtId="0" fontId="9" fillId="0" borderId="35" xfId="0" applyFont="1" applyBorder="1" applyAlignment="1" applyProtection="1" quotePrefix="1">
      <alignment horizontal="center" shrinkToFit="1"/>
      <protection/>
    </xf>
    <xf numFmtId="0" fontId="9" fillId="0" borderId="35" xfId="0" applyFont="1" applyBorder="1" applyAlignment="1" applyProtection="1">
      <alignment horizontal="center" vertical="center" shrinkToFit="1"/>
      <protection/>
    </xf>
    <xf numFmtId="0" fontId="14" fillId="0" borderId="81" xfId="0" applyFont="1" applyBorder="1" applyAlignment="1" applyProtection="1">
      <alignment horizontal="center" vertical="center"/>
      <protection/>
    </xf>
    <xf numFmtId="0" fontId="14" fillId="0" borderId="87" xfId="0" applyFont="1" applyBorder="1" applyAlignment="1" applyProtection="1">
      <alignment horizontal="center" vertical="center"/>
      <protection/>
    </xf>
    <xf numFmtId="0" fontId="14" fillId="0" borderId="91" xfId="0" applyFont="1" applyBorder="1" applyAlignment="1" applyProtection="1">
      <alignment horizontal="center" vertical="center"/>
      <protection/>
    </xf>
    <xf numFmtId="0" fontId="61" fillId="0" borderId="57" xfId="0" applyFont="1" applyBorder="1" applyAlignment="1" applyProtection="1">
      <alignment horizontal="center" vertical="center"/>
      <protection/>
    </xf>
    <xf numFmtId="0" fontId="61" fillId="0" borderId="129" xfId="0" applyFont="1" applyBorder="1" applyAlignment="1" applyProtection="1">
      <alignment horizontal="center" vertical="center"/>
      <protection/>
    </xf>
    <xf numFmtId="0" fontId="61" fillId="0" borderId="82" xfId="0" applyFont="1" applyBorder="1" applyAlignment="1" applyProtection="1">
      <alignment horizontal="center" vertical="center"/>
      <protection/>
    </xf>
    <xf numFmtId="0" fontId="61" fillId="0" borderId="158" xfId="0" applyFont="1" applyBorder="1" applyAlignment="1" applyProtection="1">
      <alignment horizontal="center" vertical="center"/>
      <protection/>
    </xf>
    <xf numFmtId="0" fontId="61" fillId="0" borderId="28" xfId="0" applyFont="1" applyBorder="1" applyAlignment="1" applyProtection="1">
      <alignment horizontal="center" vertical="center" shrinkToFit="1"/>
      <protection/>
    </xf>
    <xf numFmtId="0" fontId="61" fillId="0" borderId="155" xfId="0" applyFont="1" applyBorder="1" applyAlignment="1" applyProtection="1">
      <alignment horizontal="center" vertical="center" shrinkToFit="1"/>
      <protection/>
    </xf>
    <xf numFmtId="0" fontId="61" fillId="0" borderId="111" xfId="0" applyFont="1" applyBorder="1" applyAlignment="1" applyProtection="1">
      <alignment horizontal="center" vertical="center" shrinkToFit="1"/>
      <protection/>
    </xf>
    <xf numFmtId="0" fontId="69" fillId="0" borderId="154" xfId="0" applyFont="1" applyBorder="1" applyAlignment="1" applyProtection="1">
      <alignment horizontal="center" vertical="center"/>
      <protection/>
    </xf>
    <xf numFmtId="0" fontId="69" fillId="0" borderId="33" xfId="0" applyFont="1" applyBorder="1" applyAlignment="1" applyProtection="1">
      <alignment horizontal="center" vertical="center"/>
      <protection/>
    </xf>
    <xf numFmtId="0" fontId="69" fillId="0" borderId="29" xfId="0" applyFont="1" applyBorder="1" applyAlignment="1" applyProtection="1">
      <alignment horizontal="center" vertical="center"/>
      <protection/>
    </xf>
    <xf numFmtId="0" fontId="69" fillId="0" borderId="77" xfId="0" applyFont="1" applyBorder="1" applyAlignment="1" applyProtection="1">
      <alignment horizontal="center" vertical="center"/>
      <protection/>
    </xf>
    <xf numFmtId="0" fontId="69" fillId="0" borderId="35" xfId="0" applyFont="1" applyBorder="1" applyAlignment="1" applyProtection="1">
      <alignment horizontal="center" vertical="center"/>
      <protection/>
    </xf>
    <xf numFmtId="0" fontId="69" fillId="0" borderId="32" xfId="0" applyFont="1" applyBorder="1" applyAlignment="1" applyProtection="1">
      <alignment horizontal="center" vertical="center"/>
      <protection/>
    </xf>
    <xf numFmtId="0" fontId="0" fillId="0" borderId="165" xfId="0" applyBorder="1" applyAlignment="1">
      <alignment horizontal="center" vertical="center" textRotation="255"/>
    </xf>
    <xf numFmtId="0" fontId="0" fillId="0" borderId="153" xfId="0" applyBorder="1" applyAlignment="1">
      <alignment horizontal="center" vertical="center" textRotation="255"/>
    </xf>
    <xf numFmtId="0" fontId="0" fillId="0" borderId="166" xfId="0" applyBorder="1" applyAlignment="1">
      <alignment horizontal="center" vertical="center" textRotation="255"/>
    </xf>
    <xf numFmtId="0" fontId="0" fillId="0" borderId="0" xfId="0"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2</xdr:row>
      <xdr:rowOff>19050</xdr:rowOff>
    </xdr:from>
    <xdr:to>
      <xdr:col>5</xdr:col>
      <xdr:colOff>1628775</xdr:colOff>
      <xdr:row>2</xdr:row>
      <xdr:rowOff>371475</xdr:rowOff>
    </xdr:to>
    <xdr:pic>
      <xdr:nvPicPr>
        <xdr:cNvPr id="1" name="btn印刷"/>
        <xdr:cNvPicPr preferRelativeResize="1">
          <a:picLocks noChangeAspect="1"/>
        </xdr:cNvPicPr>
      </xdr:nvPicPr>
      <xdr:blipFill>
        <a:blip r:embed="rId1"/>
        <a:stretch>
          <a:fillRect/>
        </a:stretch>
      </xdr:blipFill>
      <xdr:spPr>
        <a:xfrm>
          <a:off x="3667125" y="552450"/>
          <a:ext cx="15525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14</xdr:row>
      <xdr:rowOff>133350</xdr:rowOff>
    </xdr:from>
    <xdr:to>
      <xdr:col>11</xdr:col>
      <xdr:colOff>466725</xdr:colOff>
      <xdr:row>19</xdr:row>
      <xdr:rowOff>533400</xdr:rowOff>
    </xdr:to>
    <xdr:sp>
      <xdr:nvSpPr>
        <xdr:cNvPr id="1" name="Line 34"/>
        <xdr:cNvSpPr>
          <a:spLocks/>
        </xdr:cNvSpPr>
      </xdr:nvSpPr>
      <xdr:spPr>
        <a:xfrm flipH="1">
          <a:off x="5629275" y="2971800"/>
          <a:ext cx="1333500"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37</xdr:row>
      <xdr:rowOff>28575</xdr:rowOff>
    </xdr:from>
    <xdr:to>
      <xdr:col>11</xdr:col>
      <xdr:colOff>485775</xdr:colOff>
      <xdr:row>40</xdr:row>
      <xdr:rowOff>161925</xdr:rowOff>
    </xdr:to>
    <xdr:sp>
      <xdr:nvSpPr>
        <xdr:cNvPr id="2" name="Line 34"/>
        <xdr:cNvSpPr>
          <a:spLocks/>
        </xdr:cNvSpPr>
      </xdr:nvSpPr>
      <xdr:spPr>
        <a:xfrm flipH="1">
          <a:off x="6057900" y="8515350"/>
          <a:ext cx="923925" cy="676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523875</xdr:colOff>
      <xdr:row>121</xdr:row>
      <xdr:rowOff>85725</xdr:rowOff>
    </xdr:from>
    <xdr:to>
      <xdr:col>11</xdr:col>
      <xdr:colOff>495300</xdr:colOff>
      <xdr:row>125</xdr:row>
      <xdr:rowOff>523875</xdr:rowOff>
    </xdr:to>
    <xdr:sp>
      <xdr:nvSpPr>
        <xdr:cNvPr id="3" name="Line 34"/>
        <xdr:cNvSpPr>
          <a:spLocks/>
        </xdr:cNvSpPr>
      </xdr:nvSpPr>
      <xdr:spPr>
        <a:xfrm flipH="1">
          <a:off x="5838825" y="27041475"/>
          <a:ext cx="1152525" cy="1152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523875</xdr:colOff>
      <xdr:row>142</xdr:row>
      <xdr:rowOff>57150</xdr:rowOff>
    </xdr:from>
    <xdr:to>
      <xdr:col>11</xdr:col>
      <xdr:colOff>457200</xdr:colOff>
      <xdr:row>147</xdr:row>
      <xdr:rowOff>28575</xdr:rowOff>
    </xdr:to>
    <xdr:sp>
      <xdr:nvSpPr>
        <xdr:cNvPr id="4" name="Line 34"/>
        <xdr:cNvSpPr>
          <a:spLocks/>
        </xdr:cNvSpPr>
      </xdr:nvSpPr>
      <xdr:spPr>
        <a:xfrm flipH="1">
          <a:off x="5838825" y="32042100"/>
          <a:ext cx="1114425" cy="12954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163</xdr:row>
      <xdr:rowOff>142875</xdr:rowOff>
    </xdr:from>
    <xdr:to>
      <xdr:col>11</xdr:col>
      <xdr:colOff>485775</xdr:colOff>
      <xdr:row>168</xdr:row>
      <xdr:rowOff>428625</xdr:rowOff>
    </xdr:to>
    <xdr:sp>
      <xdr:nvSpPr>
        <xdr:cNvPr id="5" name="Line 34"/>
        <xdr:cNvSpPr>
          <a:spLocks/>
        </xdr:cNvSpPr>
      </xdr:nvSpPr>
      <xdr:spPr>
        <a:xfrm flipH="1">
          <a:off x="5581650" y="37157025"/>
          <a:ext cx="1400175" cy="1181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291</xdr:row>
      <xdr:rowOff>0</xdr:rowOff>
    </xdr:from>
    <xdr:to>
      <xdr:col>10</xdr:col>
      <xdr:colOff>590550</xdr:colOff>
      <xdr:row>295</xdr:row>
      <xdr:rowOff>161925</xdr:rowOff>
    </xdr:to>
    <xdr:sp>
      <xdr:nvSpPr>
        <xdr:cNvPr id="6" name="Line 32"/>
        <xdr:cNvSpPr>
          <a:spLocks/>
        </xdr:cNvSpPr>
      </xdr:nvSpPr>
      <xdr:spPr>
        <a:xfrm flipH="1">
          <a:off x="6057900"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291</xdr:row>
      <xdr:rowOff>0</xdr:rowOff>
    </xdr:from>
    <xdr:to>
      <xdr:col>23</xdr:col>
      <xdr:colOff>590550</xdr:colOff>
      <xdr:row>295</xdr:row>
      <xdr:rowOff>161925</xdr:rowOff>
    </xdr:to>
    <xdr:sp>
      <xdr:nvSpPr>
        <xdr:cNvPr id="7" name="Line 33"/>
        <xdr:cNvSpPr>
          <a:spLocks/>
        </xdr:cNvSpPr>
      </xdr:nvSpPr>
      <xdr:spPr>
        <a:xfrm flipH="1">
          <a:off x="14068425"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291</xdr:row>
      <xdr:rowOff>0</xdr:rowOff>
    </xdr:from>
    <xdr:to>
      <xdr:col>10</xdr:col>
      <xdr:colOff>590550</xdr:colOff>
      <xdr:row>295</xdr:row>
      <xdr:rowOff>161925</xdr:rowOff>
    </xdr:to>
    <xdr:sp>
      <xdr:nvSpPr>
        <xdr:cNvPr id="8" name="Line 34"/>
        <xdr:cNvSpPr>
          <a:spLocks/>
        </xdr:cNvSpPr>
      </xdr:nvSpPr>
      <xdr:spPr>
        <a:xfrm flipH="1">
          <a:off x="6057900"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291</xdr:row>
      <xdr:rowOff>0</xdr:rowOff>
    </xdr:from>
    <xdr:to>
      <xdr:col>23</xdr:col>
      <xdr:colOff>590550</xdr:colOff>
      <xdr:row>295</xdr:row>
      <xdr:rowOff>161925</xdr:rowOff>
    </xdr:to>
    <xdr:sp>
      <xdr:nvSpPr>
        <xdr:cNvPr id="9" name="Line 35"/>
        <xdr:cNvSpPr>
          <a:spLocks/>
        </xdr:cNvSpPr>
      </xdr:nvSpPr>
      <xdr:spPr>
        <a:xfrm flipH="1">
          <a:off x="14068425"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291</xdr:row>
      <xdr:rowOff>0</xdr:rowOff>
    </xdr:from>
    <xdr:to>
      <xdr:col>23</xdr:col>
      <xdr:colOff>590550</xdr:colOff>
      <xdr:row>295</xdr:row>
      <xdr:rowOff>161925</xdr:rowOff>
    </xdr:to>
    <xdr:sp>
      <xdr:nvSpPr>
        <xdr:cNvPr id="10" name="Line 36"/>
        <xdr:cNvSpPr>
          <a:spLocks/>
        </xdr:cNvSpPr>
      </xdr:nvSpPr>
      <xdr:spPr>
        <a:xfrm flipH="1">
          <a:off x="14068425"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312</xdr:row>
      <xdr:rowOff>0</xdr:rowOff>
    </xdr:from>
    <xdr:to>
      <xdr:col>10</xdr:col>
      <xdr:colOff>590550</xdr:colOff>
      <xdr:row>316</xdr:row>
      <xdr:rowOff>161925</xdr:rowOff>
    </xdr:to>
    <xdr:sp>
      <xdr:nvSpPr>
        <xdr:cNvPr id="11" name="Line 32"/>
        <xdr:cNvSpPr>
          <a:spLocks/>
        </xdr:cNvSpPr>
      </xdr:nvSpPr>
      <xdr:spPr>
        <a:xfrm flipH="1">
          <a:off x="6057900" y="719994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312</xdr:row>
      <xdr:rowOff>0</xdr:rowOff>
    </xdr:from>
    <xdr:to>
      <xdr:col>23</xdr:col>
      <xdr:colOff>590550</xdr:colOff>
      <xdr:row>316</xdr:row>
      <xdr:rowOff>161925</xdr:rowOff>
    </xdr:to>
    <xdr:sp>
      <xdr:nvSpPr>
        <xdr:cNvPr id="12" name="Line 33"/>
        <xdr:cNvSpPr>
          <a:spLocks/>
        </xdr:cNvSpPr>
      </xdr:nvSpPr>
      <xdr:spPr>
        <a:xfrm flipH="1">
          <a:off x="14068425" y="719994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312</xdr:row>
      <xdr:rowOff>0</xdr:rowOff>
    </xdr:from>
    <xdr:to>
      <xdr:col>10</xdr:col>
      <xdr:colOff>590550</xdr:colOff>
      <xdr:row>316</xdr:row>
      <xdr:rowOff>161925</xdr:rowOff>
    </xdr:to>
    <xdr:sp>
      <xdr:nvSpPr>
        <xdr:cNvPr id="13" name="Line 34"/>
        <xdr:cNvSpPr>
          <a:spLocks/>
        </xdr:cNvSpPr>
      </xdr:nvSpPr>
      <xdr:spPr>
        <a:xfrm flipH="1">
          <a:off x="6057900" y="719994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312</xdr:row>
      <xdr:rowOff>0</xdr:rowOff>
    </xdr:from>
    <xdr:to>
      <xdr:col>23</xdr:col>
      <xdr:colOff>590550</xdr:colOff>
      <xdr:row>316</xdr:row>
      <xdr:rowOff>161925</xdr:rowOff>
    </xdr:to>
    <xdr:sp>
      <xdr:nvSpPr>
        <xdr:cNvPr id="14" name="Line 35"/>
        <xdr:cNvSpPr>
          <a:spLocks/>
        </xdr:cNvSpPr>
      </xdr:nvSpPr>
      <xdr:spPr>
        <a:xfrm flipH="1">
          <a:off x="14068425" y="719994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312</xdr:row>
      <xdr:rowOff>0</xdr:rowOff>
    </xdr:from>
    <xdr:to>
      <xdr:col>23</xdr:col>
      <xdr:colOff>590550</xdr:colOff>
      <xdr:row>316</xdr:row>
      <xdr:rowOff>161925</xdr:rowOff>
    </xdr:to>
    <xdr:sp>
      <xdr:nvSpPr>
        <xdr:cNvPr id="15" name="Line 36"/>
        <xdr:cNvSpPr>
          <a:spLocks/>
        </xdr:cNvSpPr>
      </xdr:nvSpPr>
      <xdr:spPr>
        <a:xfrm flipH="1">
          <a:off x="14068425" y="719994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333</xdr:row>
      <xdr:rowOff>0</xdr:rowOff>
    </xdr:from>
    <xdr:to>
      <xdr:col>10</xdr:col>
      <xdr:colOff>590550</xdr:colOff>
      <xdr:row>337</xdr:row>
      <xdr:rowOff>161925</xdr:rowOff>
    </xdr:to>
    <xdr:sp>
      <xdr:nvSpPr>
        <xdr:cNvPr id="16" name="Line 32"/>
        <xdr:cNvSpPr>
          <a:spLocks/>
        </xdr:cNvSpPr>
      </xdr:nvSpPr>
      <xdr:spPr>
        <a:xfrm flipH="1">
          <a:off x="6057900" y="770763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333</xdr:row>
      <xdr:rowOff>0</xdr:rowOff>
    </xdr:from>
    <xdr:to>
      <xdr:col>10</xdr:col>
      <xdr:colOff>590550</xdr:colOff>
      <xdr:row>337</xdr:row>
      <xdr:rowOff>161925</xdr:rowOff>
    </xdr:to>
    <xdr:sp>
      <xdr:nvSpPr>
        <xdr:cNvPr id="17" name="Line 34"/>
        <xdr:cNvSpPr>
          <a:spLocks/>
        </xdr:cNvSpPr>
      </xdr:nvSpPr>
      <xdr:spPr>
        <a:xfrm flipH="1">
          <a:off x="6057900" y="770763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333</xdr:row>
      <xdr:rowOff>0</xdr:rowOff>
    </xdr:from>
    <xdr:to>
      <xdr:col>23</xdr:col>
      <xdr:colOff>590550</xdr:colOff>
      <xdr:row>337</xdr:row>
      <xdr:rowOff>161925</xdr:rowOff>
    </xdr:to>
    <xdr:sp>
      <xdr:nvSpPr>
        <xdr:cNvPr id="18" name="Line 32"/>
        <xdr:cNvSpPr>
          <a:spLocks/>
        </xdr:cNvSpPr>
      </xdr:nvSpPr>
      <xdr:spPr>
        <a:xfrm flipH="1">
          <a:off x="14068425" y="770763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333</xdr:row>
      <xdr:rowOff>0</xdr:rowOff>
    </xdr:from>
    <xdr:to>
      <xdr:col>23</xdr:col>
      <xdr:colOff>590550</xdr:colOff>
      <xdr:row>337</xdr:row>
      <xdr:rowOff>161925</xdr:rowOff>
    </xdr:to>
    <xdr:sp>
      <xdr:nvSpPr>
        <xdr:cNvPr id="19" name="Line 34"/>
        <xdr:cNvSpPr>
          <a:spLocks/>
        </xdr:cNvSpPr>
      </xdr:nvSpPr>
      <xdr:spPr>
        <a:xfrm flipH="1">
          <a:off x="14068425" y="770763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354</xdr:row>
      <xdr:rowOff>0</xdr:rowOff>
    </xdr:from>
    <xdr:to>
      <xdr:col>10</xdr:col>
      <xdr:colOff>590550</xdr:colOff>
      <xdr:row>358</xdr:row>
      <xdr:rowOff>161925</xdr:rowOff>
    </xdr:to>
    <xdr:sp>
      <xdr:nvSpPr>
        <xdr:cNvPr id="20" name="Line 32"/>
        <xdr:cNvSpPr>
          <a:spLocks/>
        </xdr:cNvSpPr>
      </xdr:nvSpPr>
      <xdr:spPr>
        <a:xfrm flipH="1">
          <a:off x="6057900" y="81191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354</xdr:row>
      <xdr:rowOff>0</xdr:rowOff>
    </xdr:from>
    <xdr:to>
      <xdr:col>23</xdr:col>
      <xdr:colOff>590550</xdr:colOff>
      <xdr:row>358</xdr:row>
      <xdr:rowOff>161925</xdr:rowOff>
    </xdr:to>
    <xdr:sp>
      <xdr:nvSpPr>
        <xdr:cNvPr id="21" name="Line 33"/>
        <xdr:cNvSpPr>
          <a:spLocks/>
        </xdr:cNvSpPr>
      </xdr:nvSpPr>
      <xdr:spPr>
        <a:xfrm flipH="1">
          <a:off x="14068425" y="81191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354</xdr:row>
      <xdr:rowOff>0</xdr:rowOff>
    </xdr:from>
    <xdr:to>
      <xdr:col>10</xdr:col>
      <xdr:colOff>590550</xdr:colOff>
      <xdr:row>358</xdr:row>
      <xdr:rowOff>161925</xdr:rowOff>
    </xdr:to>
    <xdr:sp>
      <xdr:nvSpPr>
        <xdr:cNvPr id="22" name="Line 34"/>
        <xdr:cNvSpPr>
          <a:spLocks/>
        </xdr:cNvSpPr>
      </xdr:nvSpPr>
      <xdr:spPr>
        <a:xfrm flipH="1">
          <a:off x="6057900" y="81191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354</xdr:row>
      <xdr:rowOff>0</xdr:rowOff>
    </xdr:from>
    <xdr:to>
      <xdr:col>23</xdr:col>
      <xdr:colOff>590550</xdr:colOff>
      <xdr:row>358</xdr:row>
      <xdr:rowOff>161925</xdr:rowOff>
    </xdr:to>
    <xdr:sp>
      <xdr:nvSpPr>
        <xdr:cNvPr id="23" name="Line 35"/>
        <xdr:cNvSpPr>
          <a:spLocks/>
        </xdr:cNvSpPr>
      </xdr:nvSpPr>
      <xdr:spPr>
        <a:xfrm flipH="1">
          <a:off x="14068425" y="81191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354</xdr:row>
      <xdr:rowOff>0</xdr:rowOff>
    </xdr:from>
    <xdr:to>
      <xdr:col>23</xdr:col>
      <xdr:colOff>590550</xdr:colOff>
      <xdr:row>358</xdr:row>
      <xdr:rowOff>161925</xdr:rowOff>
    </xdr:to>
    <xdr:sp>
      <xdr:nvSpPr>
        <xdr:cNvPr id="24" name="Line 36"/>
        <xdr:cNvSpPr>
          <a:spLocks/>
        </xdr:cNvSpPr>
      </xdr:nvSpPr>
      <xdr:spPr>
        <a:xfrm flipH="1">
          <a:off x="14068425" y="81191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375</xdr:row>
      <xdr:rowOff>0</xdr:rowOff>
    </xdr:from>
    <xdr:to>
      <xdr:col>10</xdr:col>
      <xdr:colOff>590550</xdr:colOff>
      <xdr:row>379</xdr:row>
      <xdr:rowOff>161925</xdr:rowOff>
    </xdr:to>
    <xdr:sp>
      <xdr:nvSpPr>
        <xdr:cNvPr id="25" name="Line 32"/>
        <xdr:cNvSpPr>
          <a:spLocks/>
        </xdr:cNvSpPr>
      </xdr:nvSpPr>
      <xdr:spPr>
        <a:xfrm flipH="1">
          <a:off x="6057900" y="86496525"/>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375</xdr:row>
      <xdr:rowOff>0</xdr:rowOff>
    </xdr:from>
    <xdr:to>
      <xdr:col>23</xdr:col>
      <xdr:colOff>590550</xdr:colOff>
      <xdr:row>379</xdr:row>
      <xdr:rowOff>161925</xdr:rowOff>
    </xdr:to>
    <xdr:sp>
      <xdr:nvSpPr>
        <xdr:cNvPr id="26" name="Line 33"/>
        <xdr:cNvSpPr>
          <a:spLocks/>
        </xdr:cNvSpPr>
      </xdr:nvSpPr>
      <xdr:spPr>
        <a:xfrm flipH="1">
          <a:off x="14068425" y="86496525"/>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375</xdr:row>
      <xdr:rowOff>0</xdr:rowOff>
    </xdr:from>
    <xdr:to>
      <xdr:col>10</xdr:col>
      <xdr:colOff>590550</xdr:colOff>
      <xdr:row>379</xdr:row>
      <xdr:rowOff>161925</xdr:rowOff>
    </xdr:to>
    <xdr:sp>
      <xdr:nvSpPr>
        <xdr:cNvPr id="27" name="Line 34"/>
        <xdr:cNvSpPr>
          <a:spLocks/>
        </xdr:cNvSpPr>
      </xdr:nvSpPr>
      <xdr:spPr>
        <a:xfrm flipH="1">
          <a:off x="6057900" y="86496525"/>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375</xdr:row>
      <xdr:rowOff>0</xdr:rowOff>
    </xdr:from>
    <xdr:to>
      <xdr:col>23</xdr:col>
      <xdr:colOff>590550</xdr:colOff>
      <xdr:row>379</xdr:row>
      <xdr:rowOff>161925</xdr:rowOff>
    </xdr:to>
    <xdr:sp>
      <xdr:nvSpPr>
        <xdr:cNvPr id="28" name="Line 35"/>
        <xdr:cNvSpPr>
          <a:spLocks/>
        </xdr:cNvSpPr>
      </xdr:nvSpPr>
      <xdr:spPr>
        <a:xfrm flipH="1">
          <a:off x="14068425" y="86496525"/>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375</xdr:row>
      <xdr:rowOff>0</xdr:rowOff>
    </xdr:from>
    <xdr:to>
      <xdr:col>23</xdr:col>
      <xdr:colOff>590550</xdr:colOff>
      <xdr:row>379</xdr:row>
      <xdr:rowOff>161925</xdr:rowOff>
    </xdr:to>
    <xdr:sp>
      <xdr:nvSpPr>
        <xdr:cNvPr id="29" name="Line 36"/>
        <xdr:cNvSpPr>
          <a:spLocks/>
        </xdr:cNvSpPr>
      </xdr:nvSpPr>
      <xdr:spPr>
        <a:xfrm flipH="1">
          <a:off x="14068425" y="86496525"/>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396</xdr:row>
      <xdr:rowOff>0</xdr:rowOff>
    </xdr:from>
    <xdr:to>
      <xdr:col>10</xdr:col>
      <xdr:colOff>590550</xdr:colOff>
      <xdr:row>400</xdr:row>
      <xdr:rowOff>161925</xdr:rowOff>
    </xdr:to>
    <xdr:sp>
      <xdr:nvSpPr>
        <xdr:cNvPr id="30" name="Line 32"/>
        <xdr:cNvSpPr>
          <a:spLocks/>
        </xdr:cNvSpPr>
      </xdr:nvSpPr>
      <xdr:spPr>
        <a:xfrm flipH="1">
          <a:off x="6057900" y="91478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396</xdr:row>
      <xdr:rowOff>0</xdr:rowOff>
    </xdr:from>
    <xdr:to>
      <xdr:col>23</xdr:col>
      <xdr:colOff>590550</xdr:colOff>
      <xdr:row>400</xdr:row>
      <xdr:rowOff>161925</xdr:rowOff>
    </xdr:to>
    <xdr:sp>
      <xdr:nvSpPr>
        <xdr:cNvPr id="31" name="Line 33"/>
        <xdr:cNvSpPr>
          <a:spLocks/>
        </xdr:cNvSpPr>
      </xdr:nvSpPr>
      <xdr:spPr>
        <a:xfrm flipH="1">
          <a:off x="14068425" y="91478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396</xdr:row>
      <xdr:rowOff>0</xdr:rowOff>
    </xdr:from>
    <xdr:to>
      <xdr:col>10</xdr:col>
      <xdr:colOff>590550</xdr:colOff>
      <xdr:row>400</xdr:row>
      <xdr:rowOff>161925</xdr:rowOff>
    </xdr:to>
    <xdr:sp>
      <xdr:nvSpPr>
        <xdr:cNvPr id="32" name="Line 34"/>
        <xdr:cNvSpPr>
          <a:spLocks/>
        </xdr:cNvSpPr>
      </xdr:nvSpPr>
      <xdr:spPr>
        <a:xfrm flipH="1">
          <a:off x="6057900" y="91478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396</xdr:row>
      <xdr:rowOff>0</xdr:rowOff>
    </xdr:from>
    <xdr:to>
      <xdr:col>23</xdr:col>
      <xdr:colOff>590550</xdr:colOff>
      <xdr:row>400</xdr:row>
      <xdr:rowOff>161925</xdr:rowOff>
    </xdr:to>
    <xdr:sp>
      <xdr:nvSpPr>
        <xdr:cNvPr id="33" name="Line 35"/>
        <xdr:cNvSpPr>
          <a:spLocks/>
        </xdr:cNvSpPr>
      </xdr:nvSpPr>
      <xdr:spPr>
        <a:xfrm flipH="1">
          <a:off x="14068425" y="91478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396</xdr:row>
      <xdr:rowOff>0</xdr:rowOff>
    </xdr:from>
    <xdr:to>
      <xdr:col>23</xdr:col>
      <xdr:colOff>590550</xdr:colOff>
      <xdr:row>400</xdr:row>
      <xdr:rowOff>161925</xdr:rowOff>
    </xdr:to>
    <xdr:sp>
      <xdr:nvSpPr>
        <xdr:cNvPr id="34" name="Line 36"/>
        <xdr:cNvSpPr>
          <a:spLocks/>
        </xdr:cNvSpPr>
      </xdr:nvSpPr>
      <xdr:spPr>
        <a:xfrm flipH="1">
          <a:off x="14068425" y="91478100"/>
          <a:ext cx="438150" cy="885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417</xdr:row>
      <xdr:rowOff>0</xdr:rowOff>
    </xdr:from>
    <xdr:to>
      <xdr:col>10</xdr:col>
      <xdr:colOff>590550</xdr:colOff>
      <xdr:row>421</xdr:row>
      <xdr:rowOff>161925</xdr:rowOff>
    </xdr:to>
    <xdr:sp>
      <xdr:nvSpPr>
        <xdr:cNvPr id="35" name="Line 32"/>
        <xdr:cNvSpPr>
          <a:spLocks/>
        </xdr:cNvSpPr>
      </xdr:nvSpPr>
      <xdr:spPr>
        <a:xfrm flipH="1">
          <a:off x="6057900" y="96316800"/>
          <a:ext cx="438150" cy="895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417</xdr:row>
      <xdr:rowOff>0</xdr:rowOff>
    </xdr:from>
    <xdr:to>
      <xdr:col>23</xdr:col>
      <xdr:colOff>590550</xdr:colOff>
      <xdr:row>421</xdr:row>
      <xdr:rowOff>161925</xdr:rowOff>
    </xdr:to>
    <xdr:sp>
      <xdr:nvSpPr>
        <xdr:cNvPr id="36" name="Line 33"/>
        <xdr:cNvSpPr>
          <a:spLocks/>
        </xdr:cNvSpPr>
      </xdr:nvSpPr>
      <xdr:spPr>
        <a:xfrm flipH="1">
          <a:off x="14068425" y="96316800"/>
          <a:ext cx="438150" cy="895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417</xdr:row>
      <xdr:rowOff>0</xdr:rowOff>
    </xdr:from>
    <xdr:to>
      <xdr:col>10</xdr:col>
      <xdr:colOff>590550</xdr:colOff>
      <xdr:row>421</xdr:row>
      <xdr:rowOff>161925</xdr:rowOff>
    </xdr:to>
    <xdr:sp>
      <xdr:nvSpPr>
        <xdr:cNvPr id="37" name="Line 34"/>
        <xdr:cNvSpPr>
          <a:spLocks/>
        </xdr:cNvSpPr>
      </xdr:nvSpPr>
      <xdr:spPr>
        <a:xfrm flipH="1">
          <a:off x="6057900" y="96316800"/>
          <a:ext cx="438150" cy="895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417</xdr:row>
      <xdr:rowOff>0</xdr:rowOff>
    </xdr:from>
    <xdr:to>
      <xdr:col>23</xdr:col>
      <xdr:colOff>590550</xdr:colOff>
      <xdr:row>421</xdr:row>
      <xdr:rowOff>161925</xdr:rowOff>
    </xdr:to>
    <xdr:sp>
      <xdr:nvSpPr>
        <xdr:cNvPr id="38" name="Line 35"/>
        <xdr:cNvSpPr>
          <a:spLocks/>
        </xdr:cNvSpPr>
      </xdr:nvSpPr>
      <xdr:spPr>
        <a:xfrm flipH="1">
          <a:off x="14068425" y="96316800"/>
          <a:ext cx="438150" cy="895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417</xdr:row>
      <xdr:rowOff>0</xdr:rowOff>
    </xdr:from>
    <xdr:to>
      <xdr:col>23</xdr:col>
      <xdr:colOff>590550</xdr:colOff>
      <xdr:row>421</xdr:row>
      <xdr:rowOff>161925</xdr:rowOff>
    </xdr:to>
    <xdr:sp>
      <xdr:nvSpPr>
        <xdr:cNvPr id="39" name="Line 36"/>
        <xdr:cNvSpPr>
          <a:spLocks/>
        </xdr:cNvSpPr>
      </xdr:nvSpPr>
      <xdr:spPr>
        <a:xfrm flipH="1">
          <a:off x="14068425" y="96316800"/>
          <a:ext cx="438150" cy="895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15</xdr:row>
      <xdr:rowOff>19050</xdr:rowOff>
    </xdr:from>
    <xdr:to>
      <xdr:col>24</xdr:col>
      <xdr:colOff>485775</xdr:colOff>
      <xdr:row>20</xdr:row>
      <xdr:rowOff>0</xdr:rowOff>
    </xdr:to>
    <xdr:sp>
      <xdr:nvSpPr>
        <xdr:cNvPr id="40" name="Line 34"/>
        <xdr:cNvSpPr>
          <a:spLocks/>
        </xdr:cNvSpPr>
      </xdr:nvSpPr>
      <xdr:spPr>
        <a:xfrm flipH="1">
          <a:off x="13744575" y="3048000"/>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228600</xdr:colOff>
      <xdr:row>185</xdr:row>
      <xdr:rowOff>28575</xdr:rowOff>
    </xdr:from>
    <xdr:to>
      <xdr:col>12</xdr:col>
      <xdr:colOff>9525</xdr:colOff>
      <xdr:row>189</xdr:row>
      <xdr:rowOff>180975</xdr:rowOff>
    </xdr:to>
    <xdr:sp>
      <xdr:nvSpPr>
        <xdr:cNvPr id="41" name="Line 34"/>
        <xdr:cNvSpPr>
          <a:spLocks/>
        </xdr:cNvSpPr>
      </xdr:nvSpPr>
      <xdr:spPr>
        <a:xfrm flipH="1">
          <a:off x="6134100" y="42538650"/>
          <a:ext cx="923925" cy="866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190500</xdr:colOff>
      <xdr:row>206</xdr:row>
      <xdr:rowOff>104775</xdr:rowOff>
    </xdr:from>
    <xdr:to>
      <xdr:col>11</xdr:col>
      <xdr:colOff>457200</xdr:colOff>
      <xdr:row>210</xdr:row>
      <xdr:rowOff>542925</xdr:rowOff>
    </xdr:to>
    <xdr:sp>
      <xdr:nvSpPr>
        <xdr:cNvPr id="42" name="Line 34"/>
        <xdr:cNvSpPr>
          <a:spLocks/>
        </xdr:cNvSpPr>
      </xdr:nvSpPr>
      <xdr:spPr>
        <a:xfrm flipH="1">
          <a:off x="5505450" y="46729650"/>
          <a:ext cx="1447800" cy="1152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361950</xdr:colOff>
      <xdr:row>227</xdr:row>
      <xdr:rowOff>161925</xdr:rowOff>
    </xdr:from>
    <xdr:to>
      <xdr:col>11</xdr:col>
      <xdr:colOff>495300</xdr:colOff>
      <xdr:row>231</xdr:row>
      <xdr:rowOff>523875</xdr:rowOff>
    </xdr:to>
    <xdr:sp>
      <xdr:nvSpPr>
        <xdr:cNvPr id="43" name="Line 34"/>
        <xdr:cNvSpPr>
          <a:spLocks/>
        </xdr:cNvSpPr>
      </xdr:nvSpPr>
      <xdr:spPr>
        <a:xfrm flipH="1">
          <a:off x="5676900" y="52092225"/>
          <a:ext cx="1314450" cy="1076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228600</xdr:colOff>
      <xdr:row>248</xdr:row>
      <xdr:rowOff>19050</xdr:rowOff>
    </xdr:from>
    <xdr:to>
      <xdr:col>11</xdr:col>
      <xdr:colOff>447675</xdr:colOff>
      <xdr:row>253</xdr:row>
      <xdr:rowOff>476250</xdr:rowOff>
    </xdr:to>
    <xdr:sp>
      <xdr:nvSpPr>
        <xdr:cNvPr id="44" name="Line 34"/>
        <xdr:cNvSpPr>
          <a:spLocks/>
        </xdr:cNvSpPr>
      </xdr:nvSpPr>
      <xdr:spPr>
        <a:xfrm flipH="1">
          <a:off x="5543550" y="56930925"/>
          <a:ext cx="1400175"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476250</xdr:colOff>
      <xdr:row>270</xdr:row>
      <xdr:rowOff>38100</xdr:rowOff>
    </xdr:from>
    <xdr:to>
      <xdr:col>11</xdr:col>
      <xdr:colOff>419100</xdr:colOff>
      <xdr:row>274</xdr:row>
      <xdr:rowOff>533400</xdr:rowOff>
    </xdr:to>
    <xdr:sp>
      <xdr:nvSpPr>
        <xdr:cNvPr id="45" name="Line 34"/>
        <xdr:cNvSpPr>
          <a:spLocks/>
        </xdr:cNvSpPr>
      </xdr:nvSpPr>
      <xdr:spPr>
        <a:xfrm flipH="1">
          <a:off x="5791200" y="61979175"/>
          <a:ext cx="1123950" cy="1209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291</xdr:row>
      <xdr:rowOff>0</xdr:rowOff>
    </xdr:from>
    <xdr:to>
      <xdr:col>10</xdr:col>
      <xdr:colOff>590550</xdr:colOff>
      <xdr:row>295</xdr:row>
      <xdr:rowOff>161925</xdr:rowOff>
    </xdr:to>
    <xdr:sp>
      <xdr:nvSpPr>
        <xdr:cNvPr id="46" name="Line 32"/>
        <xdr:cNvSpPr>
          <a:spLocks/>
        </xdr:cNvSpPr>
      </xdr:nvSpPr>
      <xdr:spPr>
        <a:xfrm flipH="1">
          <a:off x="6057900"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291</xdr:row>
      <xdr:rowOff>0</xdr:rowOff>
    </xdr:from>
    <xdr:to>
      <xdr:col>23</xdr:col>
      <xdr:colOff>590550</xdr:colOff>
      <xdr:row>295</xdr:row>
      <xdr:rowOff>161925</xdr:rowOff>
    </xdr:to>
    <xdr:sp>
      <xdr:nvSpPr>
        <xdr:cNvPr id="47" name="Line 33"/>
        <xdr:cNvSpPr>
          <a:spLocks/>
        </xdr:cNvSpPr>
      </xdr:nvSpPr>
      <xdr:spPr>
        <a:xfrm flipH="1">
          <a:off x="14068425"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291</xdr:row>
      <xdr:rowOff>0</xdr:rowOff>
    </xdr:from>
    <xdr:to>
      <xdr:col>10</xdr:col>
      <xdr:colOff>590550</xdr:colOff>
      <xdr:row>295</xdr:row>
      <xdr:rowOff>161925</xdr:rowOff>
    </xdr:to>
    <xdr:sp>
      <xdr:nvSpPr>
        <xdr:cNvPr id="48" name="Line 34"/>
        <xdr:cNvSpPr>
          <a:spLocks/>
        </xdr:cNvSpPr>
      </xdr:nvSpPr>
      <xdr:spPr>
        <a:xfrm flipH="1">
          <a:off x="6057900"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291</xdr:row>
      <xdr:rowOff>0</xdr:rowOff>
    </xdr:from>
    <xdr:to>
      <xdr:col>23</xdr:col>
      <xdr:colOff>590550</xdr:colOff>
      <xdr:row>295</xdr:row>
      <xdr:rowOff>161925</xdr:rowOff>
    </xdr:to>
    <xdr:sp>
      <xdr:nvSpPr>
        <xdr:cNvPr id="49" name="Line 35"/>
        <xdr:cNvSpPr>
          <a:spLocks/>
        </xdr:cNvSpPr>
      </xdr:nvSpPr>
      <xdr:spPr>
        <a:xfrm flipH="1">
          <a:off x="14068425"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291</xdr:row>
      <xdr:rowOff>0</xdr:rowOff>
    </xdr:from>
    <xdr:to>
      <xdr:col>23</xdr:col>
      <xdr:colOff>590550</xdr:colOff>
      <xdr:row>295</xdr:row>
      <xdr:rowOff>161925</xdr:rowOff>
    </xdr:to>
    <xdr:sp>
      <xdr:nvSpPr>
        <xdr:cNvPr id="50" name="Line 36"/>
        <xdr:cNvSpPr>
          <a:spLocks/>
        </xdr:cNvSpPr>
      </xdr:nvSpPr>
      <xdr:spPr>
        <a:xfrm flipH="1">
          <a:off x="14068425" y="669702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312</xdr:row>
      <xdr:rowOff>0</xdr:rowOff>
    </xdr:from>
    <xdr:to>
      <xdr:col>10</xdr:col>
      <xdr:colOff>590550</xdr:colOff>
      <xdr:row>316</xdr:row>
      <xdr:rowOff>161925</xdr:rowOff>
    </xdr:to>
    <xdr:sp>
      <xdr:nvSpPr>
        <xdr:cNvPr id="51" name="Line 32"/>
        <xdr:cNvSpPr>
          <a:spLocks/>
        </xdr:cNvSpPr>
      </xdr:nvSpPr>
      <xdr:spPr>
        <a:xfrm flipH="1">
          <a:off x="6057900" y="719994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312</xdr:row>
      <xdr:rowOff>0</xdr:rowOff>
    </xdr:from>
    <xdr:to>
      <xdr:col>10</xdr:col>
      <xdr:colOff>590550</xdr:colOff>
      <xdr:row>316</xdr:row>
      <xdr:rowOff>161925</xdr:rowOff>
    </xdr:to>
    <xdr:sp>
      <xdr:nvSpPr>
        <xdr:cNvPr id="52" name="Line 34"/>
        <xdr:cNvSpPr>
          <a:spLocks/>
        </xdr:cNvSpPr>
      </xdr:nvSpPr>
      <xdr:spPr>
        <a:xfrm flipH="1">
          <a:off x="6057900" y="719994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312</xdr:row>
      <xdr:rowOff>0</xdr:rowOff>
    </xdr:from>
    <xdr:to>
      <xdr:col>23</xdr:col>
      <xdr:colOff>590550</xdr:colOff>
      <xdr:row>316</xdr:row>
      <xdr:rowOff>161925</xdr:rowOff>
    </xdr:to>
    <xdr:sp>
      <xdr:nvSpPr>
        <xdr:cNvPr id="53" name="Line 32"/>
        <xdr:cNvSpPr>
          <a:spLocks/>
        </xdr:cNvSpPr>
      </xdr:nvSpPr>
      <xdr:spPr>
        <a:xfrm flipH="1">
          <a:off x="14068425" y="719994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312</xdr:row>
      <xdr:rowOff>0</xdr:rowOff>
    </xdr:from>
    <xdr:to>
      <xdr:col>23</xdr:col>
      <xdr:colOff>590550</xdr:colOff>
      <xdr:row>316</xdr:row>
      <xdr:rowOff>161925</xdr:rowOff>
    </xdr:to>
    <xdr:sp>
      <xdr:nvSpPr>
        <xdr:cNvPr id="54" name="Line 34"/>
        <xdr:cNvSpPr>
          <a:spLocks/>
        </xdr:cNvSpPr>
      </xdr:nvSpPr>
      <xdr:spPr>
        <a:xfrm flipH="1">
          <a:off x="14068425" y="719994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334</xdr:row>
      <xdr:rowOff>0</xdr:rowOff>
    </xdr:from>
    <xdr:to>
      <xdr:col>10</xdr:col>
      <xdr:colOff>590550</xdr:colOff>
      <xdr:row>338</xdr:row>
      <xdr:rowOff>161925</xdr:rowOff>
    </xdr:to>
    <xdr:sp>
      <xdr:nvSpPr>
        <xdr:cNvPr id="55" name="Line 32"/>
        <xdr:cNvSpPr>
          <a:spLocks/>
        </xdr:cNvSpPr>
      </xdr:nvSpPr>
      <xdr:spPr>
        <a:xfrm flipH="1">
          <a:off x="6057900" y="77266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334</xdr:row>
      <xdr:rowOff>0</xdr:rowOff>
    </xdr:from>
    <xdr:to>
      <xdr:col>23</xdr:col>
      <xdr:colOff>590550</xdr:colOff>
      <xdr:row>338</xdr:row>
      <xdr:rowOff>161925</xdr:rowOff>
    </xdr:to>
    <xdr:sp>
      <xdr:nvSpPr>
        <xdr:cNvPr id="56" name="Line 33"/>
        <xdr:cNvSpPr>
          <a:spLocks/>
        </xdr:cNvSpPr>
      </xdr:nvSpPr>
      <xdr:spPr>
        <a:xfrm flipH="1">
          <a:off x="14068425" y="77266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334</xdr:row>
      <xdr:rowOff>0</xdr:rowOff>
    </xdr:from>
    <xdr:to>
      <xdr:col>10</xdr:col>
      <xdr:colOff>590550</xdr:colOff>
      <xdr:row>338</xdr:row>
      <xdr:rowOff>161925</xdr:rowOff>
    </xdr:to>
    <xdr:sp>
      <xdr:nvSpPr>
        <xdr:cNvPr id="57" name="Line 34"/>
        <xdr:cNvSpPr>
          <a:spLocks/>
        </xdr:cNvSpPr>
      </xdr:nvSpPr>
      <xdr:spPr>
        <a:xfrm flipH="1">
          <a:off x="6057900" y="77266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334</xdr:row>
      <xdr:rowOff>0</xdr:rowOff>
    </xdr:from>
    <xdr:to>
      <xdr:col>23</xdr:col>
      <xdr:colOff>590550</xdr:colOff>
      <xdr:row>338</xdr:row>
      <xdr:rowOff>161925</xdr:rowOff>
    </xdr:to>
    <xdr:sp>
      <xdr:nvSpPr>
        <xdr:cNvPr id="58" name="Line 35"/>
        <xdr:cNvSpPr>
          <a:spLocks/>
        </xdr:cNvSpPr>
      </xdr:nvSpPr>
      <xdr:spPr>
        <a:xfrm flipH="1">
          <a:off x="14068425" y="77266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334</xdr:row>
      <xdr:rowOff>0</xdr:rowOff>
    </xdr:from>
    <xdr:to>
      <xdr:col>23</xdr:col>
      <xdr:colOff>590550</xdr:colOff>
      <xdr:row>338</xdr:row>
      <xdr:rowOff>161925</xdr:rowOff>
    </xdr:to>
    <xdr:sp>
      <xdr:nvSpPr>
        <xdr:cNvPr id="59" name="Line 36"/>
        <xdr:cNvSpPr>
          <a:spLocks/>
        </xdr:cNvSpPr>
      </xdr:nvSpPr>
      <xdr:spPr>
        <a:xfrm flipH="1">
          <a:off x="14068425" y="77266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355</xdr:row>
      <xdr:rowOff>0</xdr:rowOff>
    </xdr:from>
    <xdr:to>
      <xdr:col>10</xdr:col>
      <xdr:colOff>590550</xdr:colOff>
      <xdr:row>359</xdr:row>
      <xdr:rowOff>161925</xdr:rowOff>
    </xdr:to>
    <xdr:sp>
      <xdr:nvSpPr>
        <xdr:cNvPr id="60" name="Line 32"/>
        <xdr:cNvSpPr>
          <a:spLocks/>
        </xdr:cNvSpPr>
      </xdr:nvSpPr>
      <xdr:spPr>
        <a:xfrm flipH="1">
          <a:off x="6057900" y="81381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355</xdr:row>
      <xdr:rowOff>0</xdr:rowOff>
    </xdr:from>
    <xdr:to>
      <xdr:col>23</xdr:col>
      <xdr:colOff>590550</xdr:colOff>
      <xdr:row>359</xdr:row>
      <xdr:rowOff>161925</xdr:rowOff>
    </xdr:to>
    <xdr:sp>
      <xdr:nvSpPr>
        <xdr:cNvPr id="61" name="Line 33"/>
        <xdr:cNvSpPr>
          <a:spLocks/>
        </xdr:cNvSpPr>
      </xdr:nvSpPr>
      <xdr:spPr>
        <a:xfrm flipH="1">
          <a:off x="14068425" y="81381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355</xdr:row>
      <xdr:rowOff>0</xdr:rowOff>
    </xdr:from>
    <xdr:to>
      <xdr:col>10</xdr:col>
      <xdr:colOff>590550</xdr:colOff>
      <xdr:row>359</xdr:row>
      <xdr:rowOff>161925</xdr:rowOff>
    </xdr:to>
    <xdr:sp>
      <xdr:nvSpPr>
        <xdr:cNvPr id="62" name="Line 34"/>
        <xdr:cNvSpPr>
          <a:spLocks/>
        </xdr:cNvSpPr>
      </xdr:nvSpPr>
      <xdr:spPr>
        <a:xfrm flipH="1">
          <a:off x="6057900" y="81381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355</xdr:row>
      <xdr:rowOff>0</xdr:rowOff>
    </xdr:from>
    <xdr:to>
      <xdr:col>23</xdr:col>
      <xdr:colOff>590550</xdr:colOff>
      <xdr:row>359</xdr:row>
      <xdr:rowOff>161925</xdr:rowOff>
    </xdr:to>
    <xdr:sp>
      <xdr:nvSpPr>
        <xdr:cNvPr id="63" name="Line 35"/>
        <xdr:cNvSpPr>
          <a:spLocks/>
        </xdr:cNvSpPr>
      </xdr:nvSpPr>
      <xdr:spPr>
        <a:xfrm flipH="1">
          <a:off x="14068425" y="81381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355</xdr:row>
      <xdr:rowOff>0</xdr:rowOff>
    </xdr:from>
    <xdr:to>
      <xdr:col>23</xdr:col>
      <xdr:colOff>590550</xdr:colOff>
      <xdr:row>359</xdr:row>
      <xdr:rowOff>161925</xdr:rowOff>
    </xdr:to>
    <xdr:sp>
      <xdr:nvSpPr>
        <xdr:cNvPr id="64" name="Line 36"/>
        <xdr:cNvSpPr>
          <a:spLocks/>
        </xdr:cNvSpPr>
      </xdr:nvSpPr>
      <xdr:spPr>
        <a:xfrm flipH="1">
          <a:off x="14068425" y="81381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376</xdr:row>
      <xdr:rowOff>0</xdr:rowOff>
    </xdr:from>
    <xdr:to>
      <xdr:col>10</xdr:col>
      <xdr:colOff>590550</xdr:colOff>
      <xdr:row>380</xdr:row>
      <xdr:rowOff>161925</xdr:rowOff>
    </xdr:to>
    <xdr:sp>
      <xdr:nvSpPr>
        <xdr:cNvPr id="65" name="Line 32"/>
        <xdr:cNvSpPr>
          <a:spLocks/>
        </xdr:cNvSpPr>
      </xdr:nvSpPr>
      <xdr:spPr>
        <a:xfrm flipH="1">
          <a:off x="6057900" y="866870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376</xdr:row>
      <xdr:rowOff>0</xdr:rowOff>
    </xdr:from>
    <xdr:to>
      <xdr:col>23</xdr:col>
      <xdr:colOff>590550</xdr:colOff>
      <xdr:row>380</xdr:row>
      <xdr:rowOff>161925</xdr:rowOff>
    </xdr:to>
    <xdr:sp>
      <xdr:nvSpPr>
        <xdr:cNvPr id="66" name="Line 33"/>
        <xdr:cNvSpPr>
          <a:spLocks/>
        </xdr:cNvSpPr>
      </xdr:nvSpPr>
      <xdr:spPr>
        <a:xfrm flipH="1">
          <a:off x="14068425" y="866870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376</xdr:row>
      <xdr:rowOff>0</xdr:rowOff>
    </xdr:from>
    <xdr:to>
      <xdr:col>10</xdr:col>
      <xdr:colOff>590550</xdr:colOff>
      <xdr:row>380</xdr:row>
      <xdr:rowOff>161925</xdr:rowOff>
    </xdr:to>
    <xdr:sp>
      <xdr:nvSpPr>
        <xdr:cNvPr id="67" name="Line 34"/>
        <xdr:cNvSpPr>
          <a:spLocks/>
        </xdr:cNvSpPr>
      </xdr:nvSpPr>
      <xdr:spPr>
        <a:xfrm flipH="1">
          <a:off x="6057900" y="866870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376</xdr:row>
      <xdr:rowOff>0</xdr:rowOff>
    </xdr:from>
    <xdr:to>
      <xdr:col>23</xdr:col>
      <xdr:colOff>590550</xdr:colOff>
      <xdr:row>380</xdr:row>
      <xdr:rowOff>161925</xdr:rowOff>
    </xdr:to>
    <xdr:sp>
      <xdr:nvSpPr>
        <xdr:cNvPr id="68" name="Line 35"/>
        <xdr:cNvSpPr>
          <a:spLocks/>
        </xdr:cNvSpPr>
      </xdr:nvSpPr>
      <xdr:spPr>
        <a:xfrm flipH="1">
          <a:off x="14068425" y="866870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376</xdr:row>
      <xdr:rowOff>0</xdr:rowOff>
    </xdr:from>
    <xdr:to>
      <xdr:col>23</xdr:col>
      <xdr:colOff>590550</xdr:colOff>
      <xdr:row>380</xdr:row>
      <xdr:rowOff>161925</xdr:rowOff>
    </xdr:to>
    <xdr:sp>
      <xdr:nvSpPr>
        <xdr:cNvPr id="69" name="Line 36"/>
        <xdr:cNvSpPr>
          <a:spLocks/>
        </xdr:cNvSpPr>
      </xdr:nvSpPr>
      <xdr:spPr>
        <a:xfrm flipH="1">
          <a:off x="14068425" y="866870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397</xdr:row>
      <xdr:rowOff>0</xdr:rowOff>
    </xdr:from>
    <xdr:to>
      <xdr:col>10</xdr:col>
      <xdr:colOff>590550</xdr:colOff>
      <xdr:row>401</xdr:row>
      <xdr:rowOff>161925</xdr:rowOff>
    </xdr:to>
    <xdr:sp>
      <xdr:nvSpPr>
        <xdr:cNvPr id="70" name="Line 32"/>
        <xdr:cNvSpPr>
          <a:spLocks/>
        </xdr:cNvSpPr>
      </xdr:nvSpPr>
      <xdr:spPr>
        <a:xfrm flipH="1">
          <a:off x="6057900"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397</xdr:row>
      <xdr:rowOff>0</xdr:rowOff>
    </xdr:from>
    <xdr:to>
      <xdr:col>23</xdr:col>
      <xdr:colOff>590550</xdr:colOff>
      <xdr:row>401</xdr:row>
      <xdr:rowOff>161925</xdr:rowOff>
    </xdr:to>
    <xdr:sp>
      <xdr:nvSpPr>
        <xdr:cNvPr id="71" name="Line 33"/>
        <xdr:cNvSpPr>
          <a:spLocks/>
        </xdr:cNvSpPr>
      </xdr:nvSpPr>
      <xdr:spPr>
        <a:xfrm flipH="1">
          <a:off x="14068425"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397</xdr:row>
      <xdr:rowOff>0</xdr:rowOff>
    </xdr:from>
    <xdr:to>
      <xdr:col>10</xdr:col>
      <xdr:colOff>590550</xdr:colOff>
      <xdr:row>401</xdr:row>
      <xdr:rowOff>161925</xdr:rowOff>
    </xdr:to>
    <xdr:sp>
      <xdr:nvSpPr>
        <xdr:cNvPr id="72" name="Line 34"/>
        <xdr:cNvSpPr>
          <a:spLocks/>
        </xdr:cNvSpPr>
      </xdr:nvSpPr>
      <xdr:spPr>
        <a:xfrm flipH="1">
          <a:off x="6057900"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397</xdr:row>
      <xdr:rowOff>0</xdr:rowOff>
    </xdr:from>
    <xdr:to>
      <xdr:col>23</xdr:col>
      <xdr:colOff>590550</xdr:colOff>
      <xdr:row>401</xdr:row>
      <xdr:rowOff>161925</xdr:rowOff>
    </xdr:to>
    <xdr:sp>
      <xdr:nvSpPr>
        <xdr:cNvPr id="73" name="Line 35"/>
        <xdr:cNvSpPr>
          <a:spLocks/>
        </xdr:cNvSpPr>
      </xdr:nvSpPr>
      <xdr:spPr>
        <a:xfrm flipH="1">
          <a:off x="14068425"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397</xdr:row>
      <xdr:rowOff>0</xdr:rowOff>
    </xdr:from>
    <xdr:to>
      <xdr:col>23</xdr:col>
      <xdr:colOff>590550</xdr:colOff>
      <xdr:row>401</xdr:row>
      <xdr:rowOff>161925</xdr:rowOff>
    </xdr:to>
    <xdr:sp>
      <xdr:nvSpPr>
        <xdr:cNvPr id="74" name="Line 36"/>
        <xdr:cNvSpPr>
          <a:spLocks/>
        </xdr:cNvSpPr>
      </xdr:nvSpPr>
      <xdr:spPr>
        <a:xfrm flipH="1">
          <a:off x="14068425"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419</xdr:row>
      <xdr:rowOff>0</xdr:rowOff>
    </xdr:from>
    <xdr:to>
      <xdr:col>10</xdr:col>
      <xdr:colOff>590550</xdr:colOff>
      <xdr:row>423</xdr:row>
      <xdr:rowOff>161925</xdr:rowOff>
    </xdr:to>
    <xdr:sp>
      <xdr:nvSpPr>
        <xdr:cNvPr id="75" name="Line 32"/>
        <xdr:cNvSpPr>
          <a:spLocks/>
        </xdr:cNvSpPr>
      </xdr:nvSpPr>
      <xdr:spPr>
        <a:xfrm flipH="1">
          <a:off x="6057900"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76" name="Line 33"/>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419</xdr:row>
      <xdr:rowOff>0</xdr:rowOff>
    </xdr:from>
    <xdr:to>
      <xdr:col>10</xdr:col>
      <xdr:colOff>590550</xdr:colOff>
      <xdr:row>423</xdr:row>
      <xdr:rowOff>161925</xdr:rowOff>
    </xdr:to>
    <xdr:sp>
      <xdr:nvSpPr>
        <xdr:cNvPr id="77" name="Line 34"/>
        <xdr:cNvSpPr>
          <a:spLocks/>
        </xdr:cNvSpPr>
      </xdr:nvSpPr>
      <xdr:spPr>
        <a:xfrm flipH="1">
          <a:off x="6057900"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78" name="Line 35"/>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79" name="Line 36"/>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440</xdr:row>
      <xdr:rowOff>0</xdr:rowOff>
    </xdr:from>
    <xdr:to>
      <xdr:col>10</xdr:col>
      <xdr:colOff>590550</xdr:colOff>
      <xdr:row>444</xdr:row>
      <xdr:rowOff>161925</xdr:rowOff>
    </xdr:to>
    <xdr:sp>
      <xdr:nvSpPr>
        <xdr:cNvPr id="80" name="Line 32"/>
        <xdr:cNvSpPr>
          <a:spLocks/>
        </xdr:cNvSpPr>
      </xdr:nvSpPr>
      <xdr:spPr>
        <a:xfrm flipH="1">
          <a:off x="6057900"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81" name="Line 33"/>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440</xdr:row>
      <xdr:rowOff>0</xdr:rowOff>
    </xdr:from>
    <xdr:to>
      <xdr:col>10</xdr:col>
      <xdr:colOff>590550</xdr:colOff>
      <xdr:row>444</xdr:row>
      <xdr:rowOff>161925</xdr:rowOff>
    </xdr:to>
    <xdr:sp>
      <xdr:nvSpPr>
        <xdr:cNvPr id="82" name="Line 34"/>
        <xdr:cNvSpPr>
          <a:spLocks/>
        </xdr:cNvSpPr>
      </xdr:nvSpPr>
      <xdr:spPr>
        <a:xfrm flipH="1">
          <a:off x="6057900"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83" name="Line 35"/>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84" name="Line 36"/>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461</xdr:row>
      <xdr:rowOff>0</xdr:rowOff>
    </xdr:from>
    <xdr:to>
      <xdr:col>10</xdr:col>
      <xdr:colOff>590550</xdr:colOff>
      <xdr:row>465</xdr:row>
      <xdr:rowOff>161925</xdr:rowOff>
    </xdr:to>
    <xdr:sp>
      <xdr:nvSpPr>
        <xdr:cNvPr id="85" name="Line 32"/>
        <xdr:cNvSpPr>
          <a:spLocks/>
        </xdr:cNvSpPr>
      </xdr:nvSpPr>
      <xdr:spPr>
        <a:xfrm flipH="1">
          <a:off x="6057900"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461</xdr:row>
      <xdr:rowOff>0</xdr:rowOff>
    </xdr:from>
    <xdr:to>
      <xdr:col>10</xdr:col>
      <xdr:colOff>590550</xdr:colOff>
      <xdr:row>465</xdr:row>
      <xdr:rowOff>161925</xdr:rowOff>
    </xdr:to>
    <xdr:sp>
      <xdr:nvSpPr>
        <xdr:cNvPr id="86" name="Line 34"/>
        <xdr:cNvSpPr>
          <a:spLocks/>
        </xdr:cNvSpPr>
      </xdr:nvSpPr>
      <xdr:spPr>
        <a:xfrm flipH="1">
          <a:off x="6057900"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87" name="Line 32"/>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88" name="Line 34"/>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483</xdr:row>
      <xdr:rowOff>0</xdr:rowOff>
    </xdr:from>
    <xdr:to>
      <xdr:col>10</xdr:col>
      <xdr:colOff>590550</xdr:colOff>
      <xdr:row>487</xdr:row>
      <xdr:rowOff>161925</xdr:rowOff>
    </xdr:to>
    <xdr:sp>
      <xdr:nvSpPr>
        <xdr:cNvPr id="89" name="Line 32"/>
        <xdr:cNvSpPr>
          <a:spLocks/>
        </xdr:cNvSpPr>
      </xdr:nvSpPr>
      <xdr:spPr>
        <a:xfrm flipH="1">
          <a:off x="6057900"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90" name="Line 33"/>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483</xdr:row>
      <xdr:rowOff>0</xdr:rowOff>
    </xdr:from>
    <xdr:to>
      <xdr:col>10</xdr:col>
      <xdr:colOff>590550</xdr:colOff>
      <xdr:row>487</xdr:row>
      <xdr:rowOff>161925</xdr:rowOff>
    </xdr:to>
    <xdr:sp>
      <xdr:nvSpPr>
        <xdr:cNvPr id="91" name="Line 34"/>
        <xdr:cNvSpPr>
          <a:spLocks/>
        </xdr:cNvSpPr>
      </xdr:nvSpPr>
      <xdr:spPr>
        <a:xfrm flipH="1">
          <a:off x="6057900"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92" name="Line 35"/>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93" name="Line 36"/>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504</xdr:row>
      <xdr:rowOff>0</xdr:rowOff>
    </xdr:from>
    <xdr:to>
      <xdr:col>10</xdr:col>
      <xdr:colOff>590550</xdr:colOff>
      <xdr:row>508</xdr:row>
      <xdr:rowOff>161925</xdr:rowOff>
    </xdr:to>
    <xdr:sp>
      <xdr:nvSpPr>
        <xdr:cNvPr id="94" name="Line 32"/>
        <xdr:cNvSpPr>
          <a:spLocks/>
        </xdr:cNvSpPr>
      </xdr:nvSpPr>
      <xdr:spPr>
        <a:xfrm flipH="1">
          <a:off x="6057900"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95" name="Line 33"/>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504</xdr:row>
      <xdr:rowOff>0</xdr:rowOff>
    </xdr:from>
    <xdr:to>
      <xdr:col>10</xdr:col>
      <xdr:colOff>590550</xdr:colOff>
      <xdr:row>508</xdr:row>
      <xdr:rowOff>161925</xdr:rowOff>
    </xdr:to>
    <xdr:sp>
      <xdr:nvSpPr>
        <xdr:cNvPr id="96" name="Line 34"/>
        <xdr:cNvSpPr>
          <a:spLocks/>
        </xdr:cNvSpPr>
      </xdr:nvSpPr>
      <xdr:spPr>
        <a:xfrm flipH="1">
          <a:off x="6057900"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97" name="Line 35"/>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98" name="Line 36"/>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525</xdr:row>
      <xdr:rowOff>0</xdr:rowOff>
    </xdr:from>
    <xdr:to>
      <xdr:col>10</xdr:col>
      <xdr:colOff>590550</xdr:colOff>
      <xdr:row>529</xdr:row>
      <xdr:rowOff>161925</xdr:rowOff>
    </xdr:to>
    <xdr:sp>
      <xdr:nvSpPr>
        <xdr:cNvPr id="99" name="Line 32"/>
        <xdr:cNvSpPr>
          <a:spLocks/>
        </xdr:cNvSpPr>
      </xdr:nvSpPr>
      <xdr:spPr>
        <a:xfrm flipH="1">
          <a:off x="6057900"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100" name="Line 33"/>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525</xdr:row>
      <xdr:rowOff>0</xdr:rowOff>
    </xdr:from>
    <xdr:to>
      <xdr:col>10</xdr:col>
      <xdr:colOff>590550</xdr:colOff>
      <xdr:row>529</xdr:row>
      <xdr:rowOff>161925</xdr:rowOff>
    </xdr:to>
    <xdr:sp>
      <xdr:nvSpPr>
        <xdr:cNvPr id="101" name="Line 34"/>
        <xdr:cNvSpPr>
          <a:spLocks/>
        </xdr:cNvSpPr>
      </xdr:nvSpPr>
      <xdr:spPr>
        <a:xfrm flipH="1">
          <a:off x="6057900"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102" name="Line 35"/>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103" name="Line 36"/>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546</xdr:row>
      <xdr:rowOff>0</xdr:rowOff>
    </xdr:from>
    <xdr:to>
      <xdr:col>10</xdr:col>
      <xdr:colOff>590550</xdr:colOff>
      <xdr:row>550</xdr:row>
      <xdr:rowOff>161925</xdr:rowOff>
    </xdr:to>
    <xdr:sp>
      <xdr:nvSpPr>
        <xdr:cNvPr id="104" name="Line 32"/>
        <xdr:cNvSpPr>
          <a:spLocks/>
        </xdr:cNvSpPr>
      </xdr:nvSpPr>
      <xdr:spPr>
        <a:xfrm flipH="1">
          <a:off x="6057900"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105" name="Line 33"/>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546</xdr:row>
      <xdr:rowOff>0</xdr:rowOff>
    </xdr:from>
    <xdr:to>
      <xdr:col>10</xdr:col>
      <xdr:colOff>590550</xdr:colOff>
      <xdr:row>550</xdr:row>
      <xdr:rowOff>161925</xdr:rowOff>
    </xdr:to>
    <xdr:sp>
      <xdr:nvSpPr>
        <xdr:cNvPr id="106" name="Line 34"/>
        <xdr:cNvSpPr>
          <a:spLocks/>
        </xdr:cNvSpPr>
      </xdr:nvSpPr>
      <xdr:spPr>
        <a:xfrm flipH="1">
          <a:off x="6057900"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107" name="Line 35"/>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108" name="Line 36"/>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568</xdr:row>
      <xdr:rowOff>0</xdr:rowOff>
    </xdr:from>
    <xdr:to>
      <xdr:col>10</xdr:col>
      <xdr:colOff>590550</xdr:colOff>
      <xdr:row>572</xdr:row>
      <xdr:rowOff>161925</xdr:rowOff>
    </xdr:to>
    <xdr:sp>
      <xdr:nvSpPr>
        <xdr:cNvPr id="109" name="Line 32"/>
        <xdr:cNvSpPr>
          <a:spLocks/>
        </xdr:cNvSpPr>
      </xdr:nvSpPr>
      <xdr:spPr>
        <a:xfrm flipH="1">
          <a:off x="6057900"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110" name="Line 33"/>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568</xdr:row>
      <xdr:rowOff>0</xdr:rowOff>
    </xdr:from>
    <xdr:to>
      <xdr:col>10</xdr:col>
      <xdr:colOff>590550</xdr:colOff>
      <xdr:row>572</xdr:row>
      <xdr:rowOff>161925</xdr:rowOff>
    </xdr:to>
    <xdr:sp>
      <xdr:nvSpPr>
        <xdr:cNvPr id="111" name="Line 34"/>
        <xdr:cNvSpPr>
          <a:spLocks/>
        </xdr:cNvSpPr>
      </xdr:nvSpPr>
      <xdr:spPr>
        <a:xfrm flipH="1">
          <a:off x="6057900"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112" name="Line 35"/>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113" name="Line 36"/>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589</xdr:row>
      <xdr:rowOff>0</xdr:rowOff>
    </xdr:from>
    <xdr:to>
      <xdr:col>10</xdr:col>
      <xdr:colOff>590550</xdr:colOff>
      <xdr:row>593</xdr:row>
      <xdr:rowOff>161925</xdr:rowOff>
    </xdr:to>
    <xdr:sp>
      <xdr:nvSpPr>
        <xdr:cNvPr id="114" name="Line 32"/>
        <xdr:cNvSpPr>
          <a:spLocks/>
        </xdr:cNvSpPr>
      </xdr:nvSpPr>
      <xdr:spPr>
        <a:xfrm flipH="1">
          <a:off x="6057900"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115" name="Line 33"/>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589</xdr:row>
      <xdr:rowOff>0</xdr:rowOff>
    </xdr:from>
    <xdr:to>
      <xdr:col>10</xdr:col>
      <xdr:colOff>590550</xdr:colOff>
      <xdr:row>593</xdr:row>
      <xdr:rowOff>161925</xdr:rowOff>
    </xdr:to>
    <xdr:sp>
      <xdr:nvSpPr>
        <xdr:cNvPr id="116" name="Line 34"/>
        <xdr:cNvSpPr>
          <a:spLocks/>
        </xdr:cNvSpPr>
      </xdr:nvSpPr>
      <xdr:spPr>
        <a:xfrm flipH="1">
          <a:off x="6057900"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117" name="Line 35"/>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118" name="Line 36"/>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610</xdr:row>
      <xdr:rowOff>0</xdr:rowOff>
    </xdr:from>
    <xdr:to>
      <xdr:col>10</xdr:col>
      <xdr:colOff>590550</xdr:colOff>
      <xdr:row>614</xdr:row>
      <xdr:rowOff>161925</xdr:rowOff>
    </xdr:to>
    <xdr:sp>
      <xdr:nvSpPr>
        <xdr:cNvPr id="119" name="Line 32"/>
        <xdr:cNvSpPr>
          <a:spLocks/>
        </xdr:cNvSpPr>
      </xdr:nvSpPr>
      <xdr:spPr>
        <a:xfrm flipH="1">
          <a:off x="6057900"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610</xdr:row>
      <xdr:rowOff>0</xdr:rowOff>
    </xdr:from>
    <xdr:to>
      <xdr:col>10</xdr:col>
      <xdr:colOff>590550</xdr:colOff>
      <xdr:row>614</xdr:row>
      <xdr:rowOff>161925</xdr:rowOff>
    </xdr:to>
    <xdr:sp>
      <xdr:nvSpPr>
        <xdr:cNvPr id="120" name="Line 34"/>
        <xdr:cNvSpPr>
          <a:spLocks/>
        </xdr:cNvSpPr>
      </xdr:nvSpPr>
      <xdr:spPr>
        <a:xfrm flipH="1">
          <a:off x="6057900"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121" name="Line 32"/>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122" name="Line 34"/>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123" name="Line 33"/>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632</xdr:row>
      <xdr:rowOff>95250</xdr:rowOff>
    </xdr:from>
    <xdr:to>
      <xdr:col>11</xdr:col>
      <xdr:colOff>476250</xdr:colOff>
      <xdr:row>636</xdr:row>
      <xdr:rowOff>161925</xdr:rowOff>
    </xdr:to>
    <xdr:sp>
      <xdr:nvSpPr>
        <xdr:cNvPr id="124" name="Line 34"/>
        <xdr:cNvSpPr>
          <a:spLocks/>
        </xdr:cNvSpPr>
      </xdr:nvSpPr>
      <xdr:spPr>
        <a:xfrm flipH="1">
          <a:off x="6057900" y="147332700"/>
          <a:ext cx="914400" cy="781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125" name="Line 35"/>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126" name="Line 36"/>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653</xdr:row>
      <xdr:rowOff>0</xdr:rowOff>
    </xdr:from>
    <xdr:to>
      <xdr:col>10</xdr:col>
      <xdr:colOff>590550</xdr:colOff>
      <xdr:row>657</xdr:row>
      <xdr:rowOff>161925</xdr:rowOff>
    </xdr:to>
    <xdr:sp>
      <xdr:nvSpPr>
        <xdr:cNvPr id="127" name="Line 32"/>
        <xdr:cNvSpPr>
          <a:spLocks/>
        </xdr:cNvSpPr>
      </xdr:nvSpPr>
      <xdr:spPr>
        <a:xfrm flipH="1">
          <a:off x="6057900"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128" name="Line 33"/>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653</xdr:row>
      <xdr:rowOff>0</xdr:rowOff>
    </xdr:from>
    <xdr:to>
      <xdr:col>10</xdr:col>
      <xdr:colOff>590550</xdr:colOff>
      <xdr:row>657</xdr:row>
      <xdr:rowOff>161925</xdr:rowOff>
    </xdr:to>
    <xdr:sp>
      <xdr:nvSpPr>
        <xdr:cNvPr id="129" name="Line 34"/>
        <xdr:cNvSpPr>
          <a:spLocks/>
        </xdr:cNvSpPr>
      </xdr:nvSpPr>
      <xdr:spPr>
        <a:xfrm flipH="1">
          <a:off x="6057900"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130" name="Line 35"/>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131" name="Line 36"/>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674</xdr:row>
      <xdr:rowOff>0</xdr:rowOff>
    </xdr:from>
    <xdr:to>
      <xdr:col>10</xdr:col>
      <xdr:colOff>590550</xdr:colOff>
      <xdr:row>678</xdr:row>
      <xdr:rowOff>161925</xdr:rowOff>
    </xdr:to>
    <xdr:sp>
      <xdr:nvSpPr>
        <xdr:cNvPr id="132" name="Line 32"/>
        <xdr:cNvSpPr>
          <a:spLocks/>
        </xdr:cNvSpPr>
      </xdr:nvSpPr>
      <xdr:spPr>
        <a:xfrm flipH="1">
          <a:off x="6057900"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133" name="Line 33"/>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674</xdr:row>
      <xdr:rowOff>0</xdr:rowOff>
    </xdr:from>
    <xdr:to>
      <xdr:col>10</xdr:col>
      <xdr:colOff>590550</xdr:colOff>
      <xdr:row>678</xdr:row>
      <xdr:rowOff>161925</xdr:rowOff>
    </xdr:to>
    <xdr:sp>
      <xdr:nvSpPr>
        <xdr:cNvPr id="134" name="Line 34"/>
        <xdr:cNvSpPr>
          <a:spLocks/>
        </xdr:cNvSpPr>
      </xdr:nvSpPr>
      <xdr:spPr>
        <a:xfrm flipH="1">
          <a:off x="6057900"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135" name="Line 35"/>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136" name="Line 36"/>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695</xdr:row>
      <xdr:rowOff>0</xdr:rowOff>
    </xdr:from>
    <xdr:to>
      <xdr:col>10</xdr:col>
      <xdr:colOff>590550</xdr:colOff>
      <xdr:row>699</xdr:row>
      <xdr:rowOff>161925</xdr:rowOff>
    </xdr:to>
    <xdr:sp>
      <xdr:nvSpPr>
        <xdr:cNvPr id="137" name="Line 32"/>
        <xdr:cNvSpPr>
          <a:spLocks/>
        </xdr:cNvSpPr>
      </xdr:nvSpPr>
      <xdr:spPr>
        <a:xfrm flipH="1">
          <a:off x="6057900"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138" name="Line 33"/>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695</xdr:row>
      <xdr:rowOff>0</xdr:rowOff>
    </xdr:from>
    <xdr:to>
      <xdr:col>10</xdr:col>
      <xdr:colOff>590550</xdr:colOff>
      <xdr:row>699</xdr:row>
      <xdr:rowOff>161925</xdr:rowOff>
    </xdr:to>
    <xdr:sp>
      <xdr:nvSpPr>
        <xdr:cNvPr id="139" name="Line 34"/>
        <xdr:cNvSpPr>
          <a:spLocks/>
        </xdr:cNvSpPr>
      </xdr:nvSpPr>
      <xdr:spPr>
        <a:xfrm flipH="1">
          <a:off x="6057900"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140" name="Line 35"/>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141" name="Line 36"/>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717</xdr:row>
      <xdr:rowOff>0</xdr:rowOff>
    </xdr:from>
    <xdr:to>
      <xdr:col>10</xdr:col>
      <xdr:colOff>590550</xdr:colOff>
      <xdr:row>721</xdr:row>
      <xdr:rowOff>161925</xdr:rowOff>
    </xdr:to>
    <xdr:sp>
      <xdr:nvSpPr>
        <xdr:cNvPr id="142" name="Line 32"/>
        <xdr:cNvSpPr>
          <a:spLocks/>
        </xdr:cNvSpPr>
      </xdr:nvSpPr>
      <xdr:spPr>
        <a:xfrm flipH="1">
          <a:off x="6057900"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143" name="Line 33"/>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717</xdr:row>
      <xdr:rowOff>0</xdr:rowOff>
    </xdr:from>
    <xdr:to>
      <xdr:col>10</xdr:col>
      <xdr:colOff>590550</xdr:colOff>
      <xdr:row>721</xdr:row>
      <xdr:rowOff>161925</xdr:rowOff>
    </xdr:to>
    <xdr:sp>
      <xdr:nvSpPr>
        <xdr:cNvPr id="144" name="Line 34"/>
        <xdr:cNvSpPr>
          <a:spLocks/>
        </xdr:cNvSpPr>
      </xdr:nvSpPr>
      <xdr:spPr>
        <a:xfrm flipH="1">
          <a:off x="6057900"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145" name="Line 35"/>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146" name="Line 36"/>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738</xdr:row>
      <xdr:rowOff>0</xdr:rowOff>
    </xdr:from>
    <xdr:to>
      <xdr:col>10</xdr:col>
      <xdr:colOff>590550</xdr:colOff>
      <xdr:row>742</xdr:row>
      <xdr:rowOff>161925</xdr:rowOff>
    </xdr:to>
    <xdr:sp>
      <xdr:nvSpPr>
        <xdr:cNvPr id="147" name="Line 32"/>
        <xdr:cNvSpPr>
          <a:spLocks/>
        </xdr:cNvSpPr>
      </xdr:nvSpPr>
      <xdr:spPr>
        <a:xfrm flipH="1">
          <a:off x="6057900"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148" name="Line 33"/>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738</xdr:row>
      <xdr:rowOff>0</xdr:rowOff>
    </xdr:from>
    <xdr:to>
      <xdr:col>10</xdr:col>
      <xdr:colOff>590550</xdr:colOff>
      <xdr:row>742</xdr:row>
      <xdr:rowOff>161925</xdr:rowOff>
    </xdr:to>
    <xdr:sp>
      <xdr:nvSpPr>
        <xdr:cNvPr id="149" name="Line 34"/>
        <xdr:cNvSpPr>
          <a:spLocks/>
        </xdr:cNvSpPr>
      </xdr:nvSpPr>
      <xdr:spPr>
        <a:xfrm flipH="1">
          <a:off x="6057900"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150" name="Line 35"/>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151" name="Line 36"/>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759</xdr:row>
      <xdr:rowOff>0</xdr:rowOff>
    </xdr:from>
    <xdr:to>
      <xdr:col>10</xdr:col>
      <xdr:colOff>590550</xdr:colOff>
      <xdr:row>763</xdr:row>
      <xdr:rowOff>161925</xdr:rowOff>
    </xdr:to>
    <xdr:sp>
      <xdr:nvSpPr>
        <xdr:cNvPr id="152" name="Line 32"/>
        <xdr:cNvSpPr>
          <a:spLocks/>
        </xdr:cNvSpPr>
      </xdr:nvSpPr>
      <xdr:spPr>
        <a:xfrm flipH="1">
          <a:off x="6057900"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759</xdr:row>
      <xdr:rowOff>0</xdr:rowOff>
    </xdr:from>
    <xdr:to>
      <xdr:col>10</xdr:col>
      <xdr:colOff>590550</xdr:colOff>
      <xdr:row>763</xdr:row>
      <xdr:rowOff>161925</xdr:rowOff>
    </xdr:to>
    <xdr:sp>
      <xdr:nvSpPr>
        <xdr:cNvPr id="153" name="Line 34"/>
        <xdr:cNvSpPr>
          <a:spLocks/>
        </xdr:cNvSpPr>
      </xdr:nvSpPr>
      <xdr:spPr>
        <a:xfrm flipH="1">
          <a:off x="6057900"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154" name="Line 32"/>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155" name="Line 34"/>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781</xdr:row>
      <xdr:rowOff>0</xdr:rowOff>
    </xdr:from>
    <xdr:to>
      <xdr:col>10</xdr:col>
      <xdr:colOff>590550</xdr:colOff>
      <xdr:row>785</xdr:row>
      <xdr:rowOff>161925</xdr:rowOff>
    </xdr:to>
    <xdr:sp>
      <xdr:nvSpPr>
        <xdr:cNvPr id="156" name="Line 32"/>
        <xdr:cNvSpPr>
          <a:spLocks/>
        </xdr:cNvSpPr>
      </xdr:nvSpPr>
      <xdr:spPr>
        <a:xfrm flipH="1">
          <a:off x="6057900"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157" name="Line 33"/>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781</xdr:row>
      <xdr:rowOff>0</xdr:rowOff>
    </xdr:from>
    <xdr:to>
      <xdr:col>10</xdr:col>
      <xdr:colOff>590550</xdr:colOff>
      <xdr:row>785</xdr:row>
      <xdr:rowOff>161925</xdr:rowOff>
    </xdr:to>
    <xdr:sp>
      <xdr:nvSpPr>
        <xdr:cNvPr id="158" name="Line 34"/>
        <xdr:cNvSpPr>
          <a:spLocks/>
        </xdr:cNvSpPr>
      </xdr:nvSpPr>
      <xdr:spPr>
        <a:xfrm flipH="1">
          <a:off x="6057900"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159" name="Line 35"/>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160" name="Line 36"/>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802</xdr:row>
      <xdr:rowOff>0</xdr:rowOff>
    </xdr:from>
    <xdr:to>
      <xdr:col>10</xdr:col>
      <xdr:colOff>590550</xdr:colOff>
      <xdr:row>806</xdr:row>
      <xdr:rowOff>161925</xdr:rowOff>
    </xdr:to>
    <xdr:sp>
      <xdr:nvSpPr>
        <xdr:cNvPr id="161" name="Line 32"/>
        <xdr:cNvSpPr>
          <a:spLocks/>
        </xdr:cNvSpPr>
      </xdr:nvSpPr>
      <xdr:spPr>
        <a:xfrm flipH="1">
          <a:off x="6057900"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802</xdr:row>
      <xdr:rowOff>0</xdr:rowOff>
    </xdr:from>
    <xdr:to>
      <xdr:col>23</xdr:col>
      <xdr:colOff>590550</xdr:colOff>
      <xdr:row>806</xdr:row>
      <xdr:rowOff>161925</xdr:rowOff>
    </xdr:to>
    <xdr:sp>
      <xdr:nvSpPr>
        <xdr:cNvPr id="162" name="Line 33"/>
        <xdr:cNvSpPr>
          <a:spLocks/>
        </xdr:cNvSpPr>
      </xdr:nvSpPr>
      <xdr:spPr>
        <a:xfrm flipH="1">
          <a:off x="14068425"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802</xdr:row>
      <xdr:rowOff>0</xdr:rowOff>
    </xdr:from>
    <xdr:to>
      <xdr:col>10</xdr:col>
      <xdr:colOff>590550</xdr:colOff>
      <xdr:row>806</xdr:row>
      <xdr:rowOff>161925</xdr:rowOff>
    </xdr:to>
    <xdr:sp>
      <xdr:nvSpPr>
        <xdr:cNvPr id="163" name="Line 34"/>
        <xdr:cNvSpPr>
          <a:spLocks/>
        </xdr:cNvSpPr>
      </xdr:nvSpPr>
      <xdr:spPr>
        <a:xfrm flipH="1">
          <a:off x="6057900"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802</xdr:row>
      <xdr:rowOff>0</xdr:rowOff>
    </xdr:from>
    <xdr:to>
      <xdr:col>23</xdr:col>
      <xdr:colOff>590550</xdr:colOff>
      <xdr:row>806</xdr:row>
      <xdr:rowOff>161925</xdr:rowOff>
    </xdr:to>
    <xdr:sp>
      <xdr:nvSpPr>
        <xdr:cNvPr id="164" name="Line 35"/>
        <xdr:cNvSpPr>
          <a:spLocks/>
        </xdr:cNvSpPr>
      </xdr:nvSpPr>
      <xdr:spPr>
        <a:xfrm flipH="1">
          <a:off x="14068425"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802</xdr:row>
      <xdr:rowOff>0</xdr:rowOff>
    </xdr:from>
    <xdr:to>
      <xdr:col>23</xdr:col>
      <xdr:colOff>590550</xdr:colOff>
      <xdr:row>806</xdr:row>
      <xdr:rowOff>161925</xdr:rowOff>
    </xdr:to>
    <xdr:sp>
      <xdr:nvSpPr>
        <xdr:cNvPr id="165" name="Line 36"/>
        <xdr:cNvSpPr>
          <a:spLocks/>
        </xdr:cNvSpPr>
      </xdr:nvSpPr>
      <xdr:spPr>
        <a:xfrm flipH="1">
          <a:off x="14068425"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823</xdr:row>
      <xdr:rowOff>0</xdr:rowOff>
    </xdr:from>
    <xdr:to>
      <xdr:col>10</xdr:col>
      <xdr:colOff>590550</xdr:colOff>
      <xdr:row>827</xdr:row>
      <xdr:rowOff>161925</xdr:rowOff>
    </xdr:to>
    <xdr:sp>
      <xdr:nvSpPr>
        <xdr:cNvPr id="166" name="Line 32"/>
        <xdr:cNvSpPr>
          <a:spLocks/>
        </xdr:cNvSpPr>
      </xdr:nvSpPr>
      <xdr:spPr>
        <a:xfrm flipH="1">
          <a:off x="6057900"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167" name="Line 33"/>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823</xdr:row>
      <xdr:rowOff>0</xdr:rowOff>
    </xdr:from>
    <xdr:to>
      <xdr:col>10</xdr:col>
      <xdr:colOff>590550</xdr:colOff>
      <xdr:row>827</xdr:row>
      <xdr:rowOff>161925</xdr:rowOff>
    </xdr:to>
    <xdr:sp>
      <xdr:nvSpPr>
        <xdr:cNvPr id="168" name="Line 34"/>
        <xdr:cNvSpPr>
          <a:spLocks/>
        </xdr:cNvSpPr>
      </xdr:nvSpPr>
      <xdr:spPr>
        <a:xfrm flipH="1">
          <a:off x="6057900"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169" name="Line 35"/>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170" name="Line 36"/>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844</xdr:row>
      <xdr:rowOff>0</xdr:rowOff>
    </xdr:from>
    <xdr:to>
      <xdr:col>10</xdr:col>
      <xdr:colOff>590550</xdr:colOff>
      <xdr:row>848</xdr:row>
      <xdr:rowOff>161925</xdr:rowOff>
    </xdr:to>
    <xdr:sp>
      <xdr:nvSpPr>
        <xdr:cNvPr id="171" name="Line 32"/>
        <xdr:cNvSpPr>
          <a:spLocks/>
        </xdr:cNvSpPr>
      </xdr:nvSpPr>
      <xdr:spPr>
        <a:xfrm flipH="1">
          <a:off x="6057900"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172" name="Line 33"/>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844</xdr:row>
      <xdr:rowOff>0</xdr:rowOff>
    </xdr:from>
    <xdr:to>
      <xdr:col>10</xdr:col>
      <xdr:colOff>590550</xdr:colOff>
      <xdr:row>848</xdr:row>
      <xdr:rowOff>161925</xdr:rowOff>
    </xdr:to>
    <xdr:sp>
      <xdr:nvSpPr>
        <xdr:cNvPr id="173" name="Line 34"/>
        <xdr:cNvSpPr>
          <a:spLocks/>
        </xdr:cNvSpPr>
      </xdr:nvSpPr>
      <xdr:spPr>
        <a:xfrm flipH="1">
          <a:off x="6057900"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174" name="Line 35"/>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175" name="Line 36"/>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36</xdr:row>
      <xdr:rowOff>19050</xdr:rowOff>
    </xdr:from>
    <xdr:to>
      <xdr:col>24</xdr:col>
      <xdr:colOff>485775</xdr:colOff>
      <xdr:row>41</xdr:row>
      <xdr:rowOff>0</xdr:rowOff>
    </xdr:to>
    <xdr:sp>
      <xdr:nvSpPr>
        <xdr:cNvPr id="176" name="Line 34"/>
        <xdr:cNvSpPr>
          <a:spLocks/>
        </xdr:cNvSpPr>
      </xdr:nvSpPr>
      <xdr:spPr>
        <a:xfrm flipH="1">
          <a:off x="13744575" y="83343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57</xdr:row>
      <xdr:rowOff>19050</xdr:rowOff>
    </xdr:from>
    <xdr:to>
      <xdr:col>24</xdr:col>
      <xdr:colOff>485775</xdr:colOff>
      <xdr:row>62</xdr:row>
      <xdr:rowOff>0</xdr:rowOff>
    </xdr:to>
    <xdr:sp>
      <xdr:nvSpPr>
        <xdr:cNvPr id="177" name="Line 34"/>
        <xdr:cNvSpPr>
          <a:spLocks/>
        </xdr:cNvSpPr>
      </xdr:nvSpPr>
      <xdr:spPr>
        <a:xfrm flipH="1">
          <a:off x="13744575" y="124491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78</xdr:row>
      <xdr:rowOff>19050</xdr:rowOff>
    </xdr:from>
    <xdr:to>
      <xdr:col>24</xdr:col>
      <xdr:colOff>485775</xdr:colOff>
      <xdr:row>83</xdr:row>
      <xdr:rowOff>0</xdr:rowOff>
    </xdr:to>
    <xdr:sp>
      <xdr:nvSpPr>
        <xdr:cNvPr id="178" name="Line 34"/>
        <xdr:cNvSpPr>
          <a:spLocks/>
        </xdr:cNvSpPr>
      </xdr:nvSpPr>
      <xdr:spPr>
        <a:xfrm flipH="1">
          <a:off x="13744575" y="173640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57</xdr:row>
      <xdr:rowOff>19050</xdr:rowOff>
    </xdr:from>
    <xdr:to>
      <xdr:col>24</xdr:col>
      <xdr:colOff>485775</xdr:colOff>
      <xdr:row>62</xdr:row>
      <xdr:rowOff>0</xdr:rowOff>
    </xdr:to>
    <xdr:sp>
      <xdr:nvSpPr>
        <xdr:cNvPr id="179" name="Line 34"/>
        <xdr:cNvSpPr>
          <a:spLocks/>
        </xdr:cNvSpPr>
      </xdr:nvSpPr>
      <xdr:spPr>
        <a:xfrm flipH="1">
          <a:off x="13744575" y="124491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78</xdr:row>
      <xdr:rowOff>19050</xdr:rowOff>
    </xdr:from>
    <xdr:to>
      <xdr:col>24</xdr:col>
      <xdr:colOff>485775</xdr:colOff>
      <xdr:row>83</xdr:row>
      <xdr:rowOff>0</xdr:rowOff>
    </xdr:to>
    <xdr:sp>
      <xdr:nvSpPr>
        <xdr:cNvPr id="180" name="Line 34"/>
        <xdr:cNvSpPr>
          <a:spLocks/>
        </xdr:cNvSpPr>
      </xdr:nvSpPr>
      <xdr:spPr>
        <a:xfrm flipH="1">
          <a:off x="13744575" y="173640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99</xdr:row>
      <xdr:rowOff>19050</xdr:rowOff>
    </xdr:from>
    <xdr:to>
      <xdr:col>24</xdr:col>
      <xdr:colOff>485775</xdr:colOff>
      <xdr:row>104</xdr:row>
      <xdr:rowOff>0</xdr:rowOff>
    </xdr:to>
    <xdr:sp>
      <xdr:nvSpPr>
        <xdr:cNvPr id="181" name="Line 34"/>
        <xdr:cNvSpPr>
          <a:spLocks/>
        </xdr:cNvSpPr>
      </xdr:nvSpPr>
      <xdr:spPr>
        <a:xfrm flipH="1">
          <a:off x="13744575" y="219456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121</xdr:row>
      <xdr:rowOff>19050</xdr:rowOff>
    </xdr:from>
    <xdr:to>
      <xdr:col>24</xdr:col>
      <xdr:colOff>485775</xdr:colOff>
      <xdr:row>126</xdr:row>
      <xdr:rowOff>0</xdr:rowOff>
    </xdr:to>
    <xdr:sp>
      <xdr:nvSpPr>
        <xdr:cNvPr id="182" name="Line 34"/>
        <xdr:cNvSpPr>
          <a:spLocks/>
        </xdr:cNvSpPr>
      </xdr:nvSpPr>
      <xdr:spPr>
        <a:xfrm flipH="1">
          <a:off x="13744575" y="26974800"/>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142</xdr:row>
      <xdr:rowOff>19050</xdr:rowOff>
    </xdr:from>
    <xdr:to>
      <xdr:col>24</xdr:col>
      <xdr:colOff>485775</xdr:colOff>
      <xdr:row>147</xdr:row>
      <xdr:rowOff>0</xdr:rowOff>
    </xdr:to>
    <xdr:sp>
      <xdr:nvSpPr>
        <xdr:cNvPr id="183" name="Line 34"/>
        <xdr:cNvSpPr>
          <a:spLocks/>
        </xdr:cNvSpPr>
      </xdr:nvSpPr>
      <xdr:spPr>
        <a:xfrm flipH="1">
          <a:off x="13744575" y="32004000"/>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200025</xdr:colOff>
      <xdr:row>163</xdr:row>
      <xdr:rowOff>19050</xdr:rowOff>
    </xdr:from>
    <xdr:to>
      <xdr:col>24</xdr:col>
      <xdr:colOff>485775</xdr:colOff>
      <xdr:row>168</xdr:row>
      <xdr:rowOff>581025</xdr:rowOff>
    </xdr:to>
    <xdr:sp>
      <xdr:nvSpPr>
        <xdr:cNvPr id="184" name="Line 34"/>
        <xdr:cNvSpPr>
          <a:spLocks/>
        </xdr:cNvSpPr>
      </xdr:nvSpPr>
      <xdr:spPr>
        <a:xfrm flipH="1">
          <a:off x="13525500" y="37033200"/>
          <a:ext cx="1466850" cy="1457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185</xdr:row>
      <xdr:rowOff>19050</xdr:rowOff>
    </xdr:from>
    <xdr:to>
      <xdr:col>24</xdr:col>
      <xdr:colOff>485775</xdr:colOff>
      <xdr:row>190</xdr:row>
      <xdr:rowOff>0</xdr:rowOff>
    </xdr:to>
    <xdr:sp>
      <xdr:nvSpPr>
        <xdr:cNvPr id="185" name="Line 34"/>
        <xdr:cNvSpPr>
          <a:spLocks/>
        </xdr:cNvSpPr>
      </xdr:nvSpPr>
      <xdr:spPr>
        <a:xfrm flipH="1">
          <a:off x="13744575" y="4252912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206</xdr:row>
      <xdr:rowOff>19050</xdr:rowOff>
    </xdr:from>
    <xdr:to>
      <xdr:col>24</xdr:col>
      <xdr:colOff>485775</xdr:colOff>
      <xdr:row>211</xdr:row>
      <xdr:rowOff>0</xdr:rowOff>
    </xdr:to>
    <xdr:sp>
      <xdr:nvSpPr>
        <xdr:cNvPr id="186" name="Line 34"/>
        <xdr:cNvSpPr>
          <a:spLocks/>
        </xdr:cNvSpPr>
      </xdr:nvSpPr>
      <xdr:spPr>
        <a:xfrm flipH="1">
          <a:off x="13744575" y="46643925"/>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227</xdr:row>
      <xdr:rowOff>19050</xdr:rowOff>
    </xdr:from>
    <xdr:to>
      <xdr:col>24</xdr:col>
      <xdr:colOff>485775</xdr:colOff>
      <xdr:row>232</xdr:row>
      <xdr:rowOff>0</xdr:rowOff>
    </xdr:to>
    <xdr:sp>
      <xdr:nvSpPr>
        <xdr:cNvPr id="187" name="Line 34"/>
        <xdr:cNvSpPr>
          <a:spLocks/>
        </xdr:cNvSpPr>
      </xdr:nvSpPr>
      <xdr:spPr>
        <a:xfrm flipH="1">
          <a:off x="13744575" y="51949350"/>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276225</xdr:colOff>
      <xdr:row>248</xdr:row>
      <xdr:rowOff>57150</xdr:rowOff>
    </xdr:from>
    <xdr:to>
      <xdr:col>24</xdr:col>
      <xdr:colOff>466725</xdr:colOff>
      <xdr:row>254</xdr:row>
      <xdr:rowOff>9525</xdr:rowOff>
    </xdr:to>
    <xdr:sp>
      <xdr:nvSpPr>
        <xdr:cNvPr id="188" name="Line 34"/>
        <xdr:cNvSpPr>
          <a:spLocks/>
        </xdr:cNvSpPr>
      </xdr:nvSpPr>
      <xdr:spPr>
        <a:xfrm flipH="1">
          <a:off x="13601700" y="56969025"/>
          <a:ext cx="1371600"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270</xdr:row>
      <xdr:rowOff>19050</xdr:rowOff>
    </xdr:from>
    <xdr:to>
      <xdr:col>24</xdr:col>
      <xdr:colOff>485775</xdr:colOff>
      <xdr:row>275</xdr:row>
      <xdr:rowOff>0</xdr:rowOff>
    </xdr:to>
    <xdr:sp>
      <xdr:nvSpPr>
        <xdr:cNvPr id="189" name="Line 34"/>
        <xdr:cNvSpPr>
          <a:spLocks/>
        </xdr:cNvSpPr>
      </xdr:nvSpPr>
      <xdr:spPr>
        <a:xfrm flipH="1">
          <a:off x="13744575" y="61960125"/>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270</xdr:row>
      <xdr:rowOff>19050</xdr:rowOff>
    </xdr:from>
    <xdr:to>
      <xdr:col>24</xdr:col>
      <xdr:colOff>485775</xdr:colOff>
      <xdr:row>275</xdr:row>
      <xdr:rowOff>0</xdr:rowOff>
    </xdr:to>
    <xdr:sp>
      <xdr:nvSpPr>
        <xdr:cNvPr id="190" name="Line 34"/>
        <xdr:cNvSpPr>
          <a:spLocks/>
        </xdr:cNvSpPr>
      </xdr:nvSpPr>
      <xdr:spPr>
        <a:xfrm flipH="1">
          <a:off x="13744575" y="61960125"/>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291</xdr:row>
      <xdr:rowOff>19050</xdr:rowOff>
    </xdr:from>
    <xdr:to>
      <xdr:col>24</xdr:col>
      <xdr:colOff>485775</xdr:colOff>
      <xdr:row>296</xdr:row>
      <xdr:rowOff>0</xdr:rowOff>
    </xdr:to>
    <xdr:sp>
      <xdr:nvSpPr>
        <xdr:cNvPr id="191" name="Line 34"/>
        <xdr:cNvSpPr>
          <a:spLocks/>
        </xdr:cNvSpPr>
      </xdr:nvSpPr>
      <xdr:spPr>
        <a:xfrm flipH="1">
          <a:off x="13744575" y="66989325"/>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312</xdr:row>
      <xdr:rowOff>19050</xdr:rowOff>
    </xdr:from>
    <xdr:to>
      <xdr:col>24</xdr:col>
      <xdr:colOff>485775</xdr:colOff>
      <xdr:row>317</xdr:row>
      <xdr:rowOff>0</xdr:rowOff>
    </xdr:to>
    <xdr:sp>
      <xdr:nvSpPr>
        <xdr:cNvPr id="192" name="Line 34"/>
        <xdr:cNvSpPr>
          <a:spLocks/>
        </xdr:cNvSpPr>
      </xdr:nvSpPr>
      <xdr:spPr>
        <a:xfrm flipH="1">
          <a:off x="13744575" y="7201852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334</xdr:row>
      <xdr:rowOff>19050</xdr:rowOff>
    </xdr:from>
    <xdr:to>
      <xdr:col>24</xdr:col>
      <xdr:colOff>485775</xdr:colOff>
      <xdr:row>339</xdr:row>
      <xdr:rowOff>0</xdr:rowOff>
    </xdr:to>
    <xdr:sp>
      <xdr:nvSpPr>
        <xdr:cNvPr id="193" name="Line 34"/>
        <xdr:cNvSpPr>
          <a:spLocks/>
        </xdr:cNvSpPr>
      </xdr:nvSpPr>
      <xdr:spPr>
        <a:xfrm flipH="1">
          <a:off x="13744575" y="7728585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270</xdr:row>
      <xdr:rowOff>19050</xdr:rowOff>
    </xdr:from>
    <xdr:to>
      <xdr:col>24</xdr:col>
      <xdr:colOff>485775</xdr:colOff>
      <xdr:row>275</xdr:row>
      <xdr:rowOff>0</xdr:rowOff>
    </xdr:to>
    <xdr:sp>
      <xdr:nvSpPr>
        <xdr:cNvPr id="194" name="Line 34"/>
        <xdr:cNvSpPr>
          <a:spLocks/>
        </xdr:cNvSpPr>
      </xdr:nvSpPr>
      <xdr:spPr>
        <a:xfrm flipH="1">
          <a:off x="13744575" y="61960125"/>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291</xdr:row>
      <xdr:rowOff>19050</xdr:rowOff>
    </xdr:from>
    <xdr:to>
      <xdr:col>24</xdr:col>
      <xdr:colOff>485775</xdr:colOff>
      <xdr:row>296</xdr:row>
      <xdr:rowOff>0</xdr:rowOff>
    </xdr:to>
    <xdr:sp>
      <xdr:nvSpPr>
        <xdr:cNvPr id="195" name="Line 34"/>
        <xdr:cNvSpPr>
          <a:spLocks/>
        </xdr:cNvSpPr>
      </xdr:nvSpPr>
      <xdr:spPr>
        <a:xfrm flipH="1">
          <a:off x="13744575" y="66989325"/>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312</xdr:row>
      <xdr:rowOff>19050</xdr:rowOff>
    </xdr:from>
    <xdr:to>
      <xdr:col>24</xdr:col>
      <xdr:colOff>485775</xdr:colOff>
      <xdr:row>317</xdr:row>
      <xdr:rowOff>0</xdr:rowOff>
    </xdr:to>
    <xdr:sp>
      <xdr:nvSpPr>
        <xdr:cNvPr id="196" name="Line 34"/>
        <xdr:cNvSpPr>
          <a:spLocks/>
        </xdr:cNvSpPr>
      </xdr:nvSpPr>
      <xdr:spPr>
        <a:xfrm flipH="1">
          <a:off x="13744575" y="7201852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334</xdr:row>
      <xdr:rowOff>19050</xdr:rowOff>
    </xdr:from>
    <xdr:to>
      <xdr:col>24</xdr:col>
      <xdr:colOff>485775</xdr:colOff>
      <xdr:row>339</xdr:row>
      <xdr:rowOff>0</xdr:rowOff>
    </xdr:to>
    <xdr:sp>
      <xdr:nvSpPr>
        <xdr:cNvPr id="197" name="Line 34"/>
        <xdr:cNvSpPr>
          <a:spLocks/>
        </xdr:cNvSpPr>
      </xdr:nvSpPr>
      <xdr:spPr>
        <a:xfrm flipH="1">
          <a:off x="13744575" y="7728585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355</xdr:row>
      <xdr:rowOff>19050</xdr:rowOff>
    </xdr:from>
    <xdr:to>
      <xdr:col>24</xdr:col>
      <xdr:colOff>485775</xdr:colOff>
      <xdr:row>360</xdr:row>
      <xdr:rowOff>0</xdr:rowOff>
    </xdr:to>
    <xdr:sp>
      <xdr:nvSpPr>
        <xdr:cNvPr id="198" name="Line 34"/>
        <xdr:cNvSpPr>
          <a:spLocks/>
        </xdr:cNvSpPr>
      </xdr:nvSpPr>
      <xdr:spPr>
        <a:xfrm flipH="1">
          <a:off x="13744575" y="81400650"/>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376</xdr:row>
      <xdr:rowOff>19050</xdr:rowOff>
    </xdr:from>
    <xdr:to>
      <xdr:col>24</xdr:col>
      <xdr:colOff>485775</xdr:colOff>
      <xdr:row>381</xdr:row>
      <xdr:rowOff>0</xdr:rowOff>
    </xdr:to>
    <xdr:sp>
      <xdr:nvSpPr>
        <xdr:cNvPr id="199" name="Line 34"/>
        <xdr:cNvSpPr>
          <a:spLocks/>
        </xdr:cNvSpPr>
      </xdr:nvSpPr>
      <xdr:spPr>
        <a:xfrm flipH="1">
          <a:off x="13744575" y="86706075"/>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397</xdr:row>
      <xdr:rowOff>19050</xdr:rowOff>
    </xdr:from>
    <xdr:to>
      <xdr:col>24</xdr:col>
      <xdr:colOff>485775</xdr:colOff>
      <xdr:row>402</xdr:row>
      <xdr:rowOff>0</xdr:rowOff>
    </xdr:to>
    <xdr:sp>
      <xdr:nvSpPr>
        <xdr:cNvPr id="200" name="Line 34"/>
        <xdr:cNvSpPr>
          <a:spLocks/>
        </xdr:cNvSpPr>
      </xdr:nvSpPr>
      <xdr:spPr>
        <a:xfrm flipH="1">
          <a:off x="13744575" y="9168765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397</xdr:row>
      <xdr:rowOff>0</xdr:rowOff>
    </xdr:from>
    <xdr:to>
      <xdr:col>10</xdr:col>
      <xdr:colOff>590550</xdr:colOff>
      <xdr:row>401</xdr:row>
      <xdr:rowOff>161925</xdr:rowOff>
    </xdr:to>
    <xdr:sp>
      <xdr:nvSpPr>
        <xdr:cNvPr id="201" name="Line 32"/>
        <xdr:cNvSpPr>
          <a:spLocks/>
        </xdr:cNvSpPr>
      </xdr:nvSpPr>
      <xdr:spPr>
        <a:xfrm flipH="1">
          <a:off x="6057900"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397</xdr:row>
      <xdr:rowOff>0</xdr:rowOff>
    </xdr:from>
    <xdr:to>
      <xdr:col>23</xdr:col>
      <xdr:colOff>590550</xdr:colOff>
      <xdr:row>401</xdr:row>
      <xdr:rowOff>161925</xdr:rowOff>
    </xdr:to>
    <xdr:sp>
      <xdr:nvSpPr>
        <xdr:cNvPr id="202" name="Line 33"/>
        <xdr:cNvSpPr>
          <a:spLocks/>
        </xdr:cNvSpPr>
      </xdr:nvSpPr>
      <xdr:spPr>
        <a:xfrm flipH="1">
          <a:off x="14068425"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397</xdr:row>
      <xdr:rowOff>0</xdr:rowOff>
    </xdr:from>
    <xdr:to>
      <xdr:col>10</xdr:col>
      <xdr:colOff>590550</xdr:colOff>
      <xdr:row>401</xdr:row>
      <xdr:rowOff>161925</xdr:rowOff>
    </xdr:to>
    <xdr:sp>
      <xdr:nvSpPr>
        <xdr:cNvPr id="203" name="Line 34"/>
        <xdr:cNvSpPr>
          <a:spLocks/>
        </xdr:cNvSpPr>
      </xdr:nvSpPr>
      <xdr:spPr>
        <a:xfrm flipH="1">
          <a:off x="6057900"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397</xdr:row>
      <xdr:rowOff>0</xdr:rowOff>
    </xdr:from>
    <xdr:to>
      <xdr:col>23</xdr:col>
      <xdr:colOff>590550</xdr:colOff>
      <xdr:row>401</xdr:row>
      <xdr:rowOff>161925</xdr:rowOff>
    </xdr:to>
    <xdr:sp>
      <xdr:nvSpPr>
        <xdr:cNvPr id="204" name="Line 35"/>
        <xdr:cNvSpPr>
          <a:spLocks/>
        </xdr:cNvSpPr>
      </xdr:nvSpPr>
      <xdr:spPr>
        <a:xfrm flipH="1">
          <a:off x="14068425"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397</xdr:row>
      <xdr:rowOff>0</xdr:rowOff>
    </xdr:from>
    <xdr:to>
      <xdr:col>23</xdr:col>
      <xdr:colOff>590550</xdr:colOff>
      <xdr:row>401</xdr:row>
      <xdr:rowOff>161925</xdr:rowOff>
    </xdr:to>
    <xdr:sp>
      <xdr:nvSpPr>
        <xdr:cNvPr id="205" name="Line 36"/>
        <xdr:cNvSpPr>
          <a:spLocks/>
        </xdr:cNvSpPr>
      </xdr:nvSpPr>
      <xdr:spPr>
        <a:xfrm flipH="1">
          <a:off x="14068425"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397</xdr:row>
      <xdr:rowOff>19050</xdr:rowOff>
    </xdr:from>
    <xdr:to>
      <xdr:col>24</xdr:col>
      <xdr:colOff>485775</xdr:colOff>
      <xdr:row>402</xdr:row>
      <xdr:rowOff>0</xdr:rowOff>
    </xdr:to>
    <xdr:sp>
      <xdr:nvSpPr>
        <xdr:cNvPr id="206" name="Line 34"/>
        <xdr:cNvSpPr>
          <a:spLocks/>
        </xdr:cNvSpPr>
      </xdr:nvSpPr>
      <xdr:spPr>
        <a:xfrm flipH="1">
          <a:off x="13744575" y="9168765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419</xdr:row>
      <xdr:rowOff>0</xdr:rowOff>
    </xdr:from>
    <xdr:to>
      <xdr:col>10</xdr:col>
      <xdr:colOff>590550</xdr:colOff>
      <xdr:row>423</xdr:row>
      <xdr:rowOff>161925</xdr:rowOff>
    </xdr:to>
    <xdr:sp>
      <xdr:nvSpPr>
        <xdr:cNvPr id="207" name="Line 32"/>
        <xdr:cNvSpPr>
          <a:spLocks/>
        </xdr:cNvSpPr>
      </xdr:nvSpPr>
      <xdr:spPr>
        <a:xfrm flipH="1">
          <a:off x="6057900"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208" name="Line 33"/>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419</xdr:row>
      <xdr:rowOff>0</xdr:rowOff>
    </xdr:from>
    <xdr:to>
      <xdr:col>10</xdr:col>
      <xdr:colOff>590550</xdr:colOff>
      <xdr:row>423</xdr:row>
      <xdr:rowOff>161925</xdr:rowOff>
    </xdr:to>
    <xdr:sp>
      <xdr:nvSpPr>
        <xdr:cNvPr id="209" name="Line 34"/>
        <xdr:cNvSpPr>
          <a:spLocks/>
        </xdr:cNvSpPr>
      </xdr:nvSpPr>
      <xdr:spPr>
        <a:xfrm flipH="1">
          <a:off x="6057900"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210" name="Line 35"/>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211" name="Line 36"/>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419</xdr:row>
      <xdr:rowOff>19050</xdr:rowOff>
    </xdr:from>
    <xdr:to>
      <xdr:col>24</xdr:col>
      <xdr:colOff>485775</xdr:colOff>
      <xdr:row>424</xdr:row>
      <xdr:rowOff>0</xdr:rowOff>
    </xdr:to>
    <xdr:sp>
      <xdr:nvSpPr>
        <xdr:cNvPr id="212" name="Line 34"/>
        <xdr:cNvSpPr>
          <a:spLocks/>
        </xdr:cNvSpPr>
      </xdr:nvSpPr>
      <xdr:spPr>
        <a:xfrm flipH="1">
          <a:off x="13744575" y="96716850"/>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419</xdr:row>
      <xdr:rowOff>0</xdr:rowOff>
    </xdr:from>
    <xdr:to>
      <xdr:col>10</xdr:col>
      <xdr:colOff>590550</xdr:colOff>
      <xdr:row>423</xdr:row>
      <xdr:rowOff>161925</xdr:rowOff>
    </xdr:to>
    <xdr:sp>
      <xdr:nvSpPr>
        <xdr:cNvPr id="213" name="Line 32"/>
        <xdr:cNvSpPr>
          <a:spLocks/>
        </xdr:cNvSpPr>
      </xdr:nvSpPr>
      <xdr:spPr>
        <a:xfrm flipH="1">
          <a:off x="6057900"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214" name="Line 33"/>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419</xdr:row>
      <xdr:rowOff>0</xdr:rowOff>
    </xdr:from>
    <xdr:to>
      <xdr:col>10</xdr:col>
      <xdr:colOff>590550</xdr:colOff>
      <xdr:row>423</xdr:row>
      <xdr:rowOff>161925</xdr:rowOff>
    </xdr:to>
    <xdr:sp>
      <xdr:nvSpPr>
        <xdr:cNvPr id="215" name="Line 34"/>
        <xdr:cNvSpPr>
          <a:spLocks/>
        </xdr:cNvSpPr>
      </xdr:nvSpPr>
      <xdr:spPr>
        <a:xfrm flipH="1">
          <a:off x="6057900"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216" name="Line 35"/>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217" name="Line 36"/>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419</xdr:row>
      <xdr:rowOff>19050</xdr:rowOff>
    </xdr:from>
    <xdr:to>
      <xdr:col>24</xdr:col>
      <xdr:colOff>485775</xdr:colOff>
      <xdr:row>424</xdr:row>
      <xdr:rowOff>0</xdr:rowOff>
    </xdr:to>
    <xdr:sp>
      <xdr:nvSpPr>
        <xdr:cNvPr id="218" name="Line 34"/>
        <xdr:cNvSpPr>
          <a:spLocks/>
        </xdr:cNvSpPr>
      </xdr:nvSpPr>
      <xdr:spPr>
        <a:xfrm flipH="1">
          <a:off x="13744575" y="96716850"/>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440</xdr:row>
      <xdr:rowOff>0</xdr:rowOff>
    </xdr:from>
    <xdr:to>
      <xdr:col>10</xdr:col>
      <xdr:colOff>590550</xdr:colOff>
      <xdr:row>444</xdr:row>
      <xdr:rowOff>161925</xdr:rowOff>
    </xdr:to>
    <xdr:sp>
      <xdr:nvSpPr>
        <xdr:cNvPr id="219" name="Line 32"/>
        <xdr:cNvSpPr>
          <a:spLocks/>
        </xdr:cNvSpPr>
      </xdr:nvSpPr>
      <xdr:spPr>
        <a:xfrm flipH="1">
          <a:off x="6057900"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220" name="Line 33"/>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440</xdr:row>
      <xdr:rowOff>0</xdr:rowOff>
    </xdr:from>
    <xdr:to>
      <xdr:col>10</xdr:col>
      <xdr:colOff>590550</xdr:colOff>
      <xdr:row>444</xdr:row>
      <xdr:rowOff>161925</xdr:rowOff>
    </xdr:to>
    <xdr:sp>
      <xdr:nvSpPr>
        <xdr:cNvPr id="221" name="Line 34"/>
        <xdr:cNvSpPr>
          <a:spLocks/>
        </xdr:cNvSpPr>
      </xdr:nvSpPr>
      <xdr:spPr>
        <a:xfrm flipH="1">
          <a:off x="6057900"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222" name="Line 35"/>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223" name="Line 36"/>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440</xdr:row>
      <xdr:rowOff>19050</xdr:rowOff>
    </xdr:from>
    <xdr:to>
      <xdr:col>24</xdr:col>
      <xdr:colOff>485775</xdr:colOff>
      <xdr:row>445</xdr:row>
      <xdr:rowOff>0</xdr:rowOff>
    </xdr:to>
    <xdr:sp>
      <xdr:nvSpPr>
        <xdr:cNvPr id="224" name="Line 34"/>
        <xdr:cNvSpPr>
          <a:spLocks/>
        </xdr:cNvSpPr>
      </xdr:nvSpPr>
      <xdr:spPr>
        <a:xfrm flipH="1">
          <a:off x="13744575" y="101746050"/>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440</xdr:row>
      <xdr:rowOff>0</xdr:rowOff>
    </xdr:from>
    <xdr:to>
      <xdr:col>10</xdr:col>
      <xdr:colOff>590550</xdr:colOff>
      <xdr:row>444</xdr:row>
      <xdr:rowOff>161925</xdr:rowOff>
    </xdr:to>
    <xdr:sp>
      <xdr:nvSpPr>
        <xdr:cNvPr id="225" name="Line 32"/>
        <xdr:cNvSpPr>
          <a:spLocks/>
        </xdr:cNvSpPr>
      </xdr:nvSpPr>
      <xdr:spPr>
        <a:xfrm flipH="1">
          <a:off x="6057900"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226" name="Line 33"/>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440</xdr:row>
      <xdr:rowOff>0</xdr:rowOff>
    </xdr:from>
    <xdr:to>
      <xdr:col>10</xdr:col>
      <xdr:colOff>590550</xdr:colOff>
      <xdr:row>444</xdr:row>
      <xdr:rowOff>161925</xdr:rowOff>
    </xdr:to>
    <xdr:sp>
      <xdr:nvSpPr>
        <xdr:cNvPr id="227" name="Line 34"/>
        <xdr:cNvSpPr>
          <a:spLocks/>
        </xdr:cNvSpPr>
      </xdr:nvSpPr>
      <xdr:spPr>
        <a:xfrm flipH="1">
          <a:off x="6057900"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228" name="Line 35"/>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229" name="Line 36"/>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440</xdr:row>
      <xdr:rowOff>19050</xdr:rowOff>
    </xdr:from>
    <xdr:to>
      <xdr:col>24</xdr:col>
      <xdr:colOff>485775</xdr:colOff>
      <xdr:row>445</xdr:row>
      <xdr:rowOff>0</xdr:rowOff>
    </xdr:to>
    <xdr:sp>
      <xdr:nvSpPr>
        <xdr:cNvPr id="230" name="Line 34"/>
        <xdr:cNvSpPr>
          <a:spLocks/>
        </xdr:cNvSpPr>
      </xdr:nvSpPr>
      <xdr:spPr>
        <a:xfrm flipH="1">
          <a:off x="13744575" y="101746050"/>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461</xdr:row>
      <xdr:rowOff>0</xdr:rowOff>
    </xdr:from>
    <xdr:to>
      <xdr:col>10</xdr:col>
      <xdr:colOff>590550</xdr:colOff>
      <xdr:row>465</xdr:row>
      <xdr:rowOff>161925</xdr:rowOff>
    </xdr:to>
    <xdr:sp>
      <xdr:nvSpPr>
        <xdr:cNvPr id="231" name="Line 32"/>
        <xdr:cNvSpPr>
          <a:spLocks/>
        </xdr:cNvSpPr>
      </xdr:nvSpPr>
      <xdr:spPr>
        <a:xfrm flipH="1">
          <a:off x="6057900"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232" name="Line 33"/>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461</xdr:row>
      <xdr:rowOff>0</xdr:rowOff>
    </xdr:from>
    <xdr:to>
      <xdr:col>10</xdr:col>
      <xdr:colOff>590550</xdr:colOff>
      <xdr:row>465</xdr:row>
      <xdr:rowOff>161925</xdr:rowOff>
    </xdr:to>
    <xdr:sp>
      <xdr:nvSpPr>
        <xdr:cNvPr id="233" name="Line 34"/>
        <xdr:cNvSpPr>
          <a:spLocks/>
        </xdr:cNvSpPr>
      </xdr:nvSpPr>
      <xdr:spPr>
        <a:xfrm flipH="1">
          <a:off x="6057900"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234" name="Line 35"/>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235" name="Line 36"/>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461</xdr:row>
      <xdr:rowOff>19050</xdr:rowOff>
    </xdr:from>
    <xdr:to>
      <xdr:col>24</xdr:col>
      <xdr:colOff>485775</xdr:colOff>
      <xdr:row>466</xdr:row>
      <xdr:rowOff>0</xdr:rowOff>
    </xdr:to>
    <xdr:sp>
      <xdr:nvSpPr>
        <xdr:cNvPr id="236" name="Line 34"/>
        <xdr:cNvSpPr>
          <a:spLocks/>
        </xdr:cNvSpPr>
      </xdr:nvSpPr>
      <xdr:spPr>
        <a:xfrm flipH="1">
          <a:off x="13744575" y="10677525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461</xdr:row>
      <xdr:rowOff>0</xdr:rowOff>
    </xdr:from>
    <xdr:to>
      <xdr:col>10</xdr:col>
      <xdr:colOff>590550</xdr:colOff>
      <xdr:row>465</xdr:row>
      <xdr:rowOff>161925</xdr:rowOff>
    </xdr:to>
    <xdr:sp>
      <xdr:nvSpPr>
        <xdr:cNvPr id="237" name="Line 32"/>
        <xdr:cNvSpPr>
          <a:spLocks/>
        </xdr:cNvSpPr>
      </xdr:nvSpPr>
      <xdr:spPr>
        <a:xfrm flipH="1">
          <a:off x="6057900"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238" name="Line 33"/>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461</xdr:row>
      <xdr:rowOff>0</xdr:rowOff>
    </xdr:from>
    <xdr:to>
      <xdr:col>10</xdr:col>
      <xdr:colOff>590550</xdr:colOff>
      <xdr:row>465</xdr:row>
      <xdr:rowOff>161925</xdr:rowOff>
    </xdr:to>
    <xdr:sp>
      <xdr:nvSpPr>
        <xdr:cNvPr id="239" name="Line 34"/>
        <xdr:cNvSpPr>
          <a:spLocks/>
        </xdr:cNvSpPr>
      </xdr:nvSpPr>
      <xdr:spPr>
        <a:xfrm flipH="1">
          <a:off x="6057900"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240" name="Line 35"/>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241" name="Line 36"/>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461</xdr:row>
      <xdr:rowOff>19050</xdr:rowOff>
    </xdr:from>
    <xdr:to>
      <xdr:col>24</xdr:col>
      <xdr:colOff>485775</xdr:colOff>
      <xdr:row>466</xdr:row>
      <xdr:rowOff>0</xdr:rowOff>
    </xdr:to>
    <xdr:sp>
      <xdr:nvSpPr>
        <xdr:cNvPr id="242" name="Line 34"/>
        <xdr:cNvSpPr>
          <a:spLocks/>
        </xdr:cNvSpPr>
      </xdr:nvSpPr>
      <xdr:spPr>
        <a:xfrm flipH="1">
          <a:off x="13744575" y="10677525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483</xdr:row>
      <xdr:rowOff>0</xdr:rowOff>
    </xdr:from>
    <xdr:to>
      <xdr:col>10</xdr:col>
      <xdr:colOff>590550</xdr:colOff>
      <xdr:row>487</xdr:row>
      <xdr:rowOff>161925</xdr:rowOff>
    </xdr:to>
    <xdr:sp>
      <xdr:nvSpPr>
        <xdr:cNvPr id="243" name="Line 32"/>
        <xdr:cNvSpPr>
          <a:spLocks/>
        </xdr:cNvSpPr>
      </xdr:nvSpPr>
      <xdr:spPr>
        <a:xfrm flipH="1">
          <a:off x="6057900"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244" name="Line 33"/>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483</xdr:row>
      <xdr:rowOff>0</xdr:rowOff>
    </xdr:from>
    <xdr:to>
      <xdr:col>10</xdr:col>
      <xdr:colOff>590550</xdr:colOff>
      <xdr:row>487</xdr:row>
      <xdr:rowOff>161925</xdr:rowOff>
    </xdr:to>
    <xdr:sp>
      <xdr:nvSpPr>
        <xdr:cNvPr id="245" name="Line 34"/>
        <xdr:cNvSpPr>
          <a:spLocks/>
        </xdr:cNvSpPr>
      </xdr:nvSpPr>
      <xdr:spPr>
        <a:xfrm flipH="1">
          <a:off x="6057900"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246" name="Line 35"/>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247" name="Line 36"/>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483</xdr:row>
      <xdr:rowOff>19050</xdr:rowOff>
    </xdr:from>
    <xdr:to>
      <xdr:col>24</xdr:col>
      <xdr:colOff>485775</xdr:colOff>
      <xdr:row>488</xdr:row>
      <xdr:rowOff>0</xdr:rowOff>
    </xdr:to>
    <xdr:sp>
      <xdr:nvSpPr>
        <xdr:cNvPr id="248" name="Line 34"/>
        <xdr:cNvSpPr>
          <a:spLocks/>
        </xdr:cNvSpPr>
      </xdr:nvSpPr>
      <xdr:spPr>
        <a:xfrm flipH="1">
          <a:off x="13744575" y="1122711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483</xdr:row>
      <xdr:rowOff>0</xdr:rowOff>
    </xdr:from>
    <xdr:to>
      <xdr:col>10</xdr:col>
      <xdr:colOff>590550</xdr:colOff>
      <xdr:row>487</xdr:row>
      <xdr:rowOff>161925</xdr:rowOff>
    </xdr:to>
    <xdr:sp>
      <xdr:nvSpPr>
        <xdr:cNvPr id="249" name="Line 32"/>
        <xdr:cNvSpPr>
          <a:spLocks/>
        </xdr:cNvSpPr>
      </xdr:nvSpPr>
      <xdr:spPr>
        <a:xfrm flipH="1">
          <a:off x="6057900"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250" name="Line 33"/>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483</xdr:row>
      <xdr:rowOff>0</xdr:rowOff>
    </xdr:from>
    <xdr:to>
      <xdr:col>10</xdr:col>
      <xdr:colOff>590550</xdr:colOff>
      <xdr:row>487</xdr:row>
      <xdr:rowOff>161925</xdr:rowOff>
    </xdr:to>
    <xdr:sp>
      <xdr:nvSpPr>
        <xdr:cNvPr id="251" name="Line 34"/>
        <xdr:cNvSpPr>
          <a:spLocks/>
        </xdr:cNvSpPr>
      </xdr:nvSpPr>
      <xdr:spPr>
        <a:xfrm flipH="1">
          <a:off x="6057900"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252" name="Line 35"/>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253" name="Line 36"/>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483</xdr:row>
      <xdr:rowOff>19050</xdr:rowOff>
    </xdr:from>
    <xdr:to>
      <xdr:col>24</xdr:col>
      <xdr:colOff>485775</xdr:colOff>
      <xdr:row>488</xdr:row>
      <xdr:rowOff>0</xdr:rowOff>
    </xdr:to>
    <xdr:sp>
      <xdr:nvSpPr>
        <xdr:cNvPr id="254" name="Line 34"/>
        <xdr:cNvSpPr>
          <a:spLocks/>
        </xdr:cNvSpPr>
      </xdr:nvSpPr>
      <xdr:spPr>
        <a:xfrm flipH="1">
          <a:off x="13744575" y="1122711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504</xdr:row>
      <xdr:rowOff>0</xdr:rowOff>
    </xdr:from>
    <xdr:to>
      <xdr:col>10</xdr:col>
      <xdr:colOff>590550</xdr:colOff>
      <xdr:row>508</xdr:row>
      <xdr:rowOff>161925</xdr:rowOff>
    </xdr:to>
    <xdr:sp>
      <xdr:nvSpPr>
        <xdr:cNvPr id="255" name="Line 32"/>
        <xdr:cNvSpPr>
          <a:spLocks/>
        </xdr:cNvSpPr>
      </xdr:nvSpPr>
      <xdr:spPr>
        <a:xfrm flipH="1">
          <a:off x="6057900"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256" name="Line 33"/>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504</xdr:row>
      <xdr:rowOff>0</xdr:rowOff>
    </xdr:from>
    <xdr:to>
      <xdr:col>10</xdr:col>
      <xdr:colOff>590550</xdr:colOff>
      <xdr:row>508</xdr:row>
      <xdr:rowOff>161925</xdr:rowOff>
    </xdr:to>
    <xdr:sp>
      <xdr:nvSpPr>
        <xdr:cNvPr id="257" name="Line 34"/>
        <xdr:cNvSpPr>
          <a:spLocks/>
        </xdr:cNvSpPr>
      </xdr:nvSpPr>
      <xdr:spPr>
        <a:xfrm flipH="1">
          <a:off x="6057900"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258" name="Line 35"/>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259" name="Line 36"/>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504</xdr:row>
      <xdr:rowOff>19050</xdr:rowOff>
    </xdr:from>
    <xdr:to>
      <xdr:col>24</xdr:col>
      <xdr:colOff>485775</xdr:colOff>
      <xdr:row>509</xdr:row>
      <xdr:rowOff>0</xdr:rowOff>
    </xdr:to>
    <xdr:sp>
      <xdr:nvSpPr>
        <xdr:cNvPr id="260" name="Line 34"/>
        <xdr:cNvSpPr>
          <a:spLocks/>
        </xdr:cNvSpPr>
      </xdr:nvSpPr>
      <xdr:spPr>
        <a:xfrm flipH="1">
          <a:off x="13744575" y="116385975"/>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504</xdr:row>
      <xdr:rowOff>0</xdr:rowOff>
    </xdr:from>
    <xdr:to>
      <xdr:col>10</xdr:col>
      <xdr:colOff>590550</xdr:colOff>
      <xdr:row>508</xdr:row>
      <xdr:rowOff>161925</xdr:rowOff>
    </xdr:to>
    <xdr:sp>
      <xdr:nvSpPr>
        <xdr:cNvPr id="261" name="Line 32"/>
        <xdr:cNvSpPr>
          <a:spLocks/>
        </xdr:cNvSpPr>
      </xdr:nvSpPr>
      <xdr:spPr>
        <a:xfrm flipH="1">
          <a:off x="6057900"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262" name="Line 33"/>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504</xdr:row>
      <xdr:rowOff>0</xdr:rowOff>
    </xdr:from>
    <xdr:to>
      <xdr:col>10</xdr:col>
      <xdr:colOff>590550</xdr:colOff>
      <xdr:row>508</xdr:row>
      <xdr:rowOff>161925</xdr:rowOff>
    </xdr:to>
    <xdr:sp>
      <xdr:nvSpPr>
        <xdr:cNvPr id="263" name="Line 34"/>
        <xdr:cNvSpPr>
          <a:spLocks/>
        </xdr:cNvSpPr>
      </xdr:nvSpPr>
      <xdr:spPr>
        <a:xfrm flipH="1">
          <a:off x="6057900"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264" name="Line 35"/>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265" name="Line 36"/>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504</xdr:row>
      <xdr:rowOff>19050</xdr:rowOff>
    </xdr:from>
    <xdr:to>
      <xdr:col>24</xdr:col>
      <xdr:colOff>485775</xdr:colOff>
      <xdr:row>509</xdr:row>
      <xdr:rowOff>0</xdr:rowOff>
    </xdr:to>
    <xdr:sp>
      <xdr:nvSpPr>
        <xdr:cNvPr id="266" name="Line 34"/>
        <xdr:cNvSpPr>
          <a:spLocks/>
        </xdr:cNvSpPr>
      </xdr:nvSpPr>
      <xdr:spPr>
        <a:xfrm flipH="1">
          <a:off x="13744575" y="116385975"/>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525</xdr:row>
      <xdr:rowOff>0</xdr:rowOff>
    </xdr:from>
    <xdr:to>
      <xdr:col>10</xdr:col>
      <xdr:colOff>590550</xdr:colOff>
      <xdr:row>529</xdr:row>
      <xdr:rowOff>161925</xdr:rowOff>
    </xdr:to>
    <xdr:sp>
      <xdr:nvSpPr>
        <xdr:cNvPr id="267" name="Line 32"/>
        <xdr:cNvSpPr>
          <a:spLocks/>
        </xdr:cNvSpPr>
      </xdr:nvSpPr>
      <xdr:spPr>
        <a:xfrm flipH="1">
          <a:off x="6057900"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268" name="Line 33"/>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525</xdr:row>
      <xdr:rowOff>0</xdr:rowOff>
    </xdr:from>
    <xdr:to>
      <xdr:col>10</xdr:col>
      <xdr:colOff>590550</xdr:colOff>
      <xdr:row>529</xdr:row>
      <xdr:rowOff>161925</xdr:rowOff>
    </xdr:to>
    <xdr:sp>
      <xdr:nvSpPr>
        <xdr:cNvPr id="269" name="Line 34"/>
        <xdr:cNvSpPr>
          <a:spLocks/>
        </xdr:cNvSpPr>
      </xdr:nvSpPr>
      <xdr:spPr>
        <a:xfrm flipH="1">
          <a:off x="6057900"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270" name="Line 35"/>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271" name="Line 36"/>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525</xdr:row>
      <xdr:rowOff>19050</xdr:rowOff>
    </xdr:from>
    <xdr:to>
      <xdr:col>24</xdr:col>
      <xdr:colOff>485775</xdr:colOff>
      <xdr:row>530</xdr:row>
      <xdr:rowOff>0</xdr:rowOff>
    </xdr:to>
    <xdr:sp>
      <xdr:nvSpPr>
        <xdr:cNvPr id="272" name="Line 34"/>
        <xdr:cNvSpPr>
          <a:spLocks/>
        </xdr:cNvSpPr>
      </xdr:nvSpPr>
      <xdr:spPr>
        <a:xfrm flipH="1">
          <a:off x="13744575" y="121691400"/>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525</xdr:row>
      <xdr:rowOff>0</xdr:rowOff>
    </xdr:from>
    <xdr:to>
      <xdr:col>10</xdr:col>
      <xdr:colOff>590550</xdr:colOff>
      <xdr:row>529</xdr:row>
      <xdr:rowOff>161925</xdr:rowOff>
    </xdr:to>
    <xdr:sp>
      <xdr:nvSpPr>
        <xdr:cNvPr id="273" name="Line 32"/>
        <xdr:cNvSpPr>
          <a:spLocks/>
        </xdr:cNvSpPr>
      </xdr:nvSpPr>
      <xdr:spPr>
        <a:xfrm flipH="1">
          <a:off x="6057900"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274" name="Line 33"/>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525</xdr:row>
      <xdr:rowOff>0</xdr:rowOff>
    </xdr:from>
    <xdr:to>
      <xdr:col>10</xdr:col>
      <xdr:colOff>590550</xdr:colOff>
      <xdr:row>529</xdr:row>
      <xdr:rowOff>161925</xdr:rowOff>
    </xdr:to>
    <xdr:sp>
      <xdr:nvSpPr>
        <xdr:cNvPr id="275" name="Line 34"/>
        <xdr:cNvSpPr>
          <a:spLocks/>
        </xdr:cNvSpPr>
      </xdr:nvSpPr>
      <xdr:spPr>
        <a:xfrm flipH="1">
          <a:off x="6057900"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276" name="Line 35"/>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277" name="Line 36"/>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525</xdr:row>
      <xdr:rowOff>19050</xdr:rowOff>
    </xdr:from>
    <xdr:to>
      <xdr:col>24</xdr:col>
      <xdr:colOff>485775</xdr:colOff>
      <xdr:row>530</xdr:row>
      <xdr:rowOff>0</xdr:rowOff>
    </xdr:to>
    <xdr:sp>
      <xdr:nvSpPr>
        <xdr:cNvPr id="278" name="Line 34"/>
        <xdr:cNvSpPr>
          <a:spLocks/>
        </xdr:cNvSpPr>
      </xdr:nvSpPr>
      <xdr:spPr>
        <a:xfrm flipH="1">
          <a:off x="13744575" y="121691400"/>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546</xdr:row>
      <xdr:rowOff>0</xdr:rowOff>
    </xdr:from>
    <xdr:to>
      <xdr:col>10</xdr:col>
      <xdr:colOff>590550</xdr:colOff>
      <xdr:row>550</xdr:row>
      <xdr:rowOff>161925</xdr:rowOff>
    </xdr:to>
    <xdr:sp>
      <xdr:nvSpPr>
        <xdr:cNvPr id="279" name="Line 32"/>
        <xdr:cNvSpPr>
          <a:spLocks/>
        </xdr:cNvSpPr>
      </xdr:nvSpPr>
      <xdr:spPr>
        <a:xfrm flipH="1">
          <a:off x="6057900"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280" name="Line 33"/>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546</xdr:row>
      <xdr:rowOff>0</xdr:rowOff>
    </xdr:from>
    <xdr:to>
      <xdr:col>10</xdr:col>
      <xdr:colOff>590550</xdr:colOff>
      <xdr:row>550</xdr:row>
      <xdr:rowOff>161925</xdr:rowOff>
    </xdr:to>
    <xdr:sp>
      <xdr:nvSpPr>
        <xdr:cNvPr id="281" name="Line 34"/>
        <xdr:cNvSpPr>
          <a:spLocks/>
        </xdr:cNvSpPr>
      </xdr:nvSpPr>
      <xdr:spPr>
        <a:xfrm flipH="1">
          <a:off x="6057900"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282" name="Line 35"/>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283" name="Line 36"/>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546</xdr:row>
      <xdr:rowOff>19050</xdr:rowOff>
    </xdr:from>
    <xdr:to>
      <xdr:col>24</xdr:col>
      <xdr:colOff>485775</xdr:colOff>
      <xdr:row>551</xdr:row>
      <xdr:rowOff>0</xdr:rowOff>
    </xdr:to>
    <xdr:sp>
      <xdr:nvSpPr>
        <xdr:cNvPr id="284" name="Line 34"/>
        <xdr:cNvSpPr>
          <a:spLocks/>
        </xdr:cNvSpPr>
      </xdr:nvSpPr>
      <xdr:spPr>
        <a:xfrm flipH="1">
          <a:off x="13744575" y="1266729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546</xdr:row>
      <xdr:rowOff>0</xdr:rowOff>
    </xdr:from>
    <xdr:to>
      <xdr:col>10</xdr:col>
      <xdr:colOff>590550</xdr:colOff>
      <xdr:row>550</xdr:row>
      <xdr:rowOff>161925</xdr:rowOff>
    </xdr:to>
    <xdr:sp>
      <xdr:nvSpPr>
        <xdr:cNvPr id="285" name="Line 32"/>
        <xdr:cNvSpPr>
          <a:spLocks/>
        </xdr:cNvSpPr>
      </xdr:nvSpPr>
      <xdr:spPr>
        <a:xfrm flipH="1">
          <a:off x="6057900"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286" name="Line 33"/>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546</xdr:row>
      <xdr:rowOff>0</xdr:rowOff>
    </xdr:from>
    <xdr:to>
      <xdr:col>10</xdr:col>
      <xdr:colOff>590550</xdr:colOff>
      <xdr:row>550</xdr:row>
      <xdr:rowOff>161925</xdr:rowOff>
    </xdr:to>
    <xdr:sp>
      <xdr:nvSpPr>
        <xdr:cNvPr id="287" name="Line 34"/>
        <xdr:cNvSpPr>
          <a:spLocks/>
        </xdr:cNvSpPr>
      </xdr:nvSpPr>
      <xdr:spPr>
        <a:xfrm flipH="1">
          <a:off x="6057900"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288" name="Line 35"/>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289" name="Line 36"/>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546</xdr:row>
      <xdr:rowOff>19050</xdr:rowOff>
    </xdr:from>
    <xdr:to>
      <xdr:col>24</xdr:col>
      <xdr:colOff>485775</xdr:colOff>
      <xdr:row>551</xdr:row>
      <xdr:rowOff>0</xdr:rowOff>
    </xdr:to>
    <xdr:sp>
      <xdr:nvSpPr>
        <xdr:cNvPr id="290" name="Line 34"/>
        <xdr:cNvSpPr>
          <a:spLocks/>
        </xdr:cNvSpPr>
      </xdr:nvSpPr>
      <xdr:spPr>
        <a:xfrm flipH="1">
          <a:off x="13744575" y="1266729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568</xdr:row>
      <xdr:rowOff>0</xdr:rowOff>
    </xdr:from>
    <xdr:to>
      <xdr:col>10</xdr:col>
      <xdr:colOff>590550</xdr:colOff>
      <xdr:row>572</xdr:row>
      <xdr:rowOff>161925</xdr:rowOff>
    </xdr:to>
    <xdr:sp>
      <xdr:nvSpPr>
        <xdr:cNvPr id="291" name="Line 32"/>
        <xdr:cNvSpPr>
          <a:spLocks/>
        </xdr:cNvSpPr>
      </xdr:nvSpPr>
      <xdr:spPr>
        <a:xfrm flipH="1">
          <a:off x="6057900"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292" name="Line 33"/>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568</xdr:row>
      <xdr:rowOff>0</xdr:rowOff>
    </xdr:from>
    <xdr:to>
      <xdr:col>10</xdr:col>
      <xdr:colOff>590550</xdr:colOff>
      <xdr:row>572</xdr:row>
      <xdr:rowOff>161925</xdr:rowOff>
    </xdr:to>
    <xdr:sp>
      <xdr:nvSpPr>
        <xdr:cNvPr id="293" name="Line 34"/>
        <xdr:cNvSpPr>
          <a:spLocks/>
        </xdr:cNvSpPr>
      </xdr:nvSpPr>
      <xdr:spPr>
        <a:xfrm flipH="1">
          <a:off x="6057900"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294" name="Line 35"/>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295" name="Line 36"/>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568</xdr:row>
      <xdr:rowOff>19050</xdr:rowOff>
    </xdr:from>
    <xdr:to>
      <xdr:col>24</xdr:col>
      <xdr:colOff>485775</xdr:colOff>
      <xdr:row>573</xdr:row>
      <xdr:rowOff>0</xdr:rowOff>
    </xdr:to>
    <xdr:sp>
      <xdr:nvSpPr>
        <xdr:cNvPr id="296" name="Line 34"/>
        <xdr:cNvSpPr>
          <a:spLocks/>
        </xdr:cNvSpPr>
      </xdr:nvSpPr>
      <xdr:spPr>
        <a:xfrm flipH="1">
          <a:off x="13744575" y="131702175"/>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568</xdr:row>
      <xdr:rowOff>0</xdr:rowOff>
    </xdr:from>
    <xdr:to>
      <xdr:col>10</xdr:col>
      <xdr:colOff>590550</xdr:colOff>
      <xdr:row>572</xdr:row>
      <xdr:rowOff>161925</xdr:rowOff>
    </xdr:to>
    <xdr:sp>
      <xdr:nvSpPr>
        <xdr:cNvPr id="297" name="Line 32"/>
        <xdr:cNvSpPr>
          <a:spLocks/>
        </xdr:cNvSpPr>
      </xdr:nvSpPr>
      <xdr:spPr>
        <a:xfrm flipH="1">
          <a:off x="6057900"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298" name="Line 33"/>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568</xdr:row>
      <xdr:rowOff>0</xdr:rowOff>
    </xdr:from>
    <xdr:to>
      <xdr:col>10</xdr:col>
      <xdr:colOff>590550</xdr:colOff>
      <xdr:row>572</xdr:row>
      <xdr:rowOff>161925</xdr:rowOff>
    </xdr:to>
    <xdr:sp>
      <xdr:nvSpPr>
        <xdr:cNvPr id="299" name="Line 34"/>
        <xdr:cNvSpPr>
          <a:spLocks/>
        </xdr:cNvSpPr>
      </xdr:nvSpPr>
      <xdr:spPr>
        <a:xfrm flipH="1">
          <a:off x="6057900"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300" name="Line 35"/>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301" name="Line 36"/>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568</xdr:row>
      <xdr:rowOff>19050</xdr:rowOff>
    </xdr:from>
    <xdr:to>
      <xdr:col>24</xdr:col>
      <xdr:colOff>485775</xdr:colOff>
      <xdr:row>573</xdr:row>
      <xdr:rowOff>0</xdr:rowOff>
    </xdr:to>
    <xdr:sp>
      <xdr:nvSpPr>
        <xdr:cNvPr id="302" name="Line 34"/>
        <xdr:cNvSpPr>
          <a:spLocks/>
        </xdr:cNvSpPr>
      </xdr:nvSpPr>
      <xdr:spPr>
        <a:xfrm flipH="1">
          <a:off x="13744575" y="131702175"/>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589</xdr:row>
      <xdr:rowOff>0</xdr:rowOff>
    </xdr:from>
    <xdr:to>
      <xdr:col>10</xdr:col>
      <xdr:colOff>590550</xdr:colOff>
      <xdr:row>593</xdr:row>
      <xdr:rowOff>161925</xdr:rowOff>
    </xdr:to>
    <xdr:sp>
      <xdr:nvSpPr>
        <xdr:cNvPr id="303" name="Line 32"/>
        <xdr:cNvSpPr>
          <a:spLocks/>
        </xdr:cNvSpPr>
      </xdr:nvSpPr>
      <xdr:spPr>
        <a:xfrm flipH="1">
          <a:off x="6057900"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304" name="Line 33"/>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589</xdr:row>
      <xdr:rowOff>0</xdr:rowOff>
    </xdr:from>
    <xdr:to>
      <xdr:col>10</xdr:col>
      <xdr:colOff>590550</xdr:colOff>
      <xdr:row>593</xdr:row>
      <xdr:rowOff>161925</xdr:rowOff>
    </xdr:to>
    <xdr:sp>
      <xdr:nvSpPr>
        <xdr:cNvPr id="305" name="Line 34"/>
        <xdr:cNvSpPr>
          <a:spLocks/>
        </xdr:cNvSpPr>
      </xdr:nvSpPr>
      <xdr:spPr>
        <a:xfrm flipH="1">
          <a:off x="6057900"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306" name="Line 35"/>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307" name="Line 36"/>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589</xdr:row>
      <xdr:rowOff>19050</xdr:rowOff>
    </xdr:from>
    <xdr:to>
      <xdr:col>24</xdr:col>
      <xdr:colOff>485775</xdr:colOff>
      <xdr:row>594</xdr:row>
      <xdr:rowOff>0</xdr:rowOff>
    </xdr:to>
    <xdr:sp>
      <xdr:nvSpPr>
        <xdr:cNvPr id="308" name="Line 34"/>
        <xdr:cNvSpPr>
          <a:spLocks/>
        </xdr:cNvSpPr>
      </xdr:nvSpPr>
      <xdr:spPr>
        <a:xfrm flipH="1">
          <a:off x="13744575" y="136731375"/>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589</xdr:row>
      <xdr:rowOff>0</xdr:rowOff>
    </xdr:from>
    <xdr:to>
      <xdr:col>10</xdr:col>
      <xdr:colOff>590550</xdr:colOff>
      <xdr:row>593</xdr:row>
      <xdr:rowOff>161925</xdr:rowOff>
    </xdr:to>
    <xdr:sp>
      <xdr:nvSpPr>
        <xdr:cNvPr id="309" name="Line 32"/>
        <xdr:cNvSpPr>
          <a:spLocks/>
        </xdr:cNvSpPr>
      </xdr:nvSpPr>
      <xdr:spPr>
        <a:xfrm flipH="1">
          <a:off x="6057900"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310" name="Line 33"/>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589</xdr:row>
      <xdr:rowOff>0</xdr:rowOff>
    </xdr:from>
    <xdr:to>
      <xdr:col>10</xdr:col>
      <xdr:colOff>590550</xdr:colOff>
      <xdr:row>593</xdr:row>
      <xdr:rowOff>161925</xdr:rowOff>
    </xdr:to>
    <xdr:sp>
      <xdr:nvSpPr>
        <xdr:cNvPr id="311" name="Line 34"/>
        <xdr:cNvSpPr>
          <a:spLocks/>
        </xdr:cNvSpPr>
      </xdr:nvSpPr>
      <xdr:spPr>
        <a:xfrm flipH="1">
          <a:off x="6057900"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312" name="Line 35"/>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313" name="Line 36"/>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589</xdr:row>
      <xdr:rowOff>19050</xdr:rowOff>
    </xdr:from>
    <xdr:to>
      <xdr:col>24</xdr:col>
      <xdr:colOff>485775</xdr:colOff>
      <xdr:row>594</xdr:row>
      <xdr:rowOff>0</xdr:rowOff>
    </xdr:to>
    <xdr:sp>
      <xdr:nvSpPr>
        <xdr:cNvPr id="314" name="Line 34"/>
        <xdr:cNvSpPr>
          <a:spLocks/>
        </xdr:cNvSpPr>
      </xdr:nvSpPr>
      <xdr:spPr>
        <a:xfrm flipH="1">
          <a:off x="13744575" y="136731375"/>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610</xdr:row>
      <xdr:rowOff>0</xdr:rowOff>
    </xdr:from>
    <xdr:to>
      <xdr:col>10</xdr:col>
      <xdr:colOff>590550</xdr:colOff>
      <xdr:row>614</xdr:row>
      <xdr:rowOff>161925</xdr:rowOff>
    </xdr:to>
    <xdr:sp>
      <xdr:nvSpPr>
        <xdr:cNvPr id="315" name="Line 32"/>
        <xdr:cNvSpPr>
          <a:spLocks/>
        </xdr:cNvSpPr>
      </xdr:nvSpPr>
      <xdr:spPr>
        <a:xfrm flipH="1">
          <a:off x="6057900"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316" name="Line 33"/>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610</xdr:row>
      <xdr:rowOff>0</xdr:rowOff>
    </xdr:from>
    <xdr:to>
      <xdr:col>10</xdr:col>
      <xdr:colOff>590550</xdr:colOff>
      <xdr:row>614</xdr:row>
      <xdr:rowOff>161925</xdr:rowOff>
    </xdr:to>
    <xdr:sp>
      <xdr:nvSpPr>
        <xdr:cNvPr id="317" name="Line 34"/>
        <xdr:cNvSpPr>
          <a:spLocks/>
        </xdr:cNvSpPr>
      </xdr:nvSpPr>
      <xdr:spPr>
        <a:xfrm flipH="1">
          <a:off x="6057900"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318" name="Line 35"/>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319" name="Line 36"/>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610</xdr:row>
      <xdr:rowOff>19050</xdr:rowOff>
    </xdr:from>
    <xdr:to>
      <xdr:col>24</xdr:col>
      <xdr:colOff>485775</xdr:colOff>
      <xdr:row>615</xdr:row>
      <xdr:rowOff>0</xdr:rowOff>
    </xdr:to>
    <xdr:sp>
      <xdr:nvSpPr>
        <xdr:cNvPr id="320" name="Line 34"/>
        <xdr:cNvSpPr>
          <a:spLocks/>
        </xdr:cNvSpPr>
      </xdr:nvSpPr>
      <xdr:spPr>
        <a:xfrm flipH="1">
          <a:off x="13744575" y="1417605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610</xdr:row>
      <xdr:rowOff>0</xdr:rowOff>
    </xdr:from>
    <xdr:to>
      <xdr:col>10</xdr:col>
      <xdr:colOff>590550</xdr:colOff>
      <xdr:row>614</xdr:row>
      <xdr:rowOff>161925</xdr:rowOff>
    </xdr:to>
    <xdr:sp>
      <xdr:nvSpPr>
        <xdr:cNvPr id="321" name="Line 32"/>
        <xdr:cNvSpPr>
          <a:spLocks/>
        </xdr:cNvSpPr>
      </xdr:nvSpPr>
      <xdr:spPr>
        <a:xfrm flipH="1">
          <a:off x="6057900"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322" name="Line 33"/>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610</xdr:row>
      <xdr:rowOff>0</xdr:rowOff>
    </xdr:from>
    <xdr:to>
      <xdr:col>10</xdr:col>
      <xdr:colOff>590550</xdr:colOff>
      <xdr:row>614</xdr:row>
      <xdr:rowOff>161925</xdr:rowOff>
    </xdr:to>
    <xdr:sp>
      <xdr:nvSpPr>
        <xdr:cNvPr id="323" name="Line 34"/>
        <xdr:cNvSpPr>
          <a:spLocks/>
        </xdr:cNvSpPr>
      </xdr:nvSpPr>
      <xdr:spPr>
        <a:xfrm flipH="1">
          <a:off x="6057900"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324" name="Line 35"/>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325" name="Line 36"/>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610</xdr:row>
      <xdr:rowOff>19050</xdr:rowOff>
    </xdr:from>
    <xdr:to>
      <xdr:col>24</xdr:col>
      <xdr:colOff>485775</xdr:colOff>
      <xdr:row>615</xdr:row>
      <xdr:rowOff>0</xdr:rowOff>
    </xdr:to>
    <xdr:sp>
      <xdr:nvSpPr>
        <xdr:cNvPr id="326" name="Line 34"/>
        <xdr:cNvSpPr>
          <a:spLocks/>
        </xdr:cNvSpPr>
      </xdr:nvSpPr>
      <xdr:spPr>
        <a:xfrm flipH="1">
          <a:off x="13744575" y="1417605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632</xdr:row>
      <xdr:rowOff>0</xdr:rowOff>
    </xdr:from>
    <xdr:to>
      <xdr:col>10</xdr:col>
      <xdr:colOff>590550</xdr:colOff>
      <xdr:row>636</xdr:row>
      <xdr:rowOff>161925</xdr:rowOff>
    </xdr:to>
    <xdr:sp>
      <xdr:nvSpPr>
        <xdr:cNvPr id="327" name="Line 32"/>
        <xdr:cNvSpPr>
          <a:spLocks/>
        </xdr:cNvSpPr>
      </xdr:nvSpPr>
      <xdr:spPr>
        <a:xfrm flipH="1">
          <a:off x="6057900"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328" name="Line 33"/>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632</xdr:row>
      <xdr:rowOff>0</xdr:rowOff>
    </xdr:from>
    <xdr:to>
      <xdr:col>10</xdr:col>
      <xdr:colOff>590550</xdr:colOff>
      <xdr:row>636</xdr:row>
      <xdr:rowOff>161925</xdr:rowOff>
    </xdr:to>
    <xdr:sp>
      <xdr:nvSpPr>
        <xdr:cNvPr id="329" name="Line 34"/>
        <xdr:cNvSpPr>
          <a:spLocks/>
        </xdr:cNvSpPr>
      </xdr:nvSpPr>
      <xdr:spPr>
        <a:xfrm flipH="1">
          <a:off x="6057900"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330" name="Line 35"/>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331" name="Line 36"/>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632</xdr:row>
      <xdr:rowOff>19050</xdr:rowOff>
    </xdr:from>
    <xdr:to>
      <xdr:col>24</xdr:col>
      <xdr:colOff>485775</xdr:colOff>
      <xdr:row>637</xdr:row>
      <xdr:rowOff>0</xdr:rowOff>
    </xdr:to>
    <xdr:sp>
      <xdr:nvSpPr>
        <xdr:cNvPr id="332" name="Line 34"/>
        <xdr:cNvSpPr>
          <a:spLocks/>
        </xdr:cNvSpPr>
      </xdr:nvSpPr>
      <xdr:spPr>
        <a:xfrm flipH="1">
          <a:off x="13744575" y="1472565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632</xdr:row>
      <xdr:rowOff>0</xdr:rowOff>
    </xdr:from>
    <xdr:to>
      <xdr:col>10</xdr:col>
      <xdr:colOff>590550</xdr:colOff>
      <xdr:row>636</xdr:row>
      <xdr:rowOff>161925</xdr:rowOff>
    </xdr:to>
    <xdr:sp>
      <xdr:nvSpPr>
        <xdr:cNvPr id="333" name="Line 32"/>
        <xdr:cNvSpPr>
          <a:spLocks/>
        </xdr:cNvSpPr>
      </xdr:nvSpPr>
      <xdr:spPr>
        <a:xfrm flipH="1">
          <a:off x="6057900"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334" name="Line 33"/>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632</xdr:row>
      <xdr:rowOff>0</xdr:rowOff>
    </xdr:from>
    <xdr:to>
      <xdr:col>10</xdr:col>
      <xdr:colOff>590550</xdr:colOff>
      <xdr:row>636</xdr:row>
      <xdr:rowOff>161925</xdr:rowOff>
    </xdr:to>
    <xdr:sp>
      <xdr:nvSpPr>
        <xdr:cNvPr id="335" name="Line 34"/>
        <xdr:cNvSpPr>
          <a:spLocks/>
        </xdr:cNvSpPr>
      </xdr:nvSpPr>
      <xdr:spPr>
        <a:xfrm flipH="1">
          <a:off x="6057900"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336" name="Line 35"/>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337" name="Line 36"/>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632</xdr:row>
      <xdr:rowOff>19050</xdr:rowOff>
    </xdr:from>
    <xdr:to>
      <xdr:col>24</xdr:col>
      <xdr:colOff>485775</xdr:colOff>
      <xdr:row>637</xdr:row>
      <xdr:rowOff>0</xdr:rowOff>
    </xdr:to>
    <xdr:sp>
      <xdr:nvSpPr>
        <xdr:cNvPr id="338" name="Line 34"/>
        <xdr:cNvSpPr>
          <a:spLocks/>
        </xdr:cNvSpPr>
      </xdr:nvSpPr>
      <xdr:spPr>
        <a:xfrm flipH="1">
          <a:off x="13744575" y="1472565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653</xdr:row>
      <xdr:rowOff>0</xdr:rowOff>
    </xdr:from>
    <xdr:to>
      <xdr:col>10</xdr:col>
      <xdr:colOff>590550</xdr:colOff>
      <xdr:row>657</xdr:row>
      <xdr:rowOff>161925</xdr:rowOff>
    </xdr:to>
    <xdr:sp>
      <xdr:nvSpPr>
        <xdr:cNvPr id="339" name="Line 32"/>
        <xdr:cNvSpPr>
          <a:spLocks/>
        </xdr:cNvSpPr>
      </xdr:nvSpPr>
      <xdr:spPr>
        <a:xfrm flipH="1">
          <a:off x="6057900"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340" name="Line 33"/>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653</xdr:row>
      <xdr:rowOff>0</xdr:rowOff>
    </xdr:from>
    <xdr:to>
      <xdr:col>10</xdr:col>
      <xdr:colOff>590550</xdr:colOff>
      <xdr:row>657</xdr:row>
      <xdr:rowOff>161925</xdr:rowOff>
    </xdr:to>
    <xdr:sp>
      <xdr:nvSpPr>
        <xdr:cNvPr id="341" name="Line 34"/>
        <xdr:cNvSpPr>
          <a:spLocks/>
        </xdr:cNvSpPr>
      </xdr:nvSpPr>
      <xdr:spPr>
        <a:xfrm flipH="1">
          <a:off x="6057900"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342" name="Line 35"/>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343" name="Line 36"/>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653</xdr:row>
      <xdr:rowOff>19050</xdr:rowOff>
    </xdr:from>
    <xdr:to>
      <xdr:col>24</xdr:col>
      <xdr:colOff>485775</xdr:colOff>
      <xdr:row>658</xdr:row>
      <xdr:rowOff>0</xdr:rowOff>
    </xdr:to>
    <xdr:sp>
      <xdr:nvSpPr>
        <xdr:cNvPr id="344" name="Line 34"/>
        <xdr:cNvSpPr>
          <a:spLocks/>
        </xdr:cNvSpPr>
      </xdr:nvSpPr>
      <xdr:spPr>
        <a:xfrm flipH="1">
          <a:off x="13744575" y="151371300"/>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653</xdr:row>
      <xdr:rowOff>0</xdr:rowOff>
    </xdr:from>
    <xdr:to>
      <xdr:col>10</xdr:col>
      <xdr:colOff>590550</xdr:colOff>
      <xdr:row>657</xdr:row>
      <xdr:rowOff>161925</xdr:rowOff>
    </xdr:to>
    <xdr:sp>
      <xdr:nvSpPr>
        <xdr:cNvPr id="345" name="Line 32"/>
        <xdr:cNvSpPr>
          <a:spLocks/>
        </xdr:cNvSpPr>
      </xdr:nvSpPr>
      <xdr:spPr>
        <a:xfrm flipH="1">
          <a:off x="6057900"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346" name="Line 33"/>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653</xdr:row>
      <xdr:rowOff>0</xdr:rowOff>
    </xdr:from>
    <xdr:to>
      <xdr:col>10</xdr:col>
      <xdr:colOff>590550</xdr:colOff>
      <xdr:row>657</xdr:row>
      <xdr:rowOff>161925</xdr:rowOff>
    </xdr:to>
    <xdr:sp>
      <xdr:nvSpPr>
        <xdr:cNvPr id="347" name="Line 34"/>
        <xdr:cNvSpPr>
          <a:spLocks/>
        </xdr:cNvSpPr>
      </xdr:nvSpPr>
      <xdr:spPr>
        <a:xfrm flipH="1">
          <a:off x="6057900"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348" name="Line 35"/>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349" name="Line 36"/>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653</xdr:row>
      <xdr:rowOff>19050</xdr:rowOff>
    </xdr:from>
    <xdr:to>
      <xdr:col>24</xdr:col>
      <xdr:colOff>485775</xdr:colOff>
      <xdr:row>658</xdr:row>
      <xdr:rowOff>0</xdr:rowOff>
    </xdr:to>
    <xdr:sp>
      <xdr:nvSpPr>
        <xdr:cNvPr id="350" name="Line 34"/>
        <xdr:cNvSpPr>
          <a:spLocks/>
        </xdr:cNvSpPr>
      </xdr:nvSpPr>
      <xdr:spPr>
        <a:xfrm flipH="1">
          <a:off x="13744575" y="151371300"/>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674</xdr:row>
      <xdr:rowOff>0</xdr:rowOff>
    </xdr:from>
    <xdr:to>
      <xdr:col>10</xdr:col>
      <xdr:colOff>590550</xdr:colOff>
      <xdr:row>678</xdr:row>
      <xdr:rowOff>161925</xdr:rowOff>
    </xdr:to>
    <xdr:sp>
      <xdr:nvSpPr>
        <xdr:cNvPr id="351" name="Line 32"/>
        <xdr:cNvSpPr>
          <a:spLocks/>
        </xdr:cNvSpPr>
      </xdr:nvSpPr>
      <xdr:spPr>
        <a:xfrm flipH="1">
          <a:off x="6057900"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352" name="Line 33"/>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674</xdr:row>
      <xdr:rowOff>0</xdr:rowOff>
    </xdr:from>
    <xdr:to>
      <xdr:col>10</xdr:col>
      <xdr:colOff>590550</xdr:colOff>
      <xdr:row>678</xdr:row>
      <xdr:rowOff>161925</xdr:rowOff>
    </xdr:to>
    <xdr:sp>
      <xdr:nvSpPr>
        <xdr:cNvPr id="353" name="Line 34"/>
        <xdr:cNvSpPr>
          <a:spLocks/>
        </xdr:cNvSpPr>
      </xdr:nvSpPr>
      <xdr:spPr>
        <a:xfrm flipH="1">
          <a:off x="6057900"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354" name="Line 35"/>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355" name="Line 36"/>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674</xdr:row>
      <xdr:rowOff>19050</xdr:rowOff>
    </xdr:from>
    <xdr:to>
      <xdr:col>24</xdr:col>
      <xdr:colOff>485775</xdr:colOff>
      <xdr:row>679</xdr:row>
      <xdr:rowOff>0</xdr:rowOff>
    </xdr:to>
    <xdr:sp>
      <xdr:nvSpPr>
        <xdr:cNvPr id="356" name="Line 34"/>
        <xdr:cNvSpPr>
          <a:spLocks/>
        </xdr:cNvSpPr>
      </xdr:nvSpPr>
      <xdr:spPr>
        <a:xfrm flipH="1">
          <a:off x="13744575" y="156676725"/>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674</xdr:row>
      <xdr:rowOff>0</xdr:rowOff>
    </xdr:from>
    <xdr:to>
      <xdr:col>10</xdr:col>
      <xdr:colOff>590550</xdr:colOff>
      <xdr:row>678</xdr:row>
      <xdr:rowOff>161925</xdr:rowOff>
    </xdr:to>
    <xdr:sp>
      <xdr:nvSpPr>
        <xdr:cNvPr id="357" name="Line 32"/>
        <xdr:cNvSpPr>
          <a:spLocks/>
        </xdr:cNvSpPr>
      </xdr:nvSpPr>
      <xdr:spPr>
        <a:xfrm flipH="1">
          <a:off x="6057900"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358" name="Line 33"/>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674</xdr:row>
      <xdr:rowOff>0</xdr:rowOff>
    </xdr:from>
    <xdr:to>
      <xdr:col>10</xdr:col>
      <xdr:colOff>590550</xdr:colOff>
      <xdr:row>678</xdr:row>
      <xdr:rowOff>161925</xdr:rowOff>
    </xdr:to>
    <xdr:sp>
      <xdr:nvSpPr>
        <xdr:cNvPr id="359" name="Line 34"/>
        <xdr:cNvSpPr>
          <a:spLocks/>
        </xdr:cNvSpPr>
      </xdr:nvSpPr>
      <xdr:spPr>
        <a:xfrm flipH="1">
          <a:off x="6057900"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360" name="Line 35"/>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361" name="Line 36"/>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674</xdr:row>
      <xdr:rowOff>19050</xdr:rowOff>
    </xdr:from>
    <xdr:to>
      <xdr:col>24</xdr:col>
      <xdr:colOff>485775</xdr:colOff>
      <xdr:row>679</xdr:row>
      <xdr:rowOff>0</xdr:rowOff>
    </xdr:to>
    <xdr:sp>
      <xdr:nvSpPr>
        <xdr:cNvPr id="362" name="Line 34"/>
        <xdr:cNvSpPr>
          <a:spLocks/>
        </xdr:cNvSpPr>
      </xdr:nvSpPr>
      <xdr:spPr>
        <a:xfrm flipH="1">
          <a:off x="13744575" y="156676725"/>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695</xdr:row>
      <xdr:rowOff>0</xdr:rowOff>
    </xdr:from>
    <xdr:to>
      <xdr:col>10</xdr:col>
      <xdr:colOff>590550</xdr:colOff>
      <xdr:row>699</xdr:row>
      <xdr:rowOff>161925</xdr:rowOff>
    </xdr:to>
    <xdr:sp>
      <xdr:nvSpPr>
        <xdr:cNvPr id="363" name="Line 32"/>
        <xdr:cNvSpPr>
          <a:spLocks/>
        </xdr:cNvSpPr>
      </xdr:nvSpPr>
      <xdr:spPr>
        <a:xfrm flipH="1">
          <a:off x="6057900"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364" name="Line 33"/>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695</xdr:row>
      <xdr:rowOff>0</xdr:rowOff>
    </xdr:from>
    <xdr:to>
      <xdr:col>10</xdr:col>
      <xdr:colOff>590550</xdr:colOff>
      <xdr:row>699</xdr:row>
      <xdr:rowOff>161925</xdr:rowOff>
    </xdr:to>
    <xdr:sp>
      <xdr:nvSpPr>
        <xdr:cNvPr id="365" name="Line 34"/>
        <xdr:cNvSpPr>
          <a:spLocks/>
        </xdr:cNvSpPr>
      </xdr:nvSpPr>
      <xdr:spPr>
        <a:xfrm flipH="1">
          <a:off x="6057900"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366" name="Line 35"/>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367" name="Line 36"/>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695</xdr:row>
      <xdr:rowOff>19050</xdr:rowOff>
    </xdr:from>
    <xdr:to>
      <xdr:col>24</xdr:col>
      <xdr:colOff>485775</xdr:colOff>
      <xdr:row>700</xdr:row>
      <xdr:rowOff>0</xdr:rowOff>
    </xdr:to>
    <xdr:sp>
      <xdr:nvSpPr>
        <xdr:cNvPr id="368" name="Line 34"/>
        <xdr:cNvSpPr>
          <a:spLocks/>
        </xdr:cNvSpPr>
      </xdr:nvSpPr>
      <xdr:spPr>
        <a:xfrm flipH="1">
          <a:off x="13744575" y="1616583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695</xdr:row>
      <xdr:rowOff>0</xdr:rowOff>
    </xdr:from>
    <xdr:to>
      <xdr:col>10</xdr:col>
      <xdr:colOff>590550</xdr:colOff>
      <xdr:row>699</xdr:row>
      <xdr:rowOff>161925</xdr:rowOff>
    </xdr:to>
    <xdr:sp>
      <xdr:nvSpPr>
        <xdr:cNvPr id="369" name="Line 32"/>
        <xdr:cNvSpPr>
          <a:spLocks/>
        </xdr:cNvSpPr>
      </xdr:nvSpPr>
      <xdr:spPr>
        <a:xfrm flipH="1">
          <a:off x="6057900"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370" name="Line 33"/>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695</xdr:row>
      <xdr:rowOff>0</xdr:rowOff>
    </xdr:from>
    <xdr:to>
      <xdr:col>10</xdr:col>
      <xdr:colOff>590550</xdr:colOff>
      <xdr:row>699</xdr:row>
      <xdr:rowOff>161925</xdr:rowOff>
    </xdr:to>
    <xdr:sp>
      <xdr:nvSpPr>
        <xdr:cNvPr id="371" name="Line 34"/>
        <xdr:cNvSpPr>
          <a:spLocks/>
        </xdr:cNvSpPr>
      </xdr:nvSpPr>
      <xdr:spPr>
        <a:xfrm flipH="1">
          <a:off x="6057900"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372" name="Line 35"/>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373" name="Line 36"/>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695</xdr:row>
      <xdr:rowOff>19050</xdr:rowOff>
    </xdr:from>
    <xdr:to>
      <xdr:col>24</xdr:col>
      <xdr:colOff>485775</xdr:colOff>
      <xdr:row>700</xdr:row>
      <xdr:rowOff>0</xdr:rowOff>
    </xdr:to>
    <xdr:sp>
      <xdr:nvSpPr>
        <xdr:cNvPr id="374" name="Line 34"/>
        <xdr:cNvSpPr>
          <a:spLocks/>
        </xdr:cNvSpPr>
      </xdr:nvSpPr>
      <xdr:spPr>
        <a:xfrm flipH="1">
          <a:off x="13744575" y="1616583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717</xdr:row>
      <xdr:rowOff>0</xdr:rowOff>
    </xdr:from>
    <xdr:to>
      <xdr:col>10</xdr:col>
      <xdr:colOff>590550</xdr:colOff>
      <xdr:row>721</xdr:row>
      <xdr:rowOff>161925</xdr:rowOff>
    </xdr:to>
    <xdr:sp>
      <xdr:nvSpPr>
        <xdr:cNvPr id="375" name="Line 32"/>
        <xdr:cNvSpPr>
          <a:spLocks/>
        </xdr:cNvSpPr>
      </xdr:nvSpPr>
      <xdr:spPr>
        <a:xfrm flipH="1">
          <a:off x="6057900"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376" name="Line 33"/>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717</xdr:row>
      <xdr:rowOff>0</xdr:rowOff>
    </xdr:from>
    <xdr:to>
      <xdr:col>10</xdr:col>
      <xdr:colOff>590550</xdr:colOff>
      <xdr:row>721</xdr:row>
      <xdr:rowOff>161925</xdr:rowOff>
    </xdr:to>
    <xdr:sp>
      <xdr:nvSpPr>
        <xdr:cNvPr id="377" name="Line 34"/>
        <xdr:cNvSpPr>
          <a:spLocks/>
        </xdr:cNvSpPr>
      </xdr:nvSpPr>
      <xdr:spPr>
        <a:xfrm flipH="1">
          <a:off x="6057900"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378" name="Line 35"/>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379" name="Line 36"/>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717</xdr:row>
      <xdr:rowOff>19050</xdr:rowOff>
    </xdr:from>
    <xdr:to>
      <xdr:col>24</xdr:col>
      <xdr:colOff>485775</xdr:colOff>
      <xdr:row>722</xdr:row>
      <xdr:rowOff>0</xdr:rowOff>
    </xdr:to>
    <xdr:sp>
      <xdr:nvSpPr>
        <xdr:cNvPr id="380" name="Line 34"/>
        <xdr:cNvSpPr>
          <a:spLocks/>
        </xdr:cNvSpPr>
      </xdr:nvSpPr>
      <xdr:spPr>
        <a:xfrm flipH="1">
          <a:off x="13744575" y="166687500"/>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717</xdr:row>
      <xdr:rowOff>0</xdr:rowOff>
    </xdr:from>
    <xdr:to>
      <xdr:col>10</xdr:col>
      <xdr:colOff>590550</xdr:colOff>
      <xdr:row>721</xdr:row>
      <xdr:rowOff>161925</xdr:rowOff>
    </xdr:to>
    <xdr:sp>
      <xdr:nvSpPr>
        <xdr:cNvPr id="381" name="Line 32"/>
        <xdr:cNvSpPr>
          <a:spLocks/>
        </xdr:cNvSpPr>
      </xdr:nvSpPr>
      <xdr:spPr>
        <a:xfrm flipH="1">
          <a:off x="6057900"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382" name="Line 33"/>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717</xdr:row>
      <xdr:rowOff>0</xdr:rowOff>
    </xdr:from>
    <xdr:to>
      <xdr:col>10</xdr:col>
      <xdr:colOff>590550</xdr:colOff>
      <xdr:row>721</xdr:row>
      <xdr:rowOff>161925</xdr:rowOff>
    </xdr:to>
    <xdr:sp>
      <xdr:nvSpPr>
        <xdr:cNvPr id="383" name="Line 34"/>
        <xdr:cNvSpPr>
          <a:spLocks/>
        </xdr:cNvSpPr>
      </xdr:nvSpPr>
      <xdr:spPr>
        <a:xfrm flipH="1">
          <a:off x="6057900"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384" name="Line 35"/>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385" name="Line 36"/>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717</xdr:row>
      <xdr:rowOff>19050</xdr:rowOff>
    </xdr:from>
    <xdr:to>
      <xdr:col>24</xdr:col>
      <xdr:colOff>485775</xdr:colOff>
      <xdr:row>722</xdr:row>
      <xdr:rowOff>0</xdr:rowOff>
    </xdr:to>
    <xdr:sp>
      <xdr:nvSpPr>
        <xdr:cNvPr id="386" name="Line 34"/>
        <xdr:cNvSpPr>
          <a:spLocks/>
        </xdr:cNvSpPr>
      </xdr:nvSpPr>
      <xdr:spPr>
        <a:xfrm flipH="1">
          <a:off x="13744575" y="166687500"/>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738</xdr:row>
      <xdr:rowOff>0</xdr:rowOff>
    </xdr:from>
    <xdr:to>
      <xdr:col>10</xdr:col>
      <xdr:colOff>590550</xdr:colOff>
      <xdr:row>742</xdr:row>
      <xdr:rowOff>161925</xdr:rowOff>
    </xdr:to>
    <xdr:sp>
      <xdr:nvSpPr>
        <xdr:cNvPr id="387" name="Line 32"/>
        <xdr:cNvSpPr>
          <a:spLocks/>
        </xdr:cNvSpPr>
      </xdr:nvSpPr>
      <xdr:spPr>
        <a:xfrm flipH="1">
          <a:off x="6057900"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388" name="Line 33"/>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738</xdr:row>
      <xdr:rowOff>0</xdr:rowOff>
    </xdr:from>
    <xdr:to>
      <xdr:col>10</xdr:col>
      <xdr:colOff>590550</xdr:colOff>
      <xdr:row>742</xdr:row>
      <xdr:rowOff>161925</xdr:rowOff>
    </xdr:to>
    <xdr:sp>
      <xdr:nvSpPr>
        <xdr:cNvPr id="389" name="Line 34"/>
        <xdr:cNvSpPr>
          <a:spLocks/>
        </xdr:cNvSpPr>
      </xdr:nvSpPr>
      <xdr:spPr>
        <a:xfrm flipH="1">
          <a:off x="6057900"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390" name="Line 35"/>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391" name="Line 36"/>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738</xdr:row>
      <xdr:rowOff>19050</xdr:rowOff>
    </xdr:from>
    <xdr:to>
      <xdr:col>24</xdr:col>
      <xdr:colOff>485775</xdr:colOff>
      <xdr:row>743</xdr:row>
      <xdr:rowOff>0</xdr:rowOff>
    </xdr:to>
    <xdr:sp>
      <xdr:nvSpPr>
        <xdr:cNvPr id="392" name="Line 34"/>
        <xdr:cNvSpPr>
          <a:spLocks/>
        </xdr:cNvSpPr>
      </xdr:nvSpPr>
      <xdr:spPr>
        <a:xfrm flipH="1">
          <a:off x="13744575" y="171716700"/>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738</xdr:row>
      <xdr:rowOff>0</xdr:rowOff>
    </xdr:from>
    <xdr:to>
      <xdr:col>10</xdr:col>
      <xdr:colOff>590550</xdr:colOff>
      <xdr:row>742</xdr:row>
      <xdr:rowOff>161925</xdr:rowOff>
    </xdr:to>
    <xdr:sp>
      <xdr:nvSpPr>
        <xdr:cNvPr id="393" name="Line 32"/>
        <xdr:cNvSpPr>
          <a:spLocks/>
        </xdr:cNvSpPr>
      </xdr:nvSpPr>
      <xdr:spPr>
        <a:xfrm flipH="1">
          <a:off x="6057900"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394" name="Line 33"/>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738</xdr:row>
      <xdr:rowOff>0</xdr:rowOff>
    </xdr:from>
    <xdr:to>
      <xdr:col>10</xdr:col>
      <xdr:colOff>590550</xdr:colOff>
      <xdr:row>742</xdr:row>
      <xdr:rowOff>161925</xdr:rowOff>
    </xdr:to>
    <xdr:sp>
      <xdr:nvSpPr>
        <xdr:cNvPr id="395" name="Line 34"/>
        <xdr:cNvSpPr>
          <a:spLocks/>
        </xdr:cNvSpPr>
      </xdr:nvSpPr>
      <xdr:spPr>
        <a:xfrm flipH="1">
          <a:off x="6057900"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396" name="Line 35"/>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397" name="Line 36"/>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738</xdr:row>
      <xdr:rowOff>19050</xdr:rowOff>
    </xdr:from>
    <xdr:to>
      <xdr:col>24</xdr:col>
      <xdr:colOff>485775</xdr:colOff>
      <xdr:row>743</xdr:row>
      <xdr:rowOff>0</xdr:rowOff>
    </xdr:to>
    <xdr:sp>
      <xdr:nvSpPr>
        <xdr:cNvPr id="398" name="Line 34"/>
        <xdr:cNvSpPr>
          <a:spLocks/>
        </xdr:cNvSpPr>
      </xdr:nvSpPr>
      <xdr:spPr>
        <a:xfrm flipH="1">
          <a:off x="13744575" y="171716700"/>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759</xdr:row>
      <xdr:rowOff>0</xdr:rowOff>
    </xdr:from>
    <xdr:to>
      <xdr:col>10</xdr:col>
      <xdr:colOff>590550</xdr:colOff>
      <xdr:row>763</xdr:row>
      <xdr:rowOff>161925</xdr:rowOff>
    </xdr:to>
    <xdr:sp>
      <xdr:nvSpPr>
        <xdr:cNvPr id="399" name="Line 32"/>
        <xdr:cNvSpPr>
          <a:spLocks/>
        </xdr:cNvSpPr>
      </xdr:nvSpPr>
      <xdr:spPr>
        <a:xfrm flipH="1">
          <a:off x="6057900"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400" name="Line 33"/>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759</xdr:row>
      <xdr:rowOff>0</xdr:rowOff>
    </xdr:from>
    <xdr:to>
      <xdr:col>10</xdr:col>
      <xdr:colOff>590550</xdr:colOff>
      <xdr:row>763</xdr:row>
      <xdr:rowOff>161925</xdr:rowOff>
    </xdr:to>
    <xdr:sp>
      <xdr:nvSpPr>
        <xdr:cNvPr id="401" name="Line 34"/>
        <xdr:cNvSpPr>
          <a:spLocks/>
        </xdr:cNvSpPr>
      </xdr:nvSpPr>
      <xdr:spPr>
        <a:xfrm flipH="1">
          <a:off x="6057900"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402" name="Line 35"/>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403" name="Line 36"/>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759</xdr:row>
      <xdr:rowOff>19050</xdr:rowOff>
    </xdr:from>
    <xdr:to>
      <xdr:col>24</xdr:col>
      <xdr:colOff>485775</xdr:colOff>
      <xdr:row>764</xdr:row>
      <xdr:rowOff>0</xdr:rowOff>
    </xdr:to>
    <xdr:sp>
      <xdr:nvSpPr>
        <xdr:cNvPr id="404" name="Line 34"/>
        <xdr:cNvSpPr>
          <a:spLocks/>
        </xdr:cNvSpPr>
      </xdr:nvSpPr>
      <xdr:spPr>
        <a:xfrm flipH="1">
          <a:off x="13744575" y="1767459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759</xdr:row>
      <xdr:rowOff>0</xdr:rowOff>
    </xdr:from>
    <xdr:to>
      <xdr:col>10</xdr:col>
      <xdr:colOff>590550</xdr:colOff>
      <xdr:row>763</xdr:row>
      <xdr:rowOff>161925</xdr:rowOff>
    </xdr:to>
    <xdr:sp>
      <xdr:nvSpPr>
        <xdr:cNvPr id="405" name="Line 32"/>
        <xdr:cNvSpPr>
          <a:spLocks/>
        </xdr:cNvSpPr>
      </xdr:nvSpPr>
      <xdr:spPr>
        <a:xfrm flipH="1">
          <a:off x="6057900"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406" name="Line 33"/>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759</xdr:row>
      <xdr:rowOff>0</xdr:rowOff>
    </xdr:from>
    <xdr:to>
      <xdr:col>10</xdr:col>
      <xdr:colOff>590550</xdr:colOff>
      <xdr:row>763</xdr:row>
      <xdr:rowOff>161925</xdr:rowOff>
    </xdr:to>
    <xdr:sp>
      <xdr:nvSpPr>
        <xdr:cNvPr id="407" name="Line 34"/>
        <xdr:cNvSpPr>
          <a:spLocks/>
        </xdr:cNvSpPr>
      </xdr:nvSpPr>
      <xdr:spPr>
        <a:xfrm flipH="1">
          <a:off x="6057900"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408" name="Line 35"/>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409" name="Line 36"/>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759</xdr:row>
      <xdr:rowOff>19050</xdr:rowOff>
    </xdr:from>
    <xdr:to>
      <xdr:col>24</xdr:col>
      <xdr:colOff>485775</xdr:colOff>
      <xdr:row>764</xdr:row>
      <xdr:rowOff>0</xdr:rowOff>
    </xdr:to>
    <xdr:sp>
      <xdr:nvSpPr>
        <xdr:cNvPr id="410" name="Line 34"/>
        <xdr:cNvSpPr>
          <a:spLocks/>
        </xdr:cNvSpPr>
      </xdr:nvSpPr>
      <xdr:spPr>
        <a:xfrm flipH="1">
          <a:off x="13744575" y="1767459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781</xdr:row>
      <xdr:rowOff>0</xdr:rowOff>
    </xdr:from>
    <xdr:to>
      <xdr:col>10</xdr:col>
      <xdr:colOff>590550</xdr:colOff>
      <xdr:row>785</xdr:row>
      <xdr:rowOff>161925</xdr:rowOff>
    </xdr:to>
    <xdr:sp>
      <xdr:nvSpPr>
        <xdr:cNvPr id="411" name="Line 32"/>
        <xdr:cNvSpPr>
          <a:spLocks/>
        </xdr:cNvSpPr>
      </xdr:nvSpPr>
      <xdr:spPr>
        <a:xfrm flipH="1">
          <a:off x="6057900"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412" name="Line 33"/>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781</xdr:row>
      <xdr:rowOff>0</xdr:rowOff>
    </xdr:from>
    <xdr:to>
      <xdr:col>10</xdr:col>
      <xdr:colOff>590550</xdr:colOff>
      <xdr:row>785</xdr:row>
      <xdr:rowOff>161925</xdr:rowOff>
    </xdr:to>
    <xdr:sp>
      <xdr:nvSpPr>
        <xdr:cNvPr id="413" name="Line 34"/>
        <xdr:cNvSpPr>
          <a:spLocks/>
        </xdr:cNvSpPr>
      </xdr:nvSpPr>
      <xdr:spPr>
        <a:xfrm flipH="1">
          <a:off x="6057900"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414" name="Line 35"/>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415" name="Line 36"/>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781</xdr:row>
      <xdr:rowOff>19050</xdr:rowOff>
    </xdr:from>
    <xdr:to>
      <xdr:col>24</xdr:col>
      <xdr:colOff>485775</xdr:colOff>
      <xdr:row>786</xdr:row>
      <xdr:rowOff>0</xdr:rowOff>
    </xdr:to>
    <xdr:sp>
      <xdr:nvSpPr>
        <xdr:cNvPr id="416" name="Line 34"/>
        <xdr:cNvSpPr>
          <a:spLocks/>
        </xdr:cNvSpPr>
      </xdr:nvSpPr>
      <xdr:spPr>
        <a:xfrm flipH="1">
          <a:off x="13744575" y="18224182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781</xdr:row>
      <xdr:rowOff>0</xdr:rowOff>
    </xdr:from>
    <xdr:to>
      <xdr:col>10</xdr:col>
      <xdr:colOff>590550</xdr:colOff>
      <xdr:row>785</xdr:row>
      <xdr:rowOff>161925</xdr:rowOff>
    </xdr:to>
    <xdr:sp>
      <xdr:nvSpPr>
        <xdr:cNvPr id="417" name="Line 32"/>
        <xdr:cNvSpPr>
          <a:spLocks/>
        </xdr:cNvSpPr>
      </xdr:nvSpPr>
      <xdr:spPr>
        <a:xfrm flipH="1">
          <a:off x="6057900"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418" name="Line 33"/>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781</xdr:row>
      <xdr:rowOff>0</xdr:rowOff>
    </xdr:from>
    <xdr:to>
      <xdr:col>10</xdr:col>
      <xdr:colOff>590550</xdr:colOff>
      <xdr:row>785</xdr:row>
      <xdr:rowOff>161925</xdr:rowOff>
    </xdr:to>
    <xdr:sp>
      <xdr:nvSpPr>
        <xdr:cNvPr id="419" name="Line 34"/>
        <xdr:cNvSpPr>
          <a:spLocks/>
        </xdr:cNvSpPr>
      </xdr:nvSpPr>
      <xdr:spPr>
        <a:xfrm flipH="1">
          <a:off x="6057900"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420" name="Line 35"/>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421" name="Line 36"/>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781</xdr:row>
      <xdr:rowOff>19050</xdr:rowOff>
    </xdr:from>
    <xdr:to>
      <xdr:col>24</xdr:col>
      <xdr:colOff>485775</xdr:colOff>
      <xdr:row>786</xdr:row>
      <xdr:rowOff>0</xdr:rowOff>
    </xdr:to>
    <xdr:sp>
      <xdr:nvSpPr>
        <xdr:cNvPr id="422" name="Line 34"/>
        <xdr:cNvSpPr>
          <a:spLocks/>
        </xdr:cNvSpPr>
      </xdr:nvSpPr>
      <xdr:spPr>
        <a:xfrm flipH="1">
          <a:off x="13744575" y="18224182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802</xdr:row>
      <xdr:rowOff>0</xdr:rowOff>
    </xdr:from>
    <xdr:to>
      <xdr:col>10</xdr:col>
      <xdr:colOff>590550</xdr:colOff>
      <xdr:row>806</xdr:row>
      <xdr:rowOff>161925</xdr:rowOff>
    </xdr:to>
    <xdr:sp>
      <xdr:nvSpPr>
        <xdr:cNvPr id="423" name="Line 32"/>
        <xdr:cNvSpPr>
          <a:spLocks/>
        </xdr:cNvSpPr>
      </xdr:nvSpPr>
      <xdr:spPr>
        <a:xfrm flipH="1">
          <a:off x="6057900"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802</xdr:row>
      <xdr:rowOff>0</xdr:rowOff>
    </xdr:from>
    <xdr:to>
      <xdr:col>23</xdr:col>
      <xdr:colOff>590550</xdr:colOff>
      <xdr:row>806</xdr:row>
      <xdr:rowOff>161925</xdr:rowOff>
    </xdr:to>
    <xdr:sp>
      <xdr:nvSpPr>
        <xdr:cNvPr id="424" name="Line 33"/>
        <xdr:cNvSpPr>
          <a:spLocks/>
        </xdr:cNvSpPr>
      </xdr:nvSpPr>
      <xdr:spPr>
        <a:xfrm flipH="1">
          <a:off x="14068425"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802</xdr:row>
      <xdr:rowOff>0</xdr:rowOff>
    </xdr:from>
    <xdr:to>
      <xdr:col>10</xdr:col>
      <xdr:colOff>590550</xdr:colOff>
      <xdr:row>806</xdr:row>
      <xdr:rowOff>161925</xdr:rowOff>
    </xdr:to>
    <xdr:sp>
      <xdr:nvSpPr>
        <xdr:cNvPr id="425" name="Line 34"/>
        <xdr:cNvSpPr>
          <a:spLocks/>
        </xdr:cNvSpPr>
      </xdr:nvSpPr>
      <xdr:spPr>
        <a:xfrm flipH="1">
          <a:off x="6057900"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802</xdr:row>
      <xdr:rowOff>0</xdr:rowOff>
    </xdr:from>
    <xdr:to>
      <xdr:col>23</xdr:col>
      <xdr:colOff>590550</xdr:colOff>
      <xdr:row>806</xdr:row>
      <xdr:rowOff>161925</xdr:rowOff>
    </xdr:to>
    <xdr:sp>
      <xdr:nvSpPr>
        <xdr:cNvPr id="426" name="Line 35"/>
        <xdr:cNvSpPr>
          <a:spLocks/>
        </xdr:cNvSpPr>
      </xdr:nvSpPr>
      <xdr:spPr>
        <a:xfrm flipH="1">
          <a:off x="14068425"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802</xdr:row>
      <xdr:rowOff>0</xdr:rowOff>
    </xdr:from>
    <xdr:to>
      <xdr:col>23</xdr:col>
      <xdr:colOff>590550</xdr:colOff>
      <xdr:row>806</xdr:row>
      <xdr:rowOff>161925</xdr:rowOff>
    </xdr:to>
    <xdr:sp>
      <xdr:nvSpPr>
        <xdr:cNvPr id="427" name="Line 36"/>
        <xdr:cNvSpPr>
          <a:spLocks/>
        </xdr:cNvSpPr>
      </xdr:nvSpPr>
      <xdr:spPr>
        <a:xfrm flipH="1">
          <a:off x="14068425"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802</xdr:row>
      <xdr:rowOff>19050</xdr:rowOff>
    </xdr:from>
    <xdr:to>
      <xdr:col>24</xdr:col>
      <xdr:colOff>485775</xdr:colOff>
      <xdr:row>807</xdr:row>
      <xdr:rowOff>0</xdr:rowOff>
    </xdr:to>
    <xdr:sp>
      <xdr:nvSpPr>
        <xdr:cNvPr id="428" name="Line 34"/>
        <xdr:cNvSpPr>
          <a:spLocks/>
        </xdr:cNvSpPr>
      </xdr:nvSpPr>
      <xdr:spPr>
        <a:xfrm flipH="1">
          <a:off x="13744575" y="186356625"/>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802</xdr:row>
      <xdr:rowOff>0</xdr:rowOff>
    </xdr:from>
    <xdr:to>
      <xdr:col>10</xdr:col>
      <xdr:colOff>590550</xdr:colOff>
      <xdr:row>806</xdr:row>
      <xdr:rowOff>161925</xdr:rowOff>
    </xdr:to>
    <xdr:sp>
      <xdr:nvSpPr>
        <xdr:cNvPr id="429" name="Line 32"/>
        <xdr:cNvSpPr>
          <a:spLocks/>
        </xdr:cNvSpPr>
      </xdr:nvSpPr>
      <xdr:spPr>
        <a:xfrm flipH="1">
          <a:off x="6057900"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802</xdr:row>
      <xdr:rowOff>0</xdr:rowOff>
    </xdr:from>
    <xdr:to>
      <xdr:col>23</xdr:col>
      <xdr:colOff>590550</xdr:colOff>
      <xdr:row>806</xdr:row>
      <xdr:rowOff>161925</xdr:rowOff>
    </xdr:to>
    <xdr:sp>
      <xdr:nvSpPr>
        <xdr:cNvPr id="430" name="Line 33"/>
        <xdr:cNvSpPr>
          <a:spLocks/>
        </xdr:cNvSpPr>
      </xdr:nvSpPr>
      <xdr:spPr>
        <a:xfrm flipH="1">
          <a:off x="14068425"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802</xdr:row>
      <xdr:rowOff>0</xdr:rowOff>
    </xdr:from>
    <xdr:to>
      <xdr:col>10</xdr:col>
      <xdr:colOff>590550</xdr:colOff>
      <xdr:row>806</xdr:row>
      <xdr:rowOff>161925</xdr:rowOff>
    </xdr:to>
    <xdr:sp>
      <xdr:nvSpPr>
        <xdr:cNvPr id="431" name="Line 34"/>
        <xdr:cNvSpPr>
          <a:spLocks/>
        </xdr:cNvSpPr>
      </xdr:nvSpPr>
      <xdr:spPr>
        <a:xfrm flipH="1">
          <a:off x="6057900"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802</xdr:row>
      <xdr:rowOff>0</xdr:rowOff>
    </xdr:from>
    <xdr:to>
      <xdr:col>23</xdr:col>
      <xdr:colOff>590550</xdr:colOff>
      <xdr:row>806</xdr:row>
      <xdr:rowOff>161925</xdr:rowOff>
    </xdr:to>
    <xdr:sp>
      <xdr:nvSpPr>
        <xdr:cNvPr id="432" name="Line 35"/>
        <xdr:cNvSpPr>
          <a:spLocks/>
        </xdr:cNvSpPr>
      </xdr:nvSpPr>
      <xdr:spPr>
        <a:xfrm flipH="1">
          <a:off x="14068425"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802</xdr:row>
      <xdr:rowOff>0</xdr:rowOff>
    </xdr:from>
    <xdr:to>
      <xdr:col>23</xdr:col>
      <xdr:colOff>590550</xdr:colOff>
      <xdr:row>806</xdr:row>
      <xdr:rowOff>161925</xdr:rowOff>
    </xdr:to>
    <xdr:sp>
      <xdr:nvSpPr>
        <xdr:cNvPr id="433" name="Line 36"/>
        <xdr:cNvSpPr>
          <a:spLocks/>
        </xdr:cNvSpPr>
      </xdr:nvSpPr>
      <xdr:spPr>
        <a:xfrm flipH="1">
          <a:off x="14068425" y="186337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802</xdr:row>
      <xdr:rowOff>19050</xdr:rowOff>
    </xdr:from>
    <xdr:to>
      <xdr:col>24</xdr:col>
      <xdr:colOff>485775</xdr:colOff>
      <xdr:row>807</xdr:row>
      <xdr:rowOff>0</xdr:rowOff>
    </xdr:to>
    <xdr:sp>
      <xdr:nvSpPr>
        <xdr:cNvPr id="434" name="Line 34"/>
        <xdr:cNvSpPr>
          <a:spLocks/>
        </xdr:cNvSpPr>
      </xdr:nvSpPr>
      <xdr:spPr>
        <a:xfrm flipH="1">
          <a:off x="13744575" y="186356625"/>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823</xdr:row>
      <xdr:rowOff>0</xdr:rowOff>
    </xdr:from>
    <xdr:to>
      <xdr:col>10</xdr:col>
      <xdr:colOff>590550</xdr:colOff>
      <xdr:row>827</xdr:row>
      <xdr:rowOff>161925</xdr:rowOff>
    </xdr:to>
    <xdr:sp>
      <xdr:nvSpPr>
        <xdr:cNvPr id="435" name="Line 32"/>
        <xdr:cNvSpPr>
          <a:spLocks/>
        </xdr:cNvSpPr>
      </xdr:nvSpPr>
      <xdr:spPr>
        <a:xfrm flipH="1">
          <a:off x="6057900"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436" name="Line 33"/>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823</xdr:row>
      <xdr:rowOff>0</xdr:rowOff>
    </xdr:from>
    <xdr:to>
      <xdr:col>10</xdr:col>
      <xdr:colOff>590550</xdr:colOff>
      <xdr:row>827</xdr:row>
      <xdr:rowOff>161925</xdr:rowOff>
    </xdr:to>
    <xdr:sp>
      <xdr:nvSpPr>
        <xdr:cNvPr id="437" name="Line 34"/>
        <xdr:cNvSpPr>
          <a:spLocks/>
        </xdr:cNvSpPr>
      </xdr:nvSpPr>
      <xdr:spPr>
        <a:xfrm flipH="1">
          <a:off x="6057900"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438" name="Line 35"/>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439" name="Line 36"/>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823</xdr:row>
      <xdr:rowOff>19050</xdr:rowOff>
    </xdr:from>
    <xdr:to>
      <xdr:col>24</xdr:col>
      <xdr:colOff>485775</xdr:colOff>
      <xdr:row>828</xdr:row>
      <xdr:rowOff>0</xdr:rowOff>
    </xdr:to>
    <xdr:sp>
      <xdr:nvSpPr>
        <xdr:cNvPr id="440" name="Line 34"/>
        <xdr:cNvSpPr>
          <a:spLocks/>
        </xdr:cNvSpPr>
      </xdr:nvSpPr>
      <xdr:spPr>
        <a:xfrm flipH="1">
          <a:off x="13744575" y="191662050"/>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823</xdr:row>
      <xdr:rowOff>0</xdr:rowOff>
    </xdr:from>
    <xdr:to>
      <xdr:col>10</xdr:col>
      <xdr:colOff>590550</xdr:colOff>
      <xdr:row>827</xdr:row>
      <xdr:rowOff>161925</xdr:rowOff>
    </xdr:to>
    <xdr:sp>
      <xdr:nvSpPr>
        <xdr:cNvPr id="441" name="Line 32"/>
        <xdr:cNvSpPr>
          <a:spLocks/>
        </xdr:cNvSpPr>
      </xdr:nvSpPr>
      <xdr:spPr>
        <a:xfrm flipH="1">
          <a:off x="6057900"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442" name="Line 33"/>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823</xdr:row>
      <xdr:rowOff>0</xdr:rowOff>
    </xdr:from>
    <xdr:to>
      <xdr:col>10</xdr:col>
      <xdr:colOff>590550</xdr:colOff>
      <xdr:row>827</xdr:row>
      <xdr:rowOff>161925</xdr:rowOff>
    </xdr:to>
    <xdr:sp>
      <xdr:nvSpPr>
        <xdr:cNvPr id="443" name="Line 34"/>
        <xdr:cNvSpPr>
          <a:spLocks/>
        </xdr:cNvSpPr>
      </xdr:nvSpPr>
      <xdr:spPr>
        <a:xfrm flipH="1">
          <a:off x="6057900"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444" name="Line 35"/>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445" name="Line 36"/>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823</xdr:row>
      <xdr:rowOff>19050</xdr:rowOff>
    </xdr:from>
    <xdr:to>
      <xdr:col>24</xdr:col>
      <xdr:colOff>485775</xdr:colOff>
      <xdr:row>828</xdr:row>
      <xdr:rowOff>0</xdr:rowOff>
    </xdr:to>
    <xdr:sp>
      <xdr:nvSpPr>
        <xdr:cNvPr id="446" name="Line 34"/>
        <xdr:cNvSpPr>
          <a:spLocks/>
        </xdr:cNvSpPr>
      </xdr:nvSpPr>
      <xdr:spPr>
        <a:xfrm flipH="1">
          <a:off x="13744575" y="191662050"/>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844</xdr:row>
      <xdr:rowOff>0</xdr:rowOff>
    </xdr:from>
    <xdr:to>
      <xdr:col>10</xdr:col>
      <xdr:colOff>590550</xdr:colOff>
      <xdr:row>848</xdr:row>
      <xdr:rowOff>161925</xdr:rowOff>
    </xdr:to>
    <xdr:sp>
      <xdr:nvSpPr>
        <xdr:cNvPr id="447" name="Line 32"/>
        <xdr:cNvSpPr>
          <a:spLocks/>
        </xdr:cNvSpPr>
      </xdr:nvSpPr>
      <xdr:spPr>
        <a:xfrm flipH="1">
          <a:off x="6057900"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448" name="Line 33"/>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844</xdr:row>
      <xdr:rowOff>0</xdr:rowOff>
    </xdr:from>
    <xdr:to>
      <xdr:col>10</xdr:col>
      <xdr:colOff>590550</xdr:colOff>
      <xdr:row>848</xdr:row>
      <xdr:rowOff>161925</xdr:rowOff>
    </xdr:to>
    <xdr:sp>
      <xdr:nvSpPr>
        <xdr:cNvPr id="449" name="Line 34"/>
        <xdr:cNvSpPr>
          <a:spLocks/>
        </xdr:cNvSpPr>
      </xdr:nvSpPr>
      <xdr:spPr>
        <a:xfrm flipH="1">
          <a:off x="6057900"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450" name="Line 35"/>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451" name="Line 36"/>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844</xdr:row>
      <xdr:rowOff>19050</xdr:rowOff>
    </xdr:from>
    <xdr:to>
      <xdr:col>24</xdr:col>
      <xdr:colOff>485775</xdr:colOff>
      <xdr:row>849</xdr:row>
      <xdr:rowOff>0</xdr:rowOff>
    </xdr:to>
    <xdr:sp>
      <xdr:nvSpPr>
        <xdr:cNvPr id="452" name="Line 34"/>
        <xdr:cNvSpPr>
          <a:spLocks/>
        </xdr:cNvSpPr>
      </xdr:nvSpPr>
      <xdr:spPr>
        <a:xfrm flipH="1">
          <a:off x="13744575" y="19664362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844</xdr:row>
      <xdr:rowOff>0</xdr:rowOff>
    </xdr:from>
    <xdr:to>
      <xdr:col>10</xdr:col>
      <xdr:colOff>590550</xdr:colOff>
      <xdr:row>848</xdr:row>
      <xdr:rowOff>161925</xdr:rowOff>
    </xdr:to>
    <xdr:sp>
      <xdr:nvSpPr>
        <xdr:cNvPr id="453" name="Line 32"/>
        <xdr:cNvSpPr>
          <a:spLocks/>
        </xdr:cNvSpPr>
      </xdr:nvSpPr>
      <xdr:spPr>
        <a:xfrm flipH="1">
          <a:off x="6057900"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454" name="Line 33"/>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844</xdr:row>
      <xdr:rowOff>0</xdr:rowOff>
    </xdr:from>
    <xdr:to>
      <xdr:col>10</xdr:col>
      <xdr:colOff>590550</xdr:colOff>
      <xdr:row>848</xdr:row>
      <xdr:rowOff>161925</xdr:rowOff>
    </xdr:to>
    <xdr:sp>
      <xdr:nvSpPr>
        <xdr:cNvPr id="455" name="Line 34"/>
        <xdr:cNvSpPr>
          <a:spLocks/>
        </xdr:cNvSpPr>
      </xdr:nvSpPr>
      <xdr:spPr>
        <a:xfrm flipH="1">
          <a:off x="6057900"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456" name="Line 35"/>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457" name="Line 36"/>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844</xdr:row>
      <xdr:rowOff>19050</xdr:rowOff>
    </xdr:from>
    <xdr:to>
      <xdr:col>24</xdr:col>
      <xdr:colOff>485775</xdr:colOff>
      <xdr:row>849</xdr:row>
      <xdr:rowOff>0</xdr:rowOff>
    </xdr:to>
    <xdr:sp>
      <xdr:nvSpPr>
        <xdr:cNvPr id="458" name="Line 34"/>
        <xdr:cNvSpPr>
          <a:spLocks/>
        </xdr:cNvSpPr>
      </xdr:nvSpPr>
      <xdr:spPr>
        <a:xfrm flipH="1">
          <a:off x="13744575" y="19664362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397</xdr:row>
      <xdr:rowOff>0</xdr:rowOff>
    </xdr:from>
    <xdr:to>
      <xdr:col>10</xdr:col>
      <xdr:colOff>590550</xdr:colOff>
      <xdr:row>401</xdr:row>
      <xdr:rowOff>161925</xdr:rowOff>
    </xdr:to>
    <xdr:sp>
      <xdr:nvSpPr>
        <xdr:cNvPr id="459" name="Line 32"/>
        <xdr:cNvSpPr>
          <a:spLocks/>
        </xdr:cNvSpPr>
      </xdr:nvSpPr>
      <xdr:spPr>
        <a:xfrm flipH="1">
          <a:off x="6057900"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397</xdr:row>
      <xdr:rowOff>0</xdr:rowOff>
    </xdr:from>
    <xdr:to>
      <xdr:col>23</xdr:col>
      <xdr:colOff>590550</xdr:colOff>
      <xdr:row>401</xdr:row>
      <xdr:rowOff>161925</xdr:rowOff>
    </xdr:to>
    <xdr:sp>
      <xdr:nvSpPr>
        <xdr:cNvPr id="460" name="Line 33"/>
        <xdr:cNvSpPr>
          <a:spLocks/>
        </xdr:cNvSpPr>
      </xdr:nvSpPr>
      <xdr:spPr>
        <a:xfrm flipH="1">
          <a:off x="14068425"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397</xdr:row>
      <xdr:rowOff>0</xdr:rowOff>
    </xdr:from>
    <xdr:to>
      <xdr:col>10</xdr:col>
      <xdr:colOff>590550</xdr:colOff>
      <xdr:row>401</xdr:row>
      <xdr:rowOff>161925</xdr:rowOff>
    </xdr:to>
    <xdr:sp>
      <xdr:nvSpPr>
        <xdr:cNvPr id="461" name="Line 34"/>
        <xdr:cNvSpPr>
          <a:spLocks/>
        </xdr:cNvSpPr>
      </xdr:nvSpPr>
      <xdr:spPr>
        <a:xfrm flipH="1">
          <a:off x="6057900"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397</xdr:row>
      <xdr:rowOff>0</xdr:rowOff>
    </xdr:from>
    <xdr:to>
      <xdr:col>23</xdr:col>
      <xdr:colOff>590550</xdr:colOff>
      <xdr:row>401</xdr:row>
      <xdr:rowOff>161925</xdr:rowOff>
    </xdr:to>
    <xdr:sp>
      <xdr:nvSpPr>
        <xdr:cNvPr id="462" name="Line 35"/>
        <xdr:cNvSpPr>
          <a:spLocks/>
        </xdr:cNvSpPr>
      </xdr:nvSpPr>
      <xdr:spPr>
        <a:xfrm flipH="1">
          <a:off x="14068425"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397</xdr:row>
      <xdr:rowOff>0</xdr:rowOff>
    </xdr:from>
    <xdr:to>
      <xdr:col>23</xdr:col>
      <xdr:colOff>590550</xdr:colOff>
      <xdr:row>401</xdr:row>
      <xdr:rowOff>161925</xdr:rowOff>
    </xdr:to>
    <xdr:sp>
      <xdr:nvSpPr>
        <xdr:cNvPr id="463" name="Line 36"/>
        <xdr:cNvSpPr>
          <a:spLocks/>
        </xdr:cNvSpPr>
      </xdr:nvSpPr>
      <xdr:spPr>
        <a:xfrm flipH="1">
          <a:off x="14068425" y="916686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397</xdr:row>
      <xdr:rowOff>19050</xdr:rowOff>
    </xdr:from>
    <xdr:to>
      <xdr:col>24</xdr:col>
      <xdr:colOff>485775</xdr:colOff>
      <xdr:row>402</xdr:row>
      <xdr:rowOff>0</xdr:rowOff>
    </xdr:to>
    <xdr:sp>
      <xdr:nvSpPr>
        <xdr:cNvPr id="464" name="Line 34"/>
        <xdr:cNvSpPr>
          <a:spLocks/>
        </xdr:cNvSpPr>
      </xdr:nvSpPr>
      <xdr:spPr>
        <a:xfrm flipH="1">
          <a:off x="13744575" y="9168765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419</xdr:row>
      <xdr:rowOff>0</xdr:rowOff>
    </xdr:from>
    <xdr:to>
      <xdr:col>10</xdr:col>
      <xdr:colOff>590550</xdr:colOff>
      <xdr:row>423</xdr:row>
      <xdr:rowOff>161925</xdr:rowOff>
    </xdr:to>
    <xdr:sp>
      <xdr:nvSpPr>
        <xdr:cNvPr id="465" name="Line 32"/>
        <xdr:cNvSpPr>
          <a:spLocks/>
        </xdr:cNvSpPr>
      </xdr:nvSpPr>
      <xdr:spPr>
        <a:xfrm flipH="1">
          <a:off x="6057900"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466" name="Line 33"/>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419</xdr:row>
      <xdr:rowOff>0</xdr:rowOff>
    </xdr:from>
    <xdr:to>
      <xdr:col>10</xdr:col>
      <xdr:colOff>590550</xdr:colOff>
      <xdr:row>423</xdr:row>
      <xdr:rowOff>161925</xdr:rowOff>
    </xdr:to>
    <xdr:sp>
      <xdr:nvSpPr>
        <xdr:cNvPr id="467" name="Line 34"/>
        <xdr:cNvSpPr>
          <a:spLocks/>
        </xdr:cNvSpPr>
      </xdr:nvSpPr>
      <xdr:spPr>
        <a:xfrm flipH="1">
          <a:off x="6057900"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468" name="Line 35"/>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419</xdr:row>
      <xdr:rowOff>0</xdr:rowOff>
    </xdr:from>
    <xdr:to>
      <xdr:col>23</xdr:col>
      <xdr:colOff>590550</xdr:colOff>
      <xdr:row>423</xdr:row>
      <xdr:rowOff>161925</xdr:rowOff>
    </xdr:to>
    <xdr:sp>
      <xdr:nvSpPr>
        <xdr:cNvPr id="469" name="Line 36"/>
        <xdr:cNvSpPr>
          <a:spLocks/>
        </xdr:cNvSpPr>
      </xdr:nvSpPr>
      <xdr:spPr>
        <a:xfrm flipH="1">
          <a:off x="14068425" y="966978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419</xdr:row>
      <xdr:rowOff>19050</xdr:rowOff>
    </xdr:from>
    <xdr:to>
      <xdr:col>24</xdr:col>
      <xdr:colOff>485775</xdr:colOff>
      <xdr:row>424</xdr:row>
      <xdr:rowOff>0</xdr:rowOff>
    </xdr:to>
    <xdr:sp>
      <xdr:nvSpPr>
        <xdr:cNvPr id="470" name="Line 34"/>
        <xdr:cNvSpPr>
          <a:spLocks/>
        </xdr:cNvSpPr>
      </xdr:nvSpPr>
      <xdr:spPr>
        <a:xfrm flipH="1">
          <a:off x="13744575" y="96716850"/>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440</xdr:row>
      <xdr:rowOff>0</xdr:rowOff>
    </xdr:from>
    <xdr:to>
      <xdr:col>10</xdr:col>
      <xdr:colOff>590550</xdr:colOff>
      <xdr:row>444</xdr:row>
      <xdr:rowOff>161925</xdr:rowOff>
    </xdr:to>
    <xdr:sp>
      <xdr:nvSpPr>
        <xdr:cNvPr id="471" name="Line 32"/>
        <xdr:cNvSpPr>
          <a:spLocks/>
        </xdr:cNvSpPr>
      </xdr:nvSpPr>
      <xdr:spPr>
        <a:xfrm flipH="1">
          <a:off x="6057900"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472" name="Line 33"/>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440</xdr:row>
      <xdr:rowOff>0</xdr:rowOff>
    </xdr:from>
    <xdr:to>
      <xdr:col>10</xdr:col>
      <xdr:colOff>590550</xdr:colOff>
      <xdr:row>444</xdr:row>
      <xdr:rowOff>161925</xdr:rowOff>
    </xdr:to>
    <xdr:sp>
      <xdr:nvSpPr>
        <xdr:cNvPr id="473" name="Line 34"/>
        <xdr:cNvSpPr>
          <a:spLocks/>
        </xdr:cNvSpPr>
      </xdr:nvSpPr>
      <xdr:spPr>
        <a:xfrm flipH="1">
          <a:off x="6057900"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474" name="Line 35"/>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440</xdr:row>
      <xdr:rowOff>0</xdr:rowOff>
    </xdr:from>
    <xdr:to>
      <xdr:col>23</xdr:col>
      <xdr:colOff>590550</xdr:colOff>
      <xdr:row>444</xdr:row>
      <xdr:rowOff>161925</xdr:rowOff>
    </xdr:to>
    <xdr:sp>
      <xdr:nvSpPr>
        <xdr:cNvPr id="475" name="Line 36"/>
        <xdr:cNvSpPr>
          <a:spLocks/>
        </xdr:cNvSpPr>
      </xdr:nvSpPr>
      <xdr:spPr>
        <a:xfrm flipH="1">
          <a:off x="14068425" y="101727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440</xdr:row>
      <xdr:rowOff>19050</xdr:rowOff>
    </xdr:from>
    <xdr:to>
      <xdr:col>24</xdr:col>
      <xdr:colOff>485775</xdr:colOff>
      <xdr:row>445</xdr:row>
      <xdr:rowOff>0</xdr:rowOff>
    </xdr:to>
    <xdr:sp>
      <xdr:nvSpPr>
        <xdr:cNvPr id="476" name="Line 34"/>
        <xdr:cNvSpPr>
          <a:spLocks/>
        </xdr:cNvSpPr>
      </xdr:nvSpPr>
      <xdr:spPr>
        <a:xfrm flipH="1">
          <a:off x="13744575" y="101746050"/>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483</xdr:row>
      <xdr:rowOff>0</xdr:rowOff>
    </xdr:from>
    <xdr:to>
      <xdr:col>10</xdr:col>
      <xdr:colOff>590550</xdr:colOff>
      <xdr:row>487</xdr:row>
      <xdr:rowOff>161925</xdr:rowOff>
    </xdr:to>
    <xdr:sp>
      <xdr:nvSpPr>
        <xdr:cNvPr id="477" name="Line 32"/>
        <xdr:cNvSpPr>
          <a:spLocks/>
        </xdr:cNvSpPr>
      </xdr:nvSpPr>
      <xdr:spPr>
        <a:xfrm flipH="1">
          <a:off x="6057900"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478" name="Line 33"/>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483</xdr:row>
      <xdr:rowOff>0</xdr:rowOff>
    </xdr:from>
    <xdr:to>
      <xdr:col>10</xdr:col>
      <xdr:colOff>590550</xdr:colOff>
      <xdr:row>487</xdr:row>
      <xdr:rowOff>161925</xdr:rowOff>
    </xdr:to>
    <xdr:sp>
      <xdr:nvSpPr>
        <xdr:cNvPr id="479" name="Line 34"/>
        <xdr:cNvSpPr>
          <a:spLocks/>
        </xdr:cNvSpPr>
      </xdr:nvSpPr>
      <xdr:spPr>
        <a:xfrm flipH="1">
          <a:off x="6057900"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480" name="Line 35"/>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483</xdr:row>
      <xdr:rowOff>0</xdr:rowOff>
    </xdr:from>
    <xdr:to>
      <xdr:col>23</xdr:col>
      <xdr:colOff>590550</xdr:colOff>
      <xdr:row>487</xdr:row>
      <xdr:rowOff>161925</xdr:rowOff>
    </xdr:to>
    <xdr:sp>
      <xdr:nvSpPr>
        <xdr:cNvPr id="481" name="Line 36"/>
        <xdr:cNvSpPr>
          <a:spLocks/>
        </xdr:cNvSpPr>
      </xdr:nvSpPr>
      <xdr:spPr>
        <a:xfrm flipH="1">
          <a:off x="14068425" y="112252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483</xdr:row>
      <xdr:rowOff>19050</xdr:rowOff>
    </xdr:from>
    <xdr:to>
      <xdr:col>24</xdr:col>
      <xdr:colOff>485775</xdr:colOff>
      <xdr:row>488</xdr:row>
      <xdr:rowOff>0</xdr:rowOff>
    </xdr:to>
    <xdr:sp>
      <xdr:nvSpPr>
        <xdr:cNvPr id="482" name="Line 34"/>
        <xdr:cNvSpPr>
          <a:spLocks/>
        </xdr:cNvSpPr>
      </xdr:nvSpPr>
      <xdr:spPr>
        <a:xfrm flipH="1">
          <a:off x="13744575" y="1122711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461</xdr:row>
      <xdr:rowOff>0</xdr:rowOff>
    </xdr:from>
    <xdr:to>
      <xdr:col>10</xdr:col>
      <xdr:colOff>590550</xdr:colOff>
      <xdr:row>465</xdr:row>
      <xdr:rowOff>161925</xdr:rowOff>
    </xdr:to>
    <xdr:sp>
      <xdr:nvSpPr>
        <xdr:cNvPr id="483" name="Line 32"/>
        <xdr:cNvSpPr>
          <a:spLocks/>
        </xdr:cNvSpPr>
      </xdr:nvSpPr>
      <xdr:spPr>
        <a:xfrm flipH="1">
          <a:off x="6057900"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484" name="Line 33"/>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461</xdr:row>
      <xdr:rowOff>0</xdr:rowOff>
    </xdr:from>
    <xdr:to>
      <xdr:col>10</xdr:col>
      <xdr:colOff>590550</xdr:colOff>
      <xdr:row>465</xdr:row>
      <xdr:rowOff>161925</xdr:rowOff>
    </xdr:to>
    <xdr:sp>
      <xdr:nvSpPr>
        <xdr:cNvPr id="485" name="Line 34"/>
        <xdr:cNvSpPr>
          <a:spLocks/>
        </xdr:cNvSpPr>
      </xdr:nvSpPr>
      <xdr:spPr>
        <a:xfrm flipH="1">
          <a:off x="6057900"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486" name="Line 35"/>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461</xdr:row>
      <xdr:rowOff>0</xdr:rowOff>
    </xdr:from>
    <xdr:to>
      <xdr:col>23</xdr:col>
      <xdr:colOff>590550</xdr:colOff>
      <xdr:row>465</xdr:row>
      <xdr:rowOff>161925</xdr:rowOff>
    </xdr:to>
    <xdr:sp>
      <xdr:nvSpPr>
        <xdr:cNvPr id="487" name="Line 36"/>
        <xdr:cNvSpPr>
          <a:spLocks/>
        </xdr:cNvSpPr>
      </xdr:nvSpPr>
      <xdr:spPr>
        <a:xfrm flipH="1">
          <a:off x="14068425" y="1067562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461</xdr:row>
      <xdr:rowOff>19050</xdr:rowOff>
    </xdr:from>
    <xdr:to>
      <xdr:col>24</xdr:col>
      <xdr:colOff>485775</xdr:colOff>
      <xdr:row>466</xdr:row>
      <xdr:rowOff>0</xdr:rowOff>
    </xdr:to>
    <xdr:sp>
      <xdr:nvSpPr>
        <xdr:cNvPr id="488" name="Line 34"/>
        <xdr:cNvSpPr>
          <a:spLocks/>
        </xdr:cNvSpPr>
      </xdr:nvSpPr>
      <xdr:spPr>
        <a:xfrm flipH="1">
          <a:off x="13744575" y="10677525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781</xdr:row>
      <xdr:rowOff>0</xdr:rowOff>
    </xdr:from>
    <xdr:to>
      <xdr:col>10</xdr:col>
      <xdr:colOff>590550</xdr:colOff>
      <xdr:row>785</xdr:row>
      <xdr:rowOff>161925</xdr:rowOff>
    </xdr:to>
    <xdr:sp>
      <xdr:nvSpPr>
        <xdr:cNvPr id="489" name="Line 32"/>
        <xdr:cNvSpPr>
          <a:spLocks/>
        </xdr:cNvSpPr>
      </xdr:nvSpPr>
      <xdr:spPr>
        <a:xfrm flipH="1">
          <a:off x="6057900"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490" name="Line 33"/>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781</xdr:row>
      <xdr:rowOff>0</xdr:rowOff>
    </xdr:from>
    <xdr:to>
      <xdr:col>10</xdr:col>
      <xdr:colOff>590550</xdr:colOff>
      <xdr:row>785</xdr:row>
      <xdr:rowOff>161925</xdr:rowOff>
    </xdr:to>
    <xdr:sp>
      <xdr:nvSpPr>
        <xdr:cNvPr id="491" name="Line 34"/>
        <xdr:cNvSpPr>
          <a:spLocks/>
        </xdr:cNvSpPr>
      </xdr:nvSpPr>
      <xdr:spPr>
        <a:xfrm flipH="1">
          <a:off x="6057900"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492" name="Line 35"/>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781</xdr:row>
      <xdr:rowOff>0</xdr:rowOff>
    </xdr:from>
    <xdr:to>
      <xdr:col>23</xdr:col>
      <xdr:colOff>590550</xdr:colOff>
      <xdr:row>785</xdr:row>
      <xdr:rowOff>161925</xdr:rowOff>
    </xdr:to>
    <xdr:sp>
      <xdr:nvSpPr>
        <xdr:cNvPr id="493" name="Line 36"/>
        <xdr:cNvSpPr>
          <a:spLocks/>
        </xdr:cNvSpPr>
      </xdr:nvSpPr>
      <xdr:spPr>
        <a:xfrm flipH="1">
          <a:off x="14068425" y="1822227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781</xdr:row>
      <xdr:rowOff>19050</xdr:rowOff>
    </xdr:from>
    <xdr:to>
      <xdr:col>24</xdr:col>
      <xdr:colOff>485775</xdr:colOff>
      <xdr:row>786</xdr:row>
      <xdr:rowOff>0</xdr:rowOff>
    </xdr:to>
    <xdr:sp>
      <xdr:nvSpPr>
        <xdr:cNvPr id="494" name="Line 34"/>
        <xdr:cNvSpPr>
          <a:spLocks/>
        </xdr:cNvSpPr>
      </xdr:nvSpPr>
      <xdr:spPr>
        <a:xfrm flipH="1">
          <a:off x="13744575" y="18224182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759</xdr:row>
      <xdr:rowOff>0</xdr:rowOff>
    </xdr:from>
    <xdr:to>
      <xdr:col>10</xdr:col>
      <xdr:colOff>590550</xdr:colOff>
      <xdr:row>763</xdr:row>
      <xdr:rowOff>161925</xdr:rowOff>
    </xdr:to>
    <xdr:sp>
      <xdr:nvSpPr>
        <xdr:cNvPr id="495" name="Line 32"/>
        <xdr:cNvSpPr>
          <a:spLocks/>
        </xdr:cNvSpPr>
      </xdr:nvSpPr>
      <xdr:spPr>
        <a:xfrm flipH="1">
          <a:off x="6057900"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496" name="Line 33"/>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759</xdr:row>
      <xdr:rowOff>0</xdr:rowOff>
    </xdr:from>
    <xdr:to>
      <xdr:col>10</xdr:col>
      <xdr:colOff>590550</xdr:colOff>
      <xdr:row>763</xdr:row>
      <xdr:rowOff>161925</xdr:rowOff>
    </xdr:to>
    <xdr:sp>
      <xdr:nvSpPr>
        <xdr:cNvPr id="497" name="Line 34"/>
        <xdr:cNvSpPr>
          <a:spLocks/>
        </xdr:cNvSpPr>
      </xdr:nvSpPr>
      <xdr:spPr>
        <a:xfrm flipH="1">
          <a:off x="6057900"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498" name="Line 35"/>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759</xdr:row>
      <xdr:rowOff>0</xdr:rowOff>
    </xdr:from>
    <xdr:to>
      <xdr:col>23</xdr:col>
      <xdr:colOff>590550</xdr:colOff>
      <xdr:row>763</xdr:row>
      <xdr:rowOff>161925</xdr:rowOff>
    </xdr:to>
    <xdr:sp>
      <xdr:nvSpPr>
        <xdr:cNvPr id="499" name="Line 36"/>
        <xdr:cNvSpPr>
          <a:spLocks/>
        </xdr:cNvSpPr>
      </xdr:nvSpPr>
      <xdr:spPr>
        <a:xfrm flipH="1">
          <a:off x="14068425" y="1767268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759</xdr:row>
      <xdr:rowOff>19050</xdr:rowOff>
    </xdr:from>
    <xdr:to>
      <xdr:col>24</xdr:col>
      <xdr:colOff>485775</xdr:colOff>
      <xdr:row>764</xdr:row>
      <xdr:rowOff>0</xdr:rowOff>
    </xdr:to>
    <xdr:sp>
      <xdr:nvSpPr>
        <xdr:cNvPr id="500" name="Line 34"/>
        <xdr:cNvSpPr>
          <a:spLocks/>
        </xdr:cNvSpPr>
      </xdr:nvSpPr>
      <xdr:spPr>
        <a:xfrm flipH="1">
          <a:off x="13744575" y="1767459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738</xdr:row>
      <xdr:rowOff>0</xdr:rowOff>
    </xdr:from>
    <xdr:to>
      <xdr:col>10</xdr:col>
      <xdr:colOff>590550</xdr:colOff>
      <xdr:row>742</xdr:row>
      <xdr:rowOff>161925</xdr:rowOff>
    </xdr:to>
    <xdr:sp>
      <xdr:nvSpPr>
        <xdr:cNvPr id="501" name="Line 32"/>
        <xdr:cNvSpPr>
          <a:spLocks/>
        </xdr:cNvSpPr>
      </xdr:nvSpPr>
      <xdr:spPr>
        <a:xfrm flipH="1">
          <a:off x="6057900"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502" name="Line 33"/>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738</xdr:row>
      <xdr:rowOff>0</xdr:rowOff>
    </xdr:from>
    <xdr:to>
      <xdr:col>10</xdr:col>
      <xdr:colOff>590550</xdr:colOff>
      <xdr:row>742</xdr:row>
      <xdr:rowOff>161925</xdr:rowOff>
    </xdr:to>
    <xdr:sp>
      <xdr:nvSpPr>
        <xdr:cNvPr id="503" name="Line 34"/>
        <xdr:cNvSpPr>
          <a:spLocks/>
        </xdr:cNvSpPr>
      </xdr:nvSpPr>
      <xdr:spPr>
        <a:xfrm flipH="1">
          <a:off x="6057900"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504" name="Line 35"/>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738</xdr:row>
      <xdr:rowOff>0</xdr:rowOff>
    </xdr:from>
    <xdr:to>
      <xdr:col>23</xdr:col>
      <xdr:colOff>590550</xdr:colOff>
      <xdr:row>742</xdr:row>
      <xdr:rowOff>161925</xdr:rowOff>
    </xdr:to>
    <xdr:sp>
      <xdr:nvSpPr>
        <xdr:cNvPr id="505" name="Line 36"/>
        <xdr:cNvSpPr>
          <a:spLocks/>
        </xdr:cNvSpPr>
      </xdr:nvSpPr>
      <xdr:spPr>
        <a:xfrm flipH="1">
          <a:off x="14068425" y="1716976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738</xdr:row>
      <xdr:rowOff>19050</xdr:rowOff>
    </xdr:from>
    <xdr:to>
      <xdr:col>24</xdr:col>
      <xdr:colOff>485775</xdr:colOff>
      <xdr:row>743</xdr:row>
      <xdr:rowOff>0</xdr:rowOff>
    </xdr:to>
    <xdr:sp>
      <xdr:nvSpPr>
        <xdr:cNvPr id="506" name="Line 34"/>
        <xdr:cNvSpPr>
          <a:spLocks/>
        </xdr:cNvSpPr>
      </xdr:nvSpPr>
      <xdr:spPr>
        <a:xfrm flipH="1">
          <a:off x="13744575" y="171716700"/>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717</xdr:row>
      <xdr:rowOff>0</xdr:rowOff>
    </xdr:from>
    <xdr:to>
      <xdr:col>10</xdr:col>
      <xdr:colOff>590550</xdr:colOff>
      <xdr:row>721</xdr:row>
      <xdr:rowOff>161925</xdr:rowOff>
    </xdr:to>
    <xdr:sp>
      <xdr:nvSpPr>
        <xdr:cNvPr id="507" name="Line 32"/>
        <xdr:cNvSpPr>
          <a:spLocks/>
        </xdr:cNvSpPr>
      </xdr:nvSpPr>
      <xdr:spPr>
        <a:xfrm flipH="1">
          <a:off x="6057900"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508" name="Line 33"/>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717</xdr:row>
      <xdr:rowOff>0</xdr:rowOff>
    </xdr:from>
    <xdr:to>
      <xdr:col>10</xdr:col>
      <xdr:colOff>590550</xdr:colOff>
      <xdr:row>721</xdr:row>
      <xdr:rowOff>161925</xdr:rowOff>
    </xdr:to>
    <xdr:sp>
      <xdr:nvSpPr>
        <xdr:cNvPr id="509" name="Line 34"/>
        <xdr:cNvSpPr>
          <a:spLocks/>
        </xdr:cNvSpPr>
      </xdr:nvSpPr>
      <xdr:spPr>
        <a:xfrm flipH="1">
          <a:off x="6057900"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510" name="Line 35"/>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717</xdr:row>
      <xdr:rowOff>0</xdr:rowOff>
    </xdr:from>
    <xdr:to>
      <xdr:col>23</xdr:col>
      <xdr:colOff>590550</xdr:colOff>
      <xdr:row>721</xdr:row>
      <xdr:rowOff>161925</xdr:rowOff>
    </xdr:to>
    <xdr:sp>
      <xdr:nvSpPr>
        <xdr:cNvPr id="511" name="Line 36"/>
        <xdr:cNvSpPr>
          <a:spLocks/>
        </xdr:cNvSpPr>
      </xdr:nvSpPr>
      <xdr:spPr>
        <a:xfrm flipH="1">
          <a:off x="14068425" y="166668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717</xdr:row>
      <xdr:rowOff>19050</xdr:rowOff>
    </xdr:from>
    <xdr:to>
      <xdr:col>24</xdr:col>
      <xdr:colOff>485775</xdr:colOff>
      <xdr:row>722</xdr:row>
      <xdr:rowOff>0</xdr:rowOff>
    </xdr:to>
    <xdr:sp>
      <xdr:nvSpPr>
        <xdr:cNvPr id="512" name="Line 34"/>
        <xdr:cNvSpPr>
          <a:spLocks/>
        </xdr:cNvSpPr>
      </xdr:nvSpPr>
      <xdr:spPr>
        <a:xfrm flipH="1">
          <a:off x="13744575" y="166687500"/>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695</xdr:row>
      <xdr:rowOff>0</xdr:rowOff>
    </xdr:from>
    <xdr:to>
      <xdr:col>10</xdr:col>
      <xdr:colOff>590550</xdr:colOff>
      <xdr:row>699</xdr:row>
      <xdr:rowOff>161925</xdr:rowOff>
    </xdr:to>
    <xdr:sp>
      <xdr:nvSpPr>
        <xdr:cNvPr id="513" name="Line 32"/>
        <xdr:cNvSpPr>
          <a:spLocks/>
        </xdr:cNvSpPr>
      </xdr:nvSpPr>
      <xdr:spPr>
        <a:xfrm flipH="1">
          <a:off x="6057900"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514" name="Line 33"/>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695</xdr:row>
      <xdr:rowOff>0</xdr:rowOff>
    </xdr:from>
    <xdr:to>
      <xdr:col>10</xdr:col>
      <xdr:colOff>590550</xdr:colOff>
      <xdr:row>699</xdr:row>
      <xdr:rowOff>161925</xdr:rowOff>
    </xdr:to>
    <xdr:sp>
      <xdr:nvSpPr>
        <xdr:cNvPr id="515" name="Line 34"/>
        <xdr:cNvSpPr>
          <a:spLocks/>
        </xdr:cNvSpPr>
      </xdr:nvSpPr>
      <xdr:spPr>
        <a:xfrm flipH="1">
          <a:off x="6057900"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516" name="Line 35"/>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695</xdr:row>
      <xdr:rowOff>0</xdr:rowOff>
    </xdr:from>
    <xdr:to>
      <xdr:col>23</xdr:col>
      <xdr:colOff>590550</xdr:colOff>
      <xdr:row>699</xdr:row>
      <xdr:rowOff>161925</xdr:rowOff>
    </xdr:to>
    <xdr:sp>
      <xdr:nvSpPr>
        <xdr:cNvPr id="517" name="Line 36"/>
        <xdr:cNvSpPr>
          <a:spLocks/>
        </xdr:cNvSpPr>
      </xdr:nvSpPr>
      <xdr:spPr>
        <a:xfrm flipH="1">
          <a:off x="14068425" y="161639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695</xdr:row>
      <xdr:rowOff>19050</xdr:rowOff>
    </xdr:from>
    <xdr:to>
      <xdr:col>24</xdr:col>
      <xdr:colOff>485775</xdr:colOff>
      <xdr:row>700</xdr:row>
      <xdr:rowOff>0</xdr:rowOff>
    </xdr:to>
    <xdr:sp>
      <xdr:nvSpPr>
        <xdr:cNvPr id="518" name="Line 34"/>
        <xdr:cNvSpPr>
          <a:spLocks/>
        </xdr:cNvSpPr>
      </xdr:nvSpPr>
      <xdr:spPr>
        <a:xfrm flipH="1">
          <a:off x="13744575" y="1616583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674</xdr:row>
      <xdr:rowOff>0</xdr:rowOff>
    </xdr:from>
    <xdr:to>
      <xdr:col>10</xdr:col>
      <xdr:colOff>590550</xdr:colOff>
      <xdr:row>678</xdr:row>
      <xdr:rowOff>161925</xdr:rowOff>
    </xdr:to>
    <xdr:sp>
      <xdr:nvSpPr>
        <xdr:cNvPr id="519" name="Line 32"/>
        <xdr:cNvSpPr>
          <a:spLocks/>
        </xdr:cNvSpPr>
      </xdr:nvSpPr>
      <xdr:spPr>
        <a:xfrm flipH="1">
          <a:off x="6057900"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520" name="Line 33"/>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674</xdr:row>
      <xdr:rowOff>0</xdr:rowOff>
    </xdr:from>
    <xdr:to>
      <xdr:col>10</xdr:col>
      <xdr:colOff>590550</xdr:colOff>
      <xdr:row>678</xdr:row>
      <xdr:rowOff>161925</xdr:rowOff>
    </xdr:to>
    <xdr:sp>
      <xdr:nvSpPr>
        <xdr:cNvPr id="521" name="Line 34"/>
        <xdr:cNvSpPr>
          <a:spLocks/>
        </xdr:cNvSpPr>
      </xdr:nvSpPr>
      <xdr:spPr>
        <a:xfrm flipH="1">
          <a:off x="6057900"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522" name="Line 35"/>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674</xdr:row>
      <xdr:rowOff>0</xdr:rowOff>
    </xdr:from>
    <xdr:to>
      <xdr:col>23</xdr:col>
      <xdr:colOff>590550</xdr:colOff>
      <xdr:row>678</xdr:row>
      <xdr:rowOff>161925</xdr:rowOff>
    </xdr:to>
    <xdr:sp>
      <xdr:nvSpPr>
        <xdr:cNvPr id="523" name="Line 36"/>
        <xdr:cNvSpPr>
          <a:spLocks/>
        </xdr:cNvSpPr>
      </xdr:nvSpPr>
      <xdr:spPr>
        <a:xfrm flipH="1">
          <a:off x="14068425" y="1566576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674</xdr:row>
      <xdr:rowOff>19050</xdr:rowOff>
    </xdr:from>
    <xdr:to>
      <xdr:col>24</xdr:col>
      <xdr:colOff>485775</xdr:colOff>
      <xdr:row>679</xdr:row>
      <xdr:rowOff>0</xdr:rowOff>
    </xdr:to>
    <xdr:sp>
      <xdr:nvSpPr>
        <xdr:cNvPr id="524" name="Line 34"/>
        <xdr:cNvSpPr>
          <a:spLocks/>
        </xdr:cNvSpPr>
      </xdr:nvSpPr>
      <xdr:spPr>
        <a:xfrm flipH="1">
          <a:off x="13744575" y="156676725"/>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653</xdr:row>
      <xdr:rowOff>0</xdr:rowOff>
    </xdr:from>
    <xdr:to>
      <xdr:col>10</xdr:col>
      <xdr:colOff>590550</xdr:colOff>
      <xdr:row>657</xdr:row>
      <xdr:rowOff>161925</xdr:rowOff>
    </xdr:to>
    <xdr:sp>
      <xdr:nvSpPr>
        <xdr:cNvPr id="525" name="Line 32"/>
        <xdr:cNvSpPr>
          <a:spLocks/>
        </xdr:cNvSpPr>
      </xdr:nvSpPr>
      <xdr:spPr>
        <a:xfrm flipH="1">
          <a:off x="6057900"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526" name="Line 33"/>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653</xdr:row>
      <xdr:rowOff>0</xdr:rowOff>
    </xdr:from>
    <xdr:to>
      <xdr:col>10</xdr:col>
      <xdr:colOff>590550</xdr:colOff>
      <xdr:row>657</xdr:row>
      <xdr:rowOff>161925</xdr:rowOff>
    </xdr:to>
    <xdr:sp>
      <xdr:nvSpPr>
        <xdr:cNvPr id="527" name="Line 34"/>
        <xdr:cNvSpPr>
          <a:spLocks/>
        </xdr:cNvSpPr>
      </xdr:nvSpPr>
      <xdr:spPr>
        <a:xfrm flipH="1">
          <a:off x="6057900"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528" name="Line 35"/>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653</xdr:row>
      <xdr:rowOff>0</xdr:rowOff>
    </xdr:from>
    <xdr:to>
      <xdr:col>23</xdr:col>
      <xdr:colOff>590550</xdr:colOff>
      <xdr:row>657</xdr:row>
      <xdr:rowOff>161925</xdr:rowOff>
    </xdr:to>
    <xdr:sp>
      <xdr:nvSpPr>
        <xdr:cNvPr id="529" name="Line 36"/>
        <xdr:cNvSpPr>
          <a:spLocks/>
        </xdr:cNvSpPr>
      </xdr:nvSpPr>
      <xdr:spPr>
        <a:xfrm flipH="1">
          <a:off x="14068425" y="1513522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653</xdr:row>
      <xdr:rowOff>19050</xdr:rowOff>
    </xdr:from>
    <xdr:to>
      <xdr:col>24</xdr:col>
      <xdr:colOff>485775</xdr:colOff>
      <xdr:row>658</xdr:row>
      <xdr:rowOff>0</xdr:rowOff>
    </xdr:to>
    <xdr:sp>
      <xdr:nvSpPr>
        <xdr:cNvPr id="530" name="Line 34"/>
        <xdr:cNvSpPr>
          <a:spLocks/>
        </xdr:cNvSpPr>
      </xdr:nvSpPr>
      <xdr:spPr>
        <a:xfrm flipH="1">
          <a:off x="13744575" y="151371300"/>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632</xdr:row>
      <xdr:rowOff>0</xdr:rowOff>
    </xdr:from>
    <xdr:to>
      <xdr:col>10</xdr:col>
      <xdr:colOff>590550</xdr:colOff>
      <xdr:row>636</xdr:row>
      <xdr:rowOff>161925</xdr:rowOff>
    </xdr:to>
    <xdr:sp>
      <xdr:nvSpPr>
        <xdr:cNvPr id="531" name="Line 32"/>
        <xdr:cNvSpPr>
          <a:spLocks/>
        </xdr:cNvSpPr>
      </xdr:nvSpPr>
      <xdr:spPr>
        <a:xfrm flipH="1">
          <a:off x="6057900"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532" name="Line 33"/>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632</xdr:row>
      <xdr:rowOff>0</xdr:rowOff>
    </xdr:from>
    <xdr:to>
      <xdr:col>10</xdr:col>
      <xdr:colOff>590550</xdr:colOff>
      <xdr:row>636</xdr:row>
      <xdr:rowOff>161925</xdr:rowOff>
    </xdr:to>
    <xdr:sp>
      <xdr:nvSpPr>
        <xdr:cNvPr id="533" name="Line 34"/>
        <xdr:cNvSpPr>
          <a:spLocks/>
        </xdr:cNvSpPr>
      </xdr:nvSpPr>
      <xdr:spPr>
        <a:xfrm flipH="1">
          <a:off x="6057900"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534" name="Line 35"/>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632</xdr:row>
      <xdr:rowOff>0</xdr:rowOff>
    </xdr:from>
    <xdr:to>
      <xdr:col>23</xdr:col>
      <xdr:colOff>590550</xdr:colOff>
      <xdr:row>636</xdr:row>
      <xdr:rowOff>161925</xdr:rowOff>
    </xdr:to>
    <xdr:sp>
      <xdr:nvSpPr>
        <xdr:cNvPr id="535" name="Line 36"/>
        <xdr:cNvSpPr>
          <a:spLocks/>
        </xdr:cNvSpPr>
      </xdr:nvSpPr>
      <xdr:spPr>
        <a:xfrm flipH="1">
          <a:off x="14068425" y="1472374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632</xdr:row>
      <xdr:rowOff>19050</xdr:rowOff>
    </xdr:from>
    <xdr:to>
      <xdr:col>24</xdr:col>
      <xdr:colOff>485775</xdr:colOff>
      <xdr:row>637</xdr:row>
      <xdr:rowOff>0</xdr:rowOff>
    </xdr:to>
    <xdr:sp>
      <xdr:nvSpPr>
        <xdr:cNvPr id="536" name="Line 34"/>
        <xdr:cNvSpPr>
          <a:spLocks/>
        </xdr:cNvSpPr>
      </xdr:nvSpPr>
      <xdr:spPr>
        <a:xfrm flipH="1">
          <a:off x="13744575" y="1472565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610</xdr:row>
      <xdr:rowOff>0</xdr:rowOff>
    </xdr:from>
    <xdr:to>
      <xdr:col>10</xdr:col>
      <xdr:colOff>590550</xdr:colOff>
      <xdr:row>614</xdr:row>
      <xdr:rowOff>161925</xdr:rowOff>
    </xdr:to>
    <xdr:sp>
      <xdr:nvSpPr>
        <xdr:cNvPr id="537" name="Line 32"/>
        <xdr:cNvSpPr>
          <a:spLocks/>
        </xdr:cNvSpPr>
      </xdr:nvSpPr>
      <xdr:spPr>
        <a:xfrm flipH="1">
          <a:off x="6057900"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538" name="Line 33"/>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610</xdr:row>
      <xdr:rowOff>0</xdr:rowOff>
    </xdr:from>
    <xdr:to>
      <xdr:col>10</xdr:col>
      <xdr:colOff>590550</xdr:colOff>
      <xdr:row>614</xdr:row>
      <xdr:rowOff>161925</xdr:rowOff>
    </xdr:to>
    <xdr:sp>
      <xdr:nvSpPr>
        <xdr:cNvPr id="539" name="Line 34"/>
        <xdr:cNvSpPr>
          <a:spLocks/>
        </xdr:cNvSpPr>
      </xdr:nvSpPr>
      <xdr:spPr>
        <a:xfrm flipH="1">
          <a:off x="6057900"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540" name="Line 35"/>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610</xdr:row>
      <xdr:rowOff>0</xdr:rowOff>
    </xdr:from>
    <xdr:to>
      <xdr:col>23</xdr:col>
      <xdr:colOff>590550</xdr:colOff>
      <xdr:row>614</xdr:row>
      <xdr:rowOff>161925</xdr:rowOff>
    </xdr:to>
    <xdr:sp>
      <xdr:nvSpPr>
        <xdr:cNvPr id="541" name="Line 36"/>
        <xdr:cNvSpPr>
          <a:spLocks/>
        </xdr:cNvSpPr>
      </xdr:nvSpPr>
      <xdr:spPr>
        <a:xfrm flipH="1">
          <a:off x="14068425" y="1417415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610</xdr:row>
      <xdr:rowOff>19050</xdr:rowOff>
    </xdr:from>
    <xdr:to>
      <xdr:col>24</xdr:col>
      <xdr:colOff>485775</xdr:colOff>
      <xdr:row>615</xdr:row>
      <xdr:rowOff>0</xdr:rowOff>
    </xdr:to>
    <xdr:sp>
      <xdr:nvSpPr>
        <xdr:cNvPr id="542" name="Line 34"/>
        <xdr:cNvSpPr>
          <a:spLocks/>
        </xdr:cNvSpPr>
      </xdr:nvSpPr>
      <xdr:spPr>
        <a:xfrm flipH="1">
          <a:off x="13744575" y="1417605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589</xdr:row>
      <xdr:rowOff>0</xdr:rowOff>
    </xdr:from>
    <xdr:to>
      <xdr:col>10</xdr:col>
      <xdr:colOff>590550</xdr:colOff>
      <xdr:row>593</xdr:row>
      <xdr:rowOff>161925</xdr:rowOff>
    </xdr:to>
    <xdr:sp>
      <xdr:nvSpPr>
        <xdr:cNvPr id="543" name="Line 32"/>
        <xdr:cNvSpPr>
          <a:spLocks/>
        </xdr:cNvSpPr>
      </xdr:nvSpPr>
      <xdr:spPr>
        <a:xfrm flipH="1">
          <a:off x="6057900"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544" name="Line 33"/>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589</xdr:row>
      <xdr:rowOff>0</xdr:rowOff>
    </xdr:from>
    <xdr:to>
      <xdr:col>10</xdr:col>
      <xdr:colOff>590550</xdr:colOff>
      <xdr:row>593</xdr:row>
      <xdr:rowOff>161925</xdr:rowOff>
    </xdr:to>
    <xdr:sp>
      <xdr:nvSpPr>
        <xdr:cNvPr id="545" name="Line 34"/>
        <xdr:cNvSpPr>
          <a:spLocks/>
        </xdr:cNvSpPr>
      </xdr:nvSpPr>
      <xdr:spPr>
        <a:xfrm flipH="1">
          <a:off x="6057900"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546" name="Line 35"/>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589</xdr:row>
      <xdr:rowOff>0</xdr:rowOff>
    </xdr:from>
    <xdr:to>
      <xdr:col>23</xdr:col>
      <xdr:colOff>590550</xdr:colOff>
      <xdr:row>593</xdr:row>
      <xdr:rowOff>161925</xdr:rowOff>
    </xdr:to>
    <xdr:sp>
      <xdr:nvSpPr>
        <xdr:cNvPr id="547" name="Line 36"/>
        <xdr:cNvSpPr>
          <a:spLocks/>
        </xdr:cNvSpPr>
      </xdr:nvSpPr>
      <xdr:spPr>
        <a:xfrm flipH="1">
          <a:off x="14068425" y="1367123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589</xdr:row>
      <xdr:rowOff>19050</xdr:rowOff>
    </xdr:from>
    <xdr:to>
      <xdr:col>24</xdr:col>
      <xdr:colOff>485775</xdr:colOff>
      <xdr:row>594</xdr:row>
      <xdr:rowOff>0</xdr:rowOff>
    </xdr:to>
    <xdr:sp>
      <xdr:nvSpPr>
        <xdr:cNvPr id="548" name="Line 34"/>
        <xdr:cNvSpPr>
          <a:spLocks/>
        </xdr:cNvSpPr>
      </xdr:nvSpPr>
      <xdr:spPr>
        <a:xfrm flipH="1">
          <a:off x="13744575" y="136731375"/>
          <a:ext cx="1247775" cy="1304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568</xdr:row>
      <xdr:rowOff>0</xdr:rowOff>
    </xdr:from>
    <xdr:to>
      <xdr:col>10</xdr:col>
      <xdr:colOff>590550</xdr:colOff>
      <xdr:row>572</xdr:row>
      <xdr:rowOff>161925</xdr:rowOff>
    </xdr:to>
    <xdr:sp>
      <xdr:nvSpPr>
        <xdr:cNvPr id="549" name="Line 32"/>
        <xdr:cNvSpPr>
          <a:spLocks/>
        </xdr:cNvSpPr>
      </xdr:nvSpPr>
      <xdr:spPr>
        <a:xfrm flipH="1">
          <a:off x="6057900"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550" name="Line 33"/>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568</xdr:row>
      <xdr:rowOff>0</xdr:rowOff>
    </xdr:from>
    <xdr:to>
      <xdr:col>10</xdr:col>
      <xdr:colOff>590550</xdr:colOff>
      <xdr:row>572</xdr:row>
      <xdr:rowOff>161925</xdr:rowOff>
    </xdr:to>
    <xdr:sp>
      <xdr:nvSpPr>
        <xdr:cNvPr id="551" name="Line 34"/>
        <xdr:cNvSpPr>
          <a:spLocks/>
        </xdr:cNvSpPr>
      </xdr:nvSpPr>
      <xdr:spPr>
        <a:xfrm flipH="1">
          <a:off x="6057900"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552" name="Line 35"/>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568</xdr:row>
      <xdr:rowOff>0</xdr:rowOff>
    </xdr:from>
    <xdr:to>
      <xdr:col>23</xdr:col>
      <xdr:colOff>590550</xdr:colOff>
      <xdr:row>572</xdr:row>
      <xdr:rowOff>161925</xdr:rowOff>
    </xdr:to>
    <xdr:sp>
      <xdr:nvSpPr>
        <xdr:cNvPr id="553" name="Line 36"/>
        <xdr:cNvSpPr>
          <a:spLocks/>
        </xdr:cNvSpPr>
      </xdr:nvSpPr>
      <xdr:spPr>
        <a:xfrm flipH="1">
          <a:off x="14068425" y="1316831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568</xdr:row>
      <xdr:rowOff>19050</xdr:rowOff>
    </xdr:from>
    <xdr:to>
      <xdr:col>24</xdr:col>
      <xdr:colOff>485775</xdr:colOff>
      <xdr:row>573</xdr:row>
      <xdr:rowOff>0</xdr:rowOff>
    </xdr:to>
    <xdr:sp>
      <xdr:nvSpPr>
        <xdr:cNvPr id="554" name="Line 34"/>
        <xdr:cNvSpPr>
          <a:spLocks/>
        </xdr:cNvSpPr>
      </xdr:nvSpPr>
      <xdr:spPr>
        <a:xfrm flipH="1">
          <a:off x="13744575" y="131702175"/>
          <a:ext cx="1247775" cy="12477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546</xdr:row>
      <xdr:rowOff>0</xdr:rowOff>
    </xdr:from>
    <xdr:to>
      <xdr:col>10</xdr:col>
      <xdr:colOff>590550</xdr:colOff>
      <xdr:row>550</xdr:row>
      <xdr:rowOff>161925</xdr:rowOff>
    </xdr:to>
    <xdr:sp>
      <xdr:nvSpPr>
        <xdr:cNvPr id="555" name="Line 32"/>
        <xdr:cNvSpPr>
          <a:spLocks/>
        </xdr:cNvSpPr>
      </xdr:nvSpPr>
      <xdr:spPr>
        <a:xfrm flipH="1">
          <a:off x="6057900"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556" name="Line 33"/>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546</xdr:row>
      <xdr:rowOff>0</xdr:rowOff>
    </xdr:from>
    <xdr:to>
      <xdr:col>10</xdr:col>
      <xdr:colOff>590550</xdr:colOff>
      <xdr:row>550</xdr:row>
      <xdr:rowOff>161925</xdr:rowOff>
    </xdr:to>
    <xdr:sp>
      <xdr:nvSpPr>
        <xdr:cNvPr id="557" name="Line 34"/>
        <xdr:cNvSpPr>
          <a:spLocks/>
        </xdr:cNvSpPr>
      </xdr:nvSpPr>
      <xdr:spPr>
        <a:xfrm flipH="1">
          <a:off x="6057900"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558" name="Line 35"/>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546</xdr:row>
      <xdr:rowOff>0</xdr:rowOff>
    </xdr:from>
    <xdr:to>
      <xdr:col>23</xdr:col>
      <xdr:colOff>590550</xdr:colOff>
      <xdr:row>550</xdr:row>
      <xdr:rowOff>161925</xdr:rowOff>
    </xdr:to>
    <xdr:sp>
      <xdr:nvSpPr>
        <xdr:cNvPr id="559" name="Line 36"/>
        <xdr:cNvSpPr>
          <a:spLocks/>
        </xdr:cNvSpPr>
      </xdr:nvSpPr>
      <xdr:spPr>
        <a:xfrm flipH="1">
          <a:off x="14068425" y="126653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546</xdr:row>
      <xdr:rowOff>19050</xdr:rowOff>
    </xdr:from>
    <xdr:to>
      <xdr:col>24</xdr:col>
      <xdr:colOff>485775</xdr:colOff>
      <xdr:row>551</xdr:row>
      <xdr:rowOff>0</xdr:rowOff>
    </xdr:to>
    <xdr:sp>
      <xdr:nvSpPr>
        <xdr:cNvPr id="560" name="Line 34"/>
        <xdr:cNvSpPr>
          <a:spLocks/>
        </xdr:cNvSpPr>
      </xdr:nvSpPr>
      <xdr:spPr>
        <a:xfrm flipH="1">
          <a:off x="13744575" y="1266729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525</xdr:row>
      <xdr:rowOff>0</xdr:rowOff>
    </xdr:from>
    <xdr:to>
      <xdr:col>10</xdr:col>
      <xdr:colOff>590550</xdr:colOff>
      <xdr:row>529</xdr:row>
      <xdr:rowOff>161925</xdr:rowOff>
    </xdr:to>
    <xdr:sp>
      <xdr:nvSpPr>
        <xdr:cNvPr id="561" name="Line 32"/>
        <xdr:cNvSpPr>
          <a:spLocks/>
        </xdr:cNvSpPr>
      </xdr:nvSpPr>
      <xdr:spPr>
        <a:xfrm flipH="1">
          <a:off x="6057900"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562" name="Line 33"/>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525</xdr:row>
      <xdr:rowOff>0</xdr:rowOff>
    </xdr:from>
    <xdr:to>
      <xdr:col>10</xdr:col>
      <xdr:colOff>590550</xdr:colOff>
      <xdr:row>529</xdr:row>
      <xdr:rowOff>161925</xdr:rowOff>
    </xdr:to>
    <xdr:sp>
      <xdr:nvSpPr>
        <xdr:cNvPr id="563" name="Line 34"/>
        <xdr:cNvSpPr>
          <a:spLocks/>
        </xdr:cNvSpPr>
      </xdr:nvSpPr>
      <xdr:spPr>
        <a:xfrm flipH="1">
          <a:off x="6057900"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564" name="Line 35"/>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525</xdr:row>
      <xdr:rowOff>0</xdr:rowOff>
    </xdr:from>
    <xdr:to>
      <xdr:col>23</xdr:col>
      <xdr:colOff>590550</xdr:colOff>
      <xdr:row>529</xdr:row>
      <xdr:rowOff>161925</xdr:rowOff>
    </xdr:to>
    <xdr:sp>
      <xdr:nvSpPr>
        <xdr:cNvPr id="565" name="Line 36"/>
        <xdr:cNvSpPr>
          <a:spLocks/>
        </xdr:cNvSpPr>
      </xdr:nvSpPr>
      <xdr:spPr>
        <a:xfrm flipH="1">
          <a:off x="14068425" y="12167235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525</xdr:row>
      <xdr:rowOff>19050</xdr:rowOff>
    </xdr:from>
    <xdr:to>
      <xdr:col>24</xdr:col>
      <xdr:colOff>485775</xdr:colOff>
      <xdr:row>530</xdr:row>
      <xdr:rowOff>0</xdr:rowOff>
    </xdr:to>
    <xdr:sp>
      <xdr:nvSpPr>
        <xdr:cNvPr id="566" name="Line 34"/>
        <xdr:cNvSpPr>
          <a:spLocks/>
        </xdr:cNvSpPr>
      </xdr:nvSpPr>
      <xdr:spPr>
        <a:xfrm flipH="1">
          <a:off x="13744575" y="121691400"/>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504</xdr:row>
      <xdr:rowOff>0</xdr:rowOff>
    </xdr:from>
    <xdr:to>
      <xdr:col>10</xdr:col>
      <xdr:colOff>590550</xdr:colOff>
      <xdr:row>508</xdr:row>
      <xdr:rowOff>161925</xdr:rowOff>
    </xdr:to>
    <xdr:sp>
      <xdr:nvSpPr>
        <xdr:cNvPr id="567" name="Line 32"/>
        <xdr:cNvSpPr>
          <a:spLocks/>
        </xdr:cNvSpPr>
      </xdr:nvSpPr>
      <xdr:spPr>
        <a:xfrm flipH="1">
          <a:off x="6057900"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568" name="Line 33"/>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504</xdr:row>
      <xdr:rowOff>0</xdr:rowOff>
    </xdr:from>
    <xdr:to>
      <xdr:col>10</xdr:col>
      <xdr:colOff>590550</xdr:colOff>
      <xdr:row>508</xdr:row>
      <xdr:rowOff>161925</xdr:rowOff>
    </xdr:to>
    <xdr:sp>
      <xdr:nvSpPr>
        <xdr:cNvPr id="569" name="Line 34"/>
        <xdr:cNvSpPr>
          <a:spLocks/>
        </xdr:cNvSpPr>
      </xdr:nvSpPr>
      <xdr:spPr>
        <a:xfrm flipH="1">
          <a:off x="6057900"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570" name="Line 35"/>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504</xdr:row>
      <xdr:rowOff>0</xdr:rowOff>
    </xdr:from>
    <xdr:to>
      <xdr:col>23</xdr:col>
      <xdr:colOff>590550</xdr:colOff>
      <xdr:row>508</xdr:row>
      <xdr:rowOff>161925</xdr:rowOff>
    </xdr:to>
    <xdr:sp>
      <xdr:nvSpPr>
        <xdr:cNvPr id="571" name="Line 36"/>
        <xdr:cNvSpPr>
          <a:spLocks/>
        </xdr:cNvSpPr>
      </xdr:nvSpPr>
      <xdr:spPr>
        <a:xfrm flipH="1">
          <a:off x="14068425" y="11636692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504</xdr:row>
      <xdr:rowOff>19050</xdr:rowOff>
    </xdr:from>
    <xdr:to>
      <xdr:col>24</xdr:col>
      <xdr:colOff>485775</xdr:colOff>
      <xdr:row>509</xdr:row>
      <xdr:rowOff>0</xdr:rowOff>
    </xdr:to>
    <xdr:sp>
      <xdr:nvSpPr>
        <xdr:cNvPr id="572" name="Line 34"/>
        <xdr:cNvSpPr>
          <a:spLocks/>
        </xdr:cNvSpPr>
      </xdr:nvSpPr>
      <xdr:spPr>
        <a:xfrm flipH="1">
          <a:off x="13744575" y="116385975"/>
          <a:ext cx="124777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823</xdr:row>
      <xdr:rowOff>0</xdr:rowOff>
    </xdr:from>
    <xdr:to>
      <xdr:col>10</xdr:col>
      <xdr:colOff>590550</xdr:colOff>
      <xdr:row>827</xdr:row>
      <xdr:rowOff>161925</xdr:rowOff>
    </xdr:to>
    <xdr:sp>
      <xdr:nvSpPr>
        <xdr:cNvPr id="573" name="Line 32"/>
        <xdr:cNvSpPr>
          <a:spLocks/>
        </xdr:cNvSpPr>
      </xdr:nvSpPr>
      <xdr:spPr>
        <a:xfrm flipH="1">
          <a:off x="6057900"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574" name="Line 33"/>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823</xdr:row>
      <xdr:rowOff>0</xdr:rowOff>
    </xdr:from>
    <xdr:to>
      <xdr:col>10</xdr:col>
      <xdr:colOff>590550</xdr:colOff>
      <xdr:row>827</xdr:row>
      <xdr:rowOff>161925</xdr:rowOff>
    </xdr:to>
    <xdr:sp>
      <xdr:nvSpPr>
        <xdr:cNvPr id="575" name="Line 34"/>
        <xdr:cNvSpPr>
          <a:spLocks/>
        </xdr:cNvSpPr>
      </xdr:nvSpPr>
      <xdr:spPr>
        <a:xfrm flipH="1">
          <a:off x="6057900"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576" name="Line 35"/>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823</xdr:row>
      <xdr:rowOff>0</xdr:rowOff>
    </xdr:from>
    <xdr:to>
      <xdr:col>23</xdr:col>
      <xdr:colOff>590550</xdr:colOff>
      <xdr:row>827</xdr:row>
      <xdr:rowOff>161925</xdr:rowOff>
    </xdr:to>
    <xdr:sp>
      <xdr:nvSpPr>
        <xdr:cNvPr id="577" name="Line 36"/>
        <xdr:cNvSpPr>
          <a:spLocks/>
        </xdr:cNvSpPr>
      </xdr:nvSpPr>
      <xdr:spPr>
        <a:xfrm flipH="1">
          <a:off x="14068425" y="191643000"/>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823</xdr:row>
      <xdr:rowOff>19050</xdr:rowOff>
    </xdr:from>
    <xdr:to>
      <xdr:col>24</xdr:col>
      <xdr:colOff>485775</xdr:colOff>
      <xdr:row>828</xdr:row>
      <xdr:rowOff>0</xdr:rowOff>
    </xdr:to>
    <xdr:sp>
      <xdr:nvSpPr>
        <xdr:cNvPr id="578" name="Line 34"/>
        <xdr:cNvSpPr>
          <a:spLocks/>
        </xdr:cNvSpPr>
      </xdr:nvSpPr>
      <xdr:spPr>
        <a:xfrm flipH="1">
          <a:off x="13744575" y="191662050"/>
          <a:ext cx="1247775" cy="1276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844</xdr:row>
      <xdr:rowOff>0</xdr:rowOff>
    </xdr:from>
    <xdr:to>
      <xdr:col>10</xdr:col>
      <xdr:colOff>590550</xdr:colOff>
      <xdr:row>848</xdr:row>
      <xdr:rowOff>161925</xdr:rowOff>
    </xdr:to>
    <xdr:sp>
      <xdr:nvSpPr>
        <xdr:cNvPr id="579" name="Line 32"/>
        <xdr:cNvSpPr>
          <a:spLocks/>
        </xdr:cNvSpPr>
      </xdr:nvSpPr>
      <xdr:spPr>
        <a:xfrm flipH="1">
          <a:off x="6057900"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580" name="Line 33"/>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844</xdr:row>
      <xdr:rowOff>0</xdr:rowOff>
    </xdr:from>
    <xdr:to>
      <xdr:col>10</xdr:col>
      <xdr:colOff>590550</xdr:colOff>
      <xdr:row>848</xdr:row>
      <xdr:rowOff>161925</xdr:rowOff>
    </xdr:to>
    <xdr:sp>
      <xdr:nvSpPr>
        <xdr:cNvPr id="581" name="Line 34"/>
        <xdr:cNvSpPr>
          <a:spLocks/>
        </xdr:cNvSpPr>
      </xdr:nvSpPr>
      <xdr:spPr>
        <a:xfrm flipH="1">
          <a:off x="6057900"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582" name="Line 35"/>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152400</xdr:colOff>
      <xdr:row>844</xdr:row>
      <xdr:rowOff>0</xdr:rowOff>
    </xdr:from>
    <xdr:to>
      <xdr:col>23</xdr:col>
      <xdr:colOff>590550</xdr:colOff>
      <xdr:row>848</xdr:row>
      <xdr:rowOff>161925</xdr:rowOff>
    </xdr:to>
    <xdr:sp>
      <xdr:nvSpPr>
        <xdr:cNvPr id="583" name="Line 36"/>
        <xdr:cNvSpPr>
          <a:spLocks/>
        </xdr:cNvSpPr>
      </xdr:nvSpPr>
      <xdr:spPr>
        <a:xfrm flipH="1">
          <a:off x="14068425" y="196624575"/>
          <a:ext cx="438150"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844</xdr:row>
      <xdr:rowOff>19050</xdr:rowOff>
    </xdr:from>
    <xdr:to>
      <xdr:col>24</xdr:col>
      <xdr:colOff>485775</xdr:colOff>
      <xdr:row>849</xdr:row>
      <xdr:rowOff>0</xdr:rowOff>
    </xdr:to>
    <xdr:sp>
      <xdr:nvSpPr>
        <xdr:cNvPr id="584" name="Line 34"/>
        <xdr:cNvSpPr>
          <a:spLocks/>
        </xdr:cNvSpPr>
      </xdr:nvSpPr>
      <xdr:spPr>
        <a:xfrm flipH="1">
          <a:off x="13744575" y="19664362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58</xdr:row>
      <xdr:rowOff>28575</xdr:rowOff>
    </xdr:from>
    <xdr:to>
      <xdr:col>11</xdr:col>
      <xdr:colOff>485775</xdr:colOff>
      <xdr:row>61</xdr:row>
      <xdr:rowOff>161925</xdr:rowOff>
    </xdr:to>
    <xdr:sp>
      <xdr:nvSpPr>
        <xdr:cNvPr id="585" name="Line 34"/>
        <xdr:cNvSpPr>
          <a:spLocks/>
        </xdr:cNvSpPr>
      </xdr:nvSpPr>
      <xdr:spPr>
        <a:xfrm flipH="1">
          <a:off x="6057900" y="12630150"/>
          <a:ext cx="923925" cy="676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57</xdr:row>
      <xdr:rowOff>19050</xdr:rowOff>
    </xdr:from>
    <xdr:to>
      <xdr:col>24</xdr:col>
      <xdr:colOff>485775</xdr:colOff>
      <xdr:row>62</xdr:row>
      <xdr:rowOff>0</xdr:rowOff>
    </xdr:to>
    <xdr:sp>
      <xdr:nvSpPr>
        <xdr:cNvPr id="586" name="Line 34"/>
        <xdr:cNvSpPr>
          <a:spLocks/>
        </xdr:cNvSpPr>
      </xdr:nvSpPr>
      <xdr:spPr>
        <a:xfrm flipH="1">
          <a:off x="13744575" y="124491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79</xdr:row>
      <xdr:rowOff>28575</xdr:rowOff>
    </xdr:from>
    <xdr:to>
      <xdr:col>11</xdr:col>
      <xdr:colOff>485775</xdr:colOff>
      <xdr:row>82</xdr:row>
      <xdr:rowOff>161925</xdr:rowOff>
    </xdr:to>
    <xdr:sp>
      <xdr:nvSpPr>
        <xdr:cNvPr id="587" name="Line 34"/>
        <xdr:cNvSpPr>
          <a:spLocks/>
        </xdr:cNvSpPr>
      </xdr:nvSpPr>
      <xdr:spPr>
        <a:xfrm flipH="1">
          <a:off x="6057900" y="17545050"/>
          <a:ext cx="923925" cy="676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78</xdr:row>
      <xdr:rowOff>19050</xdr:rowOff>
    </xdr:from>
    <xdr:to>
      <xdr:col>24</xdr:col>
      <xdr:colOff>485775</xdr:colOff>
      <xdr:row>83</xdr:row>
      <xdr:rowOff>0</xdr:rowOff>
    </xdr:to>
    <xdr:sp>
      <xdr:nvSpPr>
        <xdr:cNvPr id="588" name="Line 34"/>
        <xdr:cNvSpPr>
          <a:spLocks/>
        </xdr:cNvSpPr>
      </xdr:nvSpPr>
      <xdr:spPr>
        <a:xfrm flipH="1">
          <a:off x="13744575" y="17364075"/>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99</xdr:row>
      <xdr:rowOff>19050</xdr:rowOff>
    </xdr:from>
    <xdr:to>
      <xdr:col>24</xdr:col>
      <xdr:colOff>485775</xdr:colOff>
      <xdr:row>104</xdr:row>
      <xdr:rowOff>0</xdr:rowOff>
    </xdr:to>
    <xdr:sp>
      <xdr:nvSpPr>
        <xdr:cNvPr id="589" name="Line 34"/>
        <xdr:cNvSpPr>
          <a:spLocks/>
        </xdr:cNvSpPr>
      </xdr:nvSpPr>
      <xdr:spPr>
        <a:xfrm flipH="1">
          <a:off x="13744575" y="219456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99</xdr:row>
      <xdr:rowOff>19050</xdr:rowOff>
    </xdr:from>
    <xdr:to>
      <xdr:col>24</xdr:col>
      <xdr:colOff>485775</xdr:colOff>
      <xdr:row>104</xdr:row>
      <xdr:rowOff>0</xdr:rowOff>
    </xdr:to>
    <xdr:sp>
      <xdr:nvSpPr>
        <xdr:cNvPr id="590" name="Line 34"/>
        <xdr:cNvSpPr>
          <a:spLocks/>
        </xdr:cNvSpPr>
      </xdr:nvSpPr>
      <xdr:spPr>
        <a:xfrm flipH="1">
          <a:off x="13744575" y="219456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100</xdr:row>
      <xdr:rowOff>28575</xdr:rowOff>
    </xdr:from>
    <xdr:to>
      <xdr:col>11</xdr:col>
      <xdr:colOff>485775</xdr:colOff>
      <xdr:row>103</xdr:row>
      <xdr:rowOff>161925</xdr:rowOff>
    </xdr:to>
    <xdr:sp>
      <xdr:nvSpPr>
        <xdr:cNvPr id="591" name="Line 34"/>
        <xdr:cNvSpPr>
          <a:spLocks/>
        </xdr:cNvSpPr>
      </xdr:nvSpPr>
      <xdr:spPr>
        <a:xfrm flipH="1">
          <a:off x="6057900" y="22126575"/>
          <a:ext cx="923925" cy="676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419100</xdr:colOff>
      <xdr:row>99</xdr:row>
      <xdr:rowOff>19050</xdr:rowOff>
    </xdr:from>
    <xdr:to>
      <xdr:col>24</xdr:col>
      <xdr:colOff>485775</xdr:colOff>
      <xdr:row>104</xdr:row>
      <xdr:rowOff>0</xdr:rowOff>
    </xdr:to>
    <xdr:sp>
      <xdr:nvSpPr>
        <xdr:cNvPr id="592" name="Line 34"/>
        <xdr:cNvSpPr>
          <a:spLocks/>
        </xdr:cNvSpPr>
      </xdr:nvSpPr>
      <xdr:spPr>
        <a:xfrm flipH="1">
          <a:off x="13744575" y="21945600"/>
          <a:ext cx="1247775" cy="876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26124;&#24344;\Documents\SD\13&#28151;&#25104;&#12524;&#12487;&#12451;&#12540;&#12473;\&#28151;&#25104;&#12522;&#12524;&#12540;&#30003;&#36796;\&#20013;&#20140;&#22823;&#23398;&#24859;&#30693;&#30476;&#36984;&#25163;&#27177;&#12522;&#12524;&#1254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12nagoyatiku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26124;&#24344;\Documents\SD\13&#28151;&#25104;&#12524;&#12487;&#12451;&#12540;&#12473;\&#28151;&#25104;&#12522;&#12524;&#12540;&#30003;&#36796;\&#27941;&#23798;&#39640;&#24859;&#30693;&#38520;&#19978;&#31478;&#25216;&#36984;&#25163;&#27177;&#22823;&#20250;&#12522;&#12524;&#12540;&#31478;&#25216;&#30003;&#36796;&#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覧表"/>
      <sheetName val="リレー個票"/>
      <sheetName val="Sheet8"/>
      <sheetName val="500m,10000m"/>
      <sheetName val="国体B・JO"/>
      <sheetName val="混成"/>
      <sheetName val="中学混成"/>
    </sheetNames>
    <sheetDataSet>
      <sheetData sheetId="3">
        <row r="3">
          <cell r="AB3" t="str">
            <v> １ 前年度選手権者</v>
          </cell>
        </row>
        <row r="4">
          <cell r="AB4" t="str">
            <v> ２ 各支部予選通過</v>
          </cell>
        </row>
        <row r="5">
          <cell r="AB5" t="str">
            <v> ３ 中部実業団･東海学生入賞</v>
          </cell>
        </row>
        <row r="6">
          <cell r="AB6" t="str">
            <v> ４ 県高校総体８位</v>
          </cell>
        </row>
        <row r="7">
          <cell r="AB7" t="str">
            <v> ５ 前年度10傑</v>
          </cell>
        </row>
        <row r="8">
          <cell r="AB8" t="str">
            <v> ６ 標準記録突破</v>
          </cell>
        </row>
        <row r="9">
          <cell r="AB9" t="str">
            <v> ７ 推薦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一覧表"/>
      <sheetName val="リレー個票"/>
      <sheetName val="Sheet8"/>
      <sheetName val="500m,10000m"/>
      <sheetName val="国体B・JO"/>
      <sheetName val="混成"/>
      <sheetName val="中学混成"/>
    </sheetNames>
    <sheetDataSet>
      <sheetData sheetId="5">
        <row r="4">
          <cell r="AI4" t="str">
            <v>Ａ</v>
          </cell>
        </row>
        <row r="5">
          <cell r="AI5" t="str">
            <v>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iawase.nagoya@gmail.com" TargetMode="Externa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rgb="FFFFFF00"/>
    <pageSetUpPr fitToPage="1"/>
  </sheetPr>
  <dimension ref="A1:AA79"/>
  <sheetViews>
    <sheetView zoomScalePageLayoutView="0" workbookViewId="0" topLeftCell="A13">
      <selection activeCell="K7" sqref="K7"/>
    </sheetView>
  </sheetViews>
  <sheetFormatPr defaultColWidth="9.140625" defaultRowHeight="15"/>
  <cols>
    <col min="1" max="6" width="9.00390625" style="13" customWidth="1"/>
    <col min="7" max="7" width="8.421875" style="13" bestFit="1" customWidth="1"/>
    <col min="8" max="16384" width="9.00390625" style="13" customWidth="1"/>
  </cols>
  <sheetData>
    <row r="1" spans="1:14" ht="16.5" customHeight="1">
      <c r="A1" s="432" t="s">
        <v>93</v>
      </c>
      <c r="B1" s="432"/>
      <c r="C1" s="432"/>
      <c r="D1" s="432"/>
      <c r="E1" s="432"/>
      <c r="F1" s="432"/>
      <c r="G1" s="432"/>
      <c r="H1" s="432"/>
      <c r="I1" s="432"/>
      <c r="J1" s="432"/>
      <c r="K1" s="432"/>
      <c r="L1" s="432"/>
      <c r="M1" s="432"/>
      <c r="N1" s="432"/>
    </row>
    <row r="2" ht="7.5" customHeight="1" thickBot="1"/>
    <row r="3" spans="1:15" ht="24" customHeight="1" thickTop="1">
      <c r="A3" s="54"/>
      <c r="B3" s="412" t="s">
        <v>65</v>
      </c>
      <c r="C3" s="446" t="s">
        <v>367</v>
      </c>
      <c r="D3" s="446"/>
      <c r="E3" s="446"/>
      <c r="F3" s="446"/>
      <c r="G3" s="446"/>
      <c r="H3" s="446"/>
      <c r="I3" s="446"/>
      <c r="J3" s="446"/>
      <c r="K3" s="446"/>
      <c r="M3" s="435" t="s">
        <v>349</v>
      </c>
      <c r="N3" s="436"/>
      <c r="O3" s="437"/>
    </row>
    <row r="4" spans="2:15" ht="24" customHeight="1">
      <c r="B4" s="412" t="s">
        <v>88</v>
      </c>
      <c r="C4" s="451">
        <v>42917</v>
      </c>
      <c r="D4" s="451"/>
      <c r="E4" s="451"/>
      <c r="F4" s="427">
        <v>42918</v>
      </c>
      <c r="G4" s="427"/>
      <c r="H4" s="427"/>
      <c r="I4" s="400"/>
      <c r="J4" s="47" t="s">
        <v>407</v>
      </c>
      <c r="K4" s="74"/>
      <c r="M4" s="438"/>
      <c r="N4" s="439"/>
      <c r="O4" s="440"/>
    </row>
    <row r="5" spans="2:15" ht="24" customHeight="1" thickBot="1">
      <c r="B5" s="412" t="s">
        <v>89</v>
      </c>
      <c r="C5" s="434" t="s">
        <v>188</v>
      </c>
      <c r="D5" s="434"/>
      <c r="E5" s="434"/>
      <c r="F5" s="434"/>
      <c r="G5" s="434"/>
      <c r="H5" s="434"/>
      <c r="I5" s="400"/>
      <c r="J5" s="74"/>
      <c r="K5" s="74"/>
      <c r="M5" s="441"/>
      <c r="N5" s="442"/>
      <c r="O5" s="443"/>
    </row>
    <row r="6" ht="7.5" customHeight="1" thickBot="1" thickTop="1"/>
    <row r="7" spans="2:15" ht="19.5" customHeight="1" thickBot="1">
      <c r="B7" s="324" t="s">
        <v>226</v>
      </c>
      <c r="C7" s="428">
        <v>42886</v>
      </c>
      <c r="D7" s="428"/>
      <c r="E7" s="428"/>
      <c r="F7" s="413" t="s">
        <v>380</v>
      </c>
      <c r="G7" s="429">
        <v>42894</v>
      </c>
      <c r="H7" s="430"/>
      <c r="I7" s="415" t="s">
        <v>381</v>
      </c>
      <c r="J7" s="414"/>
      <c r="K7" s="414"/>
      <c r="L7" s="414"/>
      <c r="M7" s="414"/>
      <c r="N7" s="414"/>
      <c r="O7" s="414"/>
    </row>
    <row r="8" spans="2:8" ht="13.5">
      <c r="B8" s="433" t="s">
        <v>227</v>
      </c>
      <c r="C8" s="433"/>
      <c r="D8" s="433"/>
      <c r="E8" s="433"/>
      <c r="F8" s="433"/>
      <c r="G8" s="433"/>
      <c r="H8" s="433"/>
    </row>
    <row r="9" spans="2:8" ht="13.5" customHeight="1">
      <c r="B9" s="444"/>
      <c r="C9" s="444"/>
      <c r="D9" s="445"/>
      <c r="E9" s="445"/>
      <c r="F9" s="445"/>
      <c r="G9" s="189"/>
      <c r="H9" s="189"/>
    </row>
    <row r="10" ht="16.5" customHeight="1">
      <c r="A10" s="16" t="s">
        <v>109</v>
      </c>
    </row>
    <row r="11" spans="1:2" ht="20.25" customHeight="1">
      <c r="A11" s="404" t="s">
        <v>84</v>
      </c>
      <c r="B11" s="405" t="s">
        <v>373</v>
      </c>
    </row>
    <row r="12" spans="1:2" ht="20.25" customHeight="1">
      <c r="A12" s="404"/>
      <c r="B12" s="405" t="s">
        <v>372</v>
      </c>
    </row>
    <row r="13" spans="1:2" ht="20.25" customHeight="1">
      <c r="A13" s="404"/>
      <c r="B13" s="411" t="s">
        <v>379</v>
      </c>
    </row>
    <row r="14" spans="1:2" ht="24.75" customHeight="1">
      <c r="A14" s="14" t="s">
        <v>85</v>
      </c>
      <c r="B14" s="13" t="s">
        <v>369</v>
      </c>
    </row>
    <row r="15" spans="1:2" ht="16.5" customHeight="1">
      <c r="A15" s="14" t="s">
        <v>86</v>
      </c>
      <c r="B15" s="13" t="s">
        <v>304</v>
      </c>
    </row>
    <row r="16" spans="1:2" ht="16.5" customHeight="1">
      <c r="A16" s="14" t="s">
        <v>87</v>
      </c>
      <c r="B16" s="13" t="s">
        <v>96</v>
      </c>
    </row>
    <row r="17" spans="1:2" ht="16.5" customHeight="1">
      <c r="A17" s="14" t="s">
        <v>207</v>
      </c>
      <c r="B17" s="13" t="s">
        <v>115</v>
      </c>
    </row>
    <row r="18" spans="1:15" ht="16.5" customHeight="1">
      <c r="A18" s="14" t="s">
        <v>110</v>
      </c>
      <c r="B18" s="325" t="s">
        <v>146</v>
      </c>
      <c r="C18" s="326"/>
      <c r="D18" s="326"/>
      <c r="E18" s="326"/>
      <c r="F18" s="326"/>
      <c r="G18" s="326"/>
      <c r="H18" s="326"/>
      <c r="I18" s="326"/>
      <c r="J18" s="326"/>
      <c r="K18" s="326"/>
      <c r="L18" s="326"/>
      <c r="M18" s="326"/>
      <c r="N18" s="326"/>
      <c r="O18" s="326"/>
    </row>
    <row r="19" spans="1:15" ht="16.5" customHeight="1">
      <c r="A19" s="14" t="s">
        <v>145</v>
      </c>
      <c r="B19" s="327" t="s">
        <v>208</v>
      </c>
      <c r="C19" s="326"/>
      <c r="D19" s="326"/>
      <c r="E19" s="326"/>
      <c r="F19" s="326"/>
      <c r="G19" s="326"/>
      <c r="H19" s="326"/>
      <c r="I19" s="326"/>
      <c r="J19" s="326"/>
      <c r="K19" s="326"/>
      <c r="L19" s="326"/>
      <c r="M19" s="326"/>
      <c r="N19" s="326"/>
      <c r="O19" s="326"/>
    </row>
    <row r="20" spans="1:2" ht="16.5" customHeight="1">
      <c r="A20" s="14" t="s">
        <v>224</v>
      </c>
      <c r="B20" s="13" t="s">
        <v>155</v>
      </c>
    </row>
    <row r="21" spans="1:2" ht="16.5" customHeight="1">
      <c r="A21" s="14" t="s">
        <v>345</v>
      </c>
      <c r="B21" s="13" t="s">
        <v>108</v>
      </c>
    </row>
    <row r="22" spans="1:2" ht="16.5" customHeight="1">
      <c r="A22" s="14" t="s">
        <v>346</v>
      </c>
      <c r="B22" s="13" t="s">
        <v>225</v>
      </c>
    </row>
    <row r="23" ht="16.5" customHeight="1">
      <c r="A23" s="13" t="s">
        <v>90</v>
      </c>
    </row>
    <row r="24" spans="1:4" ht="16.5" customHeight="1">
      <c r="A24" s="16" t="s">
        <v>390</v>
      </c>
      <c r="D24" s="13" t="s">
        <v>394</v>
      </c>
    </row>
    <row r="25" spans="1:2" ht="16.5" customHeight="1">
      <c r="A25" s="15" t="s">
        <v>83</v>
      </c>
      <c r="B25" s="13" t="s">
        <v>103</v>
      </c>
    </row>
    <row r="26" spans="1:2" ht="16.5" customHeight="1">
      <c r="A26" s="15" t="s">
        <v>156</v>
      </c>
      <c r="B26" s="13" t="s">
        <v>102</v>
      </c>
    </row>
    <row r="27" spans="1:2" ht="16.5" customHeight="1">
      <c r="A27" s="15" t="s">
        <v>156</v>
      </c>
      <c r="B27" s="13" t="s">
        <v>157</v>
      </c>
    </row>
    <row r="28" spans="1:2" ht="16.5" customHeight="1">
      <c r="A28" s="15" t="s">
        <v>156</v>
      </c>
      <c r="B28" s="13" t="s">
        <v>158</v>
      </c>
    </row>
    <row r="29" spans="1:12" ht="16.5" customHeight="1">
      <c r="A29" s="15" t="s">
        <v>156</v>
      </c>
      <c r="B29" s="20" t="s">
        <v>105</v>
      </c>
      <c r="C29" s="20"/>
      <c r="D29" s="20"/>
      <c r="E29" s="20"/>
      <c r="F29" s="20"/>
      <c r="G29" s="18"/>
      <c r="H29" s="18"/>
      <c r="I29" s="18"/>
      <c r="J29" s="18"/>
      <c r="K29" s="18"/>
      <c r="L29" s="18"/>
    </row>
    <row r="30" spans="1:12" ht="16.5" customHeight="1">
      <c r="A30" s="15" t="s">
        <v>156</v>
      </c>
      <c r="B30" s="18"/>
      <c r="C30" s="18" t="s">
        <v>133</v>
      </c>
      <c r="D30" s="18"/>
      <c r="E30" s="18"/>
      <c r="F30" s="18"/>
      <c r="G30" s="18"/>
      <c r="H30" s="18"/>
      <c r="I30" s="18"/>
      <c r="J30" s="18"/>
      <c r="K30" s="18"/>
      <c r="L30" s="18"/>
    </row>
    <row r="31" spans="1:12" ht="16.5" customHeight="1">
      <c r="A31" s="15" t="s">
        <v>160</v>
      </c>
      <c r="B31" s="18"/>
      <c r="C31" s="41" t="s">
        <v>112</v>
      </c>
      <c r="D31" s="18"/>
      <c r="E31" s="21" t="s">
        <v>82</v>
      </c>
      <c r="F31" s="21" t="s">
        <v>159</v>
      </c>
      <c r="G31" s="21">
        <v>54.23</v>
      </c>
      <c r="H31" s="18"/>
      <c r="I31" s="18"/>
      <c r="J31" s="18"/>
      <c r="K31" s="18"/>
      <c r="L31" s="18"/>
    </row>
    <row r="32" spans="1:12" ht="16.5" customHeight="1" thickBot="1">
      <c r="A32" s="15" t="s">
        <v>160</v>
      </c>
      <c r="B32" s="18"/>
      <c r="C32" s="41" t="s">
        <v>113</v>
      </c>
      <c r="D32" s="18"/>
      <c r="E32" s="21" t="s">
        <v>106</v>
      </c>
      <c r="F32" s="21" t="s">
        <v>159</v>
      </c>
      <c r="G32" s="21" t="s">
        <v>161</v>
      </c>
      <c r="H32" s="18"/>
      <c r="I32" s="18"/>
      <c r="J32" s="18"/>
      <c r="K32" s="18"/>
      <c r="L32" s="18"/>
    </row>
    <row r="33" spans="1:14" ht="16.5" customHeight="1">
      <c r="A33" s="15" t="s">
        <v>160</v>
      </c>
      <c r="B33" s="18"/>
      <c r="C33" s="41"/>
      <c r="D33" s="42" t="s">
        <v>111</v>
      </c>
      <c r="E33" s="43"/>
      <c r="F33" s="43"/>
      <c r="G33" s="43"/>
      <c r="H33" s="44"/>
      <c r="I33" s="18"/>
      <c r="J33" s="45"/>
      <c r="K33" s="45"/>
      <c r="L33" s="39"/>
      <c r="M33" s="19"/>
      <c r="N33" s="7"/>
    </row>
    <row r="34" spans="1:14" ht="16.5" customHeight="1">
      <c r="A34" s="15" t="s">
        <v>160</v>
      </c>
      <c r="B34" s="18"/>
      <c r="C34" s="41"/>
      <c r="D34" s="46" t="s">
        <v>95</v>
      </c>
      <c r="E34" s="47"/>
      <c r="F34" s="47"/>
      <c r="G34" s="47"/>
      <c r="H34" s="48"/>
      <c r="I34" s="18"/>
      <c r="J34" s="45"/>
      <c r="K34" s="45"/>
      <c r="L34" s="39"/>
      <c r="M34" s="19"/>
      <c r="N34" s="7"/>
    </row>
    <row r="35" spans="1:14" ht="16.5" customHeight="1" thickBot="1">
      <c r="A35" s="15" t="s">
        <v>163</v>
      </c>
      <c r="B35" s="18"/>
      <c r="C35" s="41"/>
      <c r="D35" s="49" t="s">
        <v>45</v>
      </c>
      <c r="E35" s="50" t="s">
        <v>94</v>
      </c>
      <c r="F35" s="51" t="s">
        <v>162</v>
      </c>
      <c r="G35" s="52">
        <v>12</v>
      </c>
      <c r="H35" s="53"/>
      <c r="I35" s="18"/>
      <c r="J35" s="45"/>
      <c r="K35" s="45"/>
      <c r="L35" s="39"/>
      <c r="M35" s="19"/>
      <c r="N35" s="7"/>
    </row>
    <row r="36" spans="1:12" ht="16.5" customHeight="1">
      <c r="A36" s="15" t="s">
        <v>163</v>
      </c>
      <c r="B36" s="18"/>
      <c r="C36" s="18" t="s">
        <v>134</v>
      </c>
      <c r="D36" s="18"/>
      <c r="E36" s="18"/>
      <c r="F36" s="18"/>
      <c r="G36" s="18"/>
      <c r="H36" s="18"/>
      <c r="I36" s="18"/>
      <c r="J36" s="18"/>
      <c r="K36" s="18"/>
      <c r="L36" s="18"/>
    </row>
    <row r="37" spans="1:12" ht="16.5" customHeight="1">
      <c r="A37" s="15" t="s">
        <v>163</v>
      </c>
      <c r="B37" s="18"/>
      <c r="C37" s="41" t="s">
        <v>114</v>
      </c>
      <c r="D37" s="18"/>
      <c r="E37" s="21" t="s">
        <v>164</v>
      </c>
      <c r="F37" s="21" t="s">
        <v>162</v>
      </c>
      <c r="G37" s="21" t="s">
        <v>165</v>
      </c>
      <c r="H37" s="18"/>
      <c r="I37" s="18"/>
      <c r="J37" s="18"/>
      <c r="K37" s="18"/>
      <c r="L37" s="18"/>
    </row>
    <row r="38" spans="1:12" ht="16.5" customHeight="1">
      <c r="A38" s="15" t="s">
        <v>163</v>
      </c>
      <c r="B38" s="18"/>
      <c r="C38" s="68" t="s">
        <v>101</v>
      </c>
      <c r="D38" s="18"/>
      <c r="E38" s="21"/>
      <c r="F38" s="21"/>
      <c r="G38" s="21"/>
      <c r="H38" s="18"/>
      <c r="I38" s="18"/>
      <c r="J38" s="18"/>
      <c r="K38" s="18"/>
      <c r="L38" s="18"/>
    </row>
    <row r="39" spans="1:2" ht="16.5" customHeight="1">
      <c r="A39" s="15" t="s">
        <v>163</v>
      </c>
      <c r="B39" s="13" t="s">
        <v>99</v>
      </c>
    </row>
    <row r="40" ht="16.5" customHeight="1">
      <c r="A40" s="16" t="s">
        <v>391</v>
      </c>
    </row>
    <row r="41" spans="1:2" ht="15.75" customHeight="1">
      <c r="A41" s="15" t="s">
        <v>156</v>
      </c>
      <c r="B41" s="13" t="s">
        <v>392</v>
      </c>
    </row>
    <row r="42" spans="1:2" ht="16.5" customHeight="1">
      <c r="A42" s="15" t="s">
        <v>156</v>
      </c>
      <c r="B42" s="13" t="s">
        <v>382</v>
      </c>
    </row>
    <row r="43" ht="16.5" customHeight="1">
      <c r="A43" s="16" t="s">
        <v>185</v>
      </c>
    </row>
    <row r="44" spans="1:2" ht="16.5" customHeight="1">
      <c r="A44" s="15" t="s">
        <v>163</v>
      </c>
      <c r="B44" s="13" t="s">
        <v>186</v>
      </c>
    </row>
    <row r="45" spans="1:2" ht="16.5" customHeight="1">
      <c r="A45" s="15" t="s">
        <v>163</v>
      </c>
      <c r="B45" s="13" t="s">
        <v>187</v>
      </c>
    </row>
    <row r="46" ht="16.5" customHeight="1">
      <c r="A46" s="16" t="s">
        <v>383</v>
      </c>
    </row>
    <row r="47" spans="1:2" ht="16.5" customHeight="1">
      <c r="A47" s="15" t="s">
        <v>163</v>
      </c>
      <c r="B47" s="13" t="s">
        <v>196</v>
      </c>
    </row>
    <row r="48" spans="1:2" ht="16.5" customHeight="1">
      <c r="A48" s="15" t="s">
        <v>163</v>
      </c>
      <c r="B48" s="13" t="s">
        <v>219</v>
      </c>
    </row>
    <row r="49" spans="1:2" ht="16.5" customHeight="1">
      <c r="A49" s="15" t="s">
        <v>163</v>
      </c>
      <c r="B49" s="13" t="s">
        <v>220</v>
      </c>
    </row>
    <row r="50" ht="16.5" customHeight="1">
      <c r="A50" s="194" t="s">
        <v>384</v>
      </c>
    </row>
    <row r="51" spans="1:2" ht="16.5" customHeight="1">
      <c r="A51" s="15" t="s">
        <v>83</v>
      </c>
      <c r="B51" s="13" t="s">
        <v>393</v>
      </c>
    </row>
    <row r="52" ht="16.5" customHeight="1">
      <c r="A52" s="15" t="s">
        <v>83</v>
      </c>
    </row>
    <row r="53" ht="16.5" customHeight="1">
      <c r="A53" s="16" t="s">
        <v>221</v>
      </c>
    </row>
    <row r="54" spans="1:2" ht="16.5" customHeight="1">
      <c r="A54" s="15" t="s">
        <v>163</v>
      </c>
      <c r="B54" s="13" t="s">
        <v>347</v>
      </c>
    </row>
    <row r="55" spans="1:2" ht="16.5" customHeight="1" thickBot="1">
      <c r="A55" s="15" t="s">
        <v>166</v>
      </c>
      <c r="B55" s="13" t="s">
        <v>97</v>
      </c>
    </row>
    <row r="56" spans="1:11" ht="32.25" customHeight="1" thickBot="1">
      <c r="A56" s="16" t="s">
        <v>222</v>
      </c>
      <c r="E56" s="447" t="s">
        <v>406</v>
      </c>
      <c r="F56" s="448"/>
      <c r="G56" s="448"/>
      <c r="H56" s="448"/>
      <c r="I56" s="448"/>
      <c r="J56" s="448"/>
      <c r="K56" s="449"/>
    </row>
    <row r="57" spans="1:2" ht="16.5" customHeight="1">
      <c r="A57" s="15" t="s">
        <v>83</v>
      </c>
      <c r="B57" s="13" t="s">
        <v>210</v>
      </c>
    </row>
    <row r="58" spans="1:2" ht="16.5" customHeight="1">
      <c r="A58" s="15" t="s">
        <v>83</v>
      </c>
      <c r="B58" s="13" t="s">
        <v>211</v>
      </c>
    </row>
    <row r="59" spans="2:27" s="118" customFormat="1" ht="16.5" customHeight="1">
      <c r="B59" s="13" t="s">
        <v>209</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row>
    <row r="60" s="118" customFormat="1" ht="16.5" customHeight="1">
      <c r="A60" s="119" t="s">
        <v>234</v>
      </c>
    </row>
    <row r="61" spans="1:13" s="118" customFormat="1" ht="16.5" customHeight="1">
      <c r="A61" s="117" t="s">
        <v>223</v>
      </c>
      <c r="M61" s="200"/>
    </row>
    <row r="62" spans="1:2" s="118" customFormat="1" ht="16.5" customHeight="1">
      <c r="A62" s="119" t="s">
        <v>234</v>
      </c>
      <c r="B62" s="118" t="s">
        <v>167</v>
      </c>
    </row>
    <row r="63" spans="1:27" ht="16.5" customHeight="1">
      <c r="A63" s="16" t="s">
        <v>168</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row>
    <row r="64" ht="16.5" customHeight="1">
      <c r="A64" s="15" t="s">
        <v>83</v>
      </c>
    </row>
    <row r="65" spans="1:2" ht="16.5" customHeight="1">
      <c r="A65" s="15" t="s">
        <v>83</v>
      </c>
      <c r="B65" s="79" t="s">
        <v>386</v>
      </c>
    </row>
    <row r="66" spans="1:2" ht="16.5" customHeight="1">
      <c r="A66" s="15" t="s">
        <v>83</v>
      </c>
      <c r="B66" s="195" t="s">
        <v>216</v>
      </c>
    </row>
    <row r="67" ht="16.5" customHeight="1">
      <c r="A67" s="15" t="s">
        <v>83</v>
      </c>
    </row>
    <row r="68" spans="1:3" ht="16.5" customHeight="1">
      <c r="A68" s="15" t="s">
        <v>83</v>
      </c>
      <c r="C68" s="80" t="s">
        <v>91</v>
      </c>
    </row>
    <row r="69" spans="1:12" ht="16.5" customHeight="1">
      <c r="A69" s="15" t="s">
        <v>83</v>
      </c>
      <c r="C69" s="450" t="s">
        <v>385</v>
      </c>
      <c r="D69" s="450"/>
      <c r="E69" s="450"/>
      <c r="F69" s="450"/>
      <c r="G69" s="450"/>
      <c r="H69" s="450"/>
      <c r="I69" s="450"/>
      <c r="J69" s="450"/>
      <c r="K69" s="450"/>
      <c r="L69" s="450"/>
    </row>
    <row r="70" spans="1:12" ht="16.5" customHeight="1">
      <c r="A70" s="15" t="s">
        <v>83</v>
      </c>
      <c r="C70" s="450"/>
      <c r="D70" s="450"/>
      <c r="E70" s="450"/>
      <c r="F70" s="450"/>
      <c r="G70" s="450"/>
      <c r="H70" s="450"/>
      <c r="I70" s="450"/>
      <c r="J70" s="450"/>
      <c r="K70" s="450"/>
      <c r="L70" s="450"/>
    </row>
    <row r="71" spans="1:12" ht="15.75" customHeight="1">
      <c r="A71" s="15" t="s">
        <v>83</v>
      </c>
      <c r="C71" s="450"/>
      <c r="D71" s="450"/>
      <c r="E71" s="450"/>
      <c r="F71" s="450"/>
      <c r="G71" s="450"/>
      <c r="H71" s="450"/>
      <c r="I71" s="450"/>
      <c r="J71" s="450"/>
      <c r="K71" s="450"/>
      <c r="L71" s="450"/>
    </row>
    <row r="72" ht="16.5" customHeight="1">
      <c r="A72" s="16" t="s">
        <v>169</v>
      </c>
    </row>
    <row r="73" ht="16.5" customHeight="1"/>
    <row r="74" ht="16.5" customHeight="1" thickBot="1"/>
    <row r="75" spans="2:10" ht="16.5" customHeight="1">
      <c r="B75" s="69" t="s">
        <v>92</v>
      </c>
      <c r="C75" s="70"/>
      <c r="D75" s="71"/>
      <c r="E75" s="70"/>
      <c r="F75" s="70"/>
      <c r="G75" s="70"/>
      <c r="H75" s="70"/>
      <c r="I75" s="70"/>
      <c r="J75" s="72"/>
    </row>
    <row r="76" spans="2:10" ht="12" customHeight="1">
      <c r="B76" s="73"/>
      <c r="D76" s="74"/>
      <c r="E76" s="74"/>
      <c r="F76" s="74"/>
      <c r="G76" s="74"/>
      <c r="H76" s="74"/>
      <c r="I76" s="74"/>
      <c r="J76" s="75"/>
    </row>
    <row r="77" spans="2:10" ht="36" customHeight="1">
      <c r="B77" s="73"/>
      <c r="C77" s="187" t="s">
        <v>235</v>
      </c>
      <c r="D77" s="431" t="s">
        <v>236</v>
      </c>
      <c r="E77" s="431"/>
      <c r="F77" s="431"/>
      <c r="G77" s="431"/>
      <c r="H77" s="431"/>
      <c r="I77" s="74"/>
      <c r="J77" s="75"/>
    </row>
    <row r="78" spans="2:10" ht="16.5" customHeight="1">
      <c r="B78" s="73"/>
      <c r="C78" s="170"/>
      <c r="D78" s="74"/>
      <c r="E78" s="74"/>
      <c r="F78" s="74"/>
      <c r="G78" s="74"/>
      <c r="H78" s="74"/>
      <c r="I78" s="74"/>
      <c r="J78" s="75"/>
    </row>
    <row r="79" spans="2:10" ht="11.25" customHeight="1" thickBot="1">
      <c r="B79" s="76"/>
      <c r="C79" s="77"/>
      <c r="D79" s="77"/>
      <c r="E79" s="77"/>
      <c r="F79" s="77"/>
      <c r="G79" s="77"/>
      <c r="H79" s="77"/>
      <c r="I79" s="77"/>
      <c r="J79" s="78"/>
    </row>
  </sheetData>
  <sheetProtection selectLockedCells="1" selectUnlockedCells="1"/>
  <mergeCells count="14">
    <mergeCell ref="C3:K3"/>
    <mergeCell ref="E56:K56"/>
    <mergeCell ref="C69:L71"/>
    <mergeCell ref="C4:E4"/>
    <mergeCell ref="F4:H4"/>
    <mergeCell ref="C7:E7"/>
    <mergeCell ref="G7:H7"/>
    <mergeCell ref="D77:H77"/>
    <mergeCell ref="A1:N1"/>
    <mergeCell ref="B8:H8"/>
    <mergeCell ref="C5:H5"/>
    <mergeCell ref="M3:O5"/>
    <mergeCell ref="B9:C9"/>
    <mergeCell ref="D9:F9"/>
  </mergeCells>
  <hyperlinks>
    <hyperlink ref="D75" r:id="rId1" display="toiawase.nagoya@gmail.com"/>
  </hyperlinks>
  <printOptions/>
  <pageMargins left="0.7" right="0.7" top="0.75" bottom="0.75" header="0.3" footer="0.3"/>
  <pageSetup fitToHeight="1" fitToWidth="1" horizontalDpi="600" verticalDpi="600" orientation="portrait" paperSize="9" scale="55" r:id="rId2"/>
</worksheet>
</file>

<file path=xl/worksheets/sheet10.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9"/>
  <dimension ref="A1:R51"/>
  <sheetViews>
    <sheetView zoomScalePageLayoutView="0" workbookViewId="0" topLeftCell="A1">
      <selection activeCell="H36" sqref="G36:H36"/>
    </sheetView>
  </sheetViews>
  <sheetFormatPr defaultColWidth="8.8515625" defaultRowHeight="15"/>
  <cols>
    <col min="1" max="1" width="13.8515625" style="0" bestFit="1" customWidth="1"/>
    <col min="2" max="2" width="5.140625" style="0" bestFit="1" customWidth="1"/>
    <col min="3" max="3" width="5.8515625" style="0" bestFit="1" customWidth="1"/>
    <col min="4" max="4" width="3.8515625" style="0" customWidth="1"/>
    <col min="5" max="5" width="13.8515625" style="0" bestFit="1" customWidth="1"/>
    <col min="6" max="6" width="5.140625" style="0" bestFit="1" customWidth="1"/>
    <col min="7" max="7" width="5.8515625" style="0" bestFit="1" customWidth="1"/>
    <col min="8" max="8" width="3.8515625" style="0" customWidth="1"/>
    <col min="9" max="9" width="11.140625" style="0" bestFit="1" customWidth="1"/>
    <col min="10" max="10" width="5.140625" style="0" bestFit="1" customWidth="1"/>
    <col min="11" max="11" width="5.8515625" style="0" bestFit="1" customWidth="1"/>
    <col min="12" max="12" width="3.8515625" style="0" customWidth="1"/>
    <col min="13" max="13" width="2.8515625" style="0" bestFit="1" customWidth="1"/>
    <col min="14" max="14" width="31.421875" style="0" bestFit="1" customWidth="1"/>
    <col min="15" max="15" width="27.140625" style="0" bestFit="1" customWidth="1"/>
  </cols>
  <sheetData>
    <row r="1" spans="1:15" ht="13.5">
      <c r="A1" s="826" t="s">
        <v>125</v>
      </c>
      <c r="B1" s="826"/>
      <c r="C1" s="826"/>
      <c r="E1" s="826" t="s">
        <v>126</v>
      </c>
      <c r="F1" s="826"/>
      <c r="G1" s="826"/>
      <c r="I1" s="826" t="s">
        <v>138</v>
      </c>
      <c r="J1" s="826"/>
      <c r="K1" s="826"/>
      <c r="O1" s="64"/>
    </row>
    <row r="2" spans="1:18" ht="13.5">
      <c r="A2" s="826" t="s">
        <v>118</v>
      </c>
      <c r="B2" s="202" t="s">
        <v>118</v>
      </c>
      <c r="C2" s="202" t="s">
        <v>127</v>
      </c>
      <c r="E2" s="826" t="s">
        <v>118</v>
      </c>
      <c r="F2" s="202" t="s">
        <v>118</v>
      </c>
      <c r="G2" s="202" t="s">
        <v>127</v>
      </c>
      <c r="I2" s="826" t="s">
        <v>118</v>
      </c>
      <c r="J2" s="202" t="s">
        <v>118</v>
      </c>
      <c r="K2" s="202" t="s">
        <v>127</v>
      </c>
      <c r="N2" s="826" t="s">
        <v>154</v>
      </c>
      <c r="O2" s="826"/>
      <c r="R2" s="32"/>
    </row>
    <row r="3" spans="1:18" ht="14.25" thickBot="1">
      <c r="A3" s="826"/>
      <c r="B3" s="202" t="s">
        <v>231</v>
      </c>
      <c r="C3" s="202" t="s">
        <v>232</v>
      </c>
      <c r="E3" s="826"/>
      <c r="F3" s="202" t="s">
        <v>233</v>
      </c>
      <c r="G3" s="202" t="s">
        <v>232</v>
      </c>
      <c r="I3" s="826"/>
      <c r="J3" s="202" t="s">
        <v>213</v>
      </c>
      <c r="K3" s="202" t="s">
        <v>232</v>
      </c>
      <c r="N3" s="64"/>
      <c r="O3" s="64"/>
      <c r="R3" s="32"/>
    </row>
    <row r="4" spans="1:18" ht="13.5">
      <c r="A4" s="375" t="s">
        <v>306</v>
      </c>
      <c r="B4" s="40">
        <v>26</v>
      </c>
      <c r="C4" s="375">
        <v>0</v>
      </c>
      <c r="E4" s="375" t="s">
        <v>308</v>
      </c>
      <c r="F4" s="40">
        <v>27</v>
      </c>
      <c r="G4" s="375">
        <v>0</v>
      </c>
      <c r="I4" t="s">
        <v>189</v>
      </c>
      <c r="J4" s="40">
        <v>44</v>
      </c>
      <c r="K4">
        <v>2</v>
      </c>
      <c r="M4" s="823" t="s">
        <v>151</v>
      </c>
      <c r="N4" s="101" t="s">
        <v>305</v>
      </c>
      <c r="O4" s="65" t="s">
        <v>305</v>
      </c>
      <c r="R4" s="32"/>
    </row>
    <row r="5" spans="1:18" ht="13.5">
      <c r="A5" s="32" t="s">
        <v>241</v>
      </c>
      <c r="B5" s="40">
        <v>40</v>
      </c>
      <c r="C5">
        <v>2</v>
      </c>
      <c r="E5" s="32" t="s">
        <v>238</v>
      </c>
      <c r="F5" s="40">
        <v>42</v>
      </c>
      <c r="G5">
        <v>2</v>
      </c>
      <c r="I5" t="s">
        <v>190</v>
      </c>
      <c r="J5" s="40">
        <v>45</v>
      </c>
      <c r="K5">
        <v>2</v>
      </c>
      <c r="M5" s="824"/>
      <c r="N5" s="32" t="s">
        <v>201</v>
      </c>
      <c r="O5" s="66" t="s">
        <v>201</v>
      </c>
      <c r="R5" s="32"/>
    </row>
    <row r="6" spans="1:18" ht="13.5">
      <c r="A6" s="32" t="s">
        <v>243</v>
      </c>
      <c r="B6" s="40">
        <v>41</v>
      </c>
      <c r="C6">
        <v>2</v>
      </c>
      <c r="E6" s="32" t="s">
        <v>240</v>
      </c>
      <c r="F6" s="40">
        <v>43</v>
      </c>
      <c r="G6">
        <v>2</v>
      </c>
      <c r="I6" t="s">
        <v>191</v>
      </c>
      <c r="J6" s="40">
        <v>46</v>
      </c>
      <c r="K6">
        <v>2</v>
      </c>
      <c r="M6" s="824"/>
      <c r="N6" s="32" t="s">
        <v>242</v>
      </c>
      <c r="O6" s="66" t="s">
        <v>242</v>
      </c>
      <c r="R6" s="32"/>
    </row>
    <row r="7" spans="1:18" ht="13.5">
      <c r="A7" s="220"/>
      <c r="B7" s="40"/>
      <c r="E7" s="220"/>
      <c r="F7" s="40"/>
      <c r="I7" t="s">
        <v>192</v>
      </c>
      <c r="J7" s="40">
        <v>47</v>
      </c>
      <c r="K7">
        <v>2</v>
      </c>
      <c r="M7" s="824"/>
      <c r="N7" s="32"/>
      <c r="O7" s="66"/>
      <c r="R7" s="32"/>
    </row>
    <row r="8" spans="1:18" ht="13.5">
      <c r="A8" s="375" t="s">
        <v>350</v>
      </c>
      <c r="B8" s="40">
        <v>28</v>
      </c>
      <c r="E8" s="375" t="s">
        <v>355</v>
      </c>
      <c r="F8" s="40">
        <v>33</v>
      </c>
      <c r="M8" s="824"/>
      <c r="N8" s="32" t="s">
        <v>350</v>
      </c>
      <c r="O8" s="66" t="s">
        <v>350</v>
      </c>
      <c r="R8" s="32"/>
    </row>
    <row r="9" spans="1:18" ht="13.5">
      <c r="A9" s="375" t="s">
        <v>351</v>
      </c>
      <c r="B9" s="40">
        <v>29</v>
      </c>
      <c r="E9" s="390" t="s">
        <v>410</v>
      </c>
      <c r="F9" s="40">
        <v>34</v>
      </c>
      <c r="M9" s="824"/>
      <c r="N9" s="32" t="s">
        <v>351</v>
      </c>
      <c r="O9" s="66" t="s">
        <v>351</v>
      </c>
      <c r="R9" s="32"/>
    </row>
    <row r="10" spans="1:18" ht="13.5">
      <c r="A10" s="32"/>
      <c r="B10" s="40">
        <v>30</v>
      </c>
      <c r="E10" s="375" t="s">
        <v>356</v>
      </c>
      <c r="F10" s="40">
        <v>35</v>
      </c>
      <c r="M10" s="824"/>
      <c r="N10" s="32" t="s">
        <v>352</v>
      </c>
      <c r="O10" s="66" t="s">
        <v>352</v>
      </c>
      <c r="R10" s="32"/>
    </row>
    <row r="11" spans="1:18" ht="13.5">
      <c r="A11" s="32" t="s">
        <v>353</v>
      </c>
      <c r="B11" s="40">
        <v>31</v>
      </c>
      <c r="E11" s="375" t="s">
        <v>357</v>
      </c>
      <c r="F11" s="40">
        <v>36</v>
      </c>
      <c r="M11" s="824"/>
      <c r="N11" s="32" t="s">
        <v>353</v>
      </c>
      <c r="O11" s="66" t="s">
        <v>353</v>
      </c>
      <c r="R11" s="32"/>
    </row>
    <row r="12" spans="1:18" ht="13.5">
      <c r="A12" s="32" t="s">
        <v>388</v>
      </c>
      <c r="B12" s="40">
        <v>32</v>
      </c>
      <c r="F12" s="40"/>
      <c r="M12" s="824"/>
      <c r="N12" s="32" t="s">
        <v>389</v>
      </c>
      <c r="O12" s="66" t="s">
        <v>389</v>
      </c>
      <c r="R12" s="32"/>
    </row>
    <row r="13" spans="1:15" ht="13.5">
      <c r="A13" s="32"/>
      <c r="B13" s="40"/>
      <c r="E13" t="s">
        <v>398</v>
      </c>
      <c r="F13" s="40">
        <v>50</v>
      </c>
      <c r="M13" s="824"/>
      <c r="N13" s="32"/>
      <c r="O13" s="66"/>
    </row>
    <row r="14" spans="1:15" ht="13.5">
      <c r="A14" s="32" t="s">
        <v>397</v>
      </c>
      <c r="B14" s="40">
        <v>49</v>
      </c>
      <c r="F14" s="40"/>
      <c r="M14" s="824"/>
      <c r="N14" s="32"/>
      <c r="O14" s="66"/>
    </row>
    <row r="15" spans="1:18" ht="13.5">
      <c r="A15" s="32"/>
      <c r="B15" s="40"/>
      <c r="F15" s="40"/>
      <c r="M15" s="824"/>
      <c r="N15" s="32"/>
      <c r="O15" s="66"/>
      <c r="R15" s="32"/>
    </row>
    <row r="16" spans="1:18" ht="13.5">
      <c r="A16" s="32"/>
      <c r="B16" s="40"/>
      <c r="F16" s="40"/>
      <c r="M16" s="824"/>
      <c r="N16" s="32"/>
      <c r="O16" s="66"/>
      <c r="R16" s="32"/>
    </row>
    <row r="17" spans="1:18" ht="13.5">
      <c r="A17" s="32"/>
      <c r="B17" s="40"/>
      <c r="F17" s="40"/>
      <c r="M17" s="824"/>
      <c r="N17" s="32"/>
      <c r="O17" s="66"/>
      <c r="R17" s="32"/>
    </row>
    <row r="18" spans="1:18" ht="13.5">
      <c r="A18" s="32"/>
      <c r="B18" s="40"/>
      <c r="F18" s="40"/>
      <c r="M18" s="824"/>
      <c r="N18" s="32"/>
      <c r="O18" s="66"/>
      <c r="R18" s="32"/>
    </row>
    <row r="19" spans="1:18" ht="13.5">
      <c r="A19" s="32"/>
      <c r="B19" s="40"/>
      <c r="F19" s="40"/>
      <c r="M19" s="824"/>
      <c r="N19" s="32"/>
      <c r="O19" s="66"/>
      <c r="R19" s="32"/>
    </row>
    <row r="20" spans="1:18" ht="13.5">
      <c r="A20" s="32"/>
      <c r="B20" s="40"/>
      <c r="E20" s="218"/>
      <c r="F20" s="40"/>
      <c r="M20" s="824"/>
      <c r="N20" s="169"/>
      <c r="O20" s="66"/>
      <c r="R20" s="32"/>
    </row>
    <row r="21" spans="1:18" ht="13.5">
      <c r="A21" s="32"/>
      <c r="B21" s="40"/>
      <c r="E21" s="218"/>
      <c r="F21" s="40"/>
      <c r="M21" s="824"/>
      <c r="N21" s="32"/>
      <c r="O21" s="66"/>
      <c r="R21" s="32"/>
    </row>
    <row r="22" spans="1:18" ht="13.5">
      <c r="A22" s="32"/>
      <c r="B22" s="40"/>
      <c r="E22" s="218"/>
      <c r="F22" s="40"/>
      <c r="M22" s="824"/>
      <c r="N22" s="32"/>
      <c r="O22" s="66"/>
      <c r="R22" s="32"/>
    </row>
    <row r="23" spans="1:18" ht="13.5">
      <c r="A23" s="32"/>
      <c r="B23" s="40"/>
      <c r="E23" s="218"/>
      <c r="F23" s="40"/>
      <c r="M23" s="824"/>
      <c r="N23" s="32"/>
      <c r="O23" s="66"/>
      <c r="R23" s="32"/>
    </row>
    <row r="24" spans="1:18" ht="13.5">
      <c r="A24" s="32"/>
      <c r="B24" s="40"/>
      <c r="F24" s="40"/>
      <c r="M24" s="824"/>
      <c r="N24" s="32"/>
      <c r="O24" s="66"/>
      <c r="R24" s="32"/>
    </row>
    <row r="25" spans="1:18" ht="13.5">
      <c r="A25" s="32"/>
      <c r="B25" s="40"/>
      <c r="F25" s="40"/>
      <c r="M25" s="824"/>
      <c r="N25" s="32"/>
      <c r="O25" s="66"/>
      <c r="R25" s="32"/>
    </row>
    <row r="26" spans="6:18" ht="13.5">
      <c r="F26" s="40"/>
      <c r="M26" s="824"/>
      <c r="N26" s="32"/>
      <c r="O26" s="66"/>
      <c r="R26" s="32"/>
    </row>
    <row r="27" spans="6:18" ht="13.5">
      <c r="F27" s="40"/>
      <c r="M27" s="824"/>
      <c r="N27" s="32"/>
      <c r="O27" s="66"/>
      <c r="R27" s="32"/>
    </row>
    <row r="28" spans="6:18" ht="13.5">
      <c r="F28" s="40"/>
      <c r="M28" s="824"/>
      <c r="N28" s="32"/>
      <c r="O28" s="66"/>
      <c r="R28" s="32"/>
    </row>
    <row r="29" spans="13:18" ht="13.5">
      <c r="M29" s="824"/>
      <c r="N29" s="32"/>
      <c r="O29" s="66"/>
      <c r="R29" s="32"/>
    </row>
    <row r="30" spans="13:15" ht="13.5">
      <c r="M30" s="104"/>
      <c r="N30" s="105"/>
      <c r="O30" s="106"/>
    </row>
    <row r="31" spans="13:18" ht="13.5">
      <c r="M31" s="824" t="s">
        <v>152</v>
      </c>
      <c r="N31" s="229" t="s">
        <v>307</v>
      </c>
      <c r="O31" s="66" t="s">
        <v>307</v>
      </c>
      <c r="R31" s="32"/>
    </row>
    <row r="32" spans="13:18" ht="13.5">
      <c r="M32" s="824"/>
      <c r="N32" s="32" t="s">
        <v>237</v>
      </c>
      <c r="O32" s="66" t="s">
        <v>237</v>
      </c>
      <c r="R32" s="32"/>
    </row>
    <row r="33" spans="13:18" ht="13.5">
      <c r="M33" s="824"/>
      <c r="N33" s="32" t="s">
        <v>239</v>
      </c>
      <c r="O33" s="66" t="s">
        <v>239</v>
      </c>
      <c r="R33" s="32"/>
    </row>
    <row r="34" spans="13:18" ht="13.5">
      <c r="M34" s="824"/>
      <c r="N34" s="32"/>
      <c r="O34" s="66"/>
      <c r="R34" s="32"/>
    </row>
    <row r="35" spans="13:18" ht="13.5">
      <c r="M35" s="824"/>
      <c r="N35" s="32" t="s">
        <v>355</v>
      </c>
      <c r="O35" s="66" t="s">
        <v>355</v>
      </c>
      <c r="R35" s="32"/>
    </row>
    <row r="36" spans="13:18" ht="13.5">
      <c r="M36" s="824"/>
      <c r="N36" s="32" t="s">
        <v>410</v>
      </c>
      <c r="O36" s="66" t="s">
        <v>410</v>
      </c>
      <c r="R36" s="32"/>
    </row>
    <row r="37" spans="13:18" ht="13.5">
      <c r="M37" s="824"/>
      <c r="N37" s="32" t="s">
        <v>356</v>
      </c>
      <c r="O37" s="66" t="s">
        <v>356</v>
      </c>
      <c r="R37" s="32"/>
    </row>
    <row r="38" spans="13:18" ht="13.5">
      <c r="M38" s="824"/>
      <c r="N38" s="32" t="s">
        <v>357</v>
      </c>
      <c r="O38" s="66" t="s">
        <v>357</v>
      </c>
      <c r="R38" s="32"/>
    </row>
    <row r="39" spans="13:18" ht="13.5">
      <c r="M39" s="824"/>
      <c r="N39" s="32"/>
      <c r="O39" s="66"/>
      <c r="R39" s="32"/>
    </row>
    <row r="40" spans="13:18" ht="13.5">
      <c r="M40" s="824"/>
      <c r="N40" s="32"/>
      <c r="O40" s="66"/>
      <c r="R40" s="32"/>
    </row>
    <row r="41" spans="13:18" ht="13.5">
      <c r="M41" s="824"/>
      <c r="N41" s="32"/>
      <c r="O41" s="66"/>
      <c r="R41" s="32"/>
    </row>
    <row r="42" spans="13:15" ht="13.5">
      <c r="M42" s="824"/>
      <c r="N42" s="32"/>
      <c r="O42" s="66"/>
    </row>
    <row r="43" spans="13:15" ht="13.5">
      <c r="M43" s="824"/>
      <c r="N43" s="32"/>
      <c r="O43" s="66"/>
    </row>
    <row r="44" spans="13:18" ht="13.5">
      <c r="M44" s="824"/>
      <c r="N44" s="32"/>
      <c r="O44" s="66"/>
      <c r="R44" s="32"/>
    </row>
    <row r="45" spans="13:18" ht="13.5">
      <c r="M45" s="824"/>
      <c r="N45" s="169"/>
      <c r="O45" s="66"/>
      <c r="R45" s="32"/>
    </row>
    <row r="46" spans="13:18" ht="13.5">
      <c r="M46" s="824"/>
      <c r="N46" s="32"/>
      <c r="O46" s="66"/>
      <c r="R46" s="32"/>
    </row>
    <row r="47" spans="13:17" ht="13.5">
      <c r="M47" s="824"/>
      <c r="N47" s="32"/>
      <c r="O47" s="66"/>
      <c r="Q47" s="32"/>
    </row>
    <row r="48" spans="13:17" ht="13.5">
      <c r="M48" s="824"/>
      <c r="N48" s="32"/>
      <c r="O48" s="66"/>
      <c r="Q48" s="32"/>
    </row>
    <row r="49" spans="13:17" ht="13.5">
      <c r="M49" s="824"/>
      <c r="N49" s="32"/>
      <c r="O49" s="66"/>
      <c r="Q49" s="32"/>
    </row>
    <row r="50" spans="13:17" ht="13.5">
      <c r="M50" s="824"/>
      <c r="N50" s="32"/>
      <c r="O50" s="66"/>
      <c r="Q50" s="169"/>
    </row>
    <row r="51" spans="13:15" ht="14.25" thickBot="1">
      <c r="M51" s="825"/>
      <c r="N51" s="102"/>
      <c r="O51" s="67"/>
    </row>
  </sheetData>
  <sheetProtection sheet="1" objects="1" scenarios="1" insertColumns="0" insertRows="0" selectLockedCells="1" selectUnlockedCells="1"/>
  <mergeCells count="9">
    <mergeCell ref="M4:M29"/>
    <mergeCell ref="M31:M51"/>
    <mergeCell ref="N2:O2"/>
    <mergeCell ref="A1:C1"/>
    <mergeCell ref="E1:G1"/>
    <mergeCell ref="I1:K1"/>
    <mergeCell ref="A2:A3"/>
    <mergeCell ref="E2:E3"/>
    <mergeCell ref="I2:I3"/>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AI42"/>
  <sheetViews>
    <sheetView zoomScalePageLayoutView="0" workbookViewId="0" topLeftCell="A1">
      <selection activeCell="X1" sqref="X1"/>
    </sheetView>
  </sheetViews>
  <sheetFormatPr defaultColWidth="9.140625" defaultRowHeight="15"/>
  <cols>
    <col min="1" max="1" width="9.421875" style="0" bestFit="1" customWidth="1"/>
  </cols>
  <sheetData>
    <row r="1" spans="1:34" ht="13.5">
      <c r="A1" s="376"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ht="13.5">
      <c r="A2">
        <f>IF(E2="","",I2*1000000+'①団体情報入力'!$D$3*1000+'②選手情報入力'!A11)</f>
      </c>
      <c r="B2">
        <f>IF(E2="","",'①団体情報入力'!$D$3)</f>
      </c>
      <c r="D2">
        <f>IF('②選手情報入力'!B10="","",'②選手情報入力'!B10)</f>
      </c>
      <c r="E2">
        <f>IF('②選手情報入力'!C10="","",'②選手情報入力'!C10)</f>
      </c>
      <c r="F2">
        <f>IF(E2="","",'②選手情報入力'!D10)</f>
      </c>
      <c r="G2">
        <f>IF(E2="","",'②選手情報入力'!E10)</f>
      </c>
      <c r="H2">
        <f>IF(E2="","",F2)</f>
      </c>
      <c r="I2">
        <f>IF(E2="","",IF('②選手情報入力'!G10="男",1,2))</f>
      </c>
      <c r="J2">
        <f>IF(E2="","",IF('②選手情報入力'!H10="","",'②選手情報入力'!H10))</f>
      </c>
      <c r="L2">
        <f>IF(E2="","",0)</f>
      </c>
      <c r="M2">
        <f>IF(E2="","","愛知")</f>
      </c>
      <c r="O2" s="375">
        <f>IF(E2="","",IF('②選手情報入力'!I10="","",IF(I2=1,VLOOKUP('②選手情報入力'!I10,'種目情報'!$A$4:$B$232,2,FALSE),VLOOKUP('②選手情報入力'!I10,'種目情報'!$E$4:$F$81,2,FALSE))))</f>
      </c>
      <c r="P2" s="377">
        <f>IF(E2="","",IF('②選手情報入力'!K11="","",'②選手情報入力'!K11))</f>
      </c>
      <c r="Q2" s="32">
        <f>IF(E2="","",IF('②選手情報入力'!I10="","",0))</f>
      </c>
      <c r="R2">
        <f>IF(E2="","",IF('②選手情報入力'!I10="","",IF(I2=1,VLOOKUP('②選手情報入力'!I10,'種目情報'!$A$4:$C$22,3,FALSE),VLOOKUP('②選手情報入力'!I10,'種目情報'!$E$4:$G$21,3,FALSE))))</f>
      </c>
      <c r="S2">
        <f>IF(E2="","",IF('②選手情報入力'!L10="","",IF(I2=1,VLOOKUP('②選手情報入力'!L10,'種目情報'!$A$5:$B$242,2,FALSE),VLOOKUP('②選手情報入力'!L10,'種目情報'!$E$5:$F$241,2,FALSE))))</f>
      </c>
      <c r="T2" s="220">
        <f>IF(E2="","",IF('②選手情報入力'!N11="","",'②選手情報入力'!N11))</f>
      </c>
      <c r="U2" s="32">
        <f>IF(E2="","",IF('②選手情報入力'!L10="","",0))</f>
      </c>
      <c r="V2">
        <f>IF(E2="","",IF('②選手情報入力'!L10="","",IF(I2=1,VLOOKUP('②選手情報入力'!L10,'種目情報'!$A$5:$C$22,3,FALSE),VLOOKUP('②選手情報入力'!L10,'種目情報'!$E$5:$G$21,3,FALSE))))</f>
      </c>
      <c r="Y2" s="32"/>
      <c r="AA2">
        <f>IF(E2="","",IF('②選手情報入力'!P10="","",IF(I2=1,'種目情報'!$J$4,'種目情報'!$J$6)))</f>
      </c>
      <c r="AB2">
        <f>IF(E2="","",IF('②選手情報入力'!P10="","",IF(I2=1,IF('②選手情報入力'!$N$5="","",'②選手情報入力'!$N$5),IF('②選手情報入力'!$N$6="","",'②選手情報入力'!$N$6))))</f>
      </c>
      <c r="AC2">
        <f>IF(E2="","",IF('②選手情報入力'!P10="","",0))</f>
      </c>
      <c r="AD2">
        <f>IF(E2="","",IF('②選手情報入力'!P10="","",2))</f>
      </c>
      <c r="AE2">
        <f>IF(E2="","",IF('②選手情報入力'!Q10="","",IF(I2=1,'種目情報'!$J$5,'種目情報'!$J$7)))</f>
      </c>
      <c r="AF2">
        <f>IF(E2="","",IF('②選手情報入力'!Q10="","",IF(I2=1,IF('②選手情報入力'!$P$5="","",'②選手情報入力'!$P$5),IF('②選手情報入力'!$P$6="","",'②選手情報入力'!$P$6))))</f>
      </c>
      <c r="AG2">
        <f>IF(E2="","",IF('②選手情報入力'!Q10="","",0))</f>
      </c>
      <c r="AH2">
        <f>IF(E2="","",IF('②選手情報入力'!Q10="","",2))</f>
      </c>
    </row>
    <row r="3" spans="1:35" ht="13.5">
      <c r="A3" s="390">
        <f>IF(E3="","",I3*1000000+'①団体情報入力'!$D$3*1000+'②選手情報入力'!A12)</f>
      </c>
      <c r="B3" s="390">
        <f>IF(E3="","",'①団体情報入力'!$D$3)</f>
      </c>
      <c r="C3" s="390"/>
      <c r="D3" s="390">
        <f>IF('②選手情報入力'!B11="","",'②選手情報入力'!B11)</f>
      </c>
      <c r="E3" s="390">
        <f>IF('②選手情報入力'!C11="","",'②選手情報入力'!C11)</f>
      </c>
      <c r="F3" s="390">
        <f>IF(E3="","",'②選手情報入力'!D11)</f>
      </c>
      <c r="G3" s="390">
        <f>IF(E3="","",'②選手情報入力'!E11)</f>
      </c>
      <c r="H3" s="390">
        <f aca="true" t="shared" si="0" ref="H3:H41">IF(E3="","",F3)</f>
      </c>
      <c r="I3" s="390">
        <f>IF(E3="","",IF('②選手情報入力'!G11="男",1,2))</f>
      </c>
      <c r="J3" s="390">
        <f>IF(E3="","",IF('②選手情報入力'!H11="","",'②選手情報入力'!H11))</f>
      </c>
      <c r="K3" s="390"/>
      <c r="L3" s="390">
        <f aca="true" t="shared" si="1" ref="L3:L41">IF(E3="","",0)</f>
      </c>
      <c r="M3" s="390">
        <f aca="true" t="shared" si="2" ref="M3:M41">IF(E3="","","愛知")</f>
      </c>
      <c r="N3" s="390"/>
      <c r="O3" s="390">
        <f>IF(E3="","",IF('②選手情報入力'!I11="","",IF(I3=1,VLOOKUP('②選手情報入力'!I11,'種目情報'!$A$4:$B$232,2,FALSE),VLOOKUP('②選手情報入力'!I11,'種目情報'!$E$4:$F$81,2,FALSE))))</f>
      </c>
      <c r="P3" s="390">
        <f>IF(E3="","",IF('②選手情報入力'!K12="","",'②選手情報入力'!K12))</f>
      </c>
      <c r="Q3" s="32">
        <f>IF(E3="","",IF('②選手情報入力'!I11="","",0))</f>
      </c>
      <c r="R3" s="390">
        <f>IF(E3="","",IF('②選手情報入力'!I11="","",IF(I3=1,VLOOKUP('②選手情報入力'!I11,'種目情報'!$A$4:$C$22,3,FALSE),VLOOKUP('②選手情報入力'!I11,'種目情報'!$E$4:$G$21,3,FALSE))))</f>
      </c>
      <c r="S3" s="390">
        <f>IF(E3="","",IF('②選手情報入力'!L11="","",IF(I3=1,VLOOKUP('②選手情報入力'!L11,'種目情報'!$A$5:$B$242,2,FALSE),VLOOKUP('②選手情報入力'!L11,'種目情報'!$E$5:$F$241,2,FALSE))))</f>
      </c>
      <c r="T3" s="390">
        <f>IF(E3="","",IF('②選手情報入力'!N12="","",'②選手情報入力'!N12))</f>
      </c>
      <c r="U3" s="32">
        <f>IF(E3="","",IF('②選手情報入力'!L11="","",0))</f>
      </c>
      <c r="V3" s="390">
        <f>IF(E3="","",IF('②選手情報入力'!L11="","",IF(I3=1,VLOOKUP('②選手情報入力'!L11,'種目情報'!$A$5:$C$22,3,FALSE),VLOOKUP('②選手情報入力'!L11,'種目情報'!$E$5:$G$21,3,FALSE))))</f>
      </c>
      <c r="W3" s="390"/>
      <c r="X3" s="390"/>
      <c r="Y3" s="32"/>
      <c r="Z3" s="390"/>
      <c r="AA3" s="390">
        <f>IF(E3="","",IF('②選手情報入力'!P11="","",IF(I3=1,'種目情報'!$J$4,'種目情報'!$J$6)))</f>
      </c>
      <c r="AB3" s="390">
        <f>IF(E3="","",IF('②選手情報入力'!P11="","",IF(I3=1,IF('②選手情報入力'!$N$5="","",'②選手情報入力'!$N$5),IF('②選手情報入力'!$N$6="","",'②選手情報入力'!$N$6))))</f>
      </c>
      <c r="AC3" s="390">
        <f>IF(E3="","",IF('②選手情報入力'!P11="","",0))</f>
      </c>
      <c r="AD3" s="390">
        <f>IF(E3="","",IF('②選手情報入力'!P11="","",2))</f>
      </c>
      <c r="AE3" s="390">
        <f>IF(E3="","",IF('②選手情報入力'!Q11="","",IF(I3=1,'種目情報'!$J$5,'種目情報'!$J$7)))</f>
      </c>
      <c r="AF3" s="390">
        <f>IF(E3="","",IF('②選手情報入力'!Q11="","",IF(I3=1,IF('②選手情報入力'!$P$5="","",'②選手情報入力'!$P$5),IF('②選手情報入力'!$P$6="","",'②選手情報入力'!$P$6))))</f>
      </c>
      <c r="AG3" s="390">
        <f>IF(E3="","",IF('②選手情報入力'!Q11="","",0))</f>
      </c>
      <c r="AH3" s="390">
        <f>IF(E3="","",IF('②選手情報入力'!Q11="","",2))</f>
      </c>
      <c r="AI3" s="390"/>
    </row>
    <row r="4" spans="1:35" ht="13.5">
      <c r="A4" s="390">
        <f>IF(E4="","",I4*1000000+'①団体情報入力'!$D$3*1000+'②選手情報入力'!A13)</f>
      </c>
      <c r="B4" s="390">
        <f>IF(E4="","",'①団体情報入力'!$D$3)</f>
      </c>
      <c r="C4" s="390"/>
      <c r="D4" s="390">
        <f>IF('②選手情報入力'!B12="","",'②選手情報入力'!B12)</f>
      </c>
      <c r="E4" s="390">
        <f>IF('②選手情報入力'!C12="","",'②選手情報入力'!C12)</f>
      </c>
      <c r="F4" s="390">
        <f>IF(E4="","",'②選手情報入力'!D12)</f>
      </c>
      <c r="G4" s="390">
        <f>IF(E4="","",'②選手情報入力'!E12)</f>
      </c>
      <c r="H4" s="390">
        <f t="shared" si="0"/>
      </c>
      <c r="I4" s="390">
        <f>IF(E4="","",IF('②選手情報入力'!G12="男",1,2))</f>
      </c>
      <c r="J4" s="390">
        <f>IF(E4="","",IF('②選手情報入力'!H12="","",'②選手情報入力'!H12))</f>
      </c>
      <c r="K4" s="390"/>
      <c r="L4" s="390">
        <f t="shared" si="1"/>
      </c>
      <c r="M4" s="390">
        <f t="shared" si="2"/>
      </c>
      <c r="N4" s="390"/>
      <c r="O4" s="390">
        <f>IF(E4="","",IF('②選手情報入力'!I12="","",IF(I4=1,VLOOKUP('②選手情報入力'!I12,'種目情報'!$A$4:$B$232,2,FALSE),VLOOKUP('②選手情報入力'!I12,'種目情報'!$E$4:$F$81,2,FALSE))))</f>
      </c>
      <c r="P4" s="390">
        <f>IF(E4="","",IF('②選手情報入力'!K13="","",'②選手情報入力'!K13))</f>
      </c>
      <c r="Q4" s="32">
        <f>IF(E4="","",IF('②選手情報入力'!I12="","",0))</f>
      </c>
      <c r="R4" s="390">
        <f>IF(E4="","",IF('②選手情報入力'!I12="","",IF(I4=1,VLOOKUP('②選手情報入力'!I12,'種目情報'!$A$4:$C$22,3,FALSE),VLOOKUP('②選手情報入力'!I12,'種目情報'!$E$4:$G$21,3,FALSE))))</f>
      </c>
      <c r="S4" s="390">
        <f>IF(E4="","",IF('②選手情報入力'!L12="","",IF(I4=1,VLOOKUP('②選手情報入力'!L12,'種目情報'!$A$5:$B$242,2,FALSE),VLOOKUP('②選手情報入力'!L12,'種目情報'!$E$5:$F$241,2,FALSE))))</f>
      </c>
      <c r="T4" s="390">
        <f>IF(E4="","",IF('②選手情報入力'!N13="","",'②選手情報入力'!N13))</f>
      </c>
      <c r="U4" s="32">
        <f>IF(E4="","",IF('②選手情報入力'!L12="","",0))</f>
      </c>
      <c r="V4" s="390">
        <f>IF(E4="","",IF('②選手情報入力'!L12="","",IF(I4=1,VLOOKUP('②選手情報入力'!L12,'種目情報'!$A$5:$C$22,3,FALSE),VLOOKUP('②選手情報入力'!L12,'種目情報'!$E$5:$G$21,3,FALSE))))</f>
      </c>
      <c r="W4" s="390"/>
      <c r="X4" s="390"/>
      <c r="Y4" s="32"/>
      <c r="Z4" s="390"/>
      <c r="AA4" s="390">
        <f>IF(E4="","",IF('②選手情報入力'!P12="","",IF(I4=1,'種目情報'!$J$4,'種目情報'!$J$6)))</f>
      </c>
      <c r="AB4" s="390">
        <f>IF(E4="","",IF('②選手情報入力'!P12="","",IF(I4=1,IF('②選手情報入力'!$N$5="","",'②選手情報入力'!$N$5),IF('②選手情報入力'!$N$6="","",'②選手情報入力'!$N$6))))</f>
      </c>
      <c r="AC4" s="390">
        <f>IF(E4="","",IF('②選手情報入力'!P12="","",0))</f>
      </c>
      <c r="AD4" s="390">
        <f>IF(E4="","",IF('②選手情報入力'!P12="","",2))</f>
      </c>
      <c r="AE4" s="390">
        <f>IF(E4="","",IF('②選手情報入力'!Q12="","",IF(I4=1,'種目情報'!$J$5,'種目情報'!$J$7)))</f>
      </c>
      <c r="AF4" s="390">
        <f>IF(E4="","",IF('②選手情報入力'!Q12="","",IF(I4=1,IF('②選手情報入力'!$P$5="","",'②選手情報入力'!$P$5),IF('②選手情報入力'!$P$6="","",'②選手情報入力'!$P$6))))</f>
      </c>
      <c r="AG4" s="390">
        <f>IF(E4="","",IF('②選手情報入力'!Q12="","",0))</f>
      </c>
      <c r="AH4" s="390">
        <f>IF(E4="","",IF('②選手情報入力'!Q12="","",2))</f>
      </c>
      <c r="AI4" s="390"/>
    </row>
    <row r="5" spans="1:35" ht="13.5">
      <c r="A5" s="390">
        <f>IF(E5="","",I5*1000000+'①団体情報入力'!$D$3*1000+'②選手情報入力'!A14)</f>
      </c>
      <c r="B5" s="390">
        <f>IF(E5="","",'①団体情報入力'!$D$3)</f>
      </c>
      <c r="C5" s="390"/>
      <c r="D5" s="390">
        <f>IF('②選手情報入力'!B13="","",'②選手情報入力'!B13)</f>
      </c>
      <c r="E5" s="390">
        <f>IF('②選手情報入力'!C13="","",'②選手情報入力'!C13)</f>
      </c>
      <c r="F5" s="390">
        <f>IF(E5="","",'②選手情報入力'!D13)</f>
      </c>
      <c r="G5" s="390">
        <f>IF(E5="","",'②選手情報入力'!E13)</f>
      </c>
      <c r="H5" s="390">
        <f t="shared" si="0"/>
      </c>
      <c r="I5" s="390">
        <f>IF(E5="","",IF('②選手情報入力'!G13="男",1,2))</f>
      </c>
      <c r="J5" s="390">
        <f>IF(E5="","",IF('②選手情報入力'!H13="","",'②選手情報入力'!H13))</f>
      </c>
      <c r="K5" s="390"/>
      <c r="L5" s="390">
        <f t="shared" si="1"/>
      </c>
      <c r="M5" s="390">
        <f t="shared" si="2"/>
      </c>
      <c r="N5" s="390"/>
      <c r="O5" s="390">
        <f>IF(E5="","",IF('②選手情報入力'!I13="","",IF(I5=1,VLOOKUP('②選手情報入力'!I13,'種目情報'!$A$4:$B$232,2,FALSE),VLOOKUP('②選手情報入力'!I13,'種目情報'!$E$4:$F$81,2,FALSE))))</f>
      </c>
      <c r="P5" s="390">
        <f>IF(E5="","",IF('②選手情報入力'!K14="","",'②選手情報入力'!K14))</f>
      </c>
      <c r="Q5" s="32">
        <f>IF(E5="","",IF('②選手情報入力'!I13="","",0))</f>
      </c>
      <c r="R5" s="390">
        <f>IF(E5="","",IF('②選手情報入力'!I13="","",IF(I5=1,VLOOKUP('②選手情報入力'!I13,'種目情報'!$A$4:$C$22,3,FALSE),VLOOKUP('②選手情報入力'!I13,'種目情報'!$E$4:$G$21,3,FALSE))))</f>
      </c>
      <c r="S5" s="390">
        <f>IF(E5="","",IF('②選手情報入力'!L13="","",IF(I5=1,VLOOKUP('②選手情報入力'!L13,'種目情報'!$A$5:$B$242,2,FALSE),VLOOKUP('②選手情報入力'!L13,'種目情報'!$E$5:$F$241,2,FALSE))))</f>
      </c>
      <c r="T5" s="390">
        <f>IF(E5="","",IF('②選手情報入力'!N14="","",'②選手情報入力'!N14))</f>
      </c>
      <c r="U5" s="32">
        <f>IF(E5="","",IF('②選手情報入力'!L13="","",0))</f>
      </c>
      <c r="V5" s="390">
        <f>IF(E5="","",IF('②選手情報入力'!L13="","",IF(I5=1,VLOOKUP('②選手情報入力'!L13,'種目情報'!$A$5:$C$22,3,FALSE),VLOOKUP('②選手情報入力'!L13,'種目情報'!$E$5:$G$21,3,FALSE))))</f>
      </c>
      <c r="W5" s="390"/>
      <c r="X5" s="390"/>
      <c r="Y5" s="32"/>
      <c r="Z5" s="390"/>
      <c r="AA5" s="390">
        <f>IF(E5="","",IF('②選手情報入力'!P13="","",IF(I5=1,'種目情報'!$J$4,'種目情報'!$J$6)))</f>
      </c>
      <c r="AB5" s="390">
        <f>IF(E5="","",IF('②選手情報入力'!P13="","",IF(I5=1,IF('②選手情報入力'!$N$5="","",'②選手情報入力'!$N$5),IF('②選手情報入力'!$N$6="","",'②選手情報入力'!$N$6))))</f>
      </c>
      <c r="AC5" s="390">
        <f>IF(E5="","",IF('②選手情報入力'!P13="","",0))</f>
      </c>
      <c r="AD5" s="390">
        <f>IF(E5="","",IF('②選手情報入力'!P13="","",2))</f>
      </c>
      <c r="AE5" s="390">
        <f>IF(E5="","",IF('②選手情報入力'!Q13="","",IF(I5=1,'種目情報'!$J$5,'種目情報'!$J$7)))</f>
      </c>
      <c r="AF5" s="390">
        <f>IF(E5="","",IF('②選手情報入力'!Q13="","",IF(I5=1,IF('②選手情報入力'!$P$5="","",'②選手情報入力'!$P$5),IF('②選手情報入力'!$P$6="","",'②選手情報入力'!$P$6))))</f>
      </c>
      <c r="AG5" s="390">
        <f>IF(E5="","",IF('②選手情報入力'!Q13="","",0))</f>
      </c>
      <c r="AH5" s="390">
        <f>IF(E5="","",IF('②選手情報入力'!Q13="","",2))</f>
      </c>
      <c r="AI5" s="390"/>
    </row>
    <row r="6" spans="1:35" ht="13.5">
      <c r="A6" s="390">
        <f>IF(E6="","",I6*1000000+'①団体情報入力'!$D$3*1000+'②選手情報入力'!A15)</f>
      </c>
      <c r="B6" s="390">
        <f>IF(E6="","",'①団体情報入力'!$D$3)</f>
      </c>
      <c r="C6" s="390"/>
      <c r="D6" s="390">
        <f>IF('②選手情報入力'!B14="","",'②選手情報入力'!B14)</f>
      </c>
      <c r="E6" s="390">
        <f>IF('②選手情報入力'!C14="","",'②選手情報入力'!C14)</f>
      </c>
      <c r="F6" s="390">
        <f>IF(E6="","",'②選手情報入力'!D14)</f>
      </c>
      <c r="G6" s="390">
        <f>IF(E6="","",'②選手情報入力'!E14)</f>
      </c>
      <c r="H6" s="390">
        <f t="shared" si="0"/>
      </c>
      <c r="I6" s="390">
        <f>IF(E6="","",IF('②選手情報入力'!G14="男",1,2))</f>
      </c>
      <c r="J6" s="390">
        <f>IF(E6="","",IF('②選手情報入力'!H14="","",'②選手情報入力'!H14))</f>
      </c>
      <c r="K6" s="390"/>
      <c r="L6" s="390">
        <f t="shared" si="1"/>
      </c>
      <c r="M6" s="390">
        <f t="shared" si="2"/>
      </c>
      <c r="N6" s="390"/>
      <c r="O6" s="390">
        <f>IF(E6="","",IF('②選手情報入力'!I14="","",IF(I6=1,VLOOKUP('②選手情報入力'!I14,'種目情報'!$A$4:$B$232,2,FALSE),VLOOKUP('②選手情報入力'!I14,'種目情報'!$E$4:$F$81,2,FALSE))))</f>
      </c>
      <c r="P6" s="390">
        <f>IF(E6="","",IF('②選手情報入力'!K15="","",'②選手情報入力'!K15))</f>
      </c>
      <c r="Q6" s="32">
        <f>IF(E6="","",IF('②選手情報入力'!I14="","",0))</f>
      </c>
      <c r="R6" s="390">
        <f>IF(E6="","",IF('②選手情報入力'!I14="","",IF(I6=1,VLOOKUP('②選手情報入力'!I14,'種目情報'!$A$4:$C$22,3,FALSE),VLOOKUP('②選手情報入力'!I14,'種目情報'!$E$4:$G$21,3,FALSE))))</f>
      </c>
      <c r="S6" s="390">
        <f>IF(E6="","",IF('②選手情報入力'!L14="","",IF(I6=1,VLOOKUP('②選手情報入力'!L14,'種目情報'!$A$5:$B$242,2,FALSE),VLOOKUP('②選手情報入力'!L14,'種目情報'!$E$5:$F$241,2,FALSE))))</f>
      </c>
      <c r="T6" s="390">
        <f>IF(E6="","",IF('②選手情報入力'!N15="","",'②選手情報入力'!N15))</f>
      </c>
      <c r="U6" s="32">
        <f>IF(E6="","",IF('②選手情報入力'!L14="","",0))</f>
      </c>
      <c r="V6" s="390">
        <f>IF(E6="","",IF('②選手情報入力'!L14="","",IF(I6=1,VLOOKUP('②選手情報入力'!L14,'種目情報'!$A$5:$C$22,3,FALSE),VLOOKUP('②選手情報入力'!L14,'種目情報'!$E$5:$G$21,3,FALSE))))</f>
      </c>
      <c r="W6" s="390"/>
      <c r="X6" s="390"/>
      <c r="Y6" s="32"/>
      <c r="Z6" s="390"/>
      <c r="AA6" s="390">
        <f>IF(E6="","",IF('②選手情報入力'!P14="","",IF(I6=1,'種目情報'!$J$4,'種目情報'!$J$6)))</f>
      </c>
      <c r="AB6" s="390">
        <f>IF(E6="","",IF('②選手情報入力'!P14="","",IF(I6=1,IF('②選手情報入力'!$N$5="","",'②選手情報入力'!$N$5),IF('②選手情報入力'!$N$6="","",'②選手情報入力'!$N$6))))</f>
      </c>
      <c r="AC6" s="390">
        <f>IF(E6="","",IF('②選手情報入力'!P14="","",0))</f>
      </c>
      <c r="AD6" s="390">
        <f>IF(E6="","",IF('②選手情報入力'!P14="","",2))</f>
      </c>
      <c r="AE6" s="390">
        <f>IF(E6="","",IF('②選手情報入力'!Q14="","",IF(I6=1,'種目情報'!$J$5,'種目情報'!$J$7)))</f>
      </c>
      <c r="AF6" s="390">
        <f>IF(E6="","",IF('②選手情報入力'!Q14="","",IF(I6=1,IF('②選手情報入力'!$P$5="","",'②選手情報入力'!$P$5),IF('②選手情報入力'!$P$6="","",'②選手情報入力'!$P$6))))</f>
      </c>
      <c r="AG6" s="390">
        <f>IF(E6="","",IF('②選手情報入力'!Q14="","",0))</f>
      </c>
      <c r="AH6" s="390">
        <f>IF(E6="","",IF('②選手情報入力'!Q14="","",2))</f>
      </c>
      <c r="AI6" s="390"/>
    </row>
    <row r="7" spans="1:35" ht="13.5">
      <c r="A7" s="390">
        <f>IF(E7="","",I7*1000000+'①団体情報入力'!$D$3*1000+'②選手情報入力'!A16)</f>
      </c>
      <c r="B7" s="390">
        <f>IF(E7="","",'①団体情報入力'!$D$3)</f>
      </c>
      <c r="C7" s="390"/>
      <c r="D7" s="390">
        <f>IF('②選手情報入力'!B15="","",'②選手情報入力'!B15)</f>
      </c>
      <c r="E7" s="390">
        <f>IF('②選手情報入力'!C15="","",'②選手情報入力'!C15)</f>
      </c>
      <c r="F7" s="390">
        <f>IF(E7="","",'②選手情報入力'!D15)</f>
      </c>
      <c r="G7" s="390">
        <f>IF(E7="","",'②選手情報入力'!E15)</f>
      </c>
      <c r="H7" s="390">
        <f t="shared" si="0"/>
      </c>
      <c r="I7" s="390">
        <f>IF(E7="","",IF('②選手情報入力'!G15="男",1,2))</f>
      </c>
      <c r="J7" s="390">
        <f>IF(E7="","",IF('②選手情報入力'!H15="","",'②選手情報入力'!H15))</f>
      </c>
      <c r="K7" s="390"/>
      <c r="L7" s="390">
        <f t="shared" si="1"/>
      </c>
      <c r="M7" s="390">
        <f t="shared" si="2"/>
      </c>
      <c r="N7" s="390"/>
      <c r="O7" s="390">
        <f>IF(E7="","",IF('②選手情報入力'!I15="","",IF(I7=1,VLOOKUP('②選手情報入力'!I15,'種目情報'!$A$4:$B$232,2,FALSE),VLOOKUP('②選手情報入力'!I15,'種目情報'!$E$4:$F$81,2,FALSE))))</f>
      </c>
      <c r="P7" s="390">
        <f>IF(E7="","",IF('②選手情報入力'!K16="","",'②選手情報入力'!K16))</f>
      </c>
      <c r="Q7" s="32">
        <f>IF(E7="","",IF('②選手情報入力'!I15="","",0))</f>
      </c>
      <c r="R7" s="390">
        <f>IF(E7="","",IF('②選手情報入力'!I15="","",IF(I7=1,VLOOKUP('②選手情報入力'!I15,'種目情報'!$A$4:$C$22,3,FALSE),VLOOKUP('②選手情報入力'!I15,'種目情報'!$E$4:$G$21,3,FALSE))))</f>
      </c>
      <c r="S7" s="390">
        <f>IF(E7="","",IF('②選手情報入力'!L15="","",IF(I7=1,VLOOKUP('②選手情報入力'!L15,'種目情報'!$A$5:$B$242,2,FALSE),VLOOKUP('②選手情報入力'!L15,'種目情報'!$E$5:$F$241,2,FALSE))))</f>
      </c>
      <c r="T7" s="390">
        <f>IF(E7="","",IF('②選手情報入力'!N16="","",'②選手情報入力'!N16))</f>
      </c>
      <c r="U7" s="32">
        <f>IF(E7="","",IF('②選手情報入力'!L15="","",0))</f>
      </c>
      <c r="V7" s="390">
        <f>IF(E7="","",IF('②選手情報入力'!L15="","",IF(I7=1,VLOOKUP('②選手情報入力'!L15,'種目情報'!$A$5:$C$22,3,FALSE),VLOOKUP('②選手情報入力'!L15,'種目情報'!$E$5:$G$21,3,FALSE))))</f>
      </c>
      <c r="W7" s="390"/>
      <c r="X7" s="390"/>
      <c r="Y7" s="32"/>
      <c r="Z7" s="390"/>
      <c r="AA7" s="390">
        <f>IF(E7="","",IF('②選手情報入力'!P15="","",IF(I7=1,'種目情報'!$J$4,'種目情報'!$J$6)))</f>
      </c>
      <c r="AB7" s="390">
        <f>IF(E7="","",IF('②選手情報入力'!P15="","",IF(I7=1,IF('②選手情報入力'!$N$5="","",'②選手情報入力'!$N$5),IF('②選手情報入力'!$N$6="","",'②選手情報入力'!$N$6))))</f>
      </c>
      <c r="AC7" s="390">
        <f>IF(E7="","",IF('②選手情報入力'!P15="","",0))</f>
      </c>
      <c r="AD7" s="390">
        <f>IF(E7="","",IF('②選手情報入力'!P15="","",2))</f>
      </c>
      <c r="AE7" s="390">
        <f>IF(E7="","",IF('②選手情報入力'!Q15="","",IF(I7=1,'種目情報'!$J$5,'種目情報'!$J$7)))</f>
      </c>
      <c r="AF7" s="390">
        <f>IF(E7="","",IF('②選手情報入力'!Q15="","",IF(I7=1,IF('②選手情報入力'!$P$5="","",'②選手情報入力'!$P$5),IF('②選手情報入力'!$P$6="","",'②選手情報入力'!$P$6))))</f>
      </c>
      <c r="AG7" s="390">
        <f>IF(E7="","",IF('②選手情報入力'!Q15="","",0))</f>
      </c>
      <c r="AH7" s="390">
        <f>IF(E7="","",IF('②選手情報入力'!Q15="","",2))</f>
      </c>
      <c r="AI7" s="390"/>
    </row>
    <row r="8" spans="1:35" ht="13.5">
      <c r="A8" s="390">
        <f>IF(E8="","",I8*1000000+'①団体情報入力'!$D$3*1000+'②選手情報入力'!A17)</f>
      </c>
      <c r="B8" s="390">
        <f>IF(E8="","",'①団体情報入力'!$D$3)</f>
      </c>
      <c r="C8" s="390"/>
      <c r="D8" s="390">
        <f>IF('②選手情報入力'!B16="","",'②選手情報入力'!B16)</f>
      </c>
      <c r="E8" s="390">
        <f>IF('②選手情報入力'!C16="","",'②選手情報入力'!C16)</f>
      </c>
      <c r="F8" s="390">
        <f>IF(E8="","",'②選手情報入力'!D16)</f>
      </c>
      <c r="G8" s="390">
        <f>IF(E8="","",'②選手情報入力'!E16)</f>
      </c>
      <c r="H8" s="390">
        <f t="shared" si="0"/>
      </c>
      <c r="I8" s="390">
        <f>IF(E8="","",IF('②選手情報入力'!G16="男",1,2))</f>
      </c>
      <c r="J8" s="390">
        <f>IF(E8="","",IF('②選手情報入力'!H16="","",'②選手情報入力'!H16))</f>
      </c>
      <c r="K8" s="390"/>
      <c r="L8" s="390">
        <f t="shared" si="1"/>
      </c>
      <c r="M8" s="390">
        <f t="shared" si="2"/>
      </c>
      <c r="N8" s="390"/>
      <c r="O8" s="390">
        <f>IF(E8="","",IF('②選手情報入力'!I16="","",IF(I8=1,VLOOKUP('②選手情報入力'!I16,'種目情報'!$A$4:$B$232,2,FALSE),VLOOKUP('②選手情報入力'!I16,'種目情報'!$E$4:$F$81,2,FALSE))))</f>
      </c>
      <c r="P8" s="390">
        <f>IF(E8="","",IF('②選手情報入力'!K17="","",'②選手情報入力'!K17))</f>
      </c>
      <c r="Q8" s="32">
        <f>IF(E8="","",IF('②選手情報入力'!I16="","",0))</f>
      </c>
      <c r="R8" s="390">
        <f>IF(E8="","",IF('②選手情報入力'!I16="","",IF(I8=1,VLOOKUP('②選手情報入力'!I16,'種目情報'!$A$4:$C$22,3,FALSE),VLOOKUP('②選手情報入力'!I16,'種目情報'!$E$4:$G$21,3,FALSE))))</f>
      </c>
      <c r="S8" s="390">
        <f>IF(E8="","",IF('②選手情報入力'!L16="","",IF(I8=1,VLOOKUP('②選手情報入力'!L16,'種目情報'!$A$5:$B$242,2,FALSE),VLOOKUP('②選手情報入力'!L16,'種目情報'!$E$5:$F$241,2,FALSE))))</f>
      </c>
      <c r="T8" s="390">
        <f>IF(E8="","",IF('②選手情報入力'!N17="","",'②選手情報入力'!N17))</f>
      </c>
      <c r="U8" s="32">
        <f>IF(E8="","",IF('②選手情報入力'!L16="","",0))</f>
      </c>
      <c r="V8" s="390">
        <f>IF(E8="","",IF('②選手情報入力'!L16="","",IF(I8=1,VLOOKUP('②選手情報入力'!L16,'種目情報'!$A$5:$C$22,3,FALSE),VLOOKUP('②選手情報入力'!L16,'種目情報'!$E$5:$G$21,3,FALSE))))</f>
      </c>
      <c r="W8" s="390"/>
      <c r="X8" s="390"/>
      <c r="Y8" s="32"/>
      <c r="Z8" s="390"/>
      <c r="AA8" s="390">
        <f>IF(E8="","",IF('②選手情報入力'!P16="","",IF(I8=1,'種目情報'!$J$4,'種目情報'!$J$6)))</f>
      </c>
      <c r="AB8" s="390">
        <f>IF(E8="","",IF('②選手情報入力'!P16="","",IF(I8=1,IF('②選手情報入力'!$N$5="","",'②選手情報入力'!$N$5),IF('②選手情報入力'!$N$6="","",'②選手情報入力'!$N$6))))</f>
      </c>
      <c r="AC8" s="390">
        <f>IF(E8="","",IF('②選手情報入力'!P16="","",0))</f>
      </c>
      <c r="AD8" s="390">
        <f>IF(E8="","",IF('②選手情報入力'!P16="","",2))</f>
      </c>
      <c r="AE8" s="390">
        <f>IF(E8="","",IF('②選手情報入力'!Q16="","",IF(I8=1,'種目情報'!$J$5,'種目情報'!$J$7)))</f>
      </c>
      <c r="AF8" s="390">
        <f>IF(E8="","",IF('②選手情報入力'!Q16="","",IF(I8=1,IF('②選手情報入力'!$P$5="","",'②選手情報入力'!$P$5),IF('②選手情報入力'!$P$6="","",'②選手情報入力'!$P$6))))</f>
      </c>
      <c r="AG8" s="390">
        <f>IF(E8="","",IF('②選手情報入力'!Q16="","",0))</f>
      </c>
      <c r="AH8" s="390">
        <f>IF(E8="","",IF('②選手情報入力'!Q16="","",2))</f>
      </c>
      <c r="AI8" s="390"/>
    </row>
    <row r="9" spans="1:35" ht="13.5">
      <c r="A9" s="390">
        <f>IF(E9="","",I9*1000000+'①団体情報入力'!$D$3*1000+'②選手情報入力'!A18)</f>
      </c>
      <c r="B9" s="390">
        <f>IF(E9="","",'①団体情報入力'!$D$3)</f>
      </c>
      <c r="C9" s="390"/>
      <c r="D9" s="390">
        <f>IF('②選手情報入力'!B17="","",'②選手情報入力'!B17)</f>
      </c>
      <c r="E9" s="390">
        <f>IF('②選手情報入力'!C17="","",'②選手情報入力'!C17)</f>
      </c>
      <c r="F9" s="390">
        <f>IF(E9="","",'②選手情報入力'!D17)</f>
      </c>
      <c r="G9" s="390">
        <f>IF(E9="","",'②選手情報入力'!E17)</f>
      </c>
      <c r="H9" s="390">
        <f t="shared" si="0"/>
      </c>
      <c r="I9" s="390">
        <f>IF(E9="","",IF('②選手情報入力'!G17="男",1,2))</f>
      </c>
      <c r="J9" s="390">
        <f>IF(E9="","",IF('②選手情報入力'!H17="","",'②選手情報入力'!H17))</f>
      </c>
      <c r="K9" s="390"/>
      <c r="L9" s="390">
        <f t="shared" si="1"/>
      </c>
      <c r="M9" s="390">
        <f t="shared" si="2"/>
      </c>
      <c r="N9" s="390"/>
      <c r="O9" s="390">
        <f>IF(E9="","",IF('②選手情報入力'!I17="","",IF(I9=1,VLOOKUP('②選手情報入力'!I17,'種目情報'!$A$4:$B$232,2,FALSE),VLOOKUP('②選手情報入力'!I17,'種目情報'!$E$4:$F$81,2,FALSE))))</f>
      </c>
      <c r="P9" s="390">
        <f>IF(E9="","",IF('②選手情報入力'!K18="","",'②選手情報入力'!K18))</f>
      </c>
      <c r="Q9" s="32">
        <f>IF(E9="","",IF('②選手情報入力'!I17="","",0))</f>
      </c>
      <c r="R9" s="390">
        <f>IF(E9="","",IF('②選手情報入力'!I17="","",IF(I9=1,VLOOKUP('②選手情報入力'!I17,'種目情報'!$A$4:$C$22,3,FALSE),VLOOKUP('②選手情報入力'!I17,'種目情報'!$E$4:$G$21,3,FALSE))))</f>
      </c>
      <c r="S9" s="390">
        <f>IF(E9="","",IF('②選手情報入力'!L17="","",IF(I9=1,VLOOKUP('②選手情報入力'!L17,'種目情報'!$A$5:$B$242,2,FALSE),VLOOKUP('②選手情報入力'!L17,'種目情報'!$E$5:$F$241,2,FALSE))))</f>
      </c>
      <c r="T9" s="390">
        <f>IF(E9="","",IF('②選手情報入力'!N18="","",'②選手情報入力'!N18))</f>
      </c>
      <c r="U9" s="32">
        <f>IF(E9="","",IF('②選手情報入力'!L17="","",0))</f>
      </c>
      <c r="V9" s="390">
        <f>IF(E9="","",IF('②選手情報入力'!L17="","",IF(I9=1,VLOOKUP('②選手情報入力'!L17,'種目情報'!$A$5:$C$22,3,FALSE),VLOOKUP('②選手情報入力'!L17,'種目情報'!$E$5:$G$21,3,FALSE))))</f>
      </c>
      <c r="W9" s="390"/>
      <c r="X9" s="390"/>
      <c r="Y9" s="32"/>
      <c r="Z9" s="390"/>
      <c r="AA9" s="390">
        <f>IF(E9="","",IF('②選手情報入力'!P17="","",IF(I9=1,'種目情報'!$J$4,'種目情報'!$J$6)))</f>
      </c>
      <c r="AB9" s="390">
        <f>IF(E9="","",IF('②選手情報入力'!P17="","",IF(I9=1,IF('②選手情報入力'!$N$5="","",'②選手情報入力'!$N$5),IF('②選手情報入力'!$N$6="","",'②選手情報入力'!$N$6))))</f>
      </c>
      <c r="AC9" s="390">
        <f>IF(E9="","",IF('②選手情報入力'!P17="","",0))</f>
      </c>
      <c r="AD9" s="390">
        <f>IF(E9="","",IF('②選手情報入力'!P17="","",2))</f>
      </c>
      <c r="AE9" s="390">
        <f>IF(E9="","",IF('②選手情報入力'!Q17="","",IF(I9=1,'種目情報'!$J$5,'種目情報'!$J$7)))</f>
      </c>
      <c r="AF9" s="390">
        <f>IF(E9="","",IF('②選手情報入力'!Q17="","",IF(I9=1,IF('②選手情報入力'!$P$5="","",'②選手情報入力'!$P$5),IF('②選手情報入力'!$P$6="","",'②選手情報入力'!$P$6))))</f>
      </c>
      <c r="AG9" s="390">
        <f>IF(E9="","",IF('②選手情報入力'!Q17="","",0))</f>
      </c>
      <c r="AH9" s="390">
        <f>IF(E9="","",IF('②選手情報入力'!Q17="","",2))</f>
      </c>
      <c r="AI9" s="390"/>
    </row>
    <row r="10" spans="1:35" ht="13.5">
      <c r="A10" s="390">
        <f>IF(E10="","",I10*1000000+'①団体情報入力'!$D$3*1000+'②選手情報入力'!A19)</f>
      </c>
      <c r="B10" s="390">
        <f>IF(E10="","",'①団体情報入力'!$D$3)</f>
      </c>
      <c r="C10" s="390"/>
      <c r="D10" s="390">
        <f>IF('②選手情報入力'!B18="","",'②選手情報入力'!B18)</f>
      </c>
      <c r="E10" s="390">
        <f>IF('②選手情報入力'!C18="","",'②選手情報入力'!C18)</f>
      </c>
      <c r="F10" s="390">
        <f>IF(E10="","",'②選手情報入力'!D18)</f>
      </c>
      <c r="G10" s="390">
        <f>IF(E10="","",'②選手情報入力'!E18)</f>
      </c>
      <c r="H10" s="390">
        <f t="shared" si="0"/>
      </c>
      <c r="I10" s="390">
        <f>IF(E10="","",IF('②選手情報入力'!G18="男",1,2))</f>
      </c>
      <c r="J10" s="390">
        <f>IF(E10="","",IF('②選手情報入力'!H18="","",'②選手情報入力'!H18))</f>
      </c>
      <c r="K10" s="390"/>
      <c r="L10" s="390">
        <f t="shared" si="1"/>
      </c>
      <c r="M10" s="390">
        <f t="shared" si="2"/>
      </c>
      <c r="N10" s="390"/>
      <c r="O10" s="390">
        <f>IF(E10="","",IF('②選手情報入力'!I18="","",IF(I10=1,VLOOKUP('②選手情報入力'!I18,'種目情報'!$A$4:$B$232,2,FALSE),VLOOKUP('②選手情報入力'!I18,'種目情報'!$E$4:$F$81,2,FALSE))))</f>
      </c>
      <c r="P10" s="390">
        <f>IF(E10="","",IF('②選手情報入力'!K19="","",'②選手情報入力'!K19))</f>
      </c>
      <c r="Q10" s="32">
        <f>IF(E10="","",IF('②選手情報入力'!I18="","",0))</f>
      </c>
      <c r="R10" s="390">
        <f>IF(E10="","",IF('②選手情報入力'!I18="","",IF(I10=1,VLOOKUP('②選手情報入力'!I18,'種目情報'!$A$4:$C$22,3,FALSE),VLOOKUP('②選手情報入力'!I18,'種目情報'!$E$4:$G$21,3,FALSE))))</f>
      </c>
      <c r="S10" s="390">
        <f>IF(E10="","",IF('②選手情報入力'!L18="","",IF(I10=1,VLOOKUP('②選手情報入力'!L18,'種目情報'!$A$5:$B$242,2,FALSE),VLOOKUP('②選手情報入力'!L18,'種目情報'!$E$5:$F$241,2,FALSE))))</f>
      </c>
      <c r="T10" s="390">
        <f>IF(E10="","",IF('②選手情報入力'!N19="","",'②選手情報入力'!N19))</f>
      </c>
      <c r="U10" s="32">
        <f>IF(E10="","",IF('②選手情報入力'!L18="","",0))</f>
      </c>
      <c r="V10" s="390">
        <f>IF(E10="","",IF('②選手情報入力'!L18="","",IF(I10=1,VLOOKUP('②選手情報入力'!L18,'種目情報'!$A$5:$C$22,3,FALSE),VLOOKUP('②選手情報入力'!L18,'種目情報'!$E$5:$G$21,3,FALSE))))</f>
      </c>
      <c r="W10" s="390"/>
      <c r="X10" s="390"/>
      <c r="Y10" s="32"/>
      <c r="Z10" s="390"/>
      <c r="AA10" s="390">
        <f>IF(E10="","",IF('②選手情報入力'!P18="","",IF(I10=1,'種目情報'!$J$4,'種目情報'!$J$6)))</f>
      </c>
      <c r="AB10" s="390">
        <f>IF(E10="","",IF('②選手情報入力'!P18="","",IF(I10=1,IF('②選手情報入力'!$N$5="","",'②選手情報入力'!$N$5),IF('②選手情報入力'!$N$6="","",'②選手情報入力'!$N$6))))</f>
      </c>
      <c r="AC10" s="390">
        <f>IF(E10="","",IF('②選手情報入力'!P18="","",0))</f>
      </c>
      <c r="AD10" s="390">
        <f>IF(E10="","",IF('②選手情報入力'!P18="","",2))</f>
      </c>
      <c r="AE10" s="390">
        <f>IF(E10="","",IF('②選手情報入力'!Q18="","",IF(I10=1,'種目情報'!$J$5,'種目情報'!$J$7)))</f>
      </c>
      <c r="AF10" s="390">
        <f>IF(E10="","",IF('②選手情報入力'!Q18="","",IF(I10=1,IF('②選手情報入力'!$P$5="","",'②選手情報入力'!$P$5),IF('②選手情報入力'!$P$6="","",'②選手情報入力'!$P$6))))</f>
      </c>
      <c r="AG10" s="390">
        <f>IF(E10="","",IF('②選手情報入力'!Q18="","",0))</f>
      </c>
      <c r="AH10" s="390">
        <f>IF(E10="","",IF('②選手情報入力'!Q18="","",2))</f>
      </c>
      <c r="AI10" s="390"/>
    </row>
    <row r="11" spans="1:35" ht="13.5">
      <c r="A11" s="390">
        <f>IF(E11="","",I11*1000000+'①団体情報入力'!$D$3*1000+'②選手情報入力'!A20)</f>
      </c>
      <c r="B11" s="390">
        <f>IF(E11="","",'①団体情報入力'!$D$3)</f>
      </c>
      <c r="C11" s="390"/>
      <c r="D11" s="390">
        <f>IF('②選手情報入力'!B19="","",'②選手情報入力'!B19)</f>
      </c>
      <c r="E11" s="390">
        <f>IF('②選手情報入力'!C19="","",'②選手情報入力'!C19)</f>
      </c>
      <c r="F11" s="390">
        <f>IF(E11="","",'②選手情報入力'!D19)</f>
      </c>
      <c r="G11" s="390">
        <f>IF(E11="","",'②選手情報入力'!E19)</f>
      </c>
      <c r="H11" s="390">
        <f t="shared" si="0"/>
      </c>
      <c r="I11" s="390">
        <f>IF(E11="","",IF('②選手情報入力'!G19="男",1,2))</f>
      </c>
      <c r="J11" s="390">
        <f>IF(E11="","",IF('②選手情報入力'!H19="","",'②選手情報入力'!H19))</f>
      </c>
      <c r="K11" s="390"/>
      <c r="L11" s="390">
        <f t="shared" si="1"/>
      </c>
      <c r="M11" s="390">
        <f t="shared" si="2"/>
      </c>
      <c r="N11" s="390"/>
      <c r="O11" s="390">
        <f>IF(E11="","",IF('②選手情報入力'!I19="","",IF(I11=1,VLOOKUP('②選手情報入力'!I19,'種目情報'!$A$4:$B$232,2,FALSE),VLOOKUP('②選手情報入力'!I19,'種目情報'!$E$4:$F$81,2,FALSE))))</f>
      </c>
      <c r="P11" s="390">
        <f>IF(E11="","",IF('②選手情報入力'!K20="","",'②選手情報入力'!K20))</f>
      </c>
      <c r="Q11" s="32">
        <f>IF(E11="","",IF('②選手情報入力'!I19="","",0))</f>
      </c>
      <c r="R11" s="390">
        <f>IF(E11="","",IF('②選手情報入力'!I19="","",IF(I11=1,VLOOKUP('②選手情報入力'!I19,'種目情報'!$A$4:$C$22,3,FALSE),VLOOKUP('②選手情報入力'!I19,'種目情報'!$E$4:$G$21,3,FALSE))))</f>
      </c>
      <c r="S11" s="390">
        <f>IF(E11="","",IF('②選手情報入力'!L19="","",IF(I11=1,VLOOKUP('②選手情報入力'!L19,'種目情報'!$A$5:$B$242,2,FALSE),VLOOKUP('②選手情報入力'!L19,'種目情報'!$E$5:$F$241,2,FALSE))))</f>
      </c>
      <c r="T11" s="390">
        <f>IF(E11="","",IF('②選手情報入力'!N20="","",'②選手情報入力'!N20))</f>
      </c>
      <c r="U11" s="32">
        <f>IF(E11="","",IF('②選手情報入力'!L19="","",0))</f>
      </c>
      <c r="V11" s="390">
        <f>IF(E11="","",IF('②選手情報入力'!L19="","",IF(I11=1,VLOOKUP('②選手情報入力'!L19,'種目情報'!$A$5:$C$22,3,FALSE),VLOOKUP('②選手情報入力'!L19,'種目情報'!$E$5:$G$21,3,FALSE))))</f>
      </c>
      <c r="W11" s="390"/>
      <c r="X11" s="390"/>
      <c r="Y11" s="32"/>
      <c r="Z11" s="390"/>
      <c r="AA11" s="390">
        <f>IF(E11="","",IF('②選手情報入力'!P19="","",IF(I11=1,'種目情報'!$J$4,'種目情報'!$J$6)))</f>
      </c>
      <c r="AB11" s="390">
        <f>IF(E11="","",IF('②選手情報入力'!P19="","",IF(I11=1,IF('②選手情報入力'!$N$5="","",'②選手情報入力'!$N$5),IF('②選手情報入力'!$N$6="","",'②選手情報入力'!$N$6))))</f>
      </c>
      <c r="AC11" s="390">
        <f>IF(E11="","",IF('②選手情報入力'!P19="","",0))</f>
      </c>
      <c r="AD11" s="390">
        <f>IF(E11="","",IF('②選手情報入力'!P19="","",2))</f>
      </c>
      <c r="AE11" s="390">
        <f>IF(E11="","",IF('②選手情報入力'!Q19="","",IF(I11=1,'種目情報'!$J$5,'種目情報'!$J$7)))</f>
      </c>
      <c r="AF11" s="390">
        <f>IF(E11="","",IF('②選手情報入力'!Q19="","",IF(I11=1,IF('②選手情報入力'!$P$5="","",'②選手情報入力'!$P$5),IF('②選手情報入力'!$P$6="","",'②選手情報入力'!$P$6))))</f>
      </c>
      <c r="AG11" s="390">
        <f>IF(E11="","",IF('②選手情報入力'!Q19="","",0))</f>
      </c>
      <c r="AH11" s="390">
        <f>IF(E11="","",IF('②選手情報入力'!Q19="","",2))</f>
      </c>
      <c r="AI11" s="390"/>
    </row>
    <row r="12" spans="1:35" ht="13.5">
      <c r="A12" s="390">
        <f>IF(E12="","",I12*1000000+'①団体情報入力'!$D$3*1000+'②選手情報入力'!A21)</f>
      </c>
      <c r="B12" s="390">
        <f>IF(E12="","",'①団体情報入力'!$D$3)</f>
      </c>
      <c r="C12" s="390"/>
      <c r="D12" s="390">
        <f>IF('②選手情報入力'!B20="","",'②選手情報入力'!B20)</f>
      </c>
      <c r="E12" s="390">
        <f>IF('②選手情報入力'!C20="","",'②選手情報入力'!C20)</f>
      </c>
      <c r="F12" s="390">
        <f>IF(E12="","",'②選手情報入力'!D20)</f>
      </c>
      <c r="G12" s="390">
        <f>IF(E12="","",'②選手情報入力'!E20)</f>
      </c>
      <c r="H12" s="390">
        <f t="shared" si="0"/>
      </c>
      <c r="I12" s="390">
        <f>IF(E12="","",IF('②選手情報入力'!G20="男",1,2))</f>
      </c>
      <c r="J12" s="390">
        <f>IF(E12="","",IF('②選手情報入力'!H20="","",'②選手情報入力'!H20))</f>
      </c>
      <c r="K12" s="390"/>
      <c r="L12" s="390">
        <f t="shared" si="1"/>
      </c>
      <c r="M12" s="390">
        <f t="shared" si="2"/>
      </c>
      <c r="N12" s="390"/>
      <c r="O12" s="390">
        <f>IF(E12="","",IF('②選手情報入力'!I20="","",IF(I12=1,VLOOKUP('②選手情報入力'!I20,'種目情報'!$A$4:$B$232,2,FALSE),VLOOKUP('②選手情報入力'!I20,'種目情報'!$E$4:$F$81,2,FALSE))))</f>
      </c>
      <c r="P12" s="390">
        <f>IF(E12="","",IF('②選手情報入力'!K21="","",'②選手情報入力'!K21))</f>
      </c>
      <c r="Q12" s="32">
        <f>IF(E12="","",IF('②選手情報入力'!I20="","",0))</f>
      </c>
      <c r="R12" s="390">
        <f>IF(E12="","",IF('②選手情報入力'!I20="","",IF(I12=1,VLOOKUP('②選手情報入力'!I20,'種目情報'!$A$4:$C$22,3,FALSE),VLOOKUP('②選手情報入力'!I20,'種目情報'!$E$4:$G$21,3,FALSE))))</f>
      </c>
      <c r="S12" s="390">
        <f>IF(E12="","",IF('②選手情報入力'!L20="","",IF(I12=1,VLOOKUP('②選手情報入力'!L20,'種目情報'!$A$5:$B$242,2,FALSE),VLOOKUP('②選手情報入力'!L20,'種目情報'!$E$5:$F$241,2,FALSE))))</f>
      </c>
      <c r="T12" s="390">
        <f>IF(E12="","",IF('②選手情報入力'!N21="","",'②選手情報入力'!N21))</f>
      </c>
      <c r="U12" s="32">
        <f>IF(E12="","",IF('②選手情報入力'!L20="","",0))</f>
      </c>
      <c r="V12" s="390">
        <f>IF(E12="","",IF('②選手情報入力'!L20="","",IF(I12=1,VLOOKUP('②選手情報入力'!L20,'種目情報'!$A$5:$C$22,3,FALSE),VLOOKUP('②選手情報入力'!L20,'種目情報'!$E$5:$G$21,3,FALSE))))</f>
      </c>
      <c r="W12" s="390"/>
      <c r="X12" s="390"/>
      <c r="Y12" s="32"/>
      <c r="Z12" s="390"/>
      <c r="AA12" s="390">
        <f>IF(E12="","",IF('②選手情報入力'!P20="","",IF(I12=1,'種目情報'!$J$4,'種目情報'!$J$6)))</f>
      </c>
      <c r="AB12" s="390">
        <f>IF(E12="","",IF('②選手情報入力'!P20="","",IF(I12=1,IF('②選手情報入力'!$N$5="","",'②選手情報入力'!$N$5),IF('②選手情報入力'!$N$6="","",'②選手情報入力'!$N$6))))</f>
      </c>
      <c r="AC12" s="390">
        <f>IF(E12="","",IF('②選手情報入力'!P20="","",0))</f>
      </c>
      <c r="AD12" s="390">
        <f>IF(E12="","",IF('②選手情報入力'!P20="","",2))</f>
      </c>
      <c r="AE12" s="390">
        <f>IF(E12="","",IF('②選手情報入力'!Q20="","",IF(I12=1,'種目情報'!$J$5,'種目情報'!$J$7)))</f>
      </c>
      <c r="AF12" s="390">
        <f>IF(E12="","",IF('②選手情報入力'!Q20="","",IF(I12=1,IF('②選手情報入力'!$P$5="","",'②選手情報入力'!$P$5),IF('②選手情報入力'!$P$6="","",'②選手情報入力'!$P$6))))</f>
      </c>
      <c r="AG12" s="390">
        <f>IF(E12="","",IF('②選手情報入力'!Q20="","",0))</f>
      </c>
      <c r="AH12" s="390">
        <f>IF(E12="","",IF('②選手情報入力'!Q20="","",2))</f>
      </c>
      <c r="AI12" s="390"/>
    </row>
    <row r="13" spans="1:35" ht="13.5">
      <c r="A13" s="390">
        <f>IF(E13="","",I13*1000000+'①団体情報入力'!$D$3*1000+'②選手情報入力'!A22)</f>
      </c>
      <c r="B13" s="390">
        <f>IF(E13="","",'①団体情報入力'!$D$3)</f>
      </c>
      <c r="C13" s="390"/>
      <c r="D13" s="390">
        <f>IF('②選手情報入力'!B21="","",'②選手情報入力'!B21)</f>
      </c>
      <c r="E13" s="390">
        <f>IF('②選手情報入力'!C21="","",'②選手情報入力'!C21)</f>
      </c>
      <c r="F13" s="390">
        <f>IF(E13="","",'②選手情報入力'!D21)</f>
      </c>
      <c r="G13" s="390">
        <f>IF(E13="","",'②選手情報入力'!E21)</f>
      </c>
      <c r="H13" s="390">
        <f t="shared" si="0"/>
      </c>
      <c r="I13" s="390">
        <f>IF(E13="","",IF('②選手情報入力'!G21="男",1,2))</f>
      </c>
      <c r="J13" s="390">
        <f>IF(E13="","",IF('②選手情報入力'!H21="","",'②選手情報入力'!H21))</f>
      </c>
      <c r="K13" s="390"/>
      <c r="L13" s="390">
        <f t="shared" si="1"/>
      </c>
      <c r="M13" s="390">
        <f t="shared" si="2"/>
      </c>
      <c r="N13" s="390"/>
      <c r="O13" s="390">
        <f>IF(E13="","",IF('②選手情報入力'!I21="","",IF(I13=1,VLOOKUP('②選手情報入力'!I21,'種目情報'!$A$4:$B$232,2,FALSE),VLOOKUP('②選手情報入力'!I21,'種目情報'!$E$4:$F$81,2,FALSE))))</f>
      </c>
      <c r="P13" s="390">
        <f>IF(E13="","",IF('②選手情報入力'!K22="","",'②選手情報入力'!K22))</f>
      </c>
      <c r="Q13" s="32">
        <f>IF(E13="","",IF('②選手情報入力'!I21="","",0))</f>
      </c>
      <c r="R13" s="390">
        <f>IF(E13="","",IF('②選手情報入力'!I21="","",IF(I13=1,VLOOKUP('②選手情報入力'!I21,'種目情報'!$A$4:$C$22,3,FALSE),VLOOKUP('②選手情報入力'!I21,'種目情報'!$E$4:$G$21,3,FALSE))))</f>
      </c>
      <c r="S13" s="390">
        <f>IF(E13="","",IF('②選手情報入力'!L21="","",IF(I13=1,VLOOKUP('②選手情報入力'!L21,'種目情報'!$A$5:$B$242,2,FALSE),VLOOKUP('②選手情報入力'!L21,'種目情報'!$E$5:$F$241,2,FALSE))))</f>
      </c>
      <c r="T13" s="390">
        <f>IF(E13="","",IF('②選手情報入力'!N22="","",'②選手情報入力'!N22))</f>
      </c>
      <c r="U13" s="32">
        <f>IF(E13="","",IF('②選手情報入力'!L21="","",0))</f>
      </c>
      <c r="V13" s="390">
        <f>IF(E13="","",IF('②選手情報入力'!L21="","",IF(I13=1,VLOOKUP('②選手情報入力'!L21,'種目情報'!$A$5:$C$22,3,FALSE),VLOOKUP('②選手情報入力'!L21,'種目情報'!$E$5:$G$21,3,FALSE))))</f>
      </c>
      <c r="W13" s="390"/>
      <c r="X13" s="390"/>
      <c r="Y13" s="32"/>
      <c r="Z13" s="390"/>
      <c r="AA13" s="390">
        <f>IF(E13="","",IF('②選手情報入力'!P21="","",IF(I13=1,'種目情報'!$J$4,'種目情報'!$J$6)))</f>
      </c>
      <c r="AB13" s="390">
        <f>IF(E13="","",IF('②選手情報入力'!P21="","",IF(I13=1,IF('②選手情報入力'!$N$5="","",'②選手情報入力'!$N$5),IF('②選手情報入力'!$N$6="","",'②選手情報入力'!$N$6))))</f>
      </c>
      <c r="AC13" s="390">
        <f>IF(E13="","",IF('②選手情報入力'!P21="","",0))</f>
      </c>
      <c r="AD13" s="390">
        <f>IF(E13="","",IF('②選手情報入力'!P21="","",2))</f>
      </c>
      <c r="AE13" s="390">
        <f>IF(E13="","",IF('②選手情報入力'!Q21="","",IF(I13=1,'種目情報'!$J$5,'種目情報'!$J$7)))</f>
      </c>
      <c r="AF13" s="390">
        <f>IF(E13="","",IF('②選手情報入力'!Q21="","",IF(I13=1,IF('②選手情報入力'!$P$5="","",'②選手情報入力'!$P$5),IF('②選手情報入力'!$P$6="","",'②選手情報入力'!$P$6))))</f>
      </c>
      <c r="AG13" s="390">
        <f>IF(E13="","",IF('②選手情報入力'!Q21="","",0))</f>
      </c>
      <c r="AH13" s="390">
        <f>IF(E13="","",IF('②選手情報入力'!Q21="","",2))</f>
      </c>
      <c r="AI13" s="390"/>
    </row>
    <row r="14" spans="1:35" ht="13.5">
      <c r="A14" s="390">
        <f>IF(E14="","",I14*1000000+'①団体情報入力'!$D$3*1000+'②選手情報入力'!A23)</f>
      </c>
      <c r="B14" s="390">
        <f>IF(E14="","",'①団体情報入力'!$D$3)</f>
      </c>
      <c r="C14" s="390"/>
      <c r="D14" s="390">
        <f>IF('②選手情報入力'!B22="","",'②選手情報入力'!B22)</f>
      </c>
      <c r="E14" s="390">
        <f>IF('②選手情報入力'!C22="","",'②選手情報入力'!C22)</f>
      </c>
      <c r="F14" s="390">
        <f>IF(E14="","",'②選手情報入力'!D22)</f>
      </c>
      <c r="G14" s="390">
        <f>IF(E14="","",'②選手情報入力'!E22)</f>
      </c>
      <c r="H14" s="390">
        <f t="shared" si="0"/>
      </c>
      <c r="I14" s="390">
        <f>IF(E14="","",IF('②選手情報入力'!G22="男",1,2))</f>
      </c>
      <c r="J14" s="390">
        <f>IF(E14="","",IF('②選手情報入力'!H22="","",'②選手情報入力'!H22))</f>
      </c>
      <c r="K14" s="390"/>
      <c r="L14" s="390">
        <f t="shared" si="1"/>
      </c>
      <c r="M14" s="390">
        <f t="shared" si="2"/>
      </c>
      <c r="N14" s="390"/>
      <c r="O14" s="390">
        <f>IF(E14="","",IF('②選手情報入力'!I22="","",IF(I14=1,VLOOKUP('②選手情報入力'!I22,'種目情報'!$A$4:$B$232,2,FALSE),VLOOKUP('②選手情報入力'!I22,'種目情報'!$E$4:$F$81,2,FALSE))))</f>
      </c>
      <c r="P14" s="390">
        <f>IF(E14="","",IF('②選手情報入力'!K23="","",'②選手情報入力'!K23))</f>
      </c>
      <c r="Q14" s="32">
        <f>IF(E14="","",IF('②選手情報入力'!I22="","",0))</f>
      </c>
      <c r="R14" s="390">
        <f>IF(E14="","",IF('②選手情報入力'!I22="","",IF(I14=1,VLOOKUP('②選手情報入力'!I22,'種目情報'!$A$4:$C$22,3,FALSE),VLOOKUP('②選手情報入力'!I22,'種目情報'!$E$4:$G$21,3,FALSE))))</f>
      </c>
      <c r="S14" s="390">
        <f>IF(E14="","",IF('②選手情報入力'!L22="","",IF(I14=1,VLOOKUP('②選手情報入力'!L22,'種目情報'!$A$5:$B$242,2,FALSE),VLOOKUP('②選手情報入力'!L22,'種目情報'!$E$5:$F$241,2,FALSE))))</f>
      </c>
      <c r="T14" s="390">
        <f>IF(E14="","",IF('②選手情報入力'!N23="","",'②選手情報入力'!N23))</f>
      </c>
      <c r="U14" s="32">
        <f>IF(E14="","",IF('②選手情報入力'!L22="","",0))</f>
      </c>
      <c r="V14" s="390">
        <f>IF(E14="","",IF('②選手情報入力'!L22="","",IF(I14=1,VLOOKUP('②選手情報入力'!L22,'種目情報'!$A$5:$C$22,3,FALSE),VLOOKUP('②選手情報入力'!L22,'種目情報'!$E$5:$G$21,3,FALSE))))</f>
      </c>
      <c r="W14" s="390"/>
      <c r="X14" s="390"/>
      <c r="Y14" s="32"/>
      <c r="Z14" s="390"/>
      <c r="AA14" s="390">
        <f>IF(E14="","",IF('②選手情報入力'!P22="","",IF(I14=1,'種目情報'!$J$4,'種目情報'!$J$6)))</f>
      </c>
      <c r="AB14" s="390">
        <f>IF(E14="","",IF('②選手情報入力'!P22="","",IF(I14=1,IF('②選手情報入力'!$N$5="","",'②選手情報入力'!$N$5),IF('②選手情報入力'!$N$6="","",'②選手情報入力'!$N$6))))</f>
      </c>
      <c r="AC14" s="390">
        <f>IF(E14="","",IF('②選手情報入力'!P22="","",0))</f>
      </c>
      <c r="AD14" s="390">
        <f>IF(E14="","",IF('②選手情報入力'!P22="","",2))</f>
      </c>
      <c r="AE14" s="390">
        <f>IF(E14="","",IF('②選手情報入力'!Q22="","",IF(I14=1,'種目情報'!$J$5,'種目情報'!$J$7)))</f>
      </c>
      <c r="AF14" s="390">
        <f>IF(E14="","",IF('②選手情報入力'!Q22="","",IF(I14=1,IF('②選手情報入力'!$P$5="","",'②選手情報入力'!$P$5),IF('②選手情報入力'!$P$6="","",'②選手情報入力'!$P$6))))</f>
      </c>
      <c r="AG14" s="390">
        <f>IF(E14="","",IF('②選手情報入力'!Q22="","",0))</f>
      </c>
      <c r="AH14" s="390">
        <f>IF(E14="","",IF('②選手情報入力'!Q22="","",2))</f>
      </c>
      <c r="AI14" s="390"/>
    </row>
    <row r="15" spans="1:35" ht="13.5">
      <c r="A15" s="390">
        <f>IF(E15="","",I15*1000000+'①団体情報入力'!$D$3*1000+'②選手情報入力'!A24)</f>
      </c>
      <c r="B15" s="390">
        <f>IF(E15="","",'①団体情報入力'!$D$3)</f>
      </c>
      <c r="C15" s="390"/>
      <c r="D15" s="390">
        <f>IF('②選手情報入力'!B23="","",'②選手情報入力'!B23)</f>
      </c>
      <c r="E15" s="390">
        <f>IF('②選手情報入力'!C23="","",'②選手情報入力'!C23)</f>
      </c>
      <c r="F15" s="390">
        <f>IF(E15="","",'②選手情報入力'!D23)</f>
      </c>
      <c r="G15" s="390">
        <f>IF(E15="","",'②選手情報入力'!E23)</f>
      </c>
      <c r="H15" s="390">
        <f t="shared" si="0"/>
      </c>
      <c r="I15" s="390">
        <f>IF(E15="","",IF('②選手情報入力'!G23="男",1,2))</f>
      </c>
      <c r="J15" s="390">
        <f>IF(E15="","",IF('②選手情報入力'!H23="","",'②選手情報入力'!H23))</f>
      </c>
      <c r="K15" s="390"/>
      <c r="L15" s="390">
        <f t="shared" si="1"/>
      </c>
      <c r="M15" s="390">
        <f t="shared" si="2"/>
      </c>
      <c r="N15" s="390"/>
      <c r="O15" s="390">
        <f>IF(E15="","",IF('②選手情報入力'!I23="","",IF(I15=1,VLOOKUP('②選手情報入力'!I23,'種目情報'!$A$4:$B$232,2,FALSE),VLOOKUP('②選手情報入力'!I23,'種目情報'!$E$4:$F$81,2,FALSE))))</f>
      </c>
      <c r="P15" s="390">
        <f>IF(E15="","",IF('②選手情報入力'!K24="","",'②選手情報入力'!K24))</f>
      </c>
      <c r="Q15" s="32">
        <f>IF(E15="","",IF('②選手情報入力'!I23="","",0))</f>
      </c>
      <c r="R15" s="390">
        <f>IF(E15="","",IF('②選手情報入力'!I23="","",IF(I15=1,VLOOKUP('②選手情報入力'!I23,'種目情報'!$A$4:$C$22,3,FALSE),VLOOKUP('②選手情報入力'!I23,'種目情報'!$E$4:$G$21,3,FALSE))))</f>
      </c>
      <c r="S15" s="390">
        <f>IF(E15="","",IF('②選手情報入力'!L23="","",IF(I15=1,VLOOKUP('②選手情報入力'!L23,'種目情報'!$A$5:$B$242,2,FALSE),VLOOKUP('②選手情報入力'!L23,'種目情報'!$E$5:$F$241,2,FALSE))))</f>
      </c>
      <c r="T15" s="390">
        <f>IF(E15="","",IF('②選手情報入力'!N24="","",'②選手情報入力'!N24))</f>
      </c>
      <c r="U15" s="32">
        <f>IF(E15="","",IF('②選手情報入力'!L23="","",0))</f>
      </c>
      <c r="V15" s="390">
        <f>IF(E15="","",IF('②選手情報入力'!L23="","",IF(I15=1,VLOOKUP('②選手情報入力'!L23,'種目情報'!$A$5:$C$22,3,FALSE),VLOOKUP('②選手情報入力'!L23,'種目情報'!$E$5:$G$21,3,FALSE))))</f>
      </c>
      <c r="W15" s="390"/>
      <c r="X15" s="390"/>
      <c r="Y15" s="32"/>
      <c r="Z15" s="390"/>
      <c r="AA15" s="390">
        <f>IF(E15="","",IF('②選手情報入力'!P23="","",IF(I15=1,'種目情報'!$J$4,'種目情報'!$J$6)))</f>
      </c>
      <c r="AB15" s="390">
        <f>IF(E15="","",IF('②選手情報入力'!P23="","",IF(I15=1,IF('②選手情報入力'!$N$5="","",'②選手情報入力'!$N$5),IF('②選手情報入力'!$N$6="","",'②選手情報入力'!$N$6))))</f>
      </c>
      <c r="AC15" s="390">
        <f>IF(E15="","",IF('②選手情報入力'!P23="","",0))</f>
      </c>
      <c r="AD15" s="390">
        <f>IF(E15="","",IF('②選手情報入力'!P23="","",2))</f>
      </c>
      <c r="AE15" s="390">
        <f>IF(E15="","",IF('②選手情報入力'!Q23="","",IF(I15=1,'種目情報'!$J$5,'種目情報'!$J$7)))</f>
      </c>
      <c r="AF15" s="390">
        <f>IF(E15="","",IF('②選手情報入力'!Q23="","",IF(I15=1,IF('②選手情報入力'!$P$5="","",'②選手情報入力'!$P$5),IF('②選手情報入力'!$P$6="","",'②選手情報入力'!$P$6))))</f>
      </c>
      <c r="AG15" s="390">
        <f>IF(E15="","",IF('②選手情報入力'!Q23="","",0))</f>
      </c>
      <c r="AH15" s="390">
        <f>IF(E15="","",IF('②選手情報入力'!Q23="","",2))</f>
      </c>
      <c r="AI15" s="390"/>
    </row>
    <row r="16" spans="1:35" ht="13.5">
      <c r="A16" s="390">
        <f>IF(E16="","",I16*1000000+'①団体情報入力'!$D$3*1000+'②選手情報入力'!A25)</f>
      </c>
      <c r="B16" s="390">
        <f>IF(E16="","",'①団体情報入力'!$D$3)</f>
      </c>
      <c r="C16" s="390"/>
      <c r="D16" s="390">
        <f>IF('②選手情報入力'!B24="","",'②選手情報入力'!B24)</f>
      </c>
      <c r="E16" s="390">
        <f>IF('②選手情報入力'!C24="","",'②選手情報入力'!C24)</f>
      </c>
      <c r="F16" s="390">
        <f>IF(E16="","",'②選手情報入力'!D24)</f>
      </c>
      <c r="G16" s="390">
        <f>IF(E16="","",'②選手情報入力'!E24)</f>
      </c>
      <c r="H16" s="390">
        <f t="shared" si="0"/>
      </c>
      <c r="I16" s="390">
        <f>IF(E16="","",IF('②選手情報入力'!G24="男",1,2))</f>
      </c>
      <c r="J16" s="390">
        <f>IF(E16="","",IF('②選手情報入力'!H24="","",'②選手情報入力'!H24))</f>
      </c>
      <c r="K16" s="390"/>
      <c r="L16" s="390">
        <f t="shared" si="1"/>
      </c>
      <c r="M16" s="390">
        <f t="shared" si="2"/>
      </c>
      <c r="N16" s="390"/>
      <c r="O16" s="390">
        <f>IF(E16="","",IF('②選手情報入力'!I24="","",IF(I16=1,VLOOKUP('②選手情報入力'!I24,'種目情報'!$A$4:$B$232,2,FALSE),VLOOKUP('②選手情報入力'!I24,'種目情報'!$E$4:$F$81,2,FALSE))))</f>
      </c>
      <c r="P16" s="390">
        <f>IF(E16="","",IF('②選手情報入力'!K25="","",'②選手情報入力'!K25))</f>
      </c>
      <c r="Q16" s="32">
        <f>IF(E16="","",IF('②選手情報入力'!I24="","",0))</f>
      </c>
      <c r="R16" s="390">
        <f>IF(E16="","",IF('②選手情報入力'!I24="","",IF(I16=1,VLOOKUP('②選手情報入力'!I24,'種目情報'!$A$4:$C$22,3,FALSE),VLOOKUP('②選手情報入力'!I24,'種目情報'!$E$4:$G$21,3,FALSE))))</f>
      </c>
      <c r="S16" s="390">
        <f>IF(E16="","",IF('②選手情報入力'!L24="","",IF(I16=1,VLOOKUP('②選手情報入力'!L24,'種目情報'!$A$5:$B$242,2,FALSE),VLOOKUP('②選手情報入力'!L24,'種目情報'!$E$5:$F$241,2,FALSE))))</f>
      </c>
      <c r="T16" s="390">
        <f>IF(E16="","",IF('②選手情報入力'!N25="","",'②選手情報入力'!N25))</f>
      </c>
      <c r="U16" s="32">
        <f>IF(E16="","",IF('②選手情報入力'!L24="","",0))</f>
      </c>
      <c r="V16" s="390">
        <f>IF(E16="","",IF('②選手情報入力'!L24="","",IF(I16=1,VLOOKUP('②選手情報入力'!L24,'種目情報'!$A$5:$C$22,3,FALSE),VLOOKUP('②選手情報入力'!L24,'種目情報'!$E$5:$G$21,3,FALSE))))</f>
      </c>
      <c r="W16" s="390"/>
      <c r="X16" s="390"/>
      <c r="Y16" s="32"/>
      <c r="Z16" s="390"/>
      <c r="AA16" s="390">
        <f>IF(E16="","",IF('②選手情報入力'!P24="","",IF(I16=1,'種目情報'!$J$4,'種目情報'!$J$6)))</f>
      </c>
      <c r="AB16" s="390">
        <f>IF(E16="","",IF('②選手情報入力'!P24="","",IF(I16=1,IF('②選手情報入力'!$N$5="","",'②選手情報入力'!$N$5),IF('②選手情報入力'!$N$6="","",'②選手情報入力'!$N$6))))</f>
      </c>
      <c r="AC16" s="390">
        <f>IF(E16="","",IF('②選手情報入力'!P24="","",0))</f>
      </c>
      <c r="AD16" s="390">
        <f>IF(E16="","",IF('②選手情報入力'!P24="","",2))</f>
      </c>
      <c r="AE16" s="390">
        <f>IF(E16="","",IF('②選手情報入力'!Q24="","",IF(I16=1,'種目情報'!$J$5,'種目情報'!$J$7)))</f>
      </c>
      <c r="AF16" s="390">
        <f>IF(E16="","",IF('②選手情報入力'!Q24="","",IF(I16=1,IF('②選手情報入力'!$P$5="","",'②選手情報入力'!$P$5),IF('②選手情報入力'!$P$6="","",'②選手情報入力'!$P$6))))</f>
      </c>
      <c r="AG16" s="390">
        <f>IF(E16="","",IF('②選手情報入力'!Q24="","",0))</f>
      </c>
      <c r="AH16" s="390">
        <f>IF(E16="","",IF('②選手情報入力'!Q24="","",2))</f>
      </c>
      <c r="AI16" s="390"/>
    </row>
    <row r="17" spans="1:35" ht="13.5">
      <c r="A17" s="390">
        <f>IF(E17="","",I17*1000000+'①団体情報入力'!$D$3*1000+'②選手情報入力'!A26)</f>
      </c>
      <c r="B17" s="390">
        <f>IF(E17="","",'①団体情報入力'!$D$3)</f>
      </c>
      <c r="C17" s="390"/>
      <c r="D17" s="390">
        <f>IF('②選手情報入力'!B25="","",'②選手情報入力'!B25)</f>
      </c>
      <c r="E17" s="390">
        <f>IF('②選手情報入力'!C25="","",'②選手情報入力'!C25)</f>
      </c>
      <c r="F17" s="390">
        <f>IF(E17="","",'②選手情報入力'!D25)</f>
      </c>
      <c r="G17" s="390">
        <f>IF(E17="","",'②選手情報入力'!E25)</f>
      </c>
      <c r="H17" s="390">
        <f t="shared" si="0"/>
      </c>
      <c r="I17" s="390">
        <f>IF(E17="","",IF('②選手情報入力'!G25="男",1,2))</f>
      </c>
      <c r="J17" s="390">
        <f>IF(E17="","",IF('②選手情報入力'!H25="","",'②選手情報入力'!H25))</f>
      </c>
      <c r="K17" s="390"/>
      <c r="L17" s="390">
        <f t="shared" si="1"/>
      </c>
      <c r="M17" s="390">
        <f t="shared" si="2"/>
      </c>
      <c r="N17" s="390"/>
      <c r="O17" s="390">
        <f>IF(E17="","",IF('②選手情報入力'!I25="","",IF(I17=1,VLOOKUP('②選手情報入力'!I25,'種目情報'!$A$4:$B$232,2,FALSE),VLOOKUP('②選手情報入力'!I25,'種目情報'!$E$4:$F$81,2,FALSE))))</f>
      </c>
      <c r="P17" s="390">
        <f>IF(E17="","",IF('②選手情報入力'!K26="","",'②選手情報入力'!K26))</f>
      </c>
      <c r="Q17" s="32">
        <f>IF(E17="","",IF('②選手情報入力'!I25="","",0))</f>
      </c>
      <c r="R17" s="390">
        <f>IF(E17="","",IF('②選手情報入力'!I25="","",IF(I17=1,VLOOKUP('②選手情報入力'!I25,'種目情報'!$A$4:$C$22,3,FALSE),VLOOKUP('②選手情報入力'!I25,'種目情報'!$E$4:$G$21,3,FALSE))))</f>
      </c>
      <c r="S17" s="390">
        <f>IF(E17="","",IF('②選手情報入力'!L25="","",IF(I17=1,VLOOKUP('②選手情報入力'!L25,'種目情報'!$A$5:$B$242,2,FALSE),VLOOKUP('②選手情報入力'!L25,'種目情報'!$E$5:$F$241,2,FALSE))))</f>
      </c>
      <c r="T17" s="390">
        <f>IF(E17="","",IF('②選手情報入力'!N26="","",'②選手情報入力'!N26))</f>
      </c>
      <c r="U17" s="32">
        <f>IF(E17="","",IF('②選手情報入力'!L25="","",0))</f>
      </c>
      <c r="V17" s="390">
        <f>IF(E17="","",IF('②選手情報入力'!L25="","",IF(I17=1,VLOOKUP('②選手情報入力'!L25,'種目情報'!$A$5:$C$22,3,FALSE),VLOOKUP('②選手情報入力'!L25,'種目情報'!$E$5:$G$21,3,FALSE))))</f>
      </c>
      <c r="W17" s="390"/>
      <c r="X17" s="390"/>
      <c r="Y17" s="32"/>
      <c r="Z17" s="390"/>
      <c r="AA17" s="390">
        <f>IF(E17="","",IF('②選手情報入力'!P25="","",IF(I17=1,'種目情報'!$J$4,'種目情報'!$J$6)))</f>
      </c>
      <c r="AB17" s="390">
        <f>IF(E17="","",IF('②選手情報入力'!P25="","",IF(I17=1,IF('②選手情報入力'!$N$5="","",'②選手情報入力'!$N$5),IF('②選手情報入力'!$N$6="","",'②選手情報入力'!$N$6))))</f>
      </c>
      <c r="AC17" s="390">
        <f>IF(E17="","",IF('②選手情報入力'!P25="","",0))</f>
      </c>
      <c r="AD17" s="390">
        <f>IF(E17="","",IF('②選手情報入力'!P25="","",2))</f>
      </c>
      <c r="AE17" s="390">
        <f>IF(E17="","",IF('②選手情報入力'!Q25="","",IF(I17=1,'種目情報'!$J$5,'種目情報'!$J$7)))</f>
      </c>
      <c r="AF17" s="390">
        <f>IF(E17="","",IF('②選手情報入力'!Q25="","",IF(I17=1,IF('②選手情報入力'!$P$5="","",'②選手情報入力'!$P$5),IF('②選手情報入力'!$P$6="","",'②選手情報入力'!$P$6))))</f>
      </c>
      <c r="AG17" s="390">
        <f>IF(E17="","",IF('②選手情報入力'!Q25="","",0))</f>
      </c>
      <c r="AH17" s="390">
        <f>IF(E17="","",IF('②選手情報入力'!Q25="","",2))</f>
      </c>
      <c r="AI17" s="390"/>
    </row>
    <row r="18" spans="1:35" ht="13.5">
      <c r="A18" s="390">
        <f>IF(E18="","",I18*1000000+'①団体情報入力'!$D$3*1000+'②選手情報入力'!A27)</f>
      </c>
      <c r="B18" s="390">
        <f>IF(E18="","",'①団体情報入力'!$D$3)</f>
      </c>
      <c r="C18" s="390"/>
      <c r="D18" s="390">
        <f>IF('②選手情報入力'!B26="","",'②選手情報入力'!B26)</f>
      </c>
      <c r="E18" s="390">
        <f>IF('②選手情報入力'!C26="","",'②選手情報入力'!C26)</f>
      </c>
      <c r="F18" s="390">
        <f>IF(E18="","",'②選手情報入力'!D26)</f>
      </c>
      <c r="G18" s="390">
        <f>IF(E18="","",'②選手情報入力'!E26)</f>
      </c>
      <c r="H18" s="390">
        <f t="shared" si="0"/>
      </c>
      <c r="I18" s="390">
        <f>IF(E18="","",IF('②選手情報入力'!G26="男",1,2))</f>
      </c>
      <c r="J18" s="390">
        <f>IF(E18="","",IF('②選手情報入力'!H26="","",'②選手情報入力'!H26))</f>
      </c>
      <c r="K18" s="390"/>
      <c r="L18" s="390">
        <f t="shared" si="1"/>
      </c>
      <c r="M18" s="390">
        <f t="shared" si="2"/>
      </c>
      <c r="N18" s="390"/>
      <c r="O18" s="390">
        <f>IF(E18="","",IF('②選手情報入力'!I26="","",IF(I18=1,VLOOKUP('②選手情報入力'!I26,'種目情報'!$A$4:$B$232,2,FALSE),VLOOKUP('②選手情報入力'!I26,'種目情報'!$E$4:$F$81,2,FALSE))))</f>
      </c>
      <c r="P18" s="390">
        <f>IF(E18="","",IF('②選手情報入力'!K27="","",'②選手情報入力'!K27))</f>
      </c>
      <c r="Q18" s="32">
        <f>IF(E18="","",IF('②選手情報入力'!I26="","",0))</f>
      </c>
      <c r="R18" s="390">
        <f>IF(E18="","",IF('②選手情報入力'!I26="","",IF(I18=1,VLOOKUP('②選手情報入力'!I26,'種目情報'!$A$4:$C$22,3,FALSE),VLOOKUP('②選手情報入力'!I26,'種目情報'!$E$4:$G$21,3,FALSE))))</f>
      </c>
      <c r="S18" s="390">
        <f>IF(E18="","",IF('②選手情報入力'!L26="","",IF(I18=1,VLOOKUP('②選手情報入力'!L26,'種目情報'!$A$5:$B$242,2,FALSE),VLOOKUP('②選手情報入力'!L26,'種目情報'!$E$5:$F$241,2,FALSE))))</f>
      </c>
      <c r="T18" s="390">
        <f>IF(E18="","",IF('②選手情報入力'!N27="","",'②選手情報入力'!N27))</f>
      </c>
      <c r="U18" s="32">
        <f>IF(E18="","",IF('②選手情報入力'!L26="","",0))</f>
      </c>
      <c r="V18" s="390">
        <f>IF(E18="","",IF('②選手情報入力'!L26="","",IF(I18=1,VLOOKUP('②選手情報入力'!L26,'種目情報'!$A$5:$C$22,3,FALSE),VLOOKUP('②選手情報入力'!L26,'種目情報'!$E$5:$G$21,3,FALSE))))</f>
      </c>
      <c r="W18" s="390"/>
      <c r="X18" s="390"/>
      <c r="Y18" s="32"/>
      <c r="Z18" s="390"/>
      <c r="AA18" s="390">
        <f>IF(E18="","",IF('②選手情報入力'!P26="","",IF(I18=1,'種目情報'!$J$4,'種目情報'!$J$6)))</f>
      </c>
      <c r="AB18" s="390">
        <f>IF(E18="","",IF('②選手情報入力'!P26="","",IF(I18=1,IF('②選手情報入力'!$N$5="","",'②選手情報入力'!$N$5),IF('②選手情報入力'!$N$6="","",'②選手情報入力'!$N$6))))</f>
      </c>
      <c r="AC18" s="390">
        <f>IF(E18="","",IF('②選手情報入力'!P26="","",0))</f>
      </c>
      <c r="AD18" s="390">
        <f>IF(E18="","",IF('②選手情報入力'!P26="","",2))</f>
      </c>
      <c r="AE18" s="390">
        <f>IF(E18="","",IF('②選手情報入力'!Q26="","",IF(I18=1,'種目情報'!$J$5,'種目情報'!$J$7)))</f>
      </c>
      <c r="AF18" s="390">
        <f>IF(E18="","",IF('②選手情報入力'!Q26="","",IF(I18=1,IF('②選手情報入力'!$P$5="","",'②選手情報入力'!$P$5),IF('②選手情報入力'!$P$6="","",'②選手情報入力'!$P$6))))</f>
      </c>
      <c r="AG18" s="390">
        <f>IF(E18="","",IF('②選手情報入力'!Q26="","",0))</f>
      </c>
      <c r="AH18" s="390">
        <f>IF(E18="","",IF('②選手情報入力'!Q26="","",2))</f>
      </c>
      <c r="AI18" s="390"/>
    </row>
    <row r="19" spans="1:35" ht="13.5">
      <c r="A19" s="390">
        <f>IF(E19="","",I19*1000000+'①団体情報入力'!$D$3*1000+'②選手情報入力'!A28)</f>
      </c>
      <c r="B19" s="390">
        <f>IF(E19="","",'①団体情報入力'!$D$3)</f>
      </c>
      <c r="C19" s="390"/>
      <c r="D19" s="390">
        <f>IF('②選手情報入力'!B27="","",'②選手情報入力'!B27)</f>
      </c>
      <c r="E19" s="390">
        <f>IF('②選手情報入力'!C27="","",'②選手情報入力'!C27)</f>
      </c>
      <c r="F19" s="390">
        <f>IF(E19="","",'②選手情報入力'!D27)</f>
      </c>
      <c r="G19" s="390">
        <f>IF(E19="","",'②選手情報入力'!E27)</f>
      </c>
      <c r="H19" s="390">
        <f t="shared" si="0"/>
      </c>
      <c r="I19" s="390">
        <f>IF(E19="","",IF('②選手情報入力'!G27="男",1,2))</f>
      </c>
      <c r="J19" s="390">
        <f>IF(E19="","",IF('②選手情報入力'!H27="","",'②選手情報入力'!H27))</f>
      </c>
      <c r="K19" s="390"/>
      <c r="L19" s="390">
        <f t="shared" si="1"/>
      </c>
      <c r="M19" s="390">
        <f t="shared" si="2"/>
      </c>
      <c r="N19" s="390"/>
      <c r="O19" s="390">
        <f>IF(E19="","",IF('②選手情報入力'!I27="","",IF(I19=1,VLOOKUP('②選手情報入力'!I27,'種目情報'!$A$4:$B$232,2,FALSE),VLOOKUP('②選手情報入力'!I27,'種目情報'!$E$4:$F$81,2,FALSE))))</f>
      </c>
      <c r="P19" s="390">
        <f>IF(E19="","",IF('②選手情報入力'!K28="","",'②選手情報入力'!K28))</f>
      </c>
      <c r="Q19" s="32">
        <f>IF(E19="","",IF('②選手情報入力'!I27="","",0))</f>
      </c>
      <c r="R19" s="390">
        <f>IF(E19="","",IF('②選手情報入力'!I27="","",IF(I19=1,VLOOKUP('②選手情報入力'!I27,'種目情報'!$A$4:$C$22,3,FALSE),VLOOKUP('②選手情報入力'!I27,'種目情報'!$E$4:$G$21,3,FALSE))))</f>
      </c>
      <c r="S19" s="390">
        <f>IF(E19="","",IF('②選手情報入力'!L27="","",IF(I19=1,VLOOKUP('②選手情報入力'!L27,'種目情報'!$A$5:$B$242,2,FALSE),VLOOKUP('②選手情報入力'!L27,'種目情報'!$E$5:$F$241,2,FALSE))))</f>
      </c>
      <c r="T19" s="390">
        <f>IF(E19="","",IF('②選手情報入力'!N28="","",'②選手情報入力'!N28))</f>
      </c>
      <c r="U19" s="32">
        <f>IF(E19="","",IF('②選手情報入力'!L27="","",0))</f>
      </c>
      <c r="V19" s="390">
        <f>IF(E19="","",IF('②選手情報入力'!L27="","",IF(I19=1,VLOOKUP('②選手情報入力'!L27,'種目情報'!$A$5:$C$22,3,FALSE),VLOOKUP('②選手情報入力'!L27,'種目情報'!$E$5:$G$21,3,FALSE))))</f>
      </c>
      <c r="W19" s="390"/>
      <c r="X19" s="390"/>
      <c r="Y19" s="32"/>
      <c r="Z19" s="390"/>
      <c r="AA19" s="390">
        <f>IF(E19="","",IF('②選手情報入力'!P27="","",IF(I19=1,'種目情報'!$J$4,'種目情報'!$J$6)))</f>
      </c>
      <c r="AB19" s="390">
        <f>IF(E19="","",IF('②選手情報入力'!P27="","",IF(I19=1,IF('②選手情報入力'!$N$5="","",'②選手情報入力'!$N$5),IF('②選手情報入力'!$N$6="","",'②選手情報入力'!$N$6))))</f>
      </c>
      <c r="AC19" s="390">
        <f>IF(E19="","",IF('②選手情報入力'!P27="","",0))</f>
      </c>
      <c r="AD19" s="390">
        <f>IF(E19="","",IF('②選手情報入力'!P27="","",2))</f>
      </c>
      <c r="AE19" s="390">
        <f>IF(E19="","",IF('②選手情報入力'!Q27="","",IF(I19=1,'種目情報'!$J$5,'種目情報'!$J$7)))</f>
      </c>
      <c r="AF19" s="390">
        <f>IF(E19="","",IF('②選手情報入力'!Q27="","",IF(I19=1,IF('②選手情報入力'!$P$5="","",'②選手情報入力'!$P$5),IF('②選手情報入力'!$P$6="","",'②選手情報入力'!$P$6))))</f>
      </c>
      <c r="AG19" s="390">
        <f>IF(E19="","",IF('②選手情報入力'!Q27="","",0))</f>
      </c>
      <c r="AH19" s="390">
        <f>IF(E19="","",IF('②選手情報入力'!Q27="","",2))</f>
      </c>
      <c r="AI19" s="390"/>
    </row>
    <row r="20" spans="1:35" ht="13.5">
      <c r="A20" s="390">
        <f>IF(E20="","",I20*1000000+'①団体情報入力'!$D$3*1000+'②選手情報入力'!A29)</f>
      </c>
      <c r="B20" s="390">
        <f>IF(E20="","",'①団体情報入力'!$D$3)</f>
      </c>
      <c r="C20" s="390"/>
      <c r="D20" s="390">
        <f>IF('②選手情報入力'!B28="","",'②選手情報入力'!B28)</f>
      </c>
      <c r="E20" s="390">
        <f>IF('②選手情報入力'!C28="","",'②選手情報入力'!C28)</f>
      </c>
      <c r="F20" s="390">
        <f>IF(E20="","",'②選手情報入力'!D28)</f>
      </c>
      <c r="G20" s="390">
        <f>IF(E20="","",'②選手情報入力'!E28)</f>
      </c>
      <c r="H20" s="390">
        <f t="shared" si="0"/>
      </c>
      <c r="I20" s="390">
        <f>IF(E20="","",IF('②選手情報入力'!G28="男",1,2))</f>
      </c>
      <c r="J20" s="390">
        <f>IF(E20="","",IF('②選手情報入力'!H28="","",'②選手情報入力'!H28))</f>
      </c>
      <c r="K20" s="390"/>
      <c r="L20" s="390">
        <f t="shared" si="1"/>
      </c>
      <c r="M20" s="390">
        <f t="shared" si="2"/>
      </c>
      <c r="N20" s="390"/>
      <c r="O20" s="390">
        <f>IF(E20="","",IF('②選手情報入力'!I28="","",IF(I20=1,VLOOKUP('②選手情報入力'!I28,'種目情報'!$A$4:$B$232,2,FALSE),VLOOKUP('②選手情報入力'!I28,'種目情報'!$E$4:$F$81,2,FALSE))))</f>
      </c>
      <c r="P20" s="390">
        <f>IF(E20="","",IF('②選手情報入力'!K29="","",'②選手情報入力'!K29))</f>
      </c>
      <c r="Q20" s="32">
        <f>IF(E20="","",IF('②選手情報入力'!I28="","",0))</f>
      </c>
      <c r="R20" s="390">
        <f>IF(E20="","",IF('②選手情報入力'!I28="","",IF(I20=1,VLOOKUP('②選手情報入力'!I28,'種目情報'!$A$4:$C$22,3,FALSE),VLOOKUP('②選手情報入力'!I28,'種目情報'!$E$4:$G$21,3,FALSE))))</f>
      </c>
      <c r="S20" s="390">
        <f>IF(E20="","",IF('②選手情報入力'!L28="","",IF(I20=1,VLOOKUP('②選手情報入力'!L28,'種目情報'!$A$5:$B$242,2,FALSE),VLOOKUP('②選手情報入力'!L28,'種目情報'!$E$5:$F$241,2,FALSE))))</f>
      </c>
      <c r="T20" s="390">
        <f>IF(E20="","",IF('②選手情報入力'!N29="","",'②選手情報入力'!N29))</f>
      </c>
      <c r="U20" s="32">
        <f>IF(E20="","",IF('②選手情報入力'!L28="","",0))</f>
      </c>
      <c r="V20" s="390">
        <f>IF(E20="","",IF('②選手情報入力'!L28="","",IF(I20=1,VLOOKUP('②選手情報入力'!L28,'種目情報'!$A$5:$C$22,3,FALSE),VLOOKUP('②選手情報入力'!L28,'種目情報'!$E$5:$G$21,3,FALSE))))</f>
      </c>
      <c r="W20" s="390"/>
      <c r="X20" s="390"/>
      <c r="Y20" s="32"/>
      <c r="Z20" s="390"/>
      <c r="AA20" s="390">
        <f>IF(E20="","",IF('②選手情報入力'!P28="","",IF(I20=1,'種目情報'!$J$4,'種目情報'!$J$6)))</f>
      </c>
      <c r="AB20" s="390">
        <f>IF(E20="","",IF('②選手情報入力'!P28="","",IF(I20=1,IF('②選手情報入力'!$N$5="","",'②選手情報入力'!$N$5),IF('②選手情報入力'!$N$6="","",'②選手情報入力'!$N$6))))</f>
      </c>
      <c r="AC20" s="390">
        <f>IF(E20="","",IF('②選手情報入力'!P28="","",0))</f>
      </c>
      <c r="AD20" s="390">
        <f>IF(E20="","",IF('②選手情報入力'!P28="","",2))</f>
      </c>
      <c r="AE20" s="390">
        <f>IF(E20="","",IF('②選手情報入力'!Q28="","",IF(I20=1,'種目情報'!$J$5,'種目情報'!$J$7)))</f>
      </c>
      <c r="AF20" s="390">
        <f>IF(E20="","",IF('②選手情報入力'!Q28="","",IF(I20=1,IF('②選手情報入力'!$P$5="","",'②選手情報入力'!$P$5),IF('②選手情報入力'!$P$6="","",'②選手情報入力'!$P$6))))</f>
      </c>
      <c r="AG20" s="390">
        <f>IF(E20="","",IF('②選手情報入力'!Q28="","",0))</f>
      </c>
      <c r="AH20" s="390">
        <f>IF(E20="","",IF('②選手情報入力'!Q28="","",2))</f>
      </c>
      <c r="AI20" s="390"/>
    </row>
    <row r="21" spans="1:35" ht="13.5">
      <c r="A21" s="390">
        <f>IF(E21="","",I21*1000000+'①団体情報入力'!$D$3*1000+'②選手情報入力'!A30)</f>
      </c>
      <c r="B21" s="390">
        <f>IF(E21="","",'①団体情報入力'!$D$3)</f>
      </c>
      <c r="C21" s="390"/>
      <c r="D21" s="390">
        <f>IF('②選手情報入力'!B29="","",'②選手情報入力'!B29)</f>
      </c>
      <c r="E21" s="390">
        <f>IF('②選手情報入力'!C29="","",'②選手情報入力'!C29)</f>
      </c>
      <c r="F21" s="390">
        <f>IF(E21="","",'②選手情報入力'!D29)</f>
      </c>
      <c r="G21" s="390">
        <f>IF(E21="","",'②選手情報入力'!E29)</f>
      </c>
      <c r="H21" s="390">
        <f t="shared" si="0"/>
      </c>
      <c r="I21" s="390">
        <f>IF(E21="","",IF('②選手情報入力'!G29="男",1,2))</f>
      </c>
      <c r="J21" s="390">
        <f>IF(E21="","",IF('②選手情報入力'!H29="","",'②選手情報入力'!H29))</f>
      </c>
      <c r="K21" s="390"/>
      <c r="L21" s="390">
        <f t="shared" si="1"/>
      </c>
      <c r="M21" s="390">
        <f t="shared" si="2"/>
      </c>
      <c r="N21" s="390"/>
      <c r="O21" s="390">
        <f>IF(E21="","",IF('②選手情報入力'!I29="","",IF(I21=1,VLOOKUP('②選手情報入力'!I29,'種目情報'!$A$4:$B$232,2,FALSE),VLOOKUP('②選手情報入力'!I29,'種目情報'!$E$4:$F$81,2,FALSE))))</f>
      </c>
      <c r="P21" s="390">
        <f>IF(E21="","",IF('②選手情報入力'!K30="","",'②選手情報入力'!K30))</f>
      </c>
      <c r="Q21" s="32">
        <f>IF(E21="","",IF('②選手情報入力'!I29="","",0))</f>
      </c>
      <c r="R21" s="390">
        <f>IF(E21="","",IF('②選手情報入力'!I29="","",IF(I21=1,VLOOKUP('②選手情報入力'!I29,'種目情報'!$A$4:$C$22,3,FALSE),VLOOKUP('②選手情報入力'!I29,'種目情報'!$E$4:$G$21,3,FALSE))))</f>
      </c>
      <c r="S21" s="390">
        <f>IF(E21="","",IF('②選手情報入力'!L29="","",IF(I21=1,VLOOKUP('②選手情報入力'!L29,'種目情報'!$A$5:$B$242,2,FALSE),VLOOKUP('②選手情報入力'!L29,'種目情報'!$E$5:$F$241,2,FALSE))))</f>
      </c>
      <c r="T21" s="390">
        <f>IF(E21="","",IF('②選手情報入力'!N30="","",'②選手情報入力'!N30))</f>
      </c>
      <c r="U21" s="32">
        <f>IF(E21="","",IF('②選手情報入力'!L29="","",0))</f>
      </c>
      <c r="V21" s="390">
        <f>IF(E21="","",IF('②選手情報入力'!L29="","",IF(I21=1,VLOOKUP('②選手情報入力'!L29,'種目情報'!$A$5:$C$22,3,FALSE),VLOOKUP('②選手情報入力'!L29,'種目情報'!$E$5:$G$21,3,FALSE))))</f>
      </c>
      <c r="W21" s="390"/>
      <c r="X21" s="390"/>
      <c r="Y21" s="32"/>
      <c r="Z21" s="390"/>
      <c r="AA21" s="390">
        <f>IF(E21="","",IF('②選手情報入力'!P29="","",IF(I21=1,'種目情報'!$J$4,'種目情報'!$J$6)))</f>
      </c>
      <c r="AB21" s="390">
        <f>IF(E21="","",IF('②選手情報入力'!P29="","",IF(I21=1,IF('②選手情報入力'!$N$5="","",'②選手情報入力'!$N$5),IF('②選手情報入力'!$N$6="","",'②選手情報入力'!$N$6))))</f>
      </c>
      <c r="AC21" s="390">
        <f>IF(E21="","",IF('②選手情報入力'!P29="","",0))</f>
      </c>
      <c r="AD21" s="390">
        <f>IF(E21="","",IF('②選手情報入力'!P29="","",2))</f>
      </c>
      <c r="AE21" s="390">
        <f>IF(E21="","",IF('②選手情報入力'!Q29="","",IF(I21=1,'種目情報'!$J$5,'種目情報'!$J$7)))</f>
      </c>
      <c r="AF21" s="390">
        <f>IF(E21="","",IF('②選手情報入力'!Q29="","",IF(I21=1,IF('②選手情報入力'!$P$5="","",'②選手情報入力'!$P$5),IF('②選手情報入力'!$P$6="","",'②選手情報入力'!$P$6))))</f>
      </c>
      <c r="AG21" s="390">
        <f>IF(E21="","",IF('②選手情報入力'!Q29="","",0))</f>
      </c>
      <c r="AH21" s="390">
        <f>IF(E21="","",IF('②選手情報入力'!Q29="","",2))</f>
      </c>
      <c r="AI21" s="390"/>
    </row>
    <row r="22" spans="1:35" ht="13.5">
      <c r="A22" s="390">
        <f>IF(E22="","",I22*1000000+'①団体情報入力'!$D$3*1000+'②選手情報入力'!A31)</f>
      </c>
      <c r="B22" s="390">
        <f>IF(E22="","",'①団体情報入力'!$D$3)</f>
      </c>
      <c r="C22" s="390"/>
      <c r="D22" s="390">
        <f>IF('②選手情報入力'!B30="","",'②選手情報入力'!B30)</f>
      </c>
      <c r="E22" s="390">
        <f>IF('②選手情報入力'!C30="","",'②選手情報入力'!C30)</f>
      </c>
      <c r="F22" s="390">
        <f>IF(E22="","",'②選手情報入力'!D30)</f>
      </c>
      <c r="G22" s="390">
        <f>IF(E22="","",'②選手情報入力'!E30)</f>
      </c>
      <c r="H22" s="390">
        <f t="shared" si="0"/>
      </c>
      <c r="I22" s="390">
        <f>IF(E22="","",IF('②選手情報入力'!G30="男",1,2))</f>
      </c>
      <c r="J22" s="390">
        <f>IF(E22="","",IF('②選手情報入力'!H30="","",'②選手情報入力'!H30))</f>
      </c>
      <c r="K22" s="390"/>
      <c r="L22" s="390">
        <f t="shared" si="1"/>
      </c>
      <c r="M22" s="390">
        <f t="shared" si="2"/>
      </c>
      <c r="N22" s="390"/>
      <c r="O22" s="390">
        <f>IF(E22="","",IF('②選手情報入力'!I30="","",IF(I22=1,VLOOKUP('②選手情報入力'!I30,'種目情報'!$A$4:$B$232,2,FALSE),VLOOKUP('②選手情報入力'!I30,'種目情報'!$E$4:$F$81,2,FALSE))))</f>
      </c>
      <c r="P22" s="390">
        <f>IF(E22="","",IF('②選手情報入力'!K31="","",'②選手情報入力'!K31))</f>
      </c>
      <c r="Q22" s="32">
        <f>IF(E22="","",IF('②選手情報入力'!I30="","",0))</f>
      </c>
      <c r="R22" s="390">
        <f>IF(E22="","",IF('②選手情報入力'!I30="","",IF(I22=1,VLOOKUP('②選手情報入力'!I30,'種目情報'!$A$4:$C$22,3,FALSE),VLOOKUP('②選手情報入力'!I30,'種目情報'!$E$4:$G$21,3,FALSE))))</f>
      </c>
      <c r="S22" s="390">
        <f>IF(E22="","",IF('②選手情報入力'!L30="","",IF(I22=1,VLOOKUP('②選手情報入力'!L30,'種目情報'!$A$5:$B$242,2,FALSE),VLOOKUP('②選手情報入力'!L30,'種目情報'!$E$5:$F$241,2,FALSE))))</f>
      </c>
      <c r="T22" s="390">
        <f>IF(E22="","",IF('②選手情報入力'!N31="","",'②選手情報入力'!N31))</f>
      </c>
      <c r="U22" s="32">
        <f>IF(E22="","",IF('②選手情報入力'!L30="","",0))</f>
      </c>
      <c r="V22" s="390">
        <f>IF(E22="","",IF('②選手情報入力'!L30="","",IF(I22=1,VLOOKUP('②選手情報入力'!L30,'種目情報'!$A$5:$C$22,3,FALSE),VLOOKUP('②選手情報入力'!L30,'種目情報'!$E$5:$G$21,3,FALSE))))</f>
      </c>
      <c r="W22" s="390"/>
      <c r="X22" s="390"/>
      <c r="Y22" s="32"/>
      <c r="Z22" s="390"/>
      <c r="AA22" s="390">
        <f>IF(E22="","",IF('②選手情報入力'!P30="","",IF(I22=1,'種目情報'!$J$4,'種目情報'!$J$6)))</f>
      </c>
      <c r="AB22" s="390">
        <f>IF(E22="","",IF('②選手情報入力'!P30="","",IF(I22=1,IF('②選手情報入力'!$N$5="","",'②選手情報入力'!$N$5),IF('②選手情報入力'!$N$6="","",'②選手情報入力'!$N$6))))</f>
      </c>
      <c r="AC22" s="390">
        <f>IF(E22="","",IF('②選手情報入力'!P30="","",0))</f>
      </c>
      <c r="AD22" s="390">
        <f>IF(E22="","",IF('②選手情報入力'!P30="","",2))</f>
      </c>
      <c r="AE22" s="390">
        <f>IF(E22="","",IF('②選手情報入力'!Q30="","",IF(I22=1,'種目情報'!$J$5,'種目情報'!$J$7)))</f>
      </c>
      <c r="AF22" s="390">
        <f>IF(E22="","",IF('②選手情報入力'!Q30="","",IF(I22=1,IF('②選手情報入力'!$P$5="","",'②選手情報入力'!$P$5),IF('②選手情報入力'!$P$6="","",'②選手情報入力'!$P$6))))</f>
      </c>
      <c r="AG22" s="390">
        <f>IF(E22="","",IF('②選手情報入力'!Q30="","",0))</f>
      </c>
      <c r="AH22" s="390">
        <f>IF(E22="","",IF('②選手情報入力'!Q30="","",2))</f>
      </c>
      <c r="AI22" s="390"/>
    </row>
    <row r="23" spans="1:35" ht="13.5">
      <c r="A23" s="390">
        <f>IF(E23="","",I23*1000000+'①団体情報入力'!$D$3*1000+'②選手情報入力'!A32)</f>
      </c>
      <c r="B23" s="390">
        <f>IF(E23="","",'①団体情報入力'!$D$3)</f>
      </c>
      <c r="C23" s="390"/>
      <c r="D23" s="390">
        <f>IF('②選手情報入力'!B31="","",'②選手情報入力'!B31)</f>
      </c>
      <c r="E23" s="390">
        <f>IF('②選手情報入力'!C31="","",'②選手情報入力'!C31)</f>
      </c>
      <c r="F23" s="390">
        <f>IF(E23="","",'②選手情報入力'!D31)</f>
      </c>
      <c r="G23" s="390">
        <f>IF(E23="","",'②選手情報入力'!E31)</f>
      </c>
      <c r="H23" s="390">
        <f t="shared" si="0"/>
      </c>
      <c r="I23" s="390">
        <f>IF(E23="","",IF('②選手情報入力'!G31="男",1,2))</f>
      </c>
      <c r="J23" s="390">
        <f>IF(E23="","",IF('②選手情報入力'!H31="","",'②選手情報入力'!H31))</f>
      </c>
      <c r="K23" s="390"/>
      <c r="L23" s="390">
        <f t="shared" si="1"/>
      </c>
      <c r="M23" s="390">
        <f t="shared" si="2"/>
      </c>
      <c r="N23" s="390"/>
      <c r="O23" s="390">
        <f>IF(E23="","",IF('②選手情報入力'!I31="","",IF(I23=1,VLOOKUP('②選手情報入力'!I31,'種目情報'!$A$4:$B$232,2,FALSE),VLOOKUP('②選手情報入力'!I31,'種目情報'!$E$4:$F$81,2,FALSE))))</f>
      </c>
      <c r="P23" s="390">
        <f>IF(E23="","",IF('②選手情報入力'!K32="","",'②選手情報入力'!K32))</f>
      </c>
      <c r="Q23" s="32">
        <f>IF(E23="","",IF('②選手情報入力'!I31="","",0))</f>
      </c>
      <c r="R23" s="390">
        <f>IF(E23="","",IF('②選手情報入力'!I31="","",IF(I23=1,VLOOKUP('②選手情報入力'!I31,'種目情報'!$A$4:$C$22,3,FALSE),VLOOKUP('②選手情報入力'!I31,'種目情報'!$E$4:$G$21,3,FALSE))))</f>
      </c>
      <c r="S23" s="390">
        <f>IF(E23="","",IF('②選手情報入力'!L31="","",IF(I23=1,VLOOKUP('②選手情報入力'!L31,'種目情報'!$A$5:$B$242,2,FALSE),VLOOKUP('②選手情報入力'!L31,'種目情報'!$E$5:$F$241,2,FALSE))))</f>
      </c>
      <c r="T23" s="390">
        <f>IF(E23="","",IF('②選手情報入力'!N32="","",'②選手情報入力'!N32))</f>
      </c>
      <c r="U23" s="32">
        <f>IF(E23="","",IF('②選手情報入力'!L31="","",0))</f>
      </c>
      <c r="V23" s="390">
        <f>IF(E23="","",IF('②選手情報入力'!L31="","",IF(I23=1,VLOOKUP('②選手情報入力'!L31,'種目情報'!$A$5:$C$22,3,FALSE),VLOOKUP('②選手情報入力'!L31,'種目情報'!$E$5:$G$21,3,FALSE))))</f>
      </c>
      <c r="W23" s="390"/>
      <c r="X23" s="390"/>
      <c r="Y23" s="32"/>
      <c r="Z23" s="390"/>
      <c r="AA23" s="390">
        <f>IF(E23="","",IF('②選手情報入力'!P31="","",IF(I23=1,'種目情報'!$J$4,'種目情報'!$J$6)))</f>
      </c>
      <c r="AB23" s="390">
        <f>IF(E23="","",IF('②選手情報入力'!P31="","",IF(I23=1,IF('②選手情報入力'!$N$5="","",'②選手情報入力'!$N$5),IF('②選手情報入力'!$N$6="","",'②選手情報入力'!$N$6))))</f>
      </c>
      <c r="AC23" s="390">
        <f>IF(E23="","",IF('②選手情報入力'!P31="","",0))</f>
      </c>
      <c r="AD23" s="390">
        <f>IF(E23="","",IF('②選手情報入力'!P31="","",2))</f>
      </c>
      <c r="AE23" s="390">
        <f>IF(E23="","",IF('②選手情報入力'!Q31="","",IF(I23=1,'種目情報'!$J$5,'種目情報'!$J$7)))</f>
      </c>
      <c r="AF23" s="390">
        <f>IF(E23="","",IF('②選手情報入力'!Q31="","",IF(I23=1,IF('②選手情報入力'!$P$5="","",'②選手情報入力'!$P$5),IF('②選手情報入力'!$P$6="","",'②選手情報入力'!$P$6))))</f>
      </c>
      <c r="AG23" s="390">
        <f>IF(E23="","",IF('②選手情報入力'!Q31="","",0))</f>
      </c>
      <c r="AH23" s="390">
        <f>IF(E23="","",IF('②選手情報入力'!Q31="","",2))</f>
      </c>
      <c r="AI23" s="390"/>
    </row>
    <row r="24" spans="1:35" ht="13.5">
      <c r="A24" s="390">
        <f>IF(E24="","",I24*1000000+'①団体情報入力'!$D$3*1000+'②選手情報入力'!A33)</f>
      </c>
      <c r="B24" s="390">
        <f>IF(E24="","",'①団体情報入力'!$D$3)</f>
      </c>
      <c r="C24" s="390"/>
      <c r="D24" s="390">
        <f>IF('②選手情報入力'!B32="","",'②選手情報入力'!B32)</f>
      </c>
      <c r="E24" s="390">
        <f>IF('②選手情報入力'!C32="","",'②選手情報入力'!C32)</f>
      </c>
      <c r="F24" s="390">
        <f>IF(E24="","",'②選手情報入力'!D32)</f>
      </c>
      <c r="G24" s="390">
        <f>IF(E24="","",'②選手情報入力'!E32)</f>
      </c>
      <c r="H24" s="390">
        <f t="shared" si="0"/>
      </c>
      <c r="I24" s="390">
        <f>IF(E24="","",IF('②選手情報入力'!G32="男",1,2))</f>
      </c>
      <c r="J24" s="390">
        <f>IF(E24="","",IF('②選手情報入力'!H32="","",'②選手情報入力'!H32))</f>
      </c>
      <c r="K24" s="390"/>
      <c r="L24" s="390">
        <f t="shared" si="1"/>
      </c>
      <c r="M24" s="390">
        <f t="shared" si="2"/>
      </c>
      <c r="N24" s="390"/>
      <c r="O24" s="390">
        <f>IF(E24="","",IF('②選手情報入力'!I32="","",IF(I24=1,VLOOKUP('②選手情報入力'!I32,'種目情報'!$A$4:$B$232,2,FALSE),VLOOKUP('②選手情報入力'!I32,'種目情報'!$E$4:$F$81,2,FALSE))))</f>
      </c>
      <c r="P24" s="390">
        <f>IF(E24="","",IF('②選手情報入力'!K33="","",'②選手情報入力'!K33))</f>
      </c>
      <c r="Q24" s="32">
        <f>IF(E24="","",IF('②選手情報入力'!I32="","",0))</f>
      </c>
      <c r="R24" s="390">
        <f>IF(E24="","",IF('②選手情報入力'!I32="","",IF(I24=1,VLOOKUP('②選手情報入力'!I32,'種目情報'!$A$4:$C$22,3,FALSE),VLOOKUP('②選手情報入力'!I32,'種目情報'!$E$4:$G$21,3,FALSE))))</f>
      </c>
      <c r="S24" s="390">
        <f>IF(E24="","",IF('②選手情報入力'!L32="","",IF(I24=1,VLOOKUP('②選手情報入力'!L32,'種目情報'!$A$5:$B$242,2,FALSE),VLOOKUP('②選手情報入力'!L32,'種目情報'!$E$5:$F$241,2,FALSE))))</f>
      </c>
      <c r="T24" s="390">
        <f>IF(E24="","",IF('②選手情報入力'!N33="","",'②選手情報入力'!N33))</f>
      </c>
      <c r="U24" s="32">
        <f>IF(E24="","",IF('②選手情報入力'!L32="","",0))</f>
      </c>
      <c r="V24" s="390">
        <f>IF(E24="","",IF('②選手情報入力'!L32="","",IF(I24=1,VLOOKUP('②選手情報入力'!L32,'種目情報'!$A$5:$C$22,3,FALSE),VLOOKUP('②選手情報入力'!L32,'種目情報'!$E$5:$G$21,3,FALSE))))</f>
      </c>
      <c r="W24" s="390"/>
      <c r="X24" s="390"/>
      <c r="Y24" s="32"/>
      <c r="Z24" s="390"/>
      <c r="AA24" s="390">
        <f>IF(E24="","",IF('②選手情報入力'!P32="","",IF(I24=1,'種目情報'!$J$4,'種目情報'!$J$6)))</f>
      </c>
      <c r="AB24" s="390">
        <f>IF(E24="","",IF('②選手情報入力'!P32="","",IF(I24=1,IF('②選手情報入力'!$N$5="","",'②選手情報入力'!$N$5),IF('②選手情報入力'!$N$6="","",'②選手情報入力'!$N$6))))</f>
      </c>
      <c r="AC24" s="390">
        <f>IF(E24="","",IF('②選手情報入力'!P32="","",0))</f>
      </c>
      <c r="AD24" s="390">
        <f>IF(E24="","",IF('②選手情報入力'!P32="","",2))</f>
      </c>
      <c r="AE24" s="390">
        <f>IF(E24="","",IF('②選手情報入力'!Q32="","",IF(I24=1,'種目情報'!$J$5,'種目情報'!$J$7)))</f>
      </c>
      <c r="AF24" s="390">
        <f>IF(E24="","",IF('②選手情報入力'!Q32="","",IF(I24=1,IF('②選手情報入力'!$P$5="","",'②選手情報入力'!$P$5),IF('②選手情報入力'!$P$6="","",'②選手情報入力'!$P$6))))</f>
      </c>
      <c r="AG24" s="390">
        <f>IF(E24="","",IF('②選手情報入力'!Q32="","",0))</f>
      </c>
      <c r="AH24" s="390">
        <f>IF(E24="","",IF('②選手情報入力'!Q32="","",2))</f>
      </c>
      <c r="AI24" s="390"/>
    </row>
    <row r="25" spans="1:35" ht="13.5">
      <c r="A25" s="390">
        <f>IF(E25="","",I25*1000000+'①団体情報入力'!$D$3*1000+'②選手情報入力'!A34)</f>
      </c>
      <c r="B25" s="390">
        <f>IF(E25="","",'①団体情報入力'!$D$3)</f>
      </c>
      <c r="C25" s="390"/>
      <c r="D25" s="390">
        <f>IF('②選手情報入力'!B33="","",'②選手情報入力'!B33)</f>
      </c>
      <c r="E25" s="390">
        <f>IF('②選手情報入力'!C33="","",'②選手情報入力'!C33)</f>
      </c>
      <c r="F25" s="390">
        <f>IF(E25="","",'②選手情報入力'!D33)</f>
      </c>
      <c r="G25" s="390">
        <f>IF(E25="","",'②選手情報入力'!E33)</f>
      </c>
      <c r="H25" s="390">
        <f t="shared" si="0"/>
      </c>
      <c r="I25" s="390">
        <f>IF(E25="","",IF('②選手情報入力'!G33="男",1,2))</f>
      </c>
      <c r="J25" s="390">
        <f>IF(E25="","",IF('②選手情報入力'!H33="","",'②選手情報入力'!H33))</f>
      </c>
      <c r="K25" s="390"/>
      <c r="L25" s="390">
        <f t="shared" si="1"/>
      </c>
      <c r="M25" s="390">
        <f t="shared" si="2"/>
      </c>
      <c r="N25" s="390"/>
      <c r="O25" s="390">
        <f>IF(E25="","",IF('②選手情報入力'!I33="","",IF(I25=1,VLOOKUP('②選手情報入力'!I33,'種目情報'!$A$4:$B$232,2,FALSE),VLOOKUP('②選手情報入力'!I33,'種目情報'!$E$4:$F$81,2,FALSE))))</f>
      </c>
      <c r="P25" s="390">
        <f>IF(E25="","",IF('②選手情報入力'!K34="","",'②選手情報入力'!K34))</f>
      </c>
      <c r="Q25" s="32">
        <f>IF(E25="","",IF('②選手情報入力'!I33="","",0))</f>
      </c>
      <c r="R25" s="390">
        <f>IF(E25="","",IF('②選手情報入力'!I33="","",IF(I25=1,VLOOKUP('②選手情報入力'!I33,'種目情報'!$A$4:$C$22,3,FALSE),VLOOKUP('②選手情報入力'!I33,'種目情報'!$E$4:$G$21,3,FALSE))))</f>
      </c>
      <c r="S25" s="390">
        <f>IF(E25="","",IF('②選手情報入力'!L33="","",IF(I25=1,VLOOKUP('②選手情報入力'!L33,'種目情報'!$A$5:$B$242,2,FALSE),VLOOKUP('②選手情報入力'!L33,'種目情報'!$E$5:$F$241,2,FALSE))))</f>
      </c>
      <c r="T25" s="390">
        <f>IF(E25="","",IF('②選手情報入力'!N34="","",'②選手情報入力'!N34))</f>
      </c>
      <c r="U25" s="32">
        <f>IF(E25="","",IF('②選手情報入力'!L33="","",0))</f>
      </c>
      <c r="V25" s="390">
        <f>IF(E25="","",IF('②選手情報入力'!L33="","",IF(I25=1,VLOOKUP('②選手情報入力'!L33,'種目情報'!$A$5:$C$22,3,FALSE),VLOOKUP('②選手情報入力'!L33,'種目情報'!$E$5:$G$21,3,FALSE))))</f>
      </c>
      <c r="W25" s="390"/>
      <c r="X25" s="390"/>
      <c r="Y25" s="32"/>
      <c r="Z25" s="390"/>
      <c r="AA25" s="390">
        <f>IF(E25="","",IF('②選手情報入力'!P33="","",IF(I25=1,'種目情報'!$J$4,'種目情報'!$J$6)))</f>
      </c>
      <c r="AB25" s="390">
        <f>IF(E25="","",IF('②選手情報入力'!P33="","",IF(I25=1,IF('②選手情報入力'!$N$5="","",'②選手情報入力'!$N$5),IF('②選手情報入力'!$N$6="","",'②選手情報入力'!$N$6))))</f>
      </c>
      <c r="AC25" s="390">
        <f>IF(E25="","",IF('②選手情報入力'!P33="","",0))</f>
      </c>
      <c r="AD25" s="390">
        <f>IF(E25="","",IF('②選手情報入力'!P33="","",2))</f>
      </c>
      <c r="AE25" s="390">
        <f>IF(E25="","",IF('②選手情報入力'!Q33="","",IF(I25=1,'種目情報'!$J$5,'種目情報'!$J$7)))</f>
      </c>
      <c r="AF25" s="390">
        <f>IF(E25="","",IF('②選手情報入力'!Q33="","",IF(I25=1,IF('②選手情報入力'!$P$5="","",'②選手情報入力'!$P$5),IF('②選手情報入力'!$P$6="","",'②選手情報入力'!$P$6))))</f>
      </c>
      <c r="AG25" s="390">
        <f>IF(E25="","",IF('②選手情報入力'!Q33="","",0))</f>
      </c>
      <c r="AH25" s="390">
        <f>IF(E25="","",IF('②選手情報入力'!Q33="","",2))</f>
      </c>
      <c r="AI25" s="390"/>
    </row>
    <row r="26" spans="1:35" ht="13.5">
      <c r="A26" s="390">
        <f>IF(E26="","",I26*1000000+'①団体情報入力'!$D$3*1000+'②選手情報入力'!A35)</f>
      </c>
      <c r="B26" s="390">
        <f>IF(E26="","",'①団体情報入力'!$D$3)</f>
      </c>
      <c r="C26" s="390"/>
      <c r="D26" s="390">
        <f>IF('②選手情報入力'!B34="","",'②選手情報入力'!B34)</f>
      </c>
      <c r="E26" s="390">
        <f>IF('②選手情報入力'!C34="","",'②選手情報入力'!C34)</f>
      </c>
      <c r="F26" s="390">
        <f>IF(E26="","",'②選手情報入力'!D34)</f>
      </c>
      <c r="G26" s="390">
        <f>IF(E26="","",'②選手情報入力'!E34)</f>
      </c>
      <c r="H26" s="390">
        <f t="shared" si="0"/>
      </c>
      <c r="I26" s="390">
        <f>IF(E26="","",IF('②選手情報入力'!G34="男",1,2))</f>
      </c>
      <c r="J26" s="390">
        <f>IF(E26="","",IF('②選手情報入力'!H34="","",'②選手情報入力'!H34))</f>
      </c>
      <c r="K26" s="390"/>
      <c r="L26" s="390">
        <f t="shared" si="1"/>
      </c>
      <c r="M26" s="390">
        <f t="shared" si="2"/>
      </c>
      <c r="N26" s="390"/>
      <c r="O26" s="390">
        <f>IF(E26="","",IF('②選手情報入力'!I34="","",IF(I26=1,VLOOKUP('②選手情報入力'!I34,'種目情報'!$A$4:$B$232,2,FALSE),VLOOKUP('②選手情報入力'!I34,'種目情報'!$E$4:$F$81,2,FALSE))))</f>
      </c>
      <c r="P26" s="390">
        <f>IF(E26="","",IF('②選手情報入力'!K35="","",'②選手情報入力'!K35))</f>
      </c>
      <c r="Q26" s="32">
        <f>IF(E26="","",IF('②選手情報入力'!I34="","",0))</f>
      </c>
      <c r="R26" s="390">
        <f>IF(E26="","",IF('②選手情報入力'!I34="","",IF(I26=1,VLOOKUP('②選手情報入力'!I34,'種目情報'!$A$4:$C$22,3,FALSE),VLOOKUP('②選手情報入力'!I34,'種目情報'!$E$4:$G$21,3,FALSE))))</f>
      </c>
      <c r="S26" s="390">
        <f>IF(E26="","",IF('②選手情報入力'!L34="","",IF(I26=1,VLOOKUP('②選手情報入力'!L34,'種目情報'!$A$5:$B$242,2,FALSE),VLOOKUP('②選手情報入力'!L34,'種目情報'!$E$5:$F$241,2,FALSE))))</f>
      </c>
      <c r="T26" s="390">
        <f>IF(E26="","",IF('②選手情報入力'!N35="","",'②選手情報入力'!N35))</f>
      </c>
      <c r="U26" s="32">
        <f>IF(E26="","",IF('②選手情報入力'!L34="","",0))</f>
      </c>
      <c r="V26" s="390">
        <f>IF(E26="","",IF('②選手情報入力'!L34="","",IF(I26=1,VLOOKUP('②選手情報入力'!L34,'種目情報'!$A$5:$C$22,3,FALSE),VLOOKUP('②選手情報入力'!L34,'種目情報'!$E$5:$G$21,3,FALSE))))</f>
      </c>
      <c r="W26" s="390"/>
      <c r="X26" s="390"/>
      <c r="Y26" s="32"/>
      <c r="Z26" s="390"/>
      <c r="AA26" s="390">
        <f>IF(E26="","",IF('②選手情報入力'!P34="","",IF(I26=1,'種目情報'!$J$4,'種目情報'!$J$6)))</f>
      </c>
      <c r="AB26" s="390">
        <f>IF(E26="","",IF('②選手情報入力'!P34="","",IF(I26=1,IF('②選手情報入力'!$N$5="","",'②選手情報入力'!$N$5),IF('②選手情報入力'!$N$6="","",'②選手情報入力'!$N$6))))</f>
      </c>
      <c r="AC26" s="390">
        <f>IF(E26="","",IF('②選手情報入力'!P34="","",0))</f>
      </c>
      <c r="AD26" s="390">
        <f>IF(E26="","",IF('②選手情報入力'!P34="","",2))</f>
      </c>
      <c r="AE26" s="390">
        <f>IF(E26="","",IF('②選手情報入力'!Q34="","",IF(I26=1,'種目情報'!$J$5,'種目情報'!$J$7)))</f>
      </c>
      <c r="AF26" s="390">
        <f>IF(E26="","",IF('②選手情報入力'!Q34="","",IF(I26=1,IF('②選手情報入力'!$P$5="","",'②選手情報入力'!$P$5),IF('②選手情報入力'!$P$6="","",'②選手情報入力'!$P$6))))</f>
      </c>
      <c r="AG26" s="390">
        <f>IF(E26="","",IF('②選手情報入力'!Q34="","",0))</f>
      </c>
      <c r="AH26" s="390">
        <f>IF(E26="","",IF('②選手情報入力'!Q34="","",2))</f>
      </c>
      <c r="AI26" s="390"/>
    </row>
    <row r="27" spans="1:35" ht="13.5">
      <c r="A27" s="390">
        <f>IF(E27="","",I27*1000000+'①団体情報入力'!$D$3*1000+'②選手情報入力'!A36)</f>
      </c>
      <c r="B27" s="390">
        <f>IF(E27="","",'①団体情報入力'!$D$3)</f>
      </c>
      <c r="C27" s="390"/>
      <c r="D27" s="390">
        <f>IF('②選手情報入力'!B35="","",'②選手情報入力'!B35)</f>
      </c>
      <c r="E27" s="390">
        <f>IF('②選手情報入力'!C35="","",'②選手情報入力'!C35)</f>
      </c>
      <c r="F27" s="390">
        <f>IF(E27="","",'②選手情報入力'!D35)</f>
      </c>
      <c r="G27" s="390">
        <f>IF(E27="","",'②選手情報入力'!E35)</f>
      </c>
      <c r="H27" s="390">
        <f t="shared" si="0"/>
      </c>
      <c r="I27" s="390">
        <f>IF(E27="","",IF('②選手情報入力'!G35="男",1,2))</f>
      </c>
      <c r="J27" s="390">
        <f>IF(E27="","",IF('②選手情報入力'!H35="","",'②選手情報入力'!H35))</f>
      </c>
      <c r="K27" s="390"/>
      <c r="L27" s="390">
        <f t="shared" si="1"/>
      </c>
      <c r="M27" s="390">
        <f t="shared" si="2"/>
      </c>
      <c r="N27" s="390"/>
      <c r="O27" s="390">
        <f>IF(E27="","",IF('②選手情報入力'!I35="","",IF(I27=1,VLOOKUP('②選手情報入力'!I35,'種目情報'!$A$4:$B$232,2,FALSE),VLOOKUP('②選手情報入力'!I35,'種目情報'!$E$4:$F$81,2,FALSE))))</f>
      </c>
      <c r="P27" s="390">
        <f>IF(E27="","",IF('②選手情報入力'!K36="","",'②選手情報入力'!K36))</f>
      </c>
      <c r="Q27" s="32">
        <f>IF(E27="","",IF('②選手情報入力'!I35="","",0))</f>
      </c>
      <c r="R27" s="390">
        <f>IF(E27="","",IF('②選手情報入力'!I35="","",IF(I27=1,VLOOKUP('②選手情報入力'!I35,'種目情報'!$A$4:$C$22,3,FALSE),VLOOKUP('②選手情報入力'!I35,'種目情報'!$E$4:$G$21,3,FALSE))))</f>
      </c>
      <c r="S27" s="390">
        <f>IF(E27="","",IF('②選手情報入力'!L35="","",IF(I27=1,VLOOKUP('②選手情報入力'!L35,'種目情報'!$A$5:$B$242,2,FALSE),VLOOKUP('②選手情報入力'!L35,'種目情報'!$E$5:$F$241,2,FALSE))))</f>
      </c>
      <c r="T27" s="390">
        <f>IF(E27="","",IF('②選手情報入力'!N36="","",'②選手情報入力'!N36))</f>
      </c>
      <c r="U27" s="32">
        <f>IF(E27="","",IF('②選手情報入力'!L35="","",0))</f>
      </c>
      <c r="V27" s="390">
        <f>IF(E27="","",IF('②選手情報入力'!L35="","",IF(I27=1,VLOOKUP('②選手情報入力'!L35,'種目情報'!$A$5:$C$22,3,FALSE),VLOOKUP('②選手情報入力'!L35,'種目情報'!$E$5:$G$21,3,FALSE))))</f>
      </c>
      <c r="W27" s="390"/>
      <c r="X27" s="390"/>
      <c r="Y27" s="32"/>
      <c r="Z27" s="390"/>
      <c r="AA27" s="390">
        <f>IF(E27="","",IF('②選手情報入力'!P35="","",IF(I27=1,'種目情報'!$J$4,'種目情報'!$J$6)))</f>
      </c>
      <c r="AB27" s="390">
        <f>IF(E27="","",IF('②選手情報入力'!P35="","",IF(I27=1,IF('②選手情報入力'!$N$5="","",'②選手情報入力'!$N$5),IF('②選手情報入力'!$N$6="","",'②選手情報入力'!$N$6))))</f>
      </c>
      <c r="AC27" s="390">
        <f>IF(E27="","",IF('②選手情報入力'!P35="","",0))</f>
      </c>
      <c r="AD27" s="390">
        <f>IF(E27="","",IF('②選手情報入力'!P35="","",2))</f>
      </c>
      <c r="AE27" s="390">
        <f>IF(E27="","",IF('②選手情報入力'!Q35="","",IF(I27=1,'種目情報'!$J$5,'種目情報'!$J$7)))</f>
      </c>
      <c r="AF27" s="390">
        <f>IF(E27="","",IF('②選手情報入力'!Q35="","",IF(I27=1,IF('②選手情報入力'!$P$5="","",'②選手情報入力'!$P$5),IF('②選手情報入力'!$P$6="","",'②選手情報入力'!$P$6))))</f>
      </c>
      <c r="AG27" s="390">
        <f>IF(E27="","",IF('②選手情報入力'!Q35="","",0))</f>
      </c>
      <c r="AH27" s="390">
        <f>IF(E27="","",IF('②選手情報入力'!Q35="","",2))</f>
      </c>
      <c r="AI27" s="390"/>
    </row>
    <row r="28" spans="1:35" ht="13.5">
      <c r="A28" s="390">
        <f>IF(E28="","",I28*1000000+'①団体情報入力'!$D$3*1000+'②選手情報入力'!A37)</f>
      </c>
      <c r="B28" s="390">
        <f>IF(E28="","",'①団体情報入力'!$D$3)</f>
      </c>
      <c r="C28" s="390"/>
      <c r="D28" s="390">
        <f>IF('②選手情報入力'!B36="","",'②選手情報入力'!B36)</f>
      </c>
      <c r="E28" s="390">
        <f>IF('②選手情報入力'!C36="","",'②選手情報入力'!C36)</f>
      </c>
      <c r="F28" s="390">
        <f>IF(E28="","",'②選手情報入力'!D36)</f>
      </c>
      <c r="G28" s="390">
        <f>IF(E28="","",'②選手情報入力'!E36)</f>
      </c>
      <c r="H28" s="390">
        <f t="shared" si="0"/>
      </c>
      <c r="I28" s="390">
        <f>IF(E28="","",IF('②選手情報入力'!G36="男",1,2))</f>
      </c>
      <c r="J28" s="390">
        <f>IF(E28="","",IF('②選手情報入力'!H36="","",'②選手情報入力'!H36))</f>
      </c>
      <c r="K28" s="390"/>
      <c r="L28" s="390">
        <f t="shared" si="1"/>
      </c>
      <c r="M28" s="390">
        <f t="shared" si="2"/>
      </c>
      <c r="N28" s="390"/>
      <c r="O28" s="390">
        <f>IF(E28="","",IF('②選手情報入力'!I36="","",IF(I28=1,VLOOKUP('②選手情報入力'!I36,'種目情報'!$A$4:$B$232,2,FALSE),VLOOKUP('②選手情報入力'!I36,'種目情報'!$E$4:$F$81,2,FALSE))))</f>
      </c>
      <c r="P28" s="390">
        <f>IF(E28="","",IF('②選手情報入力'!K37="","",'②選手情報入力'!K37))</f>
      </c>
      <c r="Q28" s="32">
        <f>IF(E28="","",IF('②選手情報入力'!I36="","",0))</f>
      </c>
      <c r="R28" s="390">
        <f>IF(E28="","",IF('②選手情報入力'!I36="","",IF(I28=1,VLOOKUP('②選手情報入力'!I36,'種目情報'!$A$4:$C$22,3,FALSE),VLOOKUP('②選手情報入力'!I36,'種目情報'!$E$4:$G$21,3,FALSE))))</f>
      </c>
      <c r="S28" s="390">
        <f>IF(E28="","",IF('②選手情報入力'!L36="","",IF(I28=1,VLOOKUP('②選手情報入力'!L36,'種目情報'!$A$5:$B$242,2,FALSE),VLOOKUP('②選手情報入力'!L36,'種目情報'!$E$5:$F$241,2,FALSE))))</f>
      </c>
      <c r="T28" s="390">
        <f>IF(E28="","",IF('②選手情報入力'!N37="","",'②選手情報入力'!N37))</f>
      </c>
      <c r="U28" s="32">
        <f>IF(E28="","",IF('②選手情報入力'!L36="","",0))</f>
      </c>
      <c r="V28" s="390">
        <f>IF(E28="","",IF('②選手情報入力'!L36="","",IF(I28=1,VLOOKUP('②選手情報入力'!L36,'種目情報'!$A$5:$C$22,3,FALSE),VLOOKUP('②選手情報入力'!L36,'種目情報'!$E$5:$G$21,3,FALSE))))</f>
      </c>
      <c r="W28" s="390"/>
      <c r="X28" s="390"/>
      <c r="Y28" s="32"/>
      <c r="Z28" s="390"/>
      <c r="AA28" s="390">
        <f>IF(E28="","",IF('②選手情報入力'!P36="","",IF(I28=1,'種目情報'!$J$4,'種目情報'!$J$6)))</f>
      </c>
      <c r="AB28" s="390">
        <f>IF(E28="","",IF('②選手情報入力'!P36="","",IF(I28=1,IF('②選手情報入力'!$N$5="","",'②選手情報入力'!$N$5),IF('②選手情報入力'!$N$6="","",'②選手情報入力'!$N$6))))</f>
      </c>
      <c r="AC28" s="390">
        <f>IF(E28="","",IF('②選手情報入力'!P36="","",0))</f>
      </c>
      <c r="AD28" s="390">
        <f>IF(E28="","",IF('②選手情報入力'!P36="","",2))</f>
      </c>
      <c r="AE28" s="390">
        <f>IF(E28="","",IF('②選手情報入力'!Q36="","",IF(I28=1,'種目情報'!$J$5,'種目情報'!$J$7)))</f>
      </c>
      <c r="AF28" s="390">
        <f>IF(E28="","",IF('②選手情報入力'!Q36="","",IF(I28=1,IF('②選手情報入力'!$P$5="","",'②選手情報入力'!$P$5),IF('②選手情報入力'!$P$6="","",'②選手情報入力'!$P$6))))</f>
      </c>
      <c r="AG28" s="390">
        <f>IF(E28="","",IF('②選手情報入力'!Q36="","",0))</f>
      </c>
      <c r="AH28" s="390">
        <f>IF(E28="","",IF('②選手情報入力'!Q36="","",2))</f>
      </c>
      <c r="AI28" s="390"/>
    </row>
    <row r="29" spans="1:35" ht="13.5">
      <c r="A29" s="390">
        <f>IF(E29="","",I29*1000000+'①団体情報入力'!$D$3*1000+'②選手情報入力'!A38)</f>
      </c>
      <c r="B29" s="390">
        <f>IF(E29="","",'①団体情報入力'!$D$3)</f>
      </c>
      <c r="C29" s="390"/>
      <c r="D29" s="390">
        <f>IF('②選手情報入力'!B37="","",'②選手情報入力'!B37)</f>
      </c>
      <c r="E29" s="390">
        <f>IF('②選手情報入力'!C37="","",'②選手情報入力'!C37)</f>
      </c>
      <c r="F29" s="390">
        <f>IF(E29="","",'②選手情報入力'!D37)</f>
      </c>
      <c r="G29" s="390">
        <f>IF(E29="","",'②選手情報入力'!E37)</f>
      </c>
      <c r="H29" s="390">
        <f t="shared" si="0"/>
      </c>
      <c r="I29" s="390">
        <f>IF(E29="","",IF('②選手情報入力'!G37="男",1,2))</f>
      </c>
      <c r="J29" s="390">
        <f>IF(E29="","",IF('②選手情報入力'!H37="","",'②選手情報入力'!H37))</f>
      </c>
      <c r="K29" s="390"/>
      <c r="L29" s="390">
        <f t="shared" si="1"/>
      </c>
      <c r="M29" s="390">
        <f t="shared" si="2"/>
      </c>
      <c r="N29" s="390"/>
      <c r="O29" s="390">
        <f>IF(E29="","",IF('②選手情報入力'!I37="","",IF(I29=1,VLOOKUP('②選手情報入力'!I37,'種目情報'!$A$4:$B$232,2,FALSE),VLOOKUP('②選手情報入力'!I37,'種目情報'!$E$4:$F$81,2,FALSE))))</f>
      </c>
      <c r="P29" s="390">
        <f>IF(E29="","",IF('②選手情報入力'!K38="","",'②選手情報入力'!K38))</f>
      </c>
      <c r="Q29" s="32">
        <f>IF(E29="","",IF('②選手情報入力'!I37="","",0))</f>
      </c>
      <c r="R29" s="390">
        <f>IF(E29="","",IF('②選手情報入力'!I37="","",IF(I29=1,VLOOKUP('②選手情報入力'!I37,'種目情報'!$A$4:$C$22,3,FALSE),VLOOKUP('②選手情報入力'!I37,'種目情報'!$E$4:$G$21,3,FALSE))))</f>
      </c>
      <c r="S29" s="390">
        <f>IF(E29="","",IF('②選手情報入力'!L37="","",IF(I29=1,VLOOKUP('②選手情報入力'!L37,'種目情報'!$A$5:$B$242,2,FALSE),VLOOKUP('②選手情報入力'!L37,'種目情報'!$E$5:$F$241,2,FALSE))))</f>
      </c>
      <c r="T29" s="390">
        <f>IF(E29="","",IF('②選手情報入力'!N38="","",'②選手情報入力'!N38))</f>
      </c>
      <c r="U29" s="32">
        <f>IF(E29="","",IF('②選手情報入力'!L37="","",0))</f>
      </c>
      <c r="V29" s="390">
        <f>IF(E29="","",IF('②選手情報入力'!L37="","",IF(I29=1,VLOOKUP('②選手情報入力'!L37,'種目情報'!$A$5:$C$22,3,FALSE),VLOOKUP('②選手情報入力'!L37,'種目情報'!$E$5:$G$21,3,FALSE))))</f>
      </c>
      <c r="W29" s="390"/>
      <c r="X29" s="390"/>
      <c r="Y29" s="32"/>
      <c r="Z29" s="390"/>
      <c r="AA29" s="390">
        <f>IF(E29="","",IF('②選手情報入力'!P37="","",IF(I29=1,'種目情報'!$J$4,'種目情報'!$J$6)))</f>
      </c>
      <c r="AB29" s="390">
        <f>IF(E29="","",IF('②選手情報入力'!P37="","",IF(I29=1,IF('②選手情報入力'!$N$5="","",'②選手情報入力'!$N$5),IF('②選手情報入力'!$N$6="","",'②選手情報入力'!$N$6))))</f>
      </c>
      <c r="AC29" s="390">
        <f>IF(E29="","",IF('②選手情報入力'!P37="","",0))</f>
      </c>
      <c r="AD29" s="390">
        <f>IF(E29="","",IF('②選手情報入力'!P37="","",2))</f>
      </c>
      <c r="AE29" s="390">
        <f>IF(E29="","",IF('②選手情報入力'!Q37="","",IF(I29=1,'種目情報'!$J$5,'種目情報'!$J$7)))</f>
      </c>
      <c r="AF29" s="390">
        <f>IF(E29="","",IF('②選手情報入力'!Q37="","",IF(I29=1,IF('②選手情報入力'!$P$5="","",'②選手情報入力'!$P$5),IF('②選手情報入力'!$P$6="","",'②選手情報入力'!$P$6))))</f>
      </c>
      <c r="AG29" s="390">
        <f>IF(E29="","",IF('②選手情報入力'!Q37="","",0))</f>
      </c>
      <c r="AH29" s="390">
        <f>IF(E29="","",IF('②選手情報入力'!Q37="","",2))</f>
      </c>
      <c r="AI29" s="390"/>
    </row>
    <row r="30" spans="1:35" ht="13.5">
      <c r="A30" s="390">
        <f>IF(E30="","",I30*1000000+'①団体情報入力'!$D$3*1000+'②選手情報入力'!A39)</f>
      </c>
      <c r="B30" s="390">
        <f>IF(E30="","",'①団体情報入力'!$D$3)</f>
      </c>
      <c r="C30" s="390"/>
      <c r="D30" s="390">
        <f>IF('②選手情報入力'!B38="","",'②選手情報入力'!B38)</f>
      </c>
      <c r="E30" s="390">
        <f>IF('②選手情報入力'!C38="","",'②選手情報入力'!C38)</f>
      </c>
      <c r="F30" s="390">
        <f>IF(E30="","",'②選手情報入力'!D38)</f>
      </c>
      <c r="G30" s="390">
        <f>IF(E30="","",'②選手情報入力'!E38)</f>
      </c>
      <c r="H30" s="390">
        <f t="shared" si="0"/>
      </c>
      <c r="I30" s="390">
        <f>IF(E30="","",IF('②選手情報入力'!G38="男",1,2))</f>
      </c>
      <c r="J30" s="390">
        <f>IF(E30="","",IF('②選手情報入力'!H38="","",'②選手情報入力'!H38))</f>
      </c>
      <c r="K30" s="390"/>
      <c r="L30" s="390">
        <f t="shared" si="1"/>
      </c>
      <c r="M30" s="390">
        <f t="shared" si="2"/>
      </c>
      <c r="N30" s="390"/>
      <c r="O30" s="390">
        <f>IF(E30="","",IF('②選手情報入力'!I38="","",IF(I30=1,VLOOKUP('②選手情報入力'!I38,'種目情報'!$A$4:$B$232,2,FALSE),VLOOKUP('②選手情報入力'!I38,'種目情報'!$E$4:$F$81,2,FALSE))))</f>
      </c>
      <c r="P30" s="390">
        <f>IF(E30="","",IF('②選手情報入力'!K39="","",'②選手情報入力'!K39))</f>
      </c>
      <c r="Q30" s="32">
        <f>IF(E30="","",IF('②選手情報入力'!I38="","",0))</f>
      </c>
      <c r="R30" s="390">
        <f>IF(E30="","",IF('②選手情報入力'!I38="","",IF(I30=1,VLOOKUP('②選手情報入力'!I38,'種目情報'!$A$4:$C$22,3,FALSE),VLOOKUP('②選手情報入力'!I38,'種目情報'!$E$4:$G$21,3,FALSE))))</f>
      </c>
      <c r="S30" s="390">
        <f>IF(E30="","",IF('②選手情報入力'!L38="","",IF(I30=1,VLOOKUP('②選手情報入力'!L38,'種目情報'!$A$5:$B$242,2,FALSE),VLOOKUP('②選手情報入力'!L38,'種目情報'!$E$5:$F$241,2,FALSE))))</f>
      </c>
      <c r="T30" s="390">
        <f>IF(E30="","",IF('②選手情報入力'!N39="","",'②選手情報入力'!N39))</f>
      </c>
      <c r="U30" s="32">
        <f>IF(E30="","",IF('②選手情報入力'!L38="","",0))</f>
      </c>
      <c r="V30" s="390">
        <f>IF(E30="","",IF('②選手情報入力'!L38="","",IF(I30=1,VLOOKUP('②選手情報入力'!L38,'種目情報'!$A$5:$C$22,3,FALSE),VLOOKUP('②選手情報入力'!L38,'種目情報'!$E$5:$G$21,3,FALSE))))</f>
      </c>
      <c r="W30" s="390"/>
      <c r="X30" s="390"/>
      <c r="Y30" s="32"/>
      <c r="Z30" s="390"/>
      <c r="AA30" s="390">
        <f>IF(E30="","",IF('②選手情報入力'!P38="","",IF(I30=1,'種目情報'!$J$4,'種目情報'!$J$6)))</f>
      </c>
      <c r="AB30" s="390">
        <f>IF(E30="","",IF('②選手情報入力'!P38="","",IF(I30=1,IF('②選手情報入力'!$N$5="","",'②選手情報入力'!$N$5),IF('②選手情報入力'!$N$6="","",'②選手情報入力'!$N$6))))</f>
      </c>
      <c r="AC30" s="390">
        <f>IF(E30="","",IF('②選手情報入力'!P38="","",0))</f>
      </c>
      <c r="AD30" s="390">
        <f>IF(E30="","",IF('②選手情報入力'!P38="","",2))</f>
      </c>
      <c r="AE30" s="390">
        <f>IF(E30="","",IF('②選手情報入力'!Q38="","",IF(I30=1,'種目情報'!$J$5,'種目情報'!$J$7)))</f>
      </c>
      <c r="AF30" s="390">
        <f>IF(E30="","",IF('②選手情報入力'!Q38="","",IF(I30=1,IF('②選手情報入力'!$P$5="","",'②選手情報入力'!$P$5),IF('②選手情報入力'!$P$6="","",'②選手情報入力'!$P$6))))</f>
      </c>
      <c r="AG30" s="390">
        <f>IF(E30="","",IF('②選手情報入力'!Q38="","",0))</f>
      </c>
      <c r="AH30" s="390">
        <f>IF(E30="","",IF('②選手情報入力'!Q38="","",2))</f>
      </c>
      <c r="AI30" s="390"/>
    </row>
    <row r="31" spans="1:35" ht="13.5">
      <c r="A31" s="390">
        <f>IF(E31="","",I31*1000000+'①団体情報入力'!$D$3*1000+'②選手情報入力'!A40)</f>
      </c>
      <c r="B31" s="390">
        <f>IF(E31="","",'①団体情報入力'!$D$3)</f>
      </c>
      <c r="C31" s="390"/>
      <c r="D31" s="390">
        <f>IF('②選手情報入力'!B39="","",'②選手情報入力'!B39)</f>
      </c>
      <c r="E31" s="390">
        <f>IF('②選手情報入力'!C39="","",'②選手情報入力'!C39)</f>
      </c>
      <c r="F31" s="390">
        <f>IF(E31="","",'②選手情報入力'!D39)</f>
      </c>
      <c r="G31" s="390">
        <f>IF(E31="","",'②選手情報入力'!E39)</f>
      </c>
      <c r="H31" s="390">
        <f t="shared" si="0"/>
      </c>
      <c r="I31" s="390">
        <f>IF(E31="","",IF('②選手情報入力'!G39="男",1,2))</f>
      </c>
      <c r="J31" s="390">
        <f>IF(E31="","",IF('②選手情報入力'!H39="","",'②選手情報入力'!H39))</f>
      </c>
      <c r="K31" s="390"/>
      <c r="L31" s="390">
        <f t="shared" si="1"/>
      </c>
      <c r="M31" s="390">
        <f t="shared" si="2"/>
      </c>
      <c r="N31" s="390"/>
      <c r="O31" s="390">
        <f>IF(E31="","",IF('②選手情報入力'!I39="","",IF(I31=1,VLOOKUP('②選手情報入力'!I39,'種目情報'!$A$4:$B$232,2,FALSE),VLOOKUP('②選手情報入力'!I39,'種目情報'!$E$4:$F$81,2,FALSE))))</f>
      </c>
      <c r="P31" s="390">
        <f>IF(E31="","",IF('②選手情報入力'!K40="","",'②選手情報入力'!K40))</f>
      </c>
      <c r="Q31" s="32">
        <f>IF(E31="","",IF('②選手情報入力'!I39="","",0))</f>
      </c>
      <c r="R31" s="390">
        <f>IF(E31="","",IF('②選手情報入力'!I39="","",IF(I31=1,VLOOKUP('②選手情報入力'!I39,'種目情報'!$A$4:$C$22,3,FALSE),VLOOKUP('②選手情報入力'!I39,'種目情報'!$E$4:$G$21,3,FALSE))))</f>
      </c>
      <c r="S31" s="390">
        <f>IF(E31="","",IF('②選手情報入力'!L39="","",IF(I31=1,VLOOKUP('②選手情報入力'!L39,'種目情報'!$A$5:$B$242,2,FALSE),VLOOKUP('②選手情報入力'!L39,'種目情報'!$E$5:$F$241,2,FALSE))))</f>
      </c>
      <c r="T31" s="390">
        <f>IF(E31="","",IF('②選手情報入力'!N40="","",'②選手情報入力'!N40))</f>
      </c>
      <c r="U31" s="32">
        <f>IF(E31="","",IF('②選手情報入力'!L39="","",0))</f>
      </c>
      <c r="V31" s="390">
        <f>IF(E31="","",IF('②選手情報入力'!L39="","",IF(I31=1,VLOOKUP('②選手情報入力'!L39,'種目情報'!$A$5:$C$22,3,FALSE),VLOOKUP('②選手情報入力'!L39,'種目情報'!$E$5:$G$21,3,FALSE))))</f>
      </c>
      <c r="W31" s="390"/>
      <c r="X31" s="390"/>
      <c r="Y31" s="32"/>
      <c r="Z31" s="390"/>
      <c r="AA31" s="390">
        <f>IF(E31="","",IF('②選手情報入力'!P39="","",IF(I31=1,'種目情報'!$J$4,'種目情報'!$J$6)))</f>
      </c>
      <c r="AB31" s="390">
        <f>IF(E31="","",IF('②選手情報入力'!P39="","",IF(I31=1,IF('②選手情報入力'!$N$5="","",'②選手情報入力'!$N$5),IF('②選手情報入力'!$N$6="","",'②選手情報入力'!$N$6))))</f>
      </c>
      <c r="AC31" s="390">
        <f>IF(E31="","",IF('②選手情報入力'!P39="","",0))</f>
      </c>
      <c r="AD31" s="390">
        <f>IF(E31="","",IF('②選手情報入力'!P39="","",2))</f>
      </c>
      <c r="AE31" s="390">
        <f>IF(E31="","",IF('②選手情報入力'!Q39="","",IF(I31=1,'種目情報'!$J$5,'種目情報'!$J$7)))</f>
      </c>
      <c r="AF31" s="390">
        <f>IF(E31="","",IF('②選手情報入力'!Q39="","",IF(I31=1,IF('②選手情報入力'!$P$5="","",'②選手情報入力'!$P$5),IF('②選手情報入力'!$P$6="","",'②選手情報入力'!$P$6))))</f>
      </c>
      <c r="AG31" s="390">
        <f>IF(E31="","",IF('②選手情報入力'!Q39="","",0))</f>
      </c>
      <c r="AH31" s="390">
        <f>IF(E31="","",IF('②選手情報入力'!Q39="","",2))</f>
      </c>
      <c r="AI31" s="390"/>
    </row>
    <row r="32" spans="1:35" ht="13.5">
      <c r="A32" s="390">
        <f>IF(E32="","",I32*1000000+'①団体情報入力'!$D$3*1000+'②選手情報入力'!A41)</f>
      </c>
      <c r="B32" s="390">
        <f>IF(E32="","",'①団体情報入力'!$D$3)</f>
      </c>
      <c r="C32" s="390"/>
      <c r="D32" s="390">
        <f>IF('②選手情報入力'!B40="","",'②選手情報入力'!B40)</f>
      </c>
      <c r="E32" s="390">
        <f>IF('②選手情報入力'!C40="","",'②選手情報入力'!C40)</f>
      </c>
      <c r="F32" s="390">
        <f>IF(E32="","",'②選手情報入力'!D40)</f>
      </c>
      <c r="G32" s="390">
        <f>IF(E32="","",'②選手情報入力'!E40)</f>
      </c>
      <c r="H32" s="390">
        <f t="shared" si="0"/>
      </c>
      <c r="I32" s="390">
        <f>IF(E32="","",IF('②選手情報入力'!G40="男",1,2))</f>
      </c>
      <c r="J32" s="390">
        <f>IF(E32="","",IF('②選手情報入力'!H40="","",'②選手情報入力'!H40))</f>
      </c>
      <c r="K32" s="390"/>
      <c r="L32" s="390">
        <f t="shared" si="1"/>
      </c>
      <c r="M32" s="390">
        <f t="shared" si="2"/>
      </c>
      <c r="N32" s="390"/>
      <c r="O32" s="390">
        <f>IF(E32="","",IF('②選手情報入力'!I40="","",IF(I32=1,VLOOKUP('②選手情報入力'!I40,'種目情報'!$A$4:$B$232,2,FALSE),VLOOKUP('②選手情報入力'!I40,'種目情報'!$E$4:$F$81,2,FALSE))))</f>
      </c>
      <c r="P32" s="390">
        <f>IF(E32="","",IF('②選手情報入力'!K41="","",'②選手情報入力'!K41))</f>
      </c>
      <c r="Q32" s="32">
        <f>IF(E32="","",IF('②選手情報入力'!I40="","",0))</f>
      </c>
      <c r="R32" s="390">
        <f>IF(E32="","",IF('②選手情報入力'!I40="","",IF(I32=1,VLOOKUP('②選手情報入力'!I40,'種目情報'!$A$4:$C$22,3,FALSE),VLOOKUP('②選手情報入力'!I40,'種目情報'!$E$4:$G$21,3,FALSE))))</f>
      </c>
      <c r="S32" s="390">
        <f>IF(E32="","",IF('②選手情報入力'!L40="","",IF(I32=1,VLOOKUP('②選手情報入力'!L40,'種目情報'!$A$5:$B$242,2,FALSE),VLOOKUP('②選手情報入力'!L40,'種目情報'!$E$5:$F$241,2,FALSE))))</f>
      </c>
      <c r="T32" s="390">
        <f>IF(E32="","",IF('②選手情報入力'!N41="","",'②選手情報入力'!N41))</f>
      </c>
      <c r="U32" s="32">
        <f>IF(E32="","",IF('②選手情報入力'!L40="","",0))</f>
      </c>
      <c r="V32" s="390">
        <f>IF(E32="","",IF('②選手情報入力'!L40="","",IF(I32=1,VLOOKUP('②選手情報入力'!L40,'種目情報'!$A$5:$C$22,3,FALSE),VLOOKUP('②選手情報入力'!L40,'種目情報'!$E$5:$G$21,3,FALSE))))</f>
      </c>
      <c r="W32" s="390"/>
      <c r="X32" s="390"/>
      <c r="Y32" s="32"/>
      <c r="Z32" s="390"/>
      <c r="AA32" s="390">
        <f>IF(E32="","",IF('②選手情報入力'!P40="","",IF(I32=1,'種目情報'!$J$4,'種目情報'!$J$6)))</f>
      </c>
      <c r="AB32" s="390">
        <f>IF(E32="","",IF('②選手情報入力'!P40="","",IF(I32=1,IF('②選手情報入力'!$N$5="","",'②選手情報入力'!$N$5),IF('②選手情報入力'!$N$6="","",'②選手情報入力'!$N$6))))</f>
      </c>
      <c r="AC32" s="390">
        <f>IF(E32="","",IF('②選手情報入力'!P40="","",0))</f>
      </c>
      <c r="AD32" s="390">
        <f>IF(E32="","",IF('②選手情報入力'!P40="","",2))</f>
      </c>
      <c r="AE32" s="390">
        <f>IF(E32="","",IF('②選手情報入力'!Q40="","",IF(I32=1,'種目情報'!$J$5,'種目情報'!$J$7)))</f>
      </c>
      <c r="AF32" s="390">
        <f>IF(E32="","",IF('②選手情報入力'!Q40="","",IF(I32=1,IF('②選手情報入力'!$P$5="","",'②選手情報入力'!$P$5),IF('②選手情報入力'!$P$6="","",'②選手情報入力'!$P$6))))</f>
      </c>
      <c r="AG32" s="390">
        <f>IF(E32="","",IF('②選手情報入力'!Q40="","",0))</f>
      </c>
      <c r="AH32" s="390">
        <f>IF(E32="","",IF('②選手情報入力'!Q40="","",2))</f>
      </c>
      <c r="AI32" s="390"/>
    </row>
    <row r="33" spans="1:35" ht="13.5">
      <c r="A33" s="390">
        <f>IF(E33="","",I33*1000000+'①団体情報入力'!$D$3*1000+'②選手情報入力'!A42)</f>
      </c>
      <c r="B33" s="390">
        <f>IF(E33="","",'①団体情報入力'!$D$3)</f>
      </c>
      <c r="C33" s="390"/>
      <c r="D33" s="390">
        <f>IF('②選手情報入力'!B41="","",'②選手情報入力'!B41)</f>
      </c>
      <c r="E33" s="390">
        <f>IF('②選手情報入力'!C41="","",'②選手情報入力'!C41)</f>
      </c>
      <c r="F33" s="390">
        <f>IF(E33="","",'②選手情報入力'!D41)</f>
      </c>
      <c r="G33" s="390">
        <f>IF(E33="","",'②選手情報入力'!E41)</f>
      </c>
      <c r="H33" s="390">
        <f t="shared" si="0"/>
      </c>
      <c r="I33" s="390">
        <f>IF(E33="","",IF('②選手情報入力'!G41="男",1,2))</f>
      </c>
      <c r="J33" s="390">
        <f>IF(E33="","",IF('②選手情報入力'!H41="","",'②選手情報入力'!H41))</f>
      </c>
      <c r="K33" s="390"/>
      <c r="L33" s="390">
        <f t="shared" si="1"/>
      </c>
      <c r="M33" s="390">
        <f t="shared" si="2"/>
      </c>
      <c r="N33" s="390"/>
      <c r="O33" s="390">
        <f>IF(E33="","",IF('②選手情報入力'!I41="","",IF(I33=1,VLOOKUP('②選手情報入力'!I41,'種目情報'!$A$4:$B$232,2,FALSE),VLOOKUP('②選手情報入力'!I41,'種目情報'!$E$4:$F$81,2,FALSE))))</f>
      </c>
      <c r="P33" s="390">
        <f>IF(E33="","",IF('②選手情報入力'!K42="","",'②選手情報入力'!K42))</f>
      </c>
      <c r="Q33" s="32">
        <f>IF(E33="","",IF('②選手情報入力'!I41="","",0))</f>
      </c>
      <c r="R33" s="390">
        <f>IF(E33="","",IF('②選手情報入力'!I41="","",IF(I33=1,VLOOKUP('②選手情報入力'!I41,'種目情報'!$A$4:$C$22,3,FALSE),VLOOKUP('②選手情報入力'!I41,'種目情報'!$E$4:$G$21,3,FALSE))))</f>
      </c>
      <c r="S33" s="390">
        <f>IF(E33="","",IF('②選手情報入力'!L41="","",IF(I33=1,VLOOKUP('②選手情報入力'!L41,'種目情報'!$A$5:$B$242,2,FALSE),VLOOKUP('②選手情報入力'!L41,'種目情報'!$E$5:$F$241,2,FALSE))))</f>
      </c>
      <c r="T33" s="390">
        <f>IF(E33="","",IF('②選手情報入力'!N42="","",'②選手情報入力'!N42))</f>
      </c>
      <c r="U33" s="32">
        <f>IF(E33="","",IF('②選手情報入力'!L41="","",0))</f>
      </c>
      <c r="V33" s="390">
        <f>IF(E33="","",IF('②選手情報入力'!L41="","",IF(I33=1,VLOOKUP('②選手情報入力'!L41,'種目情報'!$A$5:$C$22,3,FALSE),VLOOKUP('②選手情報入力'!L41,'種目情報'!$E$5:$G$21,3,FALSE))))</f>
      </c>
      <c r="W33" s="390"/>
      <c r="X33" s="390"/>
      <c r="Y33" s="32"/>
      <c r="Z33" s="390"/>
      <c r="AA33" s="390">
        <f>IF(E33="","",IF('②選手情報入力'!P41="","",IF(I33=1,'種目情報'!$J$4,'種目情報'!$J$6)))</f>
      </c>
      <c r="AB33" s="390">
        <f>IF(E33="","",IF('②選手情報入力'!P41="","",IF(I33=1,IF('②選手情報入力'!$N$5="","",'②選手情報入力'!$N$5),IF('②選手情報入力'!$N$6="","",'②選手情報入力'!$N$6))))</f>
      </c>
      <c r="AC33" s="390">
        <f>IF(E33="","",IF('②選手情報入力'!P41="","",0))</f>
      </c>
      <c r="AD33" s="390">
        <f>IF(E33="","",IF('②選手情報入力'!P41="","",2))</f>
      </c>
      <c r="AE33" s="390">
        <f>IF(E33="","",IF('②選手情報入力'!Q41="","",IF(I33=1,'種目情報'!$J$5,'種目情報'!$J$7)))</f>
      </c>
      <c r="AF33" s="390">
        <f>IF(E33="","",IF('②選手情報入力'!Q41="","",IF(I33=1,IF('②選手情報入力'!$P$5="","",'②選手情報入力'!$P$5),IF('②選手情報入力'!$P$6="","",'②選手情報入力'!$P$6))))</f>
      </c>
      <c r="AG33" s="390">
        <f>IF(E33="","",IF('②選手情報入力'!Q41="","",0))</f>
      </c>
      <c r="AH33" s="390">
        <f>IF(E33="","",IF('②選手情報入力'!Q41="","",2))</f>
      </c>
      <c r="AI33" s="390"/>
    </row>
    <row r="34" spans="1:35" ht="13.5">
      <c r="A34" s="390">
        <f>IF(E34="","",I34*1000000+'①団体情報入力'!$D$3*1000+'②選手情報入力'!A43)</f>
      </c>
      <c r="B34" s="390">
        <f>IF(E34="","",'①団体情報入力'!$D$3)</f>
      </c>
      <c r="C34" s="390"/>
      <c r="D34" s="390">
        <f>IF('②選手情報入力'!B42="","",'②選手情報入力'!B42)</f>
      </c>
      <c r="E34" s="390">
        <f>IF('②選手情報入力'!C42="","",'②選手情報入力'!C42)</f>
      </c>
      <c r="F34" s="390">
        <f>IF(E34="","",'②選手情報入力'!D42)</f>
      </c>
      <c r="G34" s="390">
        <f>IF(E34="","",'②選手情報入力'!E42)</f>
      </c>
      <c r="H34" s="390">
        <f t="shared" si="0"/>
      </c>
      <c r="I34" s="390">
        <f>IF(E34="","",IF('②選手情報入力'!G42="男",1,2))</f>
      </c>
      <c r="J34" s="390">
        <f>IF(E34="","",IF('②選手情報入力'!H42="","",'②選手情報入力'!H42))</f>
      </c>
      <c r="K34" s="390"/>
      <c r="L34" s="390">
        <f t="shared" si="1"/>
      </c>
      <c r="M34" s="390">
        <f t="shared" si="2"/>
      </c>
      <c r="N34" s="390"/>
      <c r="O34" s="390">
        <f>IF(E34="","",IF('②選手情報入力'!I42="","",IF(I34=1,VLOOKUP('②選手情報入力'!I42,'種目情報'!$A$4:$B$232,2,FALSE),VLOOKUP('②選手情報入力'!I42,'種目情報'!$E$4:$F$81,2,FALSE))))</f>
      </c>
      <c r="P34" s="390">
        <f>IF(E34="","",IF('②選手情報入力'!K43="","",'②選手情報入力'!K43))</f>
      </c>
      <c r="Q34" s="32">
        <f>IF(E34="","",IF('②選手情報入力'!I42="","",0))</f>
      </c>
      <c r="R34" s="390">
        <f>IF(E34="","",IF('②選手情報入力'!I42="","",IF(I34=1,VLOOKUP('②選手情報入力'!I42,'種目情報'!$A$4:$C$22,3,FALSE),VLOOKUP('②選手情報入力'!I42,'種目情報'!$E$4:$G$21,3,FALSE))))</f>
      </c>
      <c r="S34" s="390">
        <f>IF(E34="","",IF('②選手情報入力'!L42="","",IF(I34=1,VLOOKUP('②選手情報入力'!L42,'種目情報'!$A$5:$B$242,2,FALSE),VLOOKUP('②選手情報入力'!L42,'種目情報'!$E$5:$F$241,2,FALSE))))</f>
      </c>
      <c r="T34" s="390">
        <f>IF(E34="","",IF('②選手情報入力'!N43="","",'②選手情報入力'!N43))</f>
      </c>
      <c r="U34" s="32">
        <f>IF(E34="","",IF('②選手情報入力'!L42="","",0))</f>
      </c>
      <c r="V34" s="390">
        <f>IF(E34="","",IF('②選手情報入力'!L42="","",IF(I34=1,VLOOKUP('②選手情報入力'!L42,'種目情報'!$A$5:$C$22,3,FALSE),VLOOKUP('②選手情報入力'!L42,'種目情報'!$E$5:$G$21,3,FALSE))))</f>
      </c>
      <c r="W34" s="390"/>
      <c r="X34" s="390"/>
      <c r="Y34" s="32"/>
      <c r="Z34" s="390"/>
      <c r="AA34" s="390">
        <f>IF(E34="","",IF('②選手情報入力'!P42="","",IF(I34=1,'種目情報'!$J$4,'種目情報'!$J$6)))</f>
      </c>
      <c r="AB34" s="390">
        <f>IF(E34="","",IF('②選手情報入力'!P42="","",IF(I34=1,IF('②選手情報入力'!$N$5="","",'②選手情報入力'!$N$5),IF('②選手情報入力'!$N$6="","",'②選手情報入力'!$N$6))))</f>
      </c>
      <c r="AC34" s="390">
        <f>IF(E34="","",IF('②選手情報入力'!P42="","",0))</f>
      </c>
      <c r="AD34" s="390">
        <f>IF(E34="","",IF('②選手情報入力'!P42="","",2))</f>
      </c>
      <c r="AE34" s="390">
        <f>IF(E34="","",IF('②選手情報入力'!Q42="","",IF(I34=1,'種目情報'!$J$5,'種目情報'!$J$7)))</f>
      </c>
      <c r="AF34" s="390">
        <f>IF(E34="","",IF('②選手情報入力'!Q42="","",IF(I34=1,IF('②選手情報入力'!$P$5="","",'②選手情報入力'!$P$5),IF('②選手情報入力'!$P$6="","",'②選手情報入力'!$P$6))))</f>
      </c>
      <c r="AG34" s="390">
        <f>IF(E34="","",IF('②選手情報入力'!Q42="","",0))</f>
      </c>
      <c r="AH34" s="390">
        <f>IF(E34="","",IF('②選手情報入力'!Q42="","",2))</f>
      </c>
      <c r="AI34" s="390"/>
    </row>
    <row r="35" spans="1:35" ht="13.5">
      <c r="A35" s="390">
        <f>IF(E35="","",I35*1000000+'①団体情報入力'!$D$3*1000+'②選手情報入力'!A44)</f>
      </c>
      <c r="B35" s="390">
        <f>IF(E35="","",'①団体情報入力'!$D$3)</f>
      </c>
      <c r="C35" s="390"/>
      <c r="D35" s="390">
        <f>IF('②選手情報入力'!B43="","",'②選手情報入力'!B43)</f>
      </c>
      <c r="E35" s="390">
        <f>IF('②選手情報入力'!C43="","",'②選手情報入力'!C43)</f>
      </c>
      <c r="F35" s="390">
        <f>IF(E35="","",'②選手情報入力'!D43)</f>
      </c>
      <c r="G35" s="390">
        <f>IF(E35="","",'②選手情報入力'!E43)</f>
      </c>
      <c r="H35" s="390">
        <f t="shared" si="0"/>
      </c>
      <c r="I35" s="390">
        <f>IF(E35="","",IF('②選手情報入力'!G43="男",1,2))</f>
      </c>
      <c r="J35" s="390">
        <f>IF(E35="","",IF('②選手情報入力'!H43="","",'②選手情報入力'!H43))</f>
      </c>
      <c r="K35" s="390"/>
      <c r="L35" s="390">
        <f t="shared" si="1"/>
      </c>
      <c r="M35" s="390">
        <f t="shared" si="2"/>
      </c>
      <c r="N35" s="390"/>
      <c r="O35" s="390">
        <f>IF(E35="","",IF('②選手情報入力'!I43="","",IF(I35=1,VLOOKUP('②選手情報入力'!I43,'種目情報'!$A$4:$B$232,2,FALSE),VLOOKUP('②選手情報入力'!I43,'種目情報'!$E$4:$F$81,2,FALSE))))</f>
      </c>
      <c r="P35" s="390">
        <f>IF(E35="","",IF('②選手情報入力'!K44="","",'②選手情報入力'!K44))</f>
      </c>
      <c r="Q35" s="32">
        <f>IF(E35="","",IF('②選手情報入力'!I43="","",0))</f>
      </c>
      <c r="R35" s="390">
        <f>IF(E35="","",IF('②選手情報入力'!I43="","",IF(I35=1,VLOOKUP('②選手情報入力'!I43,'種目情報'!$A$4:$C$22,3,FALSE),VLOOKUP('②選手情報入力'!I43,'種目情報'!$E$4:$G$21,3,FALSE))))</f>
      </c>
      <c r="S35" s="390">
        <f>IF(E35="","",IF('②選手情報入力'!L43="","",IF(I35=1,VLOOKUP('②選手情報入力'!L43,'種目情報'!$A$5:$B$242,2,FALSE),VLOOKUP('②選手情報入力'!L43,'種目情報'!$E$5:$F$241,2,FALSE))))</f>
      </c>
      <c r="T35" s="390">
        <f>IF(E35="","",IF('②選手情報入力'!N44="","",'②選手情報入力'!N44))</f>
      </c>
      <c r="U35" s="32">
        <f>IF(E35="","",IF('②選手情報入力'!L43="","",0))</f>
      </c>
      <c r="V35" s="390">
        <f>IF(E35="","",IF('②選手情報入力'!L43="","",IF(I35=1,VLOOKUP('②選手情報入力'!L43,'種目情報'!$A$5:$C$22,3,FALSE),VLOOKUP('②選手情報入力'!L43,'種目情報'!$E$5:$G$21,3,FALSE))))</f>
      </c>
      <c r="W35" s="390"/>
      <c r="X35" s="390"/>
      <c r="Y35" s="32"/>
      <c r="Z35" s="390"/>
      <c r="AA35" s="390">
        <f>IF(E35="","",IF('②選手情報入力'!P43="","",IF(I35=1,'種目情報'!$J$4,'種目情報'!$J$6)))</f>
      </c>
      <c r="AB35" s="390">
        <f>IF(E35="","",IF('②選手情報入力'!P43="","",IF(I35=1,IF('②選手情報入力'!$N$5="","",'②選手情報入力'!$N$5),IF('②選手情報入力'!$N$6="","",'②選手情報入力'!$N$6))))</f>
      </c>
      <c r="AC35" s="390">
        <f>IF(E35="","",IF('②選手情報入力'!P43="","",0))</f>
      </c>
      <c r="AD35" s="390">
        <f>IF(E35="","",IF('②選手情報入力'!P43="","",2))</f>
      </c>
      <c r="AE35" s="390">
        <f>IF(E35="","",IF('②選手情報入力'!Q43="","",IF(I35=1,'種目情報'!$J$5,'種目情報'!$J$7)))</f>
      </c>
      <c r="AF35" s="390">
        <f>IF(E35="","",IF('②選手情報入力'!Q43="","",IF(I35=1,IF('②選手情報入力'!$P$5="","",'②選手情報入力'!$P$5),IF('②選手情報入力'!$P$6="","",'②選手情報入力'!$P$6))))</f>
      </c>
      <c r="AG35" s="390">
        <f>IF(E35="","",IF('②選手情報入力'!Q43="","",0))</f>
      </c>
      <c r="AH35" s="390">
        <f>IF(E35="","",IF('②選手情報入力'!Q43="","",2))</f>
      </c>
      <c r="AI35" s="390"/>
    </row>
    <row r="36" spans="1:35" ht="13.5">
      <c r="A36" s="390">
        <f>IF(E36="","",I36*1000000+'①団体情報入力'!$D$3*1000+'②選手情報入力'!A45)</f>
      </c>
      <c r="B36" s="390">
        <f>IF(E36="","",'①団体情報入力'!$D$3)</f>
      </c>
      <c r="C36" s="390"/>
      <c r="D36" s="390">
        <f>IF('②選手情報入力'!B44="","",'②選手情報入力'!B44)</f>
      </c>
      <c r="E36" s="390">
        <f>IF('②選手情報入力'!C44="","",'②選手情報入力'!C44)</f>
      </c>
      <c r="F36" s="390">
        <f>IF(E36="","",'②選手情報入力'!D44)</f>
      </c>
      <c r="G36" s="390">
        <f>IF(E36="","",'②選手情報入力'!E44)</f>
      </c>
      <c r="H36" s="390">
        <f t="shared" si="0"/>
      </c>
      <c r="I36" s="390">
        <f>IF(E36="","",IF('②選手情報入力'!G44="男",1,2))</f>
      </c>
      <c r="J36" s="390">
        <f>IF(E36="","",IF('②選手情報入力'!H44="","",'②選手情報入力'!H44))</f>
      </c>
      <c r="K36" s="390"/>
      <c r="L36" s="390">
        <f t="shared" si="1"/>
      </c>
      <c r="M36" s="390">
        <f t="shared" si="2"/>
      </c>
      <c r="N36" s="390"/>
      <c r="O36" s="390">
        <f>IF(E36="","",IF('②選手情報入力'!I44="","",IF(I36=1,VLOOKUP('②選手情報入力'!I44,'種目情報'!$A$4:$B$232,2,FALSE),VLOOKUP('②選手情報入力'!I44,'種目情報'!$E$4:$F$81,2,FALSE))))</f>
      </c>
      <c r="P36" s="390">
        <f>IF(E36="","",IF('②選手情報入力'!K45="","",'②選手情報入力'!K45))</f>
      </c>
      <c r="Q36" s="32">
        <f>IF(E36="","",IF('②選手情報入力'!I44="","",0))</f>
      </c>
      <c r="R36" s="390">
        <f>IF(E36="","",IF('②選手情報入力'!I44="","",IF(I36=1,VLOOKUP('②選手情報入力'!I44,'種目情報'!$A$4:$C$22,3,FALSE),VLOOKUP('②選手情報入力'!I44,'種目情報'!$E$4:$G$21,3,FALSE))))</f>
      </c>
      <c r="S36" s="390">
        <f>IF(E36="","",IF('②選手情報入力'!L44="","",IF(I36=1,VLOOKUP('②選手情報入力'!L44,'種目情報'!$A$5:$B$242,2,FALSE),VLOOKUP('②選手情報入力'!L44,'種目情報'!$E$5:$F$241,2,FALSE))))</f>
      </c>
      <c r="T36" s="390">
        <f>IF(E36="","",IF('②選手情報入力'!N45="","",'②選手情報入力'!N45))</f>
      </c>
      <c r="U36" s="32">
        <f>IF(E36="","",IF('②選手情報入力'!L44="","",0))</f>
      </c>
      <c r="V36" s="390">
        <f>IF(E36="","",IF('②選手情報入力'!L44="","",IF(I36=1,VLOOKUP('②選手情報入力'!L44,'種目情報'!$A$5:$C$22,3,FALSE),VLOOKUP('②選手情報入力'!L44,'種目情報'!$E$5:$G$21,3,FALSE))))</f>
      </c>
      <c r="W36" s="390"/>
      <c r="X36" s="390"/>
      <c r="Y36" s="32"/>
      <c r="Z36" s="390"/>
      <c r="AA36" s="390">
        <f>IF(E36="","",IF('②選手情報入力'!P44="","",IF(I36=1,'種目情報'!$J$4,'種目情報'!$J$6)))</f>
      </c>
      <c r="AB36" s="390">
        <f>IF(E36="","",IF('②選手情報入力'!P44="","",IF(I36=1,IF('②選手情報入力'!$N$5="","",'②選手情報入力'!$N$5),IF('②選手情報入力'!$N$6="","",'②選手情報入力'!$N$6))))</f>
      </c>
      <c r="AC36" s="390">
        <f>IF(E36="","",IF('②選手情報入力'!P44="","",0))</f>
      </c>
      <c r="AD36" s="390">
        <f>IF(E36="","",IF('②選手情報入力'!P44="","",2))</f>
      </c>
      <c r="AE36" s="390">
        <f>IF(E36="","",IF('②選手情報入力'!Q44="","",IF(I36=1,'種目情報'!$J$5,'種目情報'!$J$7)))</f>
      </c>
      <c r="AF36" s="390">
        <f>IF(E36="","",IF('②選手情報入力'!Q44="","",IF(I36=1,IF('②選手情報入力'!$P$5="","",'②選手情報入力'!$P$5),IF('②選手情報入力'!$P$6="","",'②選手情報入力'!$P$6))))</f>
      </c>
      <c r="AG36" s="390">
        <f>IF(E36="","",IF('②選手情報入力'!Q44="","",0))</f>
      </c>
      <c r="AH36" s="390">
        <f>IF(E36="","",IF('②選手情報入力'!Q44="","",2))</f>
      </c>
      <c r="AI36" s="390"/>
    </row>
    <row r="37" spans="1:35" ht="13.5">
      <c r="A37" s="390">
        <f>IF(E37="","",I37*1000000+'①団体情報入力'!$D$3*1000+'②選手情報入力'!A46)</f>
      </c>
      <c r="B37" s="390">
        <f>IF(E37="","",'①団体情報入力'!$D$3)</f>
      </c>
      <c r="C37" s="390"/>
      <c r="D37" s="390">
        <f>IF('②選手情報入力'!B45="","",'②選手情報入力'!B45)</f>
      </c>
      <c r="E37" s="390">
        <f>IF('②選手情報入力'!C45="","",'②選手情報入力'!C45)</f>
      </c>
      <c r="F37" s="390">
        <f>IF(E37="","",'②選手情報入力'!D45)</f>
      </c>
      <c r="G37" s="390">
        <f>IF(E37="","",'②選手情報入力'!E45)</f>
      </c>
      <c r="H37" s="390">
        <f t="shared" si="0"/>
      </c>
      <c r="I37" s="390">
        <f>IF(E37="","",IF('②選手情報入力'!G45="男",1,2))</f>
      </c>
      <c r="J37" s="390">
        <f>IF(E37="","",IF('②選手情報入力'!H45="","",'②選手情報入力'!H45))</f>
      </c>
      <c r="K37" s="390"/>
      <c r="L37" s="390">
        <f t="shared" si="1"/>
      </c>
      <c r="M37" s="390">
        <f t="shared" si="2"/>
      </c>
      <c r="N37" s="390"/>
      <c r="O37" s="390">
        <f>IF(E37="","",IF('②選手情報入力'!I45="","",IF(I37=1,VLOOKUP('②選手情報入力'!I45,'種目情報'!$A$4:$B$232,2,FALSE),VLOOKUP('②選手情報入力'!I45,'種目情報'!$E$4:$F$81,2,FALSE))))</f>
      </c>
      <c r="P37" s="390">
        <f>IF(E37="","",IF('②選手情報入力'!K46="","",'②選手情報入力'!K46))</f>
      </c>
      <c r="Q37" s="32">
        <f>IF(E37="","",IF('②選手情報入力'!I45="","",0))</f>
      </c>
      <c r="R37" s="390">
        <f>IF(E37="","",IF('②選手情報入力'!I45="","",IF(I37=1,VLOOKUP('②選手情報入力'!I45,'種目情報'!$A$4:$C$22,3,FALSE),VLOOKUP('②選手情報入力'!I45,'種目情報'!$E$4:$G$21,3,FALSE))))</f>
      </c>
      <c r="S37" s="390">
        <f>IF(E37="","",IF('②選手情報入力'!L45="","",IF(I37=1,VLOOKUP('②選手情報入力'!L45,'種目情報'!$A$5:$B$242,2,FALSE),VLOOKUP('②選手情報入力'!L45,'種目情報'!$E$5:$F$241,2,FALSE))))</f>
      </c>
      <c r="T37" s="390">
        <f>IF(E37="","",IF('②選手情報入力'!N46="","",'②選手情報入力'!N46))</f>
      </c>
      <c r="U37" s="32">
        <f>IF(E37="","",IF('②選手情報入力'!L45="","",0))</f>
      </c>
      <c r="V37" s="390">
        <f>IF(E37="","",IF('②選手情報入力'!L45="","",IF(I37=1,VLOOKUP('②選手情報入力'!L45,'種目情報'!$A$5:$C$22,3,FALSE),VLOOKUP('②選手情報入力'!L45,'種目情報'!$E$5:$G$21,3,FALSE))))</f>
      </c>
      <c r="W37" s="390"/>
      <c r="X37" s="390"/>
      <c r="Y37" s="32"/>
      <c r="Z37" s="390"/>
      <c r="AA37" s="390">
        <f>IF(E37="","",IF('②選手情報入力'!P45="","",IF(I37=1,'種目情報'!$J$4,'種目情報'!$J$6)))</f>
      </c>
      <c r="AB37" s="390">
        <f>IF(E37="","",IF('②選手情報入力'!P45="","",IF(I37=1,IF('②選手情報入力'!$N$5="","",'②選手情報入力'!$N$5),IF('②選手情報入力'!$N$6="","",'②選手情報入力'!$N$6))))</f>
      </c>
      <c r="AC37" s="390">
        <f>IF(E37="","",IF('②選手情報入力'!P45="","",0))</f>
      </c>
      <c r="AD37" s="390">
        <f>IF(E37="","",IF('②選手情報入力'!P45="","",2))</f>
      </c>
      <c r="AE37" s="390">
        <f>IF(E37="","",IF('②選手情報入力'!Q45="","",IF(I37=1,'種目情報'!$J$5,'種目情報'!$J$7)))</f>
      </c>
      <c r="AF37" s="390">
        <f>IF(E37="","",IF('②選手情報入力'!Q45="","",IF(I37=1,IF('②選手情報入力'!$P$5="","",'②選手情報入力'!$P$5),IF('②選手情報入力'!$P$6="","",'②選手情報入力'!$P$6))))</f>
      </c>
      <c r="AG37" s="390">
        <f>IF(E37="","",IF('②選手情報入力'!Q45="","",0))</f>
      </c>
      <c r="AH37" s="390">
        <f>IF(E37="","",IF('②選手情報入力'!Q45="","",2))</f>
      </c>
      <c r="AI37" s="390"/>
    </row>
    <row r="38" spans="1:35" ht="13.5">
      <c r="A38" s="390">
        <f>IF(E38="","",I38*1000000+'①団体情報入力'!$D$3*1000+'②選手情報入力'!A47)</f>
      </c>
      <c r="B38" s="390">
        <f>IF(E38="","",'①団体情報入力'!$D$3)</f>
      </c>
      <c r="C38" s="390"/>
      <c r="D38" s="390">
        <f>IF('②選手情報入力'!B46="","",'②選手情報入力'!B46)</f>
      </c>
      <c r="E38" s="390">
        <f>IF('②選手情報入力'!C46="","",'②選手情報入力'!C46)</f>
      </c>
      <c r="F38" s="390">
        <f>IF(E38="","",'②選手情報入力'!D46)</f>
      </c>
      <c r="G38" s="390">
        <f>IF(E38="","",'②選手情報入力'!E46)</f>
      </c>
      <c r="H38" s="390">
        <f t="shared" si="0"/>
      </c>
      <c r="I38" s="390">
        <f>IF(E38="","",IF('②選手情報入力'!G46="男",1,2))</f>
      </c>
      <c r="J38" s="390">
        <f>IF(E38="","",IF('②選手情報入力'!H46="","",'②選手情報入力'!H46))</f>
      </c>
      <c r="K38" s="390"/>
      <c r="L38" s="390">
        <f t="shared" si="1"/>
      </c>
      <c r="M38" s="390">
        <f t="shared" si="2"/>
      </c>
      <c r="N38" s="390"/>
      <c r="O38" s="390">
        <f>IF(E38="","",IF('②選手情報入力'!I46="","",IF(I38=1,VLOOKUP('②選手情報入力'!I46,'種目情報'!$A$4:$B$232,2,FALSE),VLOOKUP('②選手情報入力'!I46,'種目情報'!$E$4:$F$81,2,FALSE))))</f>
      </c>
      <c r="P38" s="390">
        <f>IF(E38="","",IF('②選手情報入力'!K47="","",'②選手情報入力'!K47))</f>
      </c>
      <c r="Q38" s="32">
        <f>IF(E38="","",IF('②選手情報入力'!I46="","",0))</f>
      </c>
      <c r="R38" s="390">
        <f>IF(E38="","",IF('②選手情報入力'!I46="","",IF(I38=1,VLOOKUP('②選手情報入力'!I46,'種目情報'!$A$4:$C$22,3,FALSE),VLOOKUP('②選手情報入力'!I46,'種目情報'!$E$4:$G$21,3,FALSE))))</f>
      </c>
      <c r="S38" s="390">
        <f>IF(E38="","",IF('②選手情報入力'!L46="","",IF(I38=1,VLOOKUP('②選手情報入力'!L46,'種目情報'!$A$5:$B$242,2,FALSE),VLOOKUP('②選手情報入力'!L46,'種目情報'!$E$5:$F$241,2,FALSE))))</f>
      </c>
      <c r="T38" s="390">
        <f>IF(E38="","",IF('②選手情報入力'!N47="","",'②選手情報入力'!N47))</f>
      </c>
      <c r="U38" s="32">
        <f>IF(E38="","",IF('②選手情報入力'!L46="","",0))</f>
      </c>
      <c r="V38" s="390">
        <f>IF(E38="","",IF('②選手情報入力'!L46="","",IF(I38=1,VLOOKUP('②選手情報入力'!L46,'種目情報'!$A$5:$C$22,3,FALSE),VLOOKUP('②選手情報入力'!L46,'種目情報'!$E$5:$G$21,3,FALSE))))</f>
      </c>
      <c r="W38" s="390"/>
      <c r="X38" s="390"/>
      <c r="Y38" s="32"/>
      <c r="Z38" s="390"/>
      <c r="AA38" s="390">
        <f>IF(E38="","",IF('②選手情報入力'!P46="","",IF(I38=1,'種目情報'!$J$4,'種目情報'!$J$6)))</f>
      </c>
      <c r="AB38" s="390">
        <f>IF(E38="","",IF('②選手情報入力'!P46="","",IF(I38=1,IF('②選手情報入力'!$N$5="","",'②選手情報入力'!$N$5),IF('②選手情報入力'!$N$6="","",'②選手情報入力'!$N$6))))</f>
      </c>
      <c r="AC38" s="390">
        <f>IF(E38="","",IF('②選手情報入力'!P46="","",0))</f>
      </c>
      <c r="AD38" s="390">
        <f>IF(E38="","",IF('②選手情報入力'!P46="","",2))</f>
      </c>
      <c r="AE38" s="390">
        <f>IF(E38="","",IF('②選手情報入力'!Q46="","",IF(I38=1,'種目情報'!$J$5,'種目情報'!$J$7)))</f>
      </c>
      <c r="AF38" s="390">
        <f>IF(E38="","",IF('②選手情報入力'!Q46="","",IF(I38=1,IF('②選手情報入力'!$P$5="","",'②選手情報入力'!$P$5),IF('②選手情報入力'!$P$6="","",'②選手情報入力'!$P$6))))</f>
      </c>
      <c r="AG38" s="390">
        <f>IF(E38="","",IF('②選手情報入力'!Q46="","",0))</f>
      </c>
      <c r="AH38" s="390">
        <f>IF(E38="","",IF('②選手情報入力'!Q46="","",2))</f>
      </c>
      <c r="AI38" s="390"/>
    </row>
    <row r="39" spans="1:35" ht="13.5">
      <c r="A39" s="390">
        <f>IF(E39="","",I39*1000000+'①団体情報入力'!$D$3*1000+'②選手情報入力'!A48)</f>
      </c>
      <c r="B39" s="390">
        <f>IF(E39="","",'①団体情報入力'!$D$3)</f>
      </c>
      <c r="C39" s="390"/>
      <c r="D39" s="390">
        <f>IF('②選手情報入力'!B47="","",'②選手情報入力'!B47)</f>
      </c>
      <c r="E39" s="390">
        <f>IF('②選手情報入力'!C47="","",'②選手情報入力'!C47)</f>
      </c>
      <c r="F39" s="390">
        <f>IF(E39="","",'②選手情報入力'!D47)</f>
      </c>
      <c r="G39" s="390">
        <f>IF(E39="","",'②選手情報入力'!E47)</f>
      </c>
      <c r="H39" s="390">
        <f t="shared" si="0"/>
      </c>
      <c r="I39" s="390">
        <f>IF(E39="","",IF('②選手情報入力'!G47="男",1,2))</f>
      </c>
      <c r="J39" s="390">
        <f>IF(E39="","",IF('②選手情報入力'!H47="","",'②選手情報入力'!H47))</f>
      </c>
      <c r="K39" s="390"/>
      <c r="L39" s="390">
        <f t="shared" si="1"/>
      </c>
      <c r="M39" s="390">
        <f t="shared" si="2"/>
      </c>
      <c r="N39" s="390"/>
      <c r="O39" s="390">
        <f>IF(E39="","",IF('②選手情報入力'!I47="","",IF(I39=1,VLOOKUP('②選手情報入力'!I47,'種目情報'!$A$4:$B$232,2,FALSE),VLOOKUP('②選手情報入力'!I47,'種目情報'!$E$4:$F$81,2,FALSE))))</f>
      </c>
      <c r="P39" s="390">
        <f>IF(E39="","",IF('②選手情報入力'!K48="","",'②選手情報入力'!K48))</f>
      </c>
      <c r="Q39" s="32">
        <f>IF(E39="","",IF('②選手情報入力'!I47="","",0))</f>
      </c>
      <c r="R39" s="390">
        <f>IF(E39="","",IF('②選手情報入力'!I47="","",IF(I39=1,VLOOKUP('②選手情報入力'!I47,'種目情報'!$A$4:$C$22,3,FALSE),VLOOKUP('②選手情報入力'!I47,'種目情報'!$E$4:$G$21,3,FALSE))))</f>
      </c>
      <c r="S39" s="390">
        <f>IF(E39="","",IF('②選手情報入力'!L47="","",IF(I39=1,VLOOKUP('②選手情報入力'!L47,'種目情報'!$A$5:$B$242,2,FALSE),VLOOKUP('②選手情報入力'!L47,'種目情報'!$E$5:$F$241,2,FALSE))))</f>
      </c>
      <c r="T39" s="390">
        <f>IF(E39="","",IF('②選手情報入力'!N48="","",'②選手情報入力'!N48))</f>
      </c>
      <c r="U39" s="32">
        <f>IF(E39="","",IF('②選手情報入力'!L47="","",0))</f>
      </c>
      <c r="V39" s="390">
        <f>IF(E39="","",IF('②選手情報入力'!L47="","",IF(I39=1,VLOOKUP('②選手情報入力'!L47,'種目情報'!$A$5:$C$22,3,FALSE),VLOOKUP('②選手情報入力'!L47,'種目情報'!$E$5:$G$21,3,FALSE))))</f>
      </c>
      <c r="W39" s="390"/>
      <c r="X39" s="390"/>
      <c r="Y39" s="32"/>
      <c r="Z39" s="390"/>
      <c r="AA39" s="390">
        <f>IF(E39="","",IF('②選手情報入力'!P47="","",IF(I39=1,'種目情報'!$J$4,'種目情報'!$J$6)))</f>
      </c>
      <c r="AB39" s="390">
        <f>IF(E39="","",IF('②選手情報入力'!P47="","",IF(I39=1,IF('②選手情報入力'!$N$5="","",'②選手情報入力'!$N$5),IF('②選手情報入力'!$N$6="","",'②選手情報入力'!$N$6))))</f>
      </c>
      <c r="AC39" s="390">
        <f>IF(E39="","",IF('②選手情報入力'!P47="","",0))</f>
      </c>
      <c r="AD39" s="390">
        <f>IF(E39="","",IF('②選手情報入力'!P47="","",2))</f>
      </c>
      <c r="AE39" s="390">
        <f>IF(E39="","",IF('②選手情報入力'!Q47="","",IF(I39=1,'種目情報'!$J$5,'種目情報'!$J$7)))</f>
      </c>
      <c r="AF39" s="390">
        <f>IF(E39="","",IF('②選手情報入力'!Q47="","",IF(I39=1,IF('②選手情報入力'!$P$5="","",'②選手情報入力'!$P$5),IF('②選手情報入力'!$P$6="","",'②選手情報入力'!$P$6))))</f>
      </c>
      <c r="AG39" s="390">
        <f>IF(E39="","",IF('②選手情報入力'!Q47="","",0))</f>
      </c>
      <c r="AH39" s="390">
        <f>IF(E39="","",IF('②選手情報入力'!Q47="","",2))</f>
      </c>
      <c r="AI39" s="390"/>
    </row>
    <row r="40" spans="1:35" ht="13.5">
      <c r="A40" s="390">
        <f>IF(E40="","",I40*1000000+'①団体情報入力'!$D$3*1000+'②選手情報入力'!A49)</f>
      </c>
      <c r="B40" s="390">
        <f>IF(E40="","",'①団体情報入力'!$D$3)</f>
      </c>
      <c r="C40" s="390"/>
      <c r="D40" s="390">
        <f>IF('②選手情報入力'!B48="","",'②選手情報入力'!B48)</f>
      </c>
      <c r="E40" s="390">
        <f>IF('②選手情報入力'!C48="","",'②選手情報入力'!C48)</f>
      </c>
      <c r="F40" s="390">
        <f>IF(E40="","",'②選手情報入力'!D48)</f>
      </c>
      <c r="G40" s="390">
        <f>IF(E40="","",'②選手情報入力'!E48)</f>
      </c>
      <c r="H40" s="390">
        <f t="shared" si="0"/>
      </c>
      <c r="I40" s="390">
        <f>IF(E40="","",IF('②選手情報入力'!G48="男",1,2))</f>
      </c>
      <c r="J40" s="390">
        <f>IF(E40="","",IF('②選手情報入力'!H48="","",'②選手情報入力'!H48))</f>
      </c>
      <c r="K40" s="390"/>
      <c r="L40" s="390">
        <f t="shared" si="1"/>
      </c>
      <c r="M40" s="390">
        <f t="shared" si="2"/>
      </c>
      <c r="N40" s="390"/>
      <c r="O40" s="390">
        <f>IF(E40="","",IF('②選手情報入力'!I48="","",IF(I40=1,VLOOKUP('②選手情報入力'!I48,'種目情報'!$A$4:$B$232,2,FALSE),VLOOKUP('②選手情報入力'!I48,'種目情報'!$E$4:$F$81,2,FALSE))))</f>
      </c>
      <c r="P40" s="390">
        <f>IF(E40="","",IF('②選手情報入力'!K49="","",'②選手情報入力'!K49))</f>
      </c>
      <c r="Q40" s="32">
        <f>IF(E40="","",IF('②選手情報入力'!I48="","",0))</f>
      </c>
      <c r="R40" s="390">
        <f>IF(E40="","",IF('②選手情報入力'!I48="","",IF(I40=1,VLOOKUP('②選手情報入力'!I48,'種目情報'!$A$4:$C$22,3,FALSE),VLOOKUP('②選手情報入力'!I48,'種目情報'!$E$4:$G$21,3,FALSE))))</f>
      </c>
      <c r="S40" s="390">
        <f>IF(E40="","",IF('②選手情報入力'!L48="","",IF(I40=1,VLOOKUP('②選手情報入力'!L48,'種目情報'!$A$5:$B$242,2,FALSE),VLOOKUP('②選手情報入力'!L48,'種目情報'!$E$5:$F$241,2,FALSE))))</f>
      </c>
      <c r="T40" s="390">
        <f>IF(E40="","",IF('②選手情報入力'!N49="","",'②選手情報入力'!N49))</f>
      </c>
      <c r="U40" s="32">
        <f>IF(E40="","",IF('②選手情報入力'!L48="","",0))</f>
      </c>
      <c r="V40" s="390">
        <f>IF(E40="","",IF('②選手情報入力'!L48="","",IF(I40=1,VLOOKUP('②選手情報入力'!L48,'種目情報'!$A$5:$C$22,3,FALSE),VLOOKUP('②選手情報入力'!L48,'種目情報'!$E$5:$G$21,3,FALSE))))</f>
      </c>
      <c r="W40" s="390"/>
      <c r="X40" s="390"/>
      <c r="Y40" s="32"/>
      <c r="Z40" s="390"/>
      <c r="AA40" s="390">
        <f>IF(E40="","",IF('②選手情報入力'!P48="","",IF(I40=1,'種目情報'!$J$4,'種目情報'!$J$6)))</f>
      </c>
      <c r="AB40" s="390">
        <f>IF(E40="","",IF('②選手情報入力'!P48="","",IF(I40=1,IF('②選手情報入力'!$N$5="","",'②選手情報入力'!$N$5),IF('②選手情報入力'!$N$6="","",'②選手情報入力'!$N$6))))</f>
      </c>
      <c r="AC40" s="390">
        <f>IF(E40="","",IF('②選手情報入力'!P48="","",0))</f>
      </c>
      <c r="AD40" s="390">
        <f>IF(E40="","",IF('②選手情報入力'!P48="","",2))</f>
      </c>
      <c r="AE40" s="390">
        <f>IF(E40="","",IF('②選手情報入力'!Q48="","",IF(I40=1,'種目情報'!$J$5,'種目情報'!$J$7)))</f>
      </c>
      <c r="AF40" s="390">
        <f>IF(E40="","",IF('②選手情報入力'!Q48="","",IF(I40=1,IF('②選手情報入力'!$P$5="","",'②選手情報入力'!$P$5),IF('②選手情報入力'!$P$6="","",'②選手情報入力'!$P$6))))</f>
      </c>
      <c r="AG40" s="390">
        <f>IF(E40="","",IF('②選手情報入力'!Q48="","",0))</f>
      </c>
      <c r="AH40" s="390">
        <f>IF(E40="","",IF('②選手情報入力'!Q48="","",2))</f>
      </c>
      <c r="AI40" s="390"/>
    </row>
    <row r="41" spans="1:35" ht="13.5">
      <c r="A41" s="390">
        <f>IF(E41="","",I41*1000000+'①団体情報入力'!$D$3*1000+'②選手情報入力'!A50)</f>
      </c>
      <c r="B41" s="390">
        <f>IF(E41="","",'①団体情報入力'!$D$3)</f>
      </c>
      <c r="C41" s="390"/>
      <c r="D41" s="390">
        <f>IF('②選手情報入力'!B49="","",'②選手情報入力'!B49)</f>
      </c>
      <c r="E41" s="390">
        <f>IF('②選手情報入力'!C49="","",'②選手情報入力'!C49)</f>
      </c>
      <c r="F41" s="390">
        <f>IF(E41="","",'②選手情報入力'!D49)</f>
      </c>
      <c r="G41" s="390">
        <f>IF(E41="","",'②選手情報入力'!E49)</f>
      </c>
      <c r="H41" s="390">
        <f t="shared" si="0"/>
      </c>
      <c r="I41" s="390">
        <f>IF(E41="","",IF('②選手情報入力'!G49="男",1,2))</f>
      </c>
      <c r="J41" s="390">
        <f>IF(E41="","",IF('②選手情報入力'!H49="","",'②選手情報入力'!H49))</f>
      </c>
      <c r="K41" s="390"/>
      <c r="L41" s="390">
        <f t="shared" si="1"/>
      </c>
      <c r="M41" s="390">
        <f t="shared" si="2"/>
      </c>
      <c r="N41" s="390"/>
      <c r="O41" s="390">
        <f>IF(E41="","",IF('②選手情報入力'!I49="","",IF(I41=1,VLOOKUP('②選手情報入力'!I49,'種目情報'!$A$4:$B$232,2,FALSE),VLOOKUP('②選手情報入力'!I49,'種目情報'!$E$4:$F$81,2,FALSE))))</f>
      </c>
      <c r="P41" s="390">
        <f>IF(E41="","",IF('②選手情報入力'!K50="","",'②選手情報入力'!K50))</f>
      </c>
      <c r="Q41" s="32">
        <f>IF(E41="","",IF('②選手情報入力'!I49="","",0))</f>
      </c>
      <c r="R41" s="390">
        <f>IF(E41="","",IF('②選手情報入力'!I49="","",IF(I41=1,VLOOKUP('②選手情報入力'!I49,'種目情報'!$A$4:$C$22,3,FALSE),VLOOKUP('②選手情報入力'!I49,'種目情報'!$E$4:$G$21,3,FALSE))))</f>
      </c>
      <c r="S41" s="390">
        <f>IF(E41="","",IF('②選手情報入力'!L49="","",IF(I41=1,VLOOKUP('②選手情報入力'!L49,'種目情報'!$A$5:$B$242,2,FALSE),VLOOKUP('②選手情報入力'!L49,'種目情報'!$E$5:$F$241,2,FALSE))))</f>
      </c>
      <c r="T41" s="390">
        <f>IF(E41="","",IF('②選手情報入力'!N50="","",'②選手情報入力'!N50))</f>
      </c>
      <c r="U41" s="32">
        <f>IF(E41="","",IF('②選手情報入力'!L49="","",0))</f>
      </c>
      <c r="V41" s="390">
        <f>IF(E41="","",IF('②選手情報入力'!L49="","",IF(I41=1,VLOOKUP('②選手情報入力'!L49,'種目情報'!$A$5:$C$22,3,FALSE),VLOOKUP('②選手情報入力'!L49,'種目情報'!$E$5:$G$21,3,FALSE))))</f>
      </c>
      <c r="W41" s="390"/>
      <c r="X41" s="390"/>
      <c r="Y41" s="32"/>
      <c r="Z41" s="390"/>
      <c r="AA41" s="390">
        <f>IF(E41="","",IF('②選手情報入力'!P49="","",IF(I41=1,'種目情報'!$J$4,'種目情報'!$J$6)))</f>
      </c>
      <c r="AB41" s="390">
        <f>IF(E41="","",IF('②選手情報入力'!P49="","",IF(I41=1,IF('②選手情報入力'!$N$5="","",'②選手情報入力'!$N$5),IF('②選手情報入力'!$N$6="","",'②選手情報入力'!$N$6))))</f>
      </c>
      <c r="AC41" s="390">
        <f>IF(E41="","",IF('②選手情報入力'!P49="","",0))</f>
      </c>
      <c r="AD41" s="390">
        <f>IF(E41="","",IF('②選手情報入力'!P49="","",2))</f>
      </c>
      <c r="AE41" s="390">
        <f>IF(E41="","",IF('②選手情報入力'!Q49="","",IF(I41=1,'種目情報'!$J$5,'種目情報'!$J$7)))</f>
      </c>
      <c r="AF41" s="390">
        <f>IF(E41="","",IF('②選手情報入力'!Q49="","",IF(I41=1,IF('②選手情報入力'!$P$5="","",'②選手情報入力'!$P$5),IF('②選手情報入力'!$P$6="","",'②選手情報入力'!$P$6))))</f>
      </c>
      <c r="AG41" s="390">
        <f>IF(E41="","",IF('②選手情報入力'!Q49="","",0))</f>
      </c>
      <c r="AH41" s="390">
        <f>IF(E41="","",IF('②選手情報入力'!Q49="","",2))</f>
      </c>
      <c r="AI41" s="390"/>
    </row>
    <row r="42" spans="1:35" ht="13.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row>
  </sheetData>
  <sheetProtection/>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M33"/>
  <sheetViews>
    <sheetView zoomScalePageLayoutView="0" workbookViewId="0" topLeftCell="A1">
      <selection activeCell="F26" sqref="F26"/>
    </sheetView>
  </sheetViews>
  <sheetFormatPr defaultColWidth="9.140625" defaultRowHeight="15"/>
  <cols>
    <col min="1" max="1" width="10.00390625" style="0" bestFit="1" customWidth="1"/>
    <col min="2" max="2" width="10.421875" style="0" bestFit="1" customWidth="1"/>
    <col min="3" max="3" width="9.28125" style="0" bestFit="1" customWidth="1"/>
    <col min="4" max="4" width="13.00390625" style="0" bestFit="1" customWidth="1"/>
    <col min="5" max="5" width="13.421875" style="0" bestFit="1" customWidth="1"/>
    <col min="6" max="6" width="15.57421875" style="0" bestFit="1" customWidth="1"/>
    <col min="7" max="7" width="3.421875" style="0" bestFit="1" customWidth="1"/>
    <col min="8" max="8" width="10.421875" style="0" bestFit="1" customWidth="1"/>
    <col min="9" max="9" width="9.421875" style="0" bestFit="1" customWidth="1"/>
    <col min="10" max="10" width="20.421875" style="0" bestFit="1" customWidth="1"/>
    <col min="11" max="11" width="19.421875" style="0" bestFit="1" customWidth="1"/>
    <col min="12" max="12" width="26.8515625" style="0" bestFit="1" customWidth="1"/>
    <col min="13" max="13" width="18.8515625" style="0" bestFit="1" customWidth="1"/>
  </cols>
  <sheetData>
    <row r="1" spans="1:13" ht="13.5">
      <c r="A1" t="s">
        <v>66</v>
      </c>
      <c r="B1" t="s">
        <v>67</v>
      </c>
      <c r="C1" t="s">
        <v>68</v>
      </c>
      <c r="D1" t="s">
        <v>69</v>
      </c>
      <c r="E1" t="s">
        <v>70</v>
      </c>
      <c r="F1" t="s">
        <v>71</v>
      </c>
      <c r="G1" t="s">
        <v>72</v>
      </c>
      <c r="H1" t="s">
        <v>3</v>
      </c>
      <c r="I1" t="s">
        <v>8</v>
      </c>
      <c r="J1" t="s">
        <v>73</v>
      </c>
      <c r="K1" t="s">
        <v>74</v>
      </c>
      <c r="L1" t="s">
        <v>75</v>
      </c>
      <c r="M1" t="s">
        <v>76</v>
      </c>
    </row>
    <row r="2" spans="1:13" ht="13.5">
      <c r="A2">
        <f>IF('③リレー情報確認'!C8="","",410000+'①団体情報入力'!$D$3*10)</f>
      </c>
      <c r="B2">
        <f>IF(A2="","",'①団体情報入力'!$D$3)</f>
      </c>
      <c r="C2">
        <f>IF(A2="","",'③リレー情報確認'!$J$1)</f>
      </c>
      <c r="D2">
        <f>IF(A2="","",'③リレー情報確認'!$P$1)</f>
      </c>
      <c r="E2">
        <f>IF(C2="","",C2)</f>
      </c>
      <c r="F2">
        <f>IF(C2="","",C2)</f>
      </c>
      <c r="G2">
        <v>1</v>
      </c>
      <c r="H2">
        <f>IF(A2="","",'③リレー情報確認'!E8)</f>
      </c>
      <c r="I2">
        <f>IF(A2="","",'③リレー情報確認'!D8)</f>
      </c>
      <c r="J2">
        <f>IF(A2="","",'種目情報'!$J$4)</f>
      </c>
      <c r="K2">
        <f>IF(A2="","",'③リレー情報確認'!$F$8)</f>
      </c>
      <c r="L2">
        <f>IF(A2="","",0)</f>
      </c>
      <c r="M2">
        <f>IF(A2="","",'種目情報'!$K$4)</f>
      </c>
    </row>
    <row r="3" spans="1:13" ht="13.5">
      <c r="A3" s="220">
        <f>IF('③リレー情報確認'!C9="","",410000+'①団体情報入力'!$D$3*10)</f>
      </c>
      <c r="B3" s="220">
        <f>IF(A3="","",'①団体情報入力'!$D$3)</f>
      </c>
      <c r="C3" s="220">
        <f>IF(A3="","",'③リレー情報確認'!$J$1)</f>
      </c>
      <c r="D3" s="220">
        <f>IF(A3="","",'③リレー情報確認'!$P$1)</f>
      </c>
      <c r="E3" s="220">
        <f aca="true" t="shared" si="0" ref="E3:E33">IF(C3="","",C3)</f>
      </c>
      <c r="F3" s="220">
        <f aca="true" t="shared" si="1" ref="F3:F33">IF(C3="","",C3)</f>
      </c>
      <c r="G3" s="220">
        <v>2</v>
      </c>
      <c r="H3" s="220">
        <f>IF(A3="","",'③リレー情報確認'!E9)</f>
      </c>
      <c r="I3" s="220">
        <f>IF(A3="","",'③リレー情報確認'!D9)</f>
      </c>
      <c r="J3" s="220">
        <f>IF(A3="","",'種目情報'!$J$4)</f>
      </c>
      <c r="K3" s="220">
        <f>IF(A3="","",'③リレー情報確認'!$F$8)</f>
      </c>
      <c r="L3" s="220">
        <f aca="true" t="shared" si="2" ref="L3:L9">IF(A3="","",0)</f>
      </c>
      <c r="M3" s="220">
        <f>IF(A3="","",'種目情報'!$K$4)</f>
      </c>
    </row>
    <row r="4" spans="1:13" ht="13.5">
      <c r="A4" s="220">
        <f>IF('③リレー情報確認'!C10="","",410000+'①団体情報入力'!$D$3*10)</f>
      </c>
      <c r="B4" s="220">
        <f>IF(A4="","",'①団体情報入力'!$D$3)</f>
      </c>
      <c r="C4" s="220">
        <f>IF(A4="","",'③リレー情報確認'!$J$1)</f>
      </c>
      <c r="D4" s="220">
        <f>IF(A4="","",'③リレー情報確認'!$P$1)</f>
      </c>
      <c r="E4" s="220">
        <f t="shared" si="0"/>
      </c>
      <c r="F4" s="220">
        <f t="shared" si="1"/>
      </c>
      <c r="G4" s="220">
        <v>3</v>
      </c>
      <c r="H4" s="220">
        <f>IF(A4="","",'③リレー情報確認'!E10)</f>
      </c>
      <c r="I4" s="220">
        <f>IF(A4="","",'③リレー情報確認'!D10)</f>
      </c>
      <c r="J4" s="220">
        <f>IF(A4="","",'種目情報'!$J$4)</f>
      </c>
      <c r="K4" s="220">
        <f>IF(A4="","",'③リレー情報確認'!$F$8)</f>
      </c>
      <c r="L4" s="220">
        <f t="shared" si="2"/>
      </c>
      <c r="M4" s="220">
        <f>IF(A4="","",'種目情報'!$K$4)</f>
      </c>
    </row>
    <row r="5" spans="1:13" ht="13.5">
      <c r="A5" s="220">
        <f>IF('③リレー情報確認'!C11="","",410000+'①団体情報入力'!$D$3*10)</f>
      </c>
      <c r="B5" s="220">
        <f>IF(A5="","",'①団体情報入力'!$D$3)</f>
      </c>
      <c r="C5" s="220">
        <f>IF(A5="","",'③リレー情報確認'!$J$1)</f>
      </c>
      <c r="D5" s="220">
        <f>IF(A5="","",'③リレー情報確認'!$P$1)</f>
      </c>
      <c r="E5" s="220">
        <f t="shared" si="0"/>
      </c>
      <c r="F5" s="220">
        <f t="shared" si="1"/>
      </c>
      <c r="G5" s="220">
        <v>4</v>
      </c>
      <c r="H5" s="220">
        <f>IF(A5="","",'③リレー情報確認'!E11)</f>
      </c>
      <c r="I5" s="220">
        <f>IF(A5="","",'③リレー情報確認'!D11)</f>
      </c>
      <c r="J5" s="220">
        <f>IF(A5="","",'種目情報'!$J$4)</f>
      </c>
      <c r="K5" s="220">
        <f>IF(A5="","",'③リレー情報確認'!$F$8)</f>
      </c>
      <c r="L5" s="220">
        <f t="shared" si="2"/>
      </c>
      <c r="M5" s="220">
        <f>IF(A5="","",'種目情報'!$K$4)</f>
      </c>
    </row>
    <row r="6" spans="1:13" ht="13.5">
      <c r="A6" s="220">
        <f>IF('③リレー情報確認'!C12="","",410000+'①団体情報入力'!$D$3*10)</f>
      </c>
      <c r="B6" s="220">
        <f>IF(A6="","",'①団体情報入力'!$D$3)</f>
      </c>
      <c r="C6" s="220">
        <f>IF(A6="","",'③リレー情報確認'!$J$1)</f>
      </c>
      <c r="D6" s="220">
        <f>IF(A6="","",'③リレー情報確認'!$P$1)</f>
      </c>
      <c r="E6" s="220">
        <f t="shared" si="0"/>
      </c>
      <c r="F6" s="220">
        <f t="shared" si="1"/>
      </c>
      <c r="G6" s="220">
        <v>5</v>
      </c>
      <c r="H6" s="220">
        <f>IF(A6="","",'③リレー情報確認'!E12)</f>
      </c>
      <c r="I6" s="220">
        <f>IF(A6="","",'③リレー情報確認'!D12)</f>
      </c>
      <c r="J6" s="220">
        <f>IF(A6="","",'種目情報'!$J$4)</f>
      </c>
      <c r="K6" s="220">
        <f>IF(A6="","",'③リレー情報確認'!$F$8)</f>
      </c>
      <c r="L6" s="220">
        <f t="shared" si="2"/>
      </c>
      <c r="M6" s="220">
        <f>IF(A6="","",'種目情報'!$K$4)</f>
      </c>
    </row>
    <row r="7" spans="1:13" ht="13.5">
      <c r="A7" s="220">
        <f>IF('③リレー情報確認'!C13="","",410000+'①団体情報入力'!$D$3*10)</f>
      </c>
      <c r="B7" s="220">
        <f>IF(A7="","",'①団体情報入力'!$D$3)</f>
      </c>
      <c r="C7" s="220">
        <f>IF(A7="","",'③リレー情報確認'!$J$1)</f>
      </c>
      <c r="D7" s="220">
        <f>IF(A7="","",'③リレー情報確認'!$P$1)</f>
      </c>
      <c r="E7" s="220">
        <f t="shared" si="0"/>
      </c>
      <c r="F7" s="220">
        <f t="shared" si="1"/>
      </c>
      <c r="G7" s="220">
        <v>6</v>
      </c>
      <c r="H7" s="220">
        <f>IF(A7="","",'③リレー情報確認'!E13)</f>
      </c>
      <c r="I7" s="220">
        <f>IF(A7="","",'③リレー情報確認'!D13)</f>
      </c>
      <c r="J7" s="220">
        <f>IF(A7="","",'種目情報'!$J$4)</f>
      </c>
      <c r="K7" s="220">
        <f>IF(A7="","",'③リレー情報確認'!$F$8)</f>
      </c>
      <c r="L7" s="220">
        <f t="shared" si="2"/>
      </c>
      <c r="M7" s="220">
        <f>IF(A7="","",'種目情報'!$K$4)</f>
      </c>
    </row>
    <row r="8" spans="1:13" s="220" customFormat="1" ht="13.5">
      <c r="A8" s="220">
        <f>IF('③リレー情報確認'!C14="","",410000+'①団体情報入力'!$D$3*10)</f>
      </c>
      <c r="B8" s="220">
        <f>IF(A8="","",'①団体情報入力'!$D$3)</f>
      </c>
      <c r="C8" s="220">
        <f>IF(A8="","",'③リレー情報確認'!$J$1)</f>
      </c>
      <c r="D8" s="220">
        <f>IF(A8="","",'③リレー情報確認'!$P$1)</f>
      </c>
      <c r="E8" s="220">
        <f t="shared" si="0"/>
      </c>
      <c r="F8" s="220">
        <f t="shared" si="1"/>
      </c>
      <c r="G8" s="220">
        <v>7</v>
      </c>
      <c r="H8" s="220">
        <f>IF(A8="","",'③リレー情報確認'!E14)</f>
      </c>
      <c r="I8" s="220">
        <f>IF(A8="","",'③リレー情報確認'!D14)</f>
      </c>
      <c r="J8" s="220">
        <f>IF(A8="","",'種目情報'!$J$4)</f>
      </c>
      <c r="K8" s="220">
        <f>IF(A8="","",'③リレー情報確認'!$F$8)</f>
      </c>
      <c r="L8" s="220">
        <f t="shared" si="2"/>
      </c>
      <c r="M8" s="220">
        <f>IF(A8="","",'種目情報'!$K$4)</f>
      </c>
    </row>
    <row r="9" spans="1:13" s="220" customFormat="1" ht="13.5">
      <c r="A9" s="220">
        <f>IF('③リレー情報確認'!C15="","",410000+'①団体情報入力'!$D$3*10)</f>
      </c>
      <c r="B9" s="220">
        <f>IF(A9="","",'①団体情報入力'!$D$3)</f>
      </c>
      <c r="C9" s="220">
        <f>IF(A9="","",'③リレー情報確認'!$J$1)</f>
      </c>
      <c r="D9" s="220">
        <f>IF(A9="","",'③リレー情報確認'!$P$1)</f>
      </c>
      <c r="E9" s="220">
        <f t="shared" si="0"/>
      </c>
      <c r="F9" s="220">
        <f t="shared" si="1"/>
      </c>
      <c r="G9" s="220">
        <v>8</v>
      </c>
      <c r="H9" s="220">
        <f>IF(A9="","",'③リレー情報確認'!E15)</f>
      </c>
      <c r="I9" s="220">
        <f>IF(A9="","",'③リレー情報確認'!D15)</f>
      </c>
      <c r="J9" s="220">
        <f>IF(A9="","",'種目情報'!$J$4)</f>
      </c>
      <c r="K9" s="220">
        <f>IF(A9="","",'③リレー情報確認'!$F$8)</f>
      </c>
      <c r="L9" s="220">
        <f t="shared" si="2"/>
      </c>
      <c r="M9" s="220">
        <f>IF(A9="","",'種目情報'!$K$4)</f>
      </c>
    </row>
    <row r="10" spans="1:13" ht="13.5">
      <c r="A10" s="12">
        <f>IF('③リレー情報確認'!I8="","",1610000+'①団体情報入力'!$D$3*10)</f>
      </c>
      <c r="B10" s="12">
        <f>IF(A10="","",'①団体情報入力'!$D$3)</f>
      </c>
      <c r="C10" s="12">
        <f>IF(A10="","",'③リレー情報確認'!$J$1)</f>
      </c>
      <c r="D10" s="12">
        <f>IF(A10="","",'③リレー情報確認'!$P$1)</f>
      </c>
      <c r="E10" s="12">
        <f t="shared" si="0"/>
      </c>
      <c r="F10" s="12">
        <f t="shared" si="1"/>
      </c>
      <c r="G10" s="12">
        <v>1</v>
      </c>
      <c r="H10" s="12">
        <f>IF(A10="","",'③リレー情報確認'!K8)</f>
      </c>
      <c r="I10" s="12">
        <f>IF(A10="","",'③リレー情報確認'!J8)</f>
      </c>
      <c r="J10" s="12">
        <f>IF(A10="","",'種目情報'!$J$5)</f>
      </c>
      <c r="K10" s="12">
        <f>IF(A10="","",'③リレー情報確認'!$L$8)</f>
      </c>
      <c r="L10" s="12">
        <f>IF(A10="","",0)</f>
      </c>
      <c r="M10" s="12">
        <f>IF(A10="","",'種目情報'!$K$5)</f>
      </c>
    </row>
    <row r="11" spans="1:13" ht="13.5">
      <c r="A11" s="12">
        <f>IF('③リレー情報確認'!I9="","",1610000+'①団体情報入力'!$D$3*10)</f>
      </c>
      <c r="B11" s="12">
        <f>IF(A11="","",'①団体情報入力'!$D$3)</f>
      </c>
      <c r="C11" s="12">
        <f>IF(A11="","",'③リレー情報確認'!$J$1)</f>
      </c>
      <c r="D11" s="12">
        <f>IF(A11="","",'③リレー情報確認'!$P$1)</f>
      </c>
      <c r="E11" s="12">
        <f t="shared" si="0"/>
      </c>
      <c r="F11" s="12">
        <f t="shared" si="1"/>
      </c>
      <c r="G11" s="12">
        <v>2</v>
      </c>
      <c r="H11" s="12">
        <f>IF(A11="","",'③リレー情報確認'!K9)</f>
      </c>
      <c r="I11" s="12">
        <f>IF(A11="","",'③リレー情報確認'!J9)</f>
      </c>
      <c r="J11" s="12">
        <f>IF(A11="","",'種目情報'!$J$5)</f>
      </c>
      <c r="K11" s="12">
        <f>IF(A11="","",'③リレー情報確認'!$L$8)</f>
      </c>
      <c r="L11" s="12">
        <f aca="true" t="shared" si="3" ref="L11:L17">IF(A11="","",0)</f>
      </c>
      <c r="M11" s="12">
        <f>IF(A11="","",'種目情報'!$K$5)</f>
      </c>
    </row>
    <row r="12" spans="1:13" ht="13.5">
      <c r="A12" s="12">
        <f>IF('③リレー情報確認'!I10="","",1610000+'①団体情報入力'!$D$3*10)</f>
      </c>
      <c r="B12" s="12">
        <f>IF(A12="","",'①団体情報入力'!$D$3)</f>
      </c>
      <c r="C12" s="12">
        <f>IF(A12="","",'③リレー情報確認'!$J$1)</f>
      </c>
      <c r="D12" s="12">
        <f>IF(A12="","",'③リレー情報確認'!$P$1)</f>
      </c>
      <c r="E12" s="12">
        <f t="shared" si="0"/>
      </c>
      <c r="F12" s="12">
        <f t="shared" si="1"/>
      </c>
      <c r="G12" s="12">
        <v>3</v>
      </c>
      <c r="H12" s="12">
        <f>IF(A12="","",'③リレー情報確認'!K10)</f>
      </c>
      <c r="I12" s="12">
        <f>IF(A12="","",'③リレー情報確認'!J10)</f>
      </c>
      <c r="J12" s="12">
        <f>IF(A12="","",'種目情報'!$J$5)</f>
      </c>
      <c r="K12" s="12">
        <f>IF(A12="","",'③リレー情報確認'!$L$8)</f>
      </c>
      <c r="L12" s="12">
        <f t="shared" si="3"/>
      </c>
      <c r="M12" s="12">
        <f>IF(A12="","",'種目情報'!$K$5)</f>
      </c>
    </row>
    <row r="13" spans="1:13" ht="13.5">
      <c r="A13" s="12">
        <f>IF('③リレー情報確認'!I11="","",1610000+'①団体情報入力'!$D$3*10)</f>
      </c>
      <c r="B13" s="12">
        <f>IF(A13="","",'①団体情報入力'!$D$3)</f>
      </c>
      <c r="C13" s="12">
        <f>IF(A13="","",'③リレー情報確認'!$J$1)</f>
      </c>
      <c r="D13" s="12">
        <f>IF(A13="","",'③リレー情報確認'!$P$1)</f>
      </c>
      <c r="E13" s="12">
        <f t="shared" si="0"/>
      </c>
      <c r="F13" s="12">
        <f t="shared" si="1"/>
      </c>
      <c r="G13" s="12">
        <v>4</v>
      </c>
      <c r="H13" s="12">
        <f>IF(A13="","",'③リレー情報確認'!K11)</f>
      </c>
      <c r="I13" s="12">
        <f>IF(A13="","",'③リレー情報確認'!J11)</f>
      </c>
      <c r="J13" s="12">
        <f>IF(A13="","",'種目情報'!$J$5)</f>
      </c>
      <c r="K13" s="12">
        <f>IF(A13="","",'③リレー情報確認'!$L$8)</f>
      </c>
      <c r="L13" s="12">
        <f t="shared" si="3"/>
      </c>
      <c r="M13" s="12">
        <f>IF(A13="","",'種目情報'!$K$5)</f>
      </c>
    </row>
    <row r="14" spans="1:13" ht="13.5">
      <c r="A14" s="12">
        <f>IF('③リレー情報確認'!I12="","",1610000+'①団体情報入力'!$D$3*10)</f>
      </c>
      <c r="B14" s="12">
        <f>IF(A14="","",'①団体情報入力'!$D$3)</f>
      </c>
      <c r="C14" s="12">
        <f>IF(A14="","",'③リレー情報確認'!$J$1)</f>
      </c>
      <c r="D14" s="12">
        <f>IF(A14="","",'③リレー情報確認'!$P$1)</f>
      </c>
      <c r="E14" s="12">
        <f t="shared" si="0"/>
      </c>
      <c r="F14" s="12">
        <f t="shared" si="1"/>
      </c>
      <c r="G14" s="12">
        <v>5</v>
      </c>
      <c r="H14" s="12">
        <f>IF(A14="","",'③リレー情報確認'!K12)</f>
      </c>
      <c r="I14" s="12">
        <f>IF(A14="","",'③リレー情報確認'!J12)</f>
      </c>
      <c r="J14" s="12">
        <f>IF(A14="","",'種目情報'!$J$5)</f>
      </c>
      <c r="K14" s="12">
        <f>IF(A14="","",'③リレー情報確認'!$L$8)</f>
      </c>
      <c r="L14" s="12">
        <f t="shared" si="3"/>
      </c>
      <c r="M14" s="12">
        <f>IF(A14="","",'種目情報'!$K$5)</f>
      </c>
    </row>
    <row r="15" spans="1:13" ht="13.5">
      <c r="A15" s="12">
        <f>IF('③リレー情報確認'!I13="","",1610000+'①団体情報入力'!$D$3*10)</f>
      </c>
      <c r="B15" s="12">
        <f>IF(A15="","",'①団体情報入力'!$D$3)</f>
      </c>
      <c r="C15" s="12">
        <f>IF(A15="","",'③リレー情報確認'!$J$1)</f>
      </c>
      <c r="D15" s="12">
        <f>IF(A15="","",'③リレー情報確認'!$P$1)</f>
      </c>
      <c r="E15" s="12">
        <f t="shared" si="0"/>
      </c>
      <c r="F15" s="12">
        <f t="shared" si="1"/>
      </c>
      <c r="G15" s="12">
        <v>6</v>
      </c>
      <c r="H15" s="12">
        <f>IF(A15="","",'③リレー情報確認'!K13)</f>
      </c>
      <c r="I15" s="12">
        <f>IF(A15="","",'③リレー情報確認'!J13)</f>
      </c>
      <c r="J15" s="12">
        <f>IF(A15="","",'種目情報'!$J$5)</f>
      </c>
      <c r="K15" s="12">
        <f>IF(A15="","",'③リレー情報確認'!$L$8)</f>
      </c>
      <c r="L15" s="12">
        <f t="shared" si="3"/>
      </c>
      <c r="M15" s="12">
        <f>IF(A15="","",'種目情報'!$K$5)</f>
      </c>
    </row>
    <row r="16" spans="1:13" s="220" customFormat="1" ht="13.5">
      <c r="A16" s="12">
        <f>IF('③リレー情報確認'!I14="","",1610000+'①団体情報入力'!$D$3*10)</f>
      </c>
      <c r="B16" s="12">
        <f>IF(A16="","",'①団体情報入力'!$D$3)</f>
      </c>
      <c r="C16" s="12">
        <f>IF(A16="","",'③リレー情報確認'!$J$1)</f>
      </c>
      <c r="D16" s="12">
        <f>IF(A16="","",'③リレー情報確認'!$P$1)</f>
      </c>
      <c r="E16" s="12">
        <f t="shared" si="0"/>
      </c>
      <c r="F16" s="12">
        <f t="shared" si="1"/>
      </c>
      <c r="G16" s="12">
        <v>7</v>
      </c>
      <c r="H16" s="12">
        <f>IF(A16="","",'③リレー情報確認'!K14)</f>
      </c>
      <c r="I16" s="12">
        <f>IF(A16="","",'③リレー情報確認'!J14)</f>
      </c>
      <c r="J16" s="12">
        <f>IF(A16="","",'種目情報'!$J$5)</f>
      </c>
      <c r="K16" s="12">
        <f>IF(A16="","",'③リレー情報確認'!$L$8)</f>
      </c>
      <c r="L16" s="12">
        <f t="shared" si="3"/>
      </c>
      <c r="M16" s="12">
        <f>IF(A16="","",'種目情報'!$K$5)</f>
      </c>
    </row>
    <row r="17" spans="1:13" s="220" customFormat="1" ht="13.5">
      <c r="A17" s="12">
        <f>IF('③リレー情報確認'!I15="","",1610000+'①団体情報入力'!$D$3*10)</f>
      </c>
      <c r="B17" s="12">
        <f>IF(A17="","",'①団体情報入力'!$D$3)</f>
      </c>
      <c r="C17" s="12">
        <f>IF(A17="","",'③リレー情報確認'!$J$1)</f>
      </c>
      <c r="D17" s="12">
        <f>IF(A17="","",'③リレー情報確認'!$P$1)</f>
      </c>
      <c r="E17" s="12">
        <f t="shared" si="0"/>
      </c>
      <c r="F17" s="12">
        <f t="shared" si="1"/>
      </c>
      <c r="G17" s="12">
        <v>8</v>
      </c>
      <c r="H17" s="12">
        <f>IF(A17="","",'③リレー情報確認'!K15)</f>
      </c>
      <c r="I17" s="12">
        <f>IF(A17="","",'③リレー情報確認'!J15)</f>
      </c>
      <c r="J17" s="12">
        <f>IF(A17="","",'種目情報'!$J$5)</f>
      </c>
      <c r="K17" s="12">
        <f>IF(A17="","",'③リレー情報確認'!$L$8)</f>
      </c>
      <c r="L17" s="12">
        <f t="shared" si="3"/>
      </c>
      <c r="M17" s="12">
        <f>IF(A17="","",'種目情報'!$K$5)</f>
      </c>
    </row>
    <row r="18" spans="1:13" ht="13.5">
      <c r="A18">
        <f>IF('③リレー情報確認'!O8="","",420000+'①団体情報入力'!$D$3*10)</f>
      </c>
      <c r="B18">
        <f>IF(A18="","",'①団体情報入力'!$D$3)</f>
      </c>
      <c r="C18">
        <f>IF(A18="","",'③リレー情報確認'!$J$1)</f>
      </c>
      <c r="D18">
        <f>IF(A18="","",'③リレー情報確認'!$P$1)</f>
      </c>
      <c r="E18">
        <f t="shared" si="0"/>
      </c>
      <c r="F18">
        <f t="shared" si="1"/>
      </c>
      <c r="G18">
        <v>1</v>
      </c>
      <c r="H18">
        <f>IF(A18="","",'③リレー情報確認'!Q8)</f>
      </c>
      <c r="I18">
        <f>IF(A18="","",'③リレー情報確認'!P8)</f>
      </c>
      <c r="J18">
        <f>IF(A18="","",'種目情報'!$J$6)</f>
      </c>
      <c r="K18">
        <f>IF(A18="","",'③リレー情報確認'!$R$8)</f>
      </c>
      <c r="L18">
        <f>IF(A18="","",0)</f>
      </c>
      <c r="M18">
        <f>IF(A18="","",'種目情報'!$K$6)</f>
      </c>
    </row>
    <row r="19" spans="1:13" ht="13.5">
      <c r="A19" s="220">
        <f>IF('③リレー情報確認'!O9="","",420000+'①団体情報入力'!$D$3*10)</f>
      </c>
      <c r="B19" s="220">
        <f>IF(A19="","",'①団体情報入力'!$D$3)</f>
      </c>
      <c r="C19" s="220">
        <f>IF(A19="","",'③リレー情報確認'!$J$1)</f>
      </c>
      <c r="D19" s="220">
        <f>IF(A19="","",'③リレー情報確認'!$P$1)</f>
      </c>
      <c r="E19" s="220">
        <f t="shared" si="0"/>
      </c>
      <c r="F19" s="220">
        <f t="shared" si="1"/>
      </c>
      <c r="G19" s="220">
        <v>2</v>
      </c>
      <c r="H19" s="220">
        <f>IF(A19="","",'③リレー情報確認'!Q9)</f>
      </c>
      <c r="I19" s="220">
        <f>IF(A19="","",'③リレー情報確認'!P9)</f>
      </c>
      <c r="J19" s="220">
        <f>IF(A19="","",'種目情報'!$J$6)</f>
      </c>
      <c r="K19" s="220">
        <f>IF(A19="","",'③リレー情報確認'!$R$8)</f>
      </c>
      <c r="L19" s="220">
        <f aca="true" t="shared" si="4" ref="L19:L25">IF(A19="","",0)</f>
      </c>
      <c r="M19" s="220">
        <f>IF(A19="","",'種目情報'!$K$6)</f>
      </c>
    </row>
    <row r="20" spans="1:13" ht="13.5">
      <c r="A20" s="220">
        <f>IF('③リレー情報確認'!O10="","",420000+'①団体情報入力'!$D$3*10)</f>
      </c>
      <c r="B20" s="220">
        <f>IF(A20="","",'①団体情報入力'!$D$3)</f>
      </c>
      <c r="C20" s="220">
        <f>IF(A20="","",'③リレー情報確認'!$J$1)</f>
      </c>
      <c r="D20" s="220">
        <f>IF(A20="","",'③リレー情報確認'!$P$1)</f>
      </c>
      <c r="E20" s="220">
        <f t="shared" si="0"/>
      </c>
      <c r="F20" s="220">
        <f t="shared" si="1"/>
      </c>
      <c r="G20" s="220">
        <v>3</v>
      </c>
      <c r="H20" s="220">
        <f>IF(A20="","",'③リレー情報確認'!Q10)</f>
      </c>
      <c r="I20" s="220">
        <f>IF(A20="","",'③リレー情報確認'!P10)</f>
      </c>
      <c r="J20" s="220">
        <f>IF(A20="","",'種目情報'!$J$6)</f>
      </c>
      <c r="K20" s="220">
        <f>IF(A20="","",'③リレー情報確認'!$R$8)</f>
      </c>
      <c r="L20" s="220">
        <f t="shared" si="4"/>
      </c>
      <c r="M20" s="220">
        <f>IF(A20="","",'種目情報'!$K$6)</f>
      </c>
    </row>
    <row r="21" spans="1:13" ht="13.5">
      <c r="A21" s="220">
        <f>IF('③リレー情報確認'!O11="","",420000+'①団体情報入力'!$D$3*10)</f>
      </c>
      <c r="B21" s="220">
        <f>IF(A21="","",'①団体情報入力'!$D$3)</f>
      </c>
      <c r="C21" s="220">
        <f>IF(A21="","",'③リレー情報確認'!$J$1)</f>
      </c>
      <c r="D21" s="220">
        <f>IF(A21="","",'③リレー情報確認'!$P$1)</f>
      </c>
      <c r="E21" s="220">
        <f t="shared" si="0"/>
      </c>
      <c r="F21" s="220">
        <f t="shared" si="1"/>
      </c>
      <c r="G21" s="220">
        <v>4</v>
      </c>
      <c r="H21" s="220">
        <f>IF(A21="","",'③リレー情報確認'!Q11)</f>
      </c>
      <c r="I21" s="220">
        <f>IF(A21="","",'③リレー情報確認'!P11)</f>
      </c>
      <c r="J21" s="220">
        <f>IF(A21="","",'種目情報'!$J$6)</f>
      </c>
      <c r="K21" s="220">
        <f>IF(A21="","",'③リレー情報確認'!$R$8)</f>
      </c>
      <c r="L21" s="220">
        <f t="shared" si="4"/>
      </c>
      <c r="M21" s="220">
        <f>IF(A21="","",'種目情報'!$K$6)</f>
      </c>
    </row>
    <row r="22" spans="1:13" ht="13.5">
      <c r="A22" s="220">
        <f>IF('③リレー情報確認'!O12="","",420000+'①団体情報入力'!$D$3*10)</f>
      </c>
      <c r="B22" s="220">
        <f>IF(A22="","",'①団体情報入力'!$D$3)</f>
      </c>
      <c r="C22" s="220">
        <f>IF(A22="","",'③リレー情報確認'!$J$1)</f>
      </c>
      <c r="D22" s="220">
        <f>IF(A22="","",'③リレー情報確認'!$P$1)</f>
      </c>
      <c r="E22" s="220">
        <f t="shared" si="0"/>
      </c>
      <c r="F22" s="220">
        <f t="shared" si="1"/>
      </c>
      <c r="G22" s="220">
        <v>5</v>
      </c>
      <c r="H22" s="220">
        <f>IF(A22="","",'③リレー情報確認'!Q12)</f>
      </c>
      <c r="I22" s="220">
        <f>IF(A22="","",'③リレー情報確認'!P12)</f>
      </c>
      <c r="J22" s="220">
        <f>IF(A22="","",'種目情報'!$J$6)</f>
      </c>
      <c r="K22" s="220">
        <f>IF(A22="","",'③リレー情報確認'!$R$8)</f>
      </c>
      <c r="L22" s="220">
        <f t="shared" si="4"/>
      </c>
      <c r="M22" s="220">
        <f>IF(A22="","",'種目情報'!$K$6)</f>
      </c>
    </row>
    <row r="23" spans="1:13" ht="13.5">
      <c r="A23" s="220">
        <f>IF('③リレー情報確認'!O13="","",420000+'①団体情報入力'!$D$3*10)</f>
      </c>
      <c r="B23" s="220">
        <f>IF(A23="","",'①団体情報入力'!$D$3)</f>
      </c>
      <c r="C23" s="220">
        <f>IF(A23="","",'③リレー情報確認'!$J$1)</f>
      </c>
      <c r="D23" s="220">
        <f>IF(A23="","",'③リレー情報確認'!$P$1)</f>
      </c>
      <c r="E23" s="220">
        <f t="shared" si="0"/>
      </c>
      <c r="F23" s="220">
        <f t="shared" si="1"/>
      </c>
      <c r="G23" s="220">
        <v>6</v>
      </c>
      <c r="H23" s="220">
        <f>IF(A23="","",'③リレー情報確認'!Q13)</f>
      </c>
      <c r="I23" s="220">
        <f>IF(A23="","",'③リレー情報確認'!P13)</f>
      </c>
      <c r="J23" s="220">
        <f>IF(A23="","",'種目情報'!$J$6)</f>
      </c>
      <c r="K23" s="220">
        <f>IF(A23="","",'③リレー情報確認'!$R$8)</f>
      </c>
      <c r="L23" s="220">
        <f t="shared" si="4"/>
      </c>
      <c r="M23" s="220">
        <f>IF(A23="","",'種目情報'!$K$6)</f>
      </c>
    </row>
    <row r="24" spans="1:13" s="220" customFormat="1" ht="13.5">
      <c r="A24" s="220">
        <f>IF('③リレー情報確認'!O14="","",420000+'①団体情報入力'!$D$3*10)</f>
      </c>
      <c r="B24" s="220">
        <f>IF(A24="","",'①団体情報入力'!$D$3)</f>
      </c>
      <c r="C24" s="220">
        <f>IF(A24="","",'③リレー情報確認'!$J$1)</f>
      </c>
      <c r="D24" s="220">
        <f>IF(A24="","",'③リレー情報確認'!$P$1)</f>
      </c>
      <c r="E24" s="220">
        <f t="shared" si="0"/>
      </c>
      <c r="F24" s="220">
        <f t="shared" si="1"/>
      </c>
      <c r="G24" s="220">
        <v>7</v>
      </c>
      <c r="H24" s="220">
        <f>IF(A24="","",'③リレー情報確認'!Q14)</f>
      </c>
      <c r="I24" s="220">
        <f>IF(A24="","",'③リレー情報確認'!P14)</f>
      </c>
      <c r="J24" s="220">
        <f>IF(A24="","",'種目情報'!$J$6)</f>
      </c>
      <c r="K24" s="220">
        <f>IF(A24="","",'③リレー情報確認'!$R$8)</f>
      </c>
      <c r="L24" s="220">
        <f t="shared" si="4"/>
      </c>
      <c r="M24" s="220">
        <f>IF(A24="","",'種目情報'!$K$6)</f>
      </c>
    </row>
    <row r="25" spans="1:13" s="220" customFormat="1" ht="13.5">
      <c r="A25" s="220">
        <f>IF('③リレー情報確認'!O15="","",420000+'①団体情報入力'!$D$3*10)</f>
      </c>
      <c r="B25" s="220">
        <f>IF(A25="","",'①団体情報入力'!$D$3)</f>
      </c>
      <c r="C25" s="220">
        <f>IF(A25="","",'③リレー情報確認'!$J$1)</f>
      </c>
      <c r="D25" s="220">
        <f>IF(A25="","",'③リレー情報確認'!$P$1)</f>
      </c>
      <c r="E25" s="220">
        <f t="shared" si="0"/>
      </c>
      <c r="F25" s="220">
        <f t="shared" si="1"/>
      </c>
      <c r="G25" s="220">
        <v>8</v>
      </c>
      <c r="H25" s="220">
        <f>IF(A25="","",'③リレー情報確認'!Q15)</f>
      </c>
      <c r="I25" s="220">
        <f>IF(A25="","",'③リレー情報確認'!P15)</f>
      </c>
      <c r="J25" s="220">
        <f>IF(A25="","",'種目情報'!$J$6)</f>
      </c>
      <c r="K25" s="220">
        <f>IF(A25="","",'③リレー情報確認'!$R$8)</f>
      </c>
      <c r="L25" s="220">
        <f t="shared" si="4"/>
      </c>
      <c r="M25" s="220">
        <f>IF(A25="","",'種目情報'!$K$6)</f>
      </c>
    </row>
    <row r="26" spans="1:13" ht="13.5">
      <c r="A26" s="11">
        <f>IF('③リレー情報確認'!U8="","",1620000+'①団体情報入力'!$D$3*10)</f>
      </c>
      <c r="B26" s="11">
        <f>IF(A26="","",'①団体情報入力'!$D$3)</f>
      </c>
      <c r="C26" s="11">
        <f>IF(A26="","",'③リレー情報確認'!$J$1)</f>
      </c>
      <c r="D26" s="11">
        <f>IF(A26="","",'③リレー情報確認'!$P$1)</f>
      </c>
      <c r="E26" s="11">
        <f t="shared" si="0"/>
      </c>
      <c r="F26" s="11">
        <f t="shared" si="1"/>
      </c>
      <c r="G26" s="11">
        <v>1</v>
      </c>
      <c r="H26" s="11">
        <f>IF(A26="","",'③リレー情報確認'!W8)</f>
      </c>
      <c r="I26" s="11">
        <f>IF(A26="","",'③リレー情報確認'!V8)</f>
      </c>
      <c r="J26" s="11">
        <f>IF(A26="","",'種目情報'!$J$7)</f>
      </c>
      <c r="K26" s="11">
        <f>IF(A26="","",'③リレー情報確認'!$X$8)</f>
      </c>
      <c r="L26" s="11">
        <f>IF(A26="","",0)</f>
      </c>
      <c r="M26" s="11">
        <f>IF(A26="","",'種目情報'!$K$7)</f>
      </c>
    </row>
    <row r="27" spans="1:13" ht="13.5">
      <c r="A27" s="11">
        <f>IF('③リレー情報確認'!U9="","",1620000+'①団体情報入力'!$D$3*10)</f>
      </c>
      <c r="B27" s="11">
        <f>IF(A27="","",'①団体情報入力'!$D$3)</f>
      </c>
      <c r="C27" s="11">
        <f>IF(A27="","",'③リレー情報確認'!$J$1)</f>
      </c>
      <c r="D27" s="11">
        <f>IF(A27="","",'③リレー情報確認'!$P$1)</f>
      </c>
      <c r="E27" s="11">
        <f t="shared" si="0"/>
      </c>
      <c r="F27" s="11">
        <f t="shared" si="1"/>
      </c>
      <c r="G27" s="11">
        <v>2</v>
      </c>
      <c r="H27" s="11">
        <f>IF(A27="","",'③リレー情報確認'!W9)</f>
      </c>
      <c r="I27" s="11">
        <f>IF(A27="","",'③リレー情報確認'!V9)</f>
      </c>
      <c r="J27" s="11">
        <f>IF(A27="","",'種目情報'!$J$7)</f>
      </c>
      <c r="K27" s="11">
        <f>IF(A27="","",'③リレー情報確認'!$X$8)</f>
      </c>
      <c r="L27" s="11">
        <f aca="true" t="shared" si="5" ref="L27:L33">IF(A27="","",0)</f>
      </c>
      <c r="M27" s="11">
        <f>IF(A27="","",'種目情報'!$K$7)</f>
      </c>
    </row>
    <row r="28" spans="1:13" ht="13.5">
      <c r="A28" s="11">
        <f>IF('③リレー情報確認'!U10="","",1620000+'①団体情報入力'!$D$3*10)</f>
      </c>
      <c r="B28" s="11">
        <f>IF(A28="","",'①団体情報入力'!$D$3)</f>
      </c>
      <c r="C28" s="11">
        <f>IF(A28="","",'③リレー情報確認'!$J$1)</f>
      </c>
      <c r="D28" s="11">
        <f>IF(A28="","",'③リレー情報確認'!$P$1)</f>
      </c>
      <c r="E28" s="11">
        <f t="shared" si="0"/>
      </c>
      <c r="F28" s="11">
        <f t="shared" si="1"/>
      </c>
      <c r="G28" s="11">
        <v>3</v>
      </c>
      <c r="H28" s="11">
        <f>IF(A28="","",'③リレー情報確認'!W10)</f>
      </c>
      <c r="I28" s="11">
        <f>IF(A28="","",'③リレー情報確認'!V10)</f>
      </c>
      <c r="J28" s="11">
        <f>IF(A28="","",'種目情報'!$J$7)</f>
      </c>
      <c r="K28" s="11">
        <f>IF(A28="","",'③リレー情報確認'!$X$8)</f>
      </c>
      <c r="L28" s="11">
        <f t="shared" si="5"/>
      </c>
      <c r="M28" s="11">
        <f>IF(A28="","",'種目情報'!$K$7)</f>
      </c>
    </row>
    <row r="29" spans="1:13" ht="13.5">
      <c r="A29" s="11">
        <f>IF('③リレー情報確認'!U11="","",1620000+'①団体情報入力'!$D$3*10)</f>
      </c>
      <c r="B29" s="11">
        <f>IF(A29="","",'①団体情報入力'!$D$3)</f>
      </c>
      <c r="C29" s="11">
        <f>IF(A29="","",'③リレー情報確認'!$J$1)</f>
      </c>
      <c r="D29" s="11">
        <f>IF(A29="","",'③リレー情報確認'!$P$1)</f>
      </c>
      <c r="E29" s="11">
        <f t="shared" si="0"/>
      </c>
      <c r="F29" s="11">
        <f t="shared" si="1"/>
      </c>
      <c r="G29" s="11">
        <v>4</v>
      </c>
      <c r="H29" s="11">
        <f>IF(A29="","",'③リレー情報確認'!W11)</f>
      </c>
      <c r="I29" s="11">
        <f>IF(A29="","",'③リレー情報確認'!V11)</f>
      </c>
      <c r="J29" s="11">
        <f>IF(A29="","",'種目情報'!$J$7)</f>
      </c>
      <c r="K29" s="11">
        <f>IF(A29="","",'③リレー情報確認'!$X$8)</f>
      </c>
      <c r="L29" s="11">
        <f t="shared" si="5"/>
      </c>
      <c r="M29" s="11">
        <f>IF(A29="","",'種目情報'!$K$7)</f>
      </c>
    </row>
    <row r="30" spans="1:13" ht="13.5">
      <c r="A30" s="11">
        <f>IF('③リレー情報確認'!U12="","",1620000+'①団体情報入力'!$D$3*10)</f>
      </c>
      <c r="B30" s="11">
        <f>IF(A30="","",'①団体情報入力'!$D$3)</f>
      </c>
      <c r="C30" s="11">
        <f>IF(A30="","",'③リレー情報確認'!$J$1)</f>
      </c>
      <c r="D30" s="11">
        <f>IF(A30="","",'③リレー情報確認'!$P$1)</f>
      </c>
      <c r="E30" s="11">
        <f t="shared" si="0"/>
      </c>
      <c r="F30" s="11">
        <f t="shared" si="1"/>
      </c>
      <c r="G30" s="11">
        <v>5</v>
      </c>
      <c r="H30" s="11">
        <f>IF(A30="","",'③リレー情報確認'!W12)</f>
      </c>
      <c r="I30" s="11">
        <f>IF(A30="","",'③リレー情報確認'!V12)</f>
      </c>
      <c r="J30" s="11">
        <f>IF(A30="","",'種目情報'!$J$7)</f>
      </c>
      <c r="K30" s="11">
        <f>IF(A30="","",'③リレー情報確認'!$X$8)</f>
      </c>
      <c r="L30" s="11">
        <f t="shared" si="5"/>
      </c>
      <c r="M30" s="11">
        <f>IF(A30="","",'種目情報'!$K$7)</f>
      </c>
    </row>
    <row r="31" spans="1:13" ht="13.5">
      <c r="A31" s="11">
        <f>IF('③リレー情報確認'!U13="","",1620000+'①団体情報入力'!$D$3*10)</f>
      </c>
      <c r="B31" s="11">
        <f>IF(A31="","",'①団体情報入力'!$D$3)</f>
      </c>
      <c r="C31" s="11">
        <f>IF(A31="","",'③リレー情報確認'!$J$1)</f>
      </c>
      <c r="D31" s="11">
        <f>IF(A31="","",'③リレー情報確認'!$P$1)</f>
      </c>
      <c r="E31" s="11">
        <f t="shared" si="0"/>
      </c>
      <c r="F31" s="11">
        <f t="shared" si="1"/>
      </c>
      <c r="G31" s="11">
        <v>6</v>
      </c>
      <c r="H31" s="11">
        <f>IF(A31="","",'③リレー情報確認'!W13)</f>
      </c>
      <c r="I31" s="11">
        <f>IF(A31="","",'③リレー情報確認'!V13)</f>
      </c>
      <c r="J31" s="11">
        <f>IF(A31="","",'種目情報'!$J$7)</f>
      </c>
      <c r="K31" s="11">
        <f>IF(A31="","",'③リレー情報確認'!$X$8)</f>
      </c>
      <c r="L31" s="11">
        <f t="shared" si="5"/>
      </c>
      <c r="M31" s="11">
        <f>IF(A31="","",'種目情報'!$K$7)</f>
      </c>
    </row>
    <row r="32" spans="1:13" ht="13.5">
      <c r="A32" s="11">
        <f>IF('③リレー情報確認'!U14="","",1620000+'①団体情報入力'!$D$3*10)</f>
      </c>
      <c r="B32" s="11">
        <f>IF(A32="","",'①団体情報入力'!$D$3)</f>
      </c>
      <c r="C32" s="11">
        <f>IF(A32="","",'③リレー情報確認'!$J$1)</f>
      </c>
      <c r="D32" s="11">
        <f>IF(A32="","",'③リレー情報確認'!$P$1)</f>
      </c>
      <c r="E32" s="11">
        <f t="shared" si="0"/>
      </c>
      <c r="F32" s="11">
        <f t="shared" si="1"/>
      </c>
      <c r="G32" s="11">
        <v>7</v>
      </c>
      <c r="H32" s="11">
        <f>IF(A32="","",'③リレー情報確認'!W14)</f>
      </c>
      <c r="I32" s="11">
        <f>IF(A32="","",'③リレー情報確認'!V14)</f>
      </c>
      <c r="J32" s="11">
        <f>IF(A32="","",'種目情報'!$J$7)</f>
      </c>
      <c r="K32" s="11">
        <f>IF(A32="","",'③リレー情報確認'!$X$8)</f>
      </c>
      <c r="L32" s="11">
        <f t="shared" si="5"/>
      </c>
      <c r="M32" s="11">
        <f>IF(A32="","",'種目情報'!$K$7)</f>
      </c>
    </row>
    <row r="33" spans="1:13" ht="13.5">
      <c r="A33" s="11">
        <f>IF('③リレー情報確認'!U15="","",1620000+'①団体情報入力'!$D$3*10)</f>
      </c>
      <c r="B33" s="11">
        <f>IF(A33="","",'①団体情報入力'!$D$3)</f>
      </c>
      <c r="C33" s="11">
        <f>IF(A33="","",'③リレー情報確認'!$J$1)</f>
      </c>
      <c r="D33" s="11">
        <f>IF(A33="","",'③リレー情報確認'!$P$1)</f>
      </c>
      <c r="E33" s="11">
        <f t="shared" si="0"/>
      </c>
      <c r="F33" s="11">
        <f t="shared" si="1"/>
      </c>
      <c r="G33" s="11">
        <v>8</v>
      </c>
      <c r="H33" s="11">
        <f>IF(A33="","",'③リレー情報確認'!W15)</f>
      </c>
      <c r="I33" s="11">
        <f>IF(A33="","",'③リレー情報確認'!V15)</f>
      </c>
      <c r="J33" s="11">
        <f>IF(A33="","",'種目情報'!$J$7)</f>
      </c>
      <c r="K33" s="11">
        <f>IF(A33="","",'③リレー情報確認'!$X$8)</f>
      </c>
      <c r="L33" s="11">
        <f t="shared" si="5"/>
      </c>
      <c r="M33" s="11">
        <f>IF(A33="","",'種目情報'!$K$7)</f>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theme="6" tint="0.5999900102615356"/>
  </sheetPr>
  <dimension ref="A1:M223"/>
  <sheetViews>
    <sheetView zoomScalePageLayoutView="0" workbookViewId="0" topLeftCell="A1">
      <selection activeCell="E15" sqref="E15"/>
    </sheetView>
  </sheetViews>
  <sheetFormatPr defaultColWidth="9.140625" defaultRowHeight="15"/>
  <cols>
    <col min="1" max="1" width="5.8515625" style="2" customWidth="1"/>
    <col min="2" max="2" width="19.421875" style="2" customWidth="1"/>
    <col min="3" max="3" width="5.8515625" style="2" customWidth="1"/>
    <col min="4" max="4" width="19.421875" style="2" customWidth="1"/>
    <col min="5" max="5" width="5.8515625" style="2" customWidth="1"/>
    <col min="6" max="6" width="19.421875" style="2" customWidth="1"/>
    <col min="7" max="7" width="5.8515625" style="2" customWidth="1"/>
    <col min="8" max="8" width="19.421875" style="2" customWidth="1"/>
    <col min="9" max="9" width="4.421875" style="2" customWidth="1"/>
    <col min="10" max="10" width="16.28125" style="2" customWidth="1"/>
    <col min="11" max="12" width="9.00390625" style="2" customWidth="1"/>
    <col min="13" max="13" width="25.421875" style="2" customWidth="1"/>
    <col min="14" max="14" width="11.57421875" style="2" customWidth="1"/>
    <col min="15" max="21" width="9.00390625" style="2" customWidth="1"/>
    <col min="22" max="16384" width="9.00390625" style="2" customWidth="1"/>
  </cols>
  <sheetData>
    <row r="1" ht="18">
      <c r="A1" s="8" t="s">
        <v>212</v>
      </c>
    </row>
    <row r="2" ht="15" thickBot="1"/>
    <row r="3" spans="2:7" ht="28.5" customHeight="1">
      <c r="B3" s="460" t="s">
        <v>203</v>
      </c>
      <c r="C3" s="461"/>
      <c r="D3" s="457"/>
      <c r="E3" s="458"/>
      <c r="F3" s="459"/>
      <c r="G3" s="185" t="s">
        <v>401</v>
      </c>
    </row>
    <row r="4" spans="2:8" ht="28.5" customHeight="1">
      <c r="B4" s="460" t="s">
        <v>205</v>
      </c>
      <c r="C4" s="461"/>
      <c r="D4" s="462"/>
      <c r="E4" s="463"/>
      <c r="F4" s="464"/>
      <c r="G4" s="4" t="s">
        <v>402</v>
      </c>
      <c r="H4" s="3"/>
    </row>
    <row r="5" spans="2:8" ht="28.5" customHeight="1">
      <c r="B5" s="460" t="s">
        <v>206</v>
      </c>
      <c r="C5" s="461"/>
      <c r="D5" s="471"/>
      <c r="E5" s="472"/>
      <c r="F5" s="473"/>
      <c r="G5" s="4" t="s">
        <v>365</v>
      </c>
      <c r="H5" s="3"/>
    </row>
    <row r="6" spans="2:7" ht="28.5" customHeight="1">
      <c r="B6" s="460" t="s">
        <v>204</v>
      </c>
      <c r="C6" s="461"/>
      <c r="D6" s="465"/>
      <c r="E6" s="466"/>
      <c r="F6" s="467"/>
      <c r="G6" s="4" t="s">
        <v>366</v>
      </c>
    </row>
    <row r="7" spans="2:7" ht="28.5" customHeight="1">
      <c r="B7" s="460" t="s">
        <v>202</v>
      </c>
      <c r="C7" s="461"/>
      <c r="D7" s="468"/>
      <c r="E7" s="469"/>
      <c r="F7" s="470"/>
      <c r="G7" s="4" t="s">
        <v>98</v>
      </c>
    </row>
    <row r="8" spans="2:9" ht="28.5" customHeight="1" thickBot="1">
      <c r="B8" s="460" t="s">
        <v>37</v>
      </c>
      <c r="C8" s="461"/>
      <c r="D8" s="454"/>
      <c r="E8" s="455"/>
      <c r="F8" s="456"/>
      <c r="G8" s="4" t="s">
        <v>130</v>
      </c>
      <c r="I8" s="3"/>
    </row>
    <row r="9" spans="1:13" ht="30" customHeight="1" thickBot="1">
      <c r="A9" s="171"/>
      <c r="B9" s="452" t="s">
        <v>214</v>
      </c>
      <c r="C9" s="453"/>
      <c r="D9" s="191"/>
      <c r="E9" s="192" t="s">
        <v>215</v>
      </c>
      <c r="F9" s="193"/>
      <c r="G9" s="171"/>
      <c r="H9" s="193"/>
      <c r="M9"/>
    </row>
    <row r="10" spans="1:13" ht="15">
      <c r="A10" s="171"/>
      <c r="B10" s="171"/>
      <c r="C10" s="171"/>
      <c r="D10" s="171"/>
      <c r="E10" s="171"/>
      <c r="F10" s="171"/>
      <c r="G10" s="171"/>
      <c r="H10" s="171"/>
      <c r="I10" s="171"/>
      <c r="J10" s="171"/>
      <c r="M10"/>
    </row>
    <row r="11" spans="1:13" ht="15">
      <c r="A11" s="171"/>
      <c r="B11" s="171"/>
      <c r="C11" s="171"/>
      <c r="D11" s="171"/>
      <c r="E11" s="171"/>
      <c r="F11" s="171"/>
      <c r="G11" s="171"/>
      <c r="H11" s="171"/>
      <c r="I11" s="171"/>
      <c r="J11" s="171"/>
      <c r="M11"/>
    </row>
    <row r="12" spans="1:13" ht="13.5">
      <c r="A12" s="171"/>
      <c r="B12" s="171"/>
      <c r="C12" s="171"/>
      <c r="D12" s="171"/>
      <c r="E12" s="171"/>
      <c r="F12" s="171"/>
      <c r="G12" s="171"/>
      <c r="H12" s="171"/>
      <c r="I12" s="171"/>
      <c r="J12" s="171"/>
      <c r="M12"/>
    </row>
    <row r="13" spans="1:13" ht="13.5">
      <c r="A13" s="171"/>
      <c r="B13" s="171"/>
      <c r="C13" s="171"/>
      <c r="D13" s="171"/>
      <c r="E13" s="171"/>
      <c r="F13" s="171"/>
      <c r="G13" s="171"/>
      <c r="H13" s="171"/>
      <c r="I13" s="171"/>
      <c r="J13" s="171"/>
      <c r="M13"/>
    </row>
    <row r="14" spans="1:13" ht="13.5">
      <c r="A14" s="171"/>
      <c r="B14" s="171"/>
      <c r="C14" s="171"/>
      <c r="D14" s="171"/>
      <c r="E14" s="171"/>
      <c r="F14" s="171"/>
      <c r="G14" s="171"/>
      <c r="H14" s="171"/>
      <c r="I14" s="171"/>
      <c r="J14" s="171"/>
      <c r="M14"/>
    </row>
    <row r="15" spans="1:13" ht="13.5">
      <c r="A15" s="171"/>
      <c r="B15" s="171"/>
      <c r="C15" s="171"/>
      <c r="D15" s="171"/>
      <c r="E15" s="171"/>
      <c r="F15" s="171"/>
      <c r="G15" s="171"/>
      <c r="H15" s="171"/>
      <c r="I15" s="171"/>
      <c r="J15" s="171"/>
      <c r="M15"/>
    </row>
    <row r="16" spans="1:13" ht="13.5">
      <c r="A16" s="171"/>
      <c r="B16" s="171"/>
      <c r="C16" s="171"/>
      <c r="D16" s="171"/>
      <c r="E16" s="171"/>
      <c r="F16" s="171"/>
      <c r="G16" s="171"/>
      <c r="H16" s="171"/>
      <c r="I16" s="171"/>
      <c r="J16" s="171"/>
      <c r="M16"/>
    </row>
    <row r="17" spans="1:13" ht="13.5">
      <c r="A17" s="171"/>
      <c r="B17" s="171"/>
      <c r="C17" s="171"/>
      <c r="D17" s="171"/>
      <c r="E17" s="171"/>
      <c r="F17" s="171"/>
      <c r="G17" s="171"/>
      <c r="H17" s="171"/>
      <c r="I17" s="171"/>
      <c r="J17" s="171"/>
      <c r="M17"/>
    </row>
    <row r="18" spans="1:13" ht="13.5">
      <c r="A18" s="171"/>
      <c r="B18" s="171"/>
      <c r="C18" s="171"/>
      <c r="D18" s="171"/>
      <c r="E18" s="171"/>
      <c r="F18" s="171"/>
      <c r="G18" s="171"/>
      <c r="H18" s="171"/>
      <c r="I18" s="171"/>
      <c r="J18" s="171"/>
      <c r="M18"/>
    </row>
    <row r="19" spans="1:13" ht="13.5">
      <c r="A19" s="171"/>
      <c r="B19" s="171"/>
      <c r="C19" s="171"/>
      <c r="D19" s="171"/>
      <c r="E19" s="171"/>
      <c r="F19" s="171"/>
      <c r="G19" s="171"/>
      <c r="H19" s="171"/>
      <c r="I19" s="171"/>
      <c r="J19" s="171"/>
      <c r="M19"/>
    </row>
    <row r="20" spans="1:13" ht="13.5">
      <c r="A20" s="171"/>
      <c r="B20" s="171"/>
      <c r="C20" s="171"/>
      <c r="D20" s="171"/>
      <c r="E20" s="171"/>
      <c r="F20" s="171"/>
      <c r="G20" s="171"/>
      <c r="H20" s="171"/>
      <c r="I20" s="171"/>
      <c r="J20" s="171"/>
      <c r="M20"/>
    </row>
    <row r="21" spans="1:13" ht="13.5">
      <c r="A21" s="171"/>
      <c r="B21" s="171"/>
      <c r="C21" s="171"/>
      <c r="D21" s="171"/>
      <c r="E21" s="171"/>
      <c r="F21" s="171"/>
      <c r="G21" s="171"/>
      <c r="H21" s="171"/>
      <c r="I21" s="171"/>
      <c r="J21" s="171"/>
      <c r="M21"/>
    </row>
    <row r="22" spans="1:13" ht="13.5">
      <c r="A22" s="171"/>
      <c r="B22" s="171"/>
      <c r="C22" s="171"/>
      <c r="D22" s="171"/>
      <c r="E22" s="171"/>
      <c r="F22" s="171"/>
      <c r="G22" s="171"/>
      <c r="H22" s="171"/>
      <c r="I22" s="171"/>
      <c r="J22" s="171"/>
      <c r="M22"/>
    </row>
    <row r="23" spans="1:13" ht="13.5">
      <c r="A23" s="171"/>
      <c r="B23" s="171"/>
      <c r="C23" s="171"/>
      <c r="D23" s="171"/>
      <c r="E23" s="171"/>
      <c r="F23" s="171"/>
      <c r="G23" s="171"/>
      <c r="H23" s="171"/>
      <c r="I23" s="171"/>
      <c r="J23" s="171"/>
      <c r="M23"/>
    </row>
    <row r="24" spans="1:13" ht="13.5">
      <c r="A24" s="171"/>
      <c r="B24" s="171"/>
      <c r="C24" s="171"/>
      <c r="D24" s="171"/>
      <c r="E24" s="171"/>
      <c r="F24" s="171"/>
      <c r="G24" s="171"/>
      <c r="H24" s="171"/>
      <c r="I24" s="171"/>
      <c r="J24" s="171"/>
      <c r="M24"/>
    </row>
    <row r="25" spans="1:13" ht="13.5">
      <c r="A25" s="171"/>
      <c r="B25" s="171"/>
      <c r="C25" s="171"/>
      <c r="D25" s="171"/>
      <c r="E25" s="171"/>
      <c r="F25" s="171"/>
      <c r="G25" s="171"/>
      <c r="H25" s="171"/>
      <c r="I25" s="171"/>
      <c r="J25" s="171"/>
      <c r="M25"/>
    </row>
    <row r="26" spans="1:13" ht="13.5">
      <c r="A26" s="171"/>
      <c r="B26" s="171"/>
      <c r="C26" s="171"/>
      <c r="D26" s="171"/>
      <c r="E26" s="171"/>
      <c r="F26" s="171"/>
      <c r="G26" s="171"/>
      <c r="H26" s="171"/>
      <c r="I26" s="171"/>
      <c r="J26" s="171"/>
      <c r="M26"/>
    </row>
    <row r="27" spans="1:13" ht="13.5">
      <c r="A27" s="171"/>
      <c r="B27" s="171"/>
      <c r="C27" s="171"/>
      <c r="D27" s="171"/>
      <c r="E27" s="171"/>
      <c r="F27" s="171"/>
      <c r="G27" s="171"/>
      <c r="H27" s="171"/>
      <c r="I27" s="171"/>
      <c r="J27" s="171"/>
      <c r="M27"/>
    </row>
    <row r="28" spans="1:13" ht="13.5">
      <c r="A28" s="171"/>
      <c r="B28" s="171"/>
      <c r="C28" s="171"/>
      <c r="D28" s="171"/>
      <c r="E28" s="171"/>
      <c r="F28" s="171"/>
      <c r="G28" s="171"/>
      <c r="H28" s="171"/>
      <c r="I28" s="171"/>
      <c r="J28" s="171"/>
      <c r="M28"/>
    </row>
    <row r="29" spans="1:13" ht="13.5">
      <c r="A29" s="171"/>
      <c r="B29" s="171"/>
      <c r="C29" s="171"/>
      <c r="D29" s="171"/>
      <c r="E29" s="171"/>
      <c r="F29" s="171"/>
      <c r="G29" s="171"/>
      <c r="H29" s="171"/>
      <c r="I29" s="171"/>
      <c r="J29" s="171"/>
      <c r="M29"/>
    </row>
    <row r="30" spans="1:13" ht="13.5">
      <c r="A30" s="171"/>
      <c r="B30" s="171"/>
      <c r="C30" s="171"/>
      <c r="D30" s="171"/>
      <c r="E30" s="171"/>
      <c r="F30" s="171"/>
      <c r="G30" s="171"/>
      <c r="H30" s="171"/>
      <c r="I30" s="171"/>
      <c r="J30" s="171"/>
      <c r="M30"/>
    </row>
    <row r="31" spans="1:13" ht="13.5">
      <c r="A31" s="171"/>
      <c r="B31" s="171"/>
      <c r="C31" s="171"/>
      <c r="D31" s="171"/>
      <c r="E31" s="171"/>
      <c r="F31" s="171"/>
      <c r="G31" s="171"/>
      <c r="H31" s="171"/>
      <c r="I31" s="171"/>
      <c r="J31" s="171"/>
      <c r="M31"/>
    </row>
    <row r="32" spans="1:13" ht="13.5">
      <c r="A32" s="171"/>
      <c r="B32" s="171"/>
      <c r="C32" s="171"/>
      <c r="D32" s="171"/>
      <c r="E32" s="171"/>
      <c r="F32" s="171"/>
      <c r="G32" s="171"/>
      <c r="H32" s="171"/>
      <c r="M32"/>
    </row>
    <row r="33" spans="1:13" ht="13.5">
      <c r="A33" s="171"/>
      <c r="B33" s="171"/>
      <c r="C33" s="171"/>
      <c r="D33" s="171"/>
      <c r="E33" s="171"/>
      <c r="F33" s="171"/>
      <c r="G33" s="171"/>
      <c r="H33" s="171"/>
      <c r="M33"/>
    </row>
    <row r="34" spans="1:13" ht="13.5">
      <c r="A34" s="171"/>
      <c r="B34" s="171"/>
      <c r="C34" s="171"/>
      <c r="D34" s="171"/>
      <c r="E34" s="171"/>
      <c r="F34" s="171"/>
      <c r="G34" s="171"/>
      <c r="H34" s="171"/>
      <c r="M34"/>
    </row>
    <row r="35" spans="1:13" ht="13.5">
      <c r="A35" s="171"/>
      <c r="B35" s="171"/>
      <c r="C35" s="171"/>
      <c r="D35" s="171"/>
      <c r="E35" s="171"/>
      <c r="F35" s="171"/>
      <c r="G35" s="171"/>
      <c r="H35" s="171"/>
      <c r="M35"/>
    </row>
    <row r="36" spans="1:13" ht="13.5">
      <c r="A36" s="171"/>
      <c r="B36" s="171"/>
      <c r="C36" s="171"/>
      <c r="D36" s="171"/>
      <c r="E36" s="171"/>
      <c r="F36" s="171"/>
      <c r="G36" s="171"/>
      <c r="H36" s="171"/>
      <c r="M36"/>
    </row>
    <row r="37" spans="1:13" ht="13.5">
      <c r="A37" s="171"/>
      <c r="B37" s="171"/>
      <c r="C37" s="171"/>
      <c r="D37" s="171"/>
      <c r="E37" s="171"/>
      <c r="F37" s="171"/>
      <c r="G37" s="171"/>
      <c r="H37" s="171"/>
      <c r="M37"/>
    </row>
    <row r="38" spans="1:13" ht="13.5">
      <c r="A38" s="171"/>
      <c r="B38" s="171"/>
      <c r="C38" s="171"/>
      <c r="D38" s="171"/>
      <c r="E38" s="171"/>
      <c r="F38" s="171"/>
      <c r="G38" s="171"/>
      <c r="H38" s="171"/>
      <c r="M38"/>
    </row>
    <row r="39" spans="1:13" ht="13.5">
      <c r="A39" s="171"/>
      <c r="B39" s="171"/>
      <c r="C39" s="171"/>
      <c r="D39" s="171"/>
      <c r="E39" s="171"/>
      <c r="F39" s="171"/>
      <c r="G39" s="171"/>
      <c r="H39" s="171"/>
      <c r="M39"/>
    </row>
    <row r="40" spans="1:13" ht="13.5">
      <c r="A40" s="171"/>
      <c r="B40" s="171"/>
      <c r="C40" s="171"/>
      <c r="D40" s="171"/>
      <c r="E40" s="171"/>
      <c r="F40" s="171"/>
      <c r="G40" s="171"/>
      <c r="H40" s="171"/>
      <c r="M40"/>
    </row>
    <row r="41" spans="1:13" ht="13.5">
      <c r="A41" s="171"/>
      <c r="B41" s="171"/>
      <c r="C41" s="171"/>
      <c r="D41" s="171"/>
      <c r="E41" s="171"/>
      <c r="F41" s="171"/>
      <c r="G41" s="171"/>
      <c r="H41" s="171"/>
      <c r="M41"/>
    </row>
    <row r="42" spans="1:13" ht="13.5">
      <c r="A42" s="171"/>
      <c r="B42" s="171"/>
      <c r="C42" s="171"/>
      <c r="D42" s="171"/>
      <c r="E42" s="171"/>
      <c r="F42" s="171"/>
      <c r="G42" s="171"/>
      <c r="H42" s="171"/>
      <c r="M42"/>
    </row>
    <row r="43" spans="1:13" ht="13.5">
      <c r="A43" s="171"/>
      <c r="B43" s="171"/>
      <c r="C43" s="171"/>
      <c r="D43" s="171"/>
      <c r="E43" s="171"/>
      <c r="F43" s="171"/>
      <c r="G43" s="171"/>
      <c r="H43" s="171"/>
      <c r="M43"/>
    </row>
    <row r="44" spans="1:13" ht="13.5">
      <c r="A44" s="171"/>
      <c r="B44" s="171"/>
      <c r="C44" s="171"/>
      <c r="D44" s="171"/>
      <c r="E44" s="171"/>
      <c r="F44" s="171"/>
      <c r="G44" s="171"/>
      <c r="H44" s="171"/>
      <c r="M44"/>
    </row>
    <row r="45" spans="1:13" ht="13.5">
      <c r="A45" s="171"/>
      <c r="B45" s="171"/>
      <c r="C45" s="171"/>
      <c r="D45" s="171"/>
      <c r="E45" s="171"/>
      <c r="F45" s="171"/>
      <c r="G45" s="171"/>
      <c r="H45" s="171"/>
      <c r="M45"/>
    </row>
    <row r="46" spans="1:13" ht="13.5">
      <c r="A46" s="171"/>
      <c r="B46" s="171"/>
      <c r="C46" s="171"/>
      <c r="D46" s="171"/>
      <c r="E46" s="171"/>
      <c r="F46" s="171"/>
      <c r="G46" s="171"/>
      <c r="H46" s="171"/>
      <c r="M46"/>
    </row>
    <row r="47" spans="1:13" ht="13.5">
      <c r="A47" s="171"/>
      <c r="B47" s="171"/>
      <c r="C47" s="171"/>
      <c r="D47" s="171"/>
      <c r="E47" s="171"/>
      <c r="F47" s="171"/>
      <c r="G47" s="171"/>
      <c r="H47" s="171"/>
      <c r="M47"/>
    </row>
    <row r="48" spans="1:13" ht="13.5">
      <c r="A48" s="171"/>
      <c r="B48" s="171"/>
      <c r="C48" s="171"/>
      <c r="D48" s="171"/>
      <c r="E48" s="171"/>
      <c r="F48" s="171"/>
      <c r="G48" s="171"/>
      <c r="H48" s="171"/>
      <c r="M48"/>
    </row>
    <row r="49" spans="1:13" ht="13.5">
      <c r="A49" s="171"/>
      <c r="B49" s="171"/>
      <c r="C49" s="171"/>
      <c r="D49" s="171"/>
      <c r="E49" s="171"/>
      <c r="F49" s="171"/>
      <c r="G49" s="171"/>
      <c r="H49" s="171"/>
      <c r="M49"/>
    </row>
    <row r="50" spans="1:13" ht="13.5">
      <c r="A50" s="171"/>
      <c r="B50" s="171"/>
      <c r="C50" s="171"/>
      <c r="D50" s="171"/>
      <c r="E50" s="171"/>
      <c r="F50" s="171"/>
      <c r="G50" s="171"/>
      <c r="H50" s="171"/>
      <c r="M50"/>
    </row>
    <row r="51" spans="1:13" ht="13.5">
      <c r="A51" s="171"/>
      <c r="B51" s="171"/>
      <c r="C51" s="171"/>
      <c r="D51" s="171"/>
      <c r="E51" s="171"/>
      <c r="F51" s="171"/>
      <c r="G51" s="171"/>
      <c r="H51" s="171"/>
      <c r="M51"/>
    </row>
    <row r="52" spans="1:13" ht="13.5">
      <c r="A52" s="171"/>
      <c r="B52" s="171"/>
      <c r="C52" s="171"/>
      <c r="D52" s="171"/>
      <c r="E52" s="171"/>
      <c r="F52" s="171"/>
      <c r="G52" s="171"/>
      <c r="H52" s="171"/>
      <c r="M52"/>
    </row>
    <row r="53" spans="1:13" ht="13.5">
      <c r="A53" s="171"/>
      <c r="B53" s="171"/>
      <c r="C53" s="171"/>
      <c r="D53" s="171"/>
      <c r="E53" s="171"/>
      <c r="F53" s="171"/>
      <c r="G53" s="171"/>
      <c r="H53" s="171"/>
      <c r="M53"/>
    </row>
    <row r="54" spans="1:13" ht="13.5">
      <c r="A54" s="171"/>
      <c r="B54" s="171"/>
      <c r="C54" s="171"/>
      <c r="D54" s="171"/>
      <c r="E54" s="171"/>
      <c r="F54" s="171"/>
      <c r="G54" s="171"/>
      <c r="H54" s="171"/>
      <c r="M54"/>
    </row>
    <row r="55" spans="1:13" ht="13.5">
      <c r="A55" s="171"/>
      <c r="B55" s="171"/>
      <c r="C55" s="171"/>
      <c r="D55" s="171"/>
      <c r="E55" s="171"/>
      <c r="F55" s="171"/>
      <c r="G55" s="171"/>
      <c r="H55" s="171"/>
      <c r="M55"/>
    </row>
    <row r="56" spans="1:13" ht="13.5">
      <c r="A56" s="171"/>
      <c r="B56" s="171"/>
      <c r="C56" s="171"/>
      <c r="D56" s="171"/>
      <c r="E56" s="171"/>
      <c r="F56" s="171"/>
      <c r="G56" s="171"/>
      <c r="H56" s="171"/>
      <c r="M56"/>
    </row>
    <row r="57" spans="1:13" ht="13.5">
      <c r="A57" s="171"/>
      <c r="B57" s="171"/>
      <c r="C57" s="171"/>
      <c r="D57" s="171"/>
      <c r="E57" s="171"/>
      <c r="F57" s="171"/>
      <c r="G57" s="171"/>
      <c r="H57" s="171"/>
      <c r="M57"/>
    </row>
    <row r="58" spans="1:13" ht="13.5">
      <c r="A58" s="171"/>
      <c r="B58" s="171"/>
      <c r="C58" s="171"/>
      <c r="D58" s="171"/>
      <c r="E58" s="171"/>
      <c r="F58" s="171"/>
      <c r="G58" s="171"/>
      <c r="H58" s="171"/>
      <c r="M58"/>
    </row>
    <row r="59" spans="1:8" ht="13.5">
      <c r="A59" s="171"/>
      <c r="B59" s="171"/>
      <c r="C59" s="171"/>
      <c r="D59" s="171"/>
      <c r="E59" s="171"/>
      <c r="F59" s="171"/>
      <c r="G59" s="171"/>
      <c r="H59" s="171"/>
    </row>
    <row r="60" spans="1:8" ht="13.5">
      <c r="A60" s="171"/>
      <c r="B60" s="171"/>
      <c r="C60" s="171"/>
      <c r="D60" s="171"/>
      <c r="E60" s="171"/>
      <c r="F60" s="171"/>
      <c r="G60" s="171"/>
      <c r="H60" s="171"/>
    </row>
    <row r="61" spans="1:8" ht="13.5">
      <c r="A61" s="171"/>
      <c r="B61" s="171"/>
      <c r="C61" s="171"/>
      <c r="D61" s="171"/>
      <c r="E61" s="171"/>
      <c r="F61" s="171"/>
      <c r="G61" s="171"/>
      <c r="H61" s="171"/>
    </row>
    <row r="62" spans="1:8" ht="13.5">
      <c r="A62" s="171"/>
      <c r="B62" s="171"/>
      <c r="C62" s="171"/>
      <c r="D62" s="171"/>
      <c r="E62" s="171"/>
      <c r="F62" s="171"/>
      <c r="G62" s="171"/>
      <c r="H62" s="171"/>
    </row>
    <row r="63" spans="1:8" ht="13.5">
      <c r="A63" s="171"/>
      <c r="B63" s="171"/>
      <c r="C63" s="171"/>
      <c r="D63" s="171"/>
      <c r="E63" s="171"/>
      <c r="F63" s="171"/>
      <c r="G63" s="171"/>
      <c r="H63" s="171"/>
    </row>
    <row r="64" spans="1:8" ht="13.5">
      <c r="A64" s="171"/>
      <c r="B64" s="171"/>
      <c r="C64" s="171"/>
      <c r="D64" s="171"/>
      <c r="E64" s="171"/>
      <c r="F64" s="171"/>
      <c r="G64" s="171"/>
      <c r="H64" s="171"/>
    </row>
    <row r="65" spans="1:8" ht="13.5">
      <c r="A65" s="171"/>
      <c r="B65" s="171"/>
      <c r="C65" s="171"/>
      <c r="D65" s="171"/>
      <c r="E65" s="171"/>
      <c r="F65" s="171"/>
      <c r="G65" s="171"/>
      <c r="H65" s="171"/>
    </row>
    <row r="66" spans="1:8" ht="13.5">
      <c r="A66" s="171"/>
      <c r="B66" s="171"/>
      <c r="C66" s="171"/>
      <c r="D66" s="171"/>
      <c r="E66" s="171"/>
      <c r="F66" s="171"/>
      <c r="G66" s="171"/>
      <c r="H66" s="171"/>
    </row>
    <row r="67" spans="1:8" ht="13.5">
      <c r="A67" s="171"/>
      <c r="B67" s="171"/>
      <c r="C67" s="171"/>
      <c r="D67" s="171"/>
      <c r="E67" s="171"/>
      <c r="F67" s="171"/>
      <c r="G67" s="171"/>
      <c r="H67" s="171"/>
    </row>
    <row r="68" spans="1:8" ht="13.5">
      <c r="A68" s="171"/>
      <c r="B68" s="171"/>
      <c r="C68" s="171"/>
      <c r="D68" s="171"/>
      <c r="E68" s="171"/>
      <c r="F68" s="171"/>
      <c r="G68" s="171"/>
      <c r="H68" s="171"/>
    </row>
    <row r="69" spans="1:8" ht="13.5">
      <c r="A69" s="171"/>
      <c r="B69" s="171"/>
      <c r="C69" s="171"/>
      <c r="D69" s="171"/>
      <c r="E69" s="171"/>
      <c r="F69" s="171"/>
      <c r="G69" s="171"/>
      <c r="H69" s="171"/>
    </row>
    <row r="70" spans="1:8" ht="13.5">
      <c r="A70" s="171"/>
      <c r="B70" s="171"/>
      <c r="C70" s="171"/>
      <c r="D70" s="171"/>
      <c r="E70" s="171"/>
      <c r="F70" s="171"/>
      <c r="G70" s="171"/>
      <c r="H70" s="171"/>
    </row>
    <row r="71" spans="1:8" ht="13.5">
      <c r="A71" s="171"/>
      <c r="B71" s="171"/>
      <c r="C71" s="171"/>
      <c r="D71" s="171"/>
      <c r="E71" s="171"/>
      <c r="F71" s="171"/>
      <c r="G71" s="171"/>
      <c r="H71" s="171"/>
    </row>
    <row r="72" spans="1:8" ht="13.5">
      <c r="A72" s="171"/>
      <c r="B72" s="171"/>
      <c r="C72" s="171"/>
      <c r="D72" s="171"/>
      <c r="E72" s="171"/>
      <c r="F72" s="171"/>
      <c r="G72" s="171"/>
      <c r="H72" s="171"/>
    </row>
    <row r="73" spans="1:8" ht="13.5">
      <c r="A73" s="171"/>
      <c r="B73" s="171"/>
      <c r="C73" s="171"/>
      <c r="D73" s="171"/>
      <c r="E73" s="171"/>
      <c r="F73" s="171"/>
      <c r="G73" s="171"/>
      <c r="H73" s="171"/>
    </row>
    <row r="74" spans="1:8" ht="13.5">
      <c r="A74" s="171"/>
      <c r="B74" s="171"/>
      <c r="C74" s="171"/>
      <c r="D74" s="171"/>
      <c r="E74" s="171"/>
      <c r="F74" s="171"/>
      <c r="G74" s="171"/>
      <c r="H74" s="171"/>
    </row>
    <row r="75" spans="1:8" ht="13.5">
      <c r="A75" s="171"/>
      <c r="B75" s="171"/>
      <c r="C75" s="171"/>
      <c r="D75" s="171"/>
      <c r="E75" s="171"/>
      <c r="F75" s="171"/>
      <c r="G75" s="171"/>
      <c r="H75" s="171"/>
    </row>
    <row r="76" spans="1:8" ht="13.5">
      <c r="A76" s="171"/>
      <c r="B76" s="171"/>
      <c r="C76" s="171"/>
      <c r="D76" s="171"/>
      <c r="E76" s="171"/>
      <c r="F76" s="171"/>
      <c r="G76" s="171"/>
      <c r="H76" s="171"/>
    </row>
    <row r="77" spans="1:8" ht="13.5">
      <c r="A77" s="171"/>
      <c r="B77" s="171"/>
      <c r="C77" s="171"/>
      <c r="D77" s="171"/>
      <c r="E77" s="171"/>
      <c r="F77" s="171"/>
      <c r="G77" s="171"/>
      <c r="H77" s="171"/>
    </row>
    <row r="78" spans="1:8" ht="13.5">
      <c r="A78" s="171"/>
      <c r="B78" s="171"/>
      <c r="C78" s="171"/>
      <c r="D78" s="171"/>
      <c r="E78" s="171"/>
      <c r="F78" s="171"/>
      <c r="G78" s="171"/>
      <c r="H78" s="171"/>
    </row>
    <row r="79" spans="1:8" ht="13.5">
      <c r="A79" s="171"/>
      <c r="B79" s="171"/>
      <c r="C79" s="171"/>
      <c r="D79" s="171"/>
      <c r="E79" s="171"/>
      <c r="F79" s="171"/>
      <c r="G79" s="171"/>
      <c r="H79" s="171"/>
    </row>
    <row r="80" spans="1:8" ht="13.5">
      <c r="A80" s="171"/>
      <c r="B80" s="171"/>
      <c r="C80" s="171"/>
      <c r="D80" s="171"/>
      <c r="E80" s="171"/>
      <c r="F80" s="171"/>
      <c r="G80" s="171"/>
      <c r="H80" s="171"/>
    </row>
    <row r="81" spans="1:8" ht="13.5">
      <c r="A81" s="171"/>
      <c r="B81" s="171"/>
      <c r="C81" s="171"/>
      <c r="D81" s="171"/>
      <c r="E81" s="171"/>
      <c r="F81" s="171"/>
      <c r="G81" s="171"/>
      <c r="H81" s="171"/>
    </row>
    <row r="82" spans="1:8" ht="13.5">
      <c r="A82" s="171"/>
      <c r="B82" s="171"/>
      <c r="C82" s="171"/>
      <c r="D82" s="171"/>
      <c r="E82" s="171"/>
      <c r="F82" s="171"/>
      <c r="G82" s="171"/>
      <c r="H82" s="171"/>
    </row>
    <row r="83" spans="1:8" ht="13.5">
      <c r="A83" s="171"/>
      <c r="B83" s="171"/>
      <c r="C83" s="171"/>
      <c r="D83" s="171"/>
      <c r="E83" s="171"/>
      <c r="F83" s="171"/>
      <c r="G83" s="171"/>
      <c r="H83" s="171"/>
    </row>
    <row r="84" spans="1:8" ht="13.5">
      <c r="A84" s="171"/>
      <c r="B84" s="171"/>
      <c r="C84" s="171"/>
      <c r="D84" s="171"/>
      <c r="E84" s="171"/>
      <c r="F84" s="171"/>
      <c r="G84" s="171"/>
      <c r="H84" s="171"/>
    </row>
    <row r="85" spans="1:8" ht="13.5">
      <c r="A85" s="171"/>
      <c r="B85" s="171"/>
      <c r="C85" s="171"/>
      <c r="D85" s="171"/>
      <c r="E85" s="171"/>
      <c r="F85" s="171"/>
      <c r="G85" s="171"/>
      <c r="H85" s="171"/>
    </row>
    <row r="86" spans="1:8" ht="13.5">
      <c r="A86" s="171"/>
      <c r="B86" s="171"/>
      <c r="C86" s="171"/>
      <c r="D86" s="171"/>
      <c r="E86" s="171"/>
      <c r="F86" s="171"/>
      <c r="G86" s="171"/>
      <c r="H86" s="171"/>
    </row>
    <row r="87" spans="1:8" ht="13.5">
      <c r="A87" s="171"/>
      <c r="B87" s="171"/>
      <c r="C87" s="171"/>
      <c r="D87" s="171"/>
      <c r="E87" s="171"/>
      <c r="F87" s="171"/>
      <c r="G87" s="171"/>
      <c r="H87" s="171"/>
    </row>
    <row r="88" spans="1:8" ht="13.5">
      <c r="A88" s="171"/>
      <c r="B88" s="171"/>
      <c r="C88" s="171"/>
      <c r="D88" s="171"/>
      <c r="E88" s="171"/>
      <c r="F88" s="171"/>
      <c r="G88" s="171"/>
      <c r="H88" s="171"/>
    </row>
    <row r="89" spans="1:8" ht="13.5">
      <c r="A89" s="171"/>
      <c r="B89" s="171"/>
      <c r="C89" s="171"/>
      <c r="D89" s="171"/>
      <c r="E89" s="171"/>
      <c r="F89" s="171"/>
      <c r="G89" s="171"/>
      <c r="H89" s="171"/>
    </row>
    <row r="90" spans="1:8" ht="13.5">
      <c r="A90" s="171"/>
      <c r="B90" s="171"/>
      <c r="C90" s="171"/>
      <c r="D90" s="171"/>
      <c r="E90" s="171"/>
      <c r="F90" s="171"/>
      <c r="G90" s="171"/>
      <c r="H90" s="171"/>
    </row>
    <row r="91" spans="1:8" ht="13.5">
      <c r="A91" s="171"/>
      <c r="B91" s="171"/>
      <c r="C91" s="171"/>
      <c r="D91" s="171"/>
      <c r="E91" s="171"/>
      <c r="F91" s="171"/>
      <c r="G91" s="171"/>
      <c r="H91" s="171"/>
    </row>
    <row r="92" spans="1:8" ht="13.5">
      <c r="A92" s="171"/>
      <c r="B92" s="171"/>
      <c r="C92" s="171"/>
      <c r="D92" s="171"/>
      <c r="E92" s="171"/>
      <c r="F92" s="171"/>
      <c r="G92" s="171"/>
      <c r="H92" s="171"/>
    </row>
    <row r="93" spans="1:8" ht="13.5">
      <c r="A93" s="171"/>
      <c r="B93" s="171"/>
      <c r="C93" s="171"/>
      <c r="D93" s="171"/>
      <c r="E93" s="171"/>
      <c r="F93" s="171"/>
      <c r="G93" s="171"/>
      <c r="H93" s="171"/>
    </row>
    <row r="94" spans="1:8" ht="13.5">
      <c r="A94" s="171"/>
      <c r="B94" s="171"/>
      <c r="C94" s="171"/>
      <c r="D94" s="171"/>
      <c r="E94" s="171"/>
      <c r="F94" s="171"/>
      <c r="G94" s="171"/>
      <c r="H94" s="171"/>
    </row>
    <row r="95" spans="1:8" ht="13.5">
      <c r="A95" s="171"/>
      <c r="B95" s="171"/>
      <c r="C95" s="171"/>
      <c r="D95" s="171"/>
      <c r="E95" s="171"/>
      <c r="F95" s="171"/>
      <c r="G95" s="171"/>
      <c r="H95" s="171"/>
    </row>
    <row r="96" spans="1:8" ht="13.5">
      <c r="A96" s="171"/>
      <c r="B96" s="171"/>
      <c r="C96" s="171"/>
      <c r="D96" s="171"/>
      <c r="E96" s="171"/>
      <c r="F96" s="171"/>
      <c r="G96" s="171"/>
      <c r="H96" s="171"/>
    </row>
    <row r="97" spans="1:8" ht="13.5">
      <c r="A97" s="171"/>
      <c r="B97" s="171"/>
      <c r="C97" s="171"/>
      <c r="D97" s="171"/>
      <c r="E97" s="171"/>
      <c r="F97" s="171"/>
      <c r="G97" s="171"/>
      <c r="H97" s="171"/>
    </row>
    <row r="98" spans="1:8" ht="13.5">
      <c r="A98" s="171"/>
      <c r="B98" s="171"/>
      <c r="C98" s="171"/>
      <c r="D98" s="171"/>
      <c r="E98" s="171"/>
      <c r="F98" s="171"/>
      <c r="G98" s="171"/>
      <c r="H98" s="171"/>
    </row>
    <row r="99" spans="1:8" ht="13.5">
      <c r="A99" s="171"/>
      <c r="B99" s="171"/>
      <c r="C99" s="171"/>
      <c r="D99" s="171"/>
      <c r="E99" s="171"/>
      <c r="F99" s="171"/>
      <c r="G99" s="171"/>
      <c r="H99" s="171"/>
    </row>
    <row r="100" spans="1:8" ht="13.5">
      <c r="A100" s="171"/>
      <c r="B100" s="171"/>
      <c r="C100" s="171"/>
      <c r="D100" s="171"/>
      <c r="E100" s="171"/>
      <c r="F100" s="171"/>
      <c r="G100" s="171"/>
      <c r="H100" s="171"/>
    </row>
    <row r="101" spans="1:8" ht="13.5">
      <c r="A101" s="171"/>
      <c r="B101" s="171"/>
      <c r="C101" s="171"/>
      <c r="D101" s="171"/>
      <c r="E101" s="171"/>
      <c r="F101" s="171"/>
      <c r="G101" s="171"/>
      <c r="H101" s="171"/>
    </row>
    <row r="102" spans="1:8" ht="13.5">
      <c r="A102" s="171"/>
      <c r="B102" s="171"/>
      <c r="C102" s="171"/>
      <c r="D102" s="171"/>
      <c r="E102" s="171"/>
      <c r="F102" s="171"/>
      <c r="G102" s="171"/>
      <c r="H102" s="171"/>
    </row>
    <row r="103" spans="1:8" ht="13.5">
      <c r="A103" s="171"/>
      <c r="B103" s="171"/>
      <c r="C103" s="171"/>
      <c r="D103" s="171"/>
      <c r="E103" s="171"/>
      <c r="F103" s="171"/>
      <c r="G103" s="171"/>
      <c r="H103" s="171"/>
    </row>
    <row r="104" spans="1:8" ht="13.5">
      <c r="A104" s="171"/>
      <c r="B104" s="171"/>
      <c r="C104" s="171"/>
      <c r="D104" s="171"/>
      <c r="E104" s="171"/>
      <c r="F104" s="171"/>
      <c r="G104" s="171"/>
      <c r="H104" s="171"/>
    </row>
    <row r="105" spans="1:8" ht="13.5">
      <c r="A105" s="171"/>
      <c r="B105" s="171"/>
      <c r="C105" s="171"/>
      <c r="D105" s="171"/>
      <c r="E105" s="171"/>
      <c r="F105" s="171"/>
      <c r="G105" s="171"/>
      <c r="H105" s="171"/>
    </row>
    <row r="106" spans="1:8" ht="13.5">
      <c r="A106" s="171"/>
      <c r="B106" s="171"/>
      <c r="C106" s="171"/>
      <c r="D106" s="171"/>
      <c r="E106" s="171"/>
      <c r="F106" s="171"/>
      <c r="G106" s="171"/>
      <c r="H106" s="171"/>
    </row>
    <row r="107" spans="1:8" ht="13.5">
      <c r="A107" s="171"/>
      <c r="B107" s="171"/>
      <c r="C107" s="171"/>
      <c r="D107" s="171"/>
      <c r="E107" s="171"/>
      <c r="F107" s="171"/>
      <c r="G107" s="171"/>
      <c r="H107" s="171"/>
    </row>
    <row r="108" spans="1:8" ht="13.5">
      <c r="A108" s="171"/>
      <c r="B108" s="171"/>
      <c r="C108" s="171"/>
      <c r="D108" s="171"/>
      <c r="E108" s="171"/>
      <c r="F108" s="171"/>
      <c r="G108" s="171"/>
      <c r="H108" s="171"/>
    </row>
    <row r="109" spans="1:8" ht="13.5">
      <c r="A109" s="171"/>
      <c r="B109" s="171"/>
      <c r="C109" s="171"/>
      <c r="D109" s="171"/>
      <c r="E109" s="171"/>
      <c r="F109" s="171"/>
      <c r="G109" s="171"/>
      <c r="H109" s="171"/>
    </row>
    <row r="110" spans="1:8" ht="13.5">
      <c r="A110" s="171"/>
      <c r="B110" s="171"/>
      <c r="C110" s="171"/>
      <c r="D110" s="171"/>
      <c r="E110" s="171"/>
      <c r="F110" s="171"/>
      <c r="G110" s="171"/>
      <c r="H110" s="171"/>
    </row>
    <row r="111" spans="1:8" ht="13.5">
      <c r="A111" s="171"/>
      <c r="B111" s="171"/>
      <c r="C111" s="171"/>
      <c r="D111" s="171"/>
      <c r="E111" s="171"/>
      <c r="F111" s="171"/>
      <c r="G111" s="171"/>
      <c r="H111" s="171"/>
    </row>
    <row r="112" spans="1:8" ht="13.5">
      <c r="A112" s="171"/>
      <c r="B112" s="171"/>
      <c r="C112" s="171"/>
      <c r="D112" s="171"/>
      <c r="E112" s="171"/>
      <c r="F112" s="171"/>
      <c r="G112" s="171"/>
      <c r="H112" s="171"/>
    </row>
    <row r="113" spans="1:8" ht="13.5">
      <c r="A113" s="171"/>
      <c r="B113" s="171"/>
      <c r="C113" s="171"/>
      <c r="D113" s="171"/>
      <c r="E113" s="171"/>
      <c r="F113" s="171"/>
      <c r="G113" s="171"/>
      <c r="H113" s="171"/>
    </row>
    <row r="114" spans="1:8" ht="13.5">
      <c r="A114" s="171"/>
      <c r="B114" s="171"/>
      <c r="C114" s="171"/>
      <c r="D114" s="171"/>
      <c r="E114" s="171"/>
      <c r="F114" s="171"/>
      <c r="G114" s="171"/>
      <c r="H114" s="171"/>
    </row>
    <row r="115" spans="1:8" ht="13.5">
      <c r="A115" s="171"/>
      <c r="B115" s="171"/>
      <c r="C115" s="171"/>
      <c r="D115" s="171"/>
      <c r="E115" s="171"/>
      <c r="F115" s="171"/>
      <c r="G115" s="171"/>
      <c r="H115" s="171"/>
    </row>
    <row r="116" spans="1:8" ht="13.5">
      <c r="A116" s="171"/>
      <c r="B116" s="171"/>
      <c r="C116" s="171"/>
      <c r="D116" s="171"/>
      <c r="E116" s="171"/>
      <c r="F116" s="171"/>
      <c r="G116" s="171"/>
      <c r="H116" s="171"/>
    </row>
    <row r="117" spans="1:8" ht="13.5">
      <c r="A117" s="171"/>
      <c r="B117" s="171"/>
      <c r="C117" s="171"/>
      <c r="D117" s="171"/>
      <c r="E117" s="171"/>
      <c r="F117" s="171"/>
      <c r="G117" s="171"/>
      <c r="H117" s="171"/>
    </row>
    <row r="118" spans="1:8" ht="13.5">
      <c r="A118" s="171"/>
      <c r="B118" s="171"/>
      <c r="C118" s="171"/>
      <c r="D118" s="171"/>
      <c r="E118" s="171"/>
      <c r="F118" s="171"/>
      <c r="G118" s="171"/>
      <c r="H118" s="171"/>
    </row>
    <row r="119" spans="1:8" ht="13.5">
      <c r="A119" s="171"/>
      <c r="B119" s="171"/>
      <c r="C119" s="171"/>
      <c r="D119" s="171"/>
      <c r="E119" s="171"/>
      <c r="F119" s="171"/>
      <c r="G119" s="171"/>
      <c r="H119" s="171"/>
    </row>
    <row r="120" spans="1:8" ht="13.5">
      <c r="A120" s="171"/>
      <c r="B120" s="171"/>
      <c r="C120" s="171"/>
      <c r="D120" s="171"/>
      <c r="E120" s="171"/>
      <c r="F120" s="171"/>
      <c r="G120" s="171"/>
      <c r="H120" s="171"/>
    </row>
    <row r="121" spans="1:8" ht="13.5">
      <c r="A121" s="171"/>
      <c r="B121" s="171"/>
      <c r="C121" s="171"/>
      <c r="D121" s="171"/>
      <c r="E121" s="171"/>
      <c r="F121" s="171"/>
      <c r="G121" s="171"/>
      <c r="H121" s="171"/>
    </row>
    <row r="122" spans="1:8" ht="13.5">
      <c r="A122" s="171"/>
      <c r="B122" s="171"/>
      <c r="C122" s="171"/>
      <c r="D122" s="171"/>
      <c r="E122" s="171"/>
      <c r="F122" s="171"/>
      <c r="G122" s="171"/>
      <c r="H122" s="171"/>
    </row>
    <row r="123" spans="1:8" ht="13.5">
      <c r="A123" s="171"/>
      <c r="B123" s="171"/>
      <c r="C123" s="171"/>
      <c r="D123" s="171"/>
      <c r="E123" s="171"/>
      <c r="F123" s="171"/>
      <c r="G123" s="171"/>
      <c r="H123" s="171"/>
    </row>
    <row r="124" spans="1:8" ht="13.5">
      <c r="A124" s="171"/>
      <c r="B124" s="171"/>
      <c r="C124" s="171"/>
      <c r="D124" s="171"/>
      <c r="E124" s="171"/>
      <c r="F124" s="171"/>
      <c r="G124" s="171"/>
      <c r="H124" s="171"/>
    </row>
    <row r="125" spans="1:8" ht="13.5">
      <c r="A125" s="171"/>
      <c r="B125" s="171"/>
      <c r="C125" s="171"/>
      <c r="D125" s="171"/>
      <c r="E125" s="171"/>
      <c r="F125" s="171"/>
      <c r="G125" s="171"/>
      <c r="H125" s="171"/>
    </row>
    <row r="126" spans="1:8" ht="13.5">
      <c r="A126" s="171"/>
      <c r="B126" s="171"/>
      <c r="C126" s="171"/>
      <c r="D126" s="171"/>
      <c r="E126" s="171"/>
      <c r="F126" s="171"/>
      <c r="G126" s="171"/>
      <c r="H126" s="171"/>
    </row>
    <row r="127" spans="1:8" ht="13.5">
      <c r="A127" s="171"/>
      <c r="B127" s="171"/>
      <c r="C127" s="171"/>
      <c r="D127" s="171"/>
      <c r="E127" s="171"/>
      <c r="F127" s="171"/>
      <c r="G127" s="171"/>
      <c r="H127" s="171"/>
    </row>
    <row r="128" spans="1:8" ht="13.5">
      <c r="A128" s="171"/>
      <c r="B128" s="171"/>
      <c r="C128" s="171"/>
      <c r="D128" s="171"/>
      <c r="E128" s="171"/>
      <c r="F128" s="171"/>
      <c r="G128" s="171"/>
      <c r="H128" s="171"/>
    </row>
    <row r="129" spans="1:8" ht="13.5">
      <c r="A129" s="171"/>
      <c r="B129" s="171"/>
      <c r="C129" s="171"/>
      <c r="D129" s="171"/>
      <c r="E129" s="171"/>
      <c r="F129" s="171"/>
      <c r="G129" s="171"/>
      <c r="H129" s="171"/>
    </row>
    <row r="130" spans="1:8" ht="13.5">
      <c r="A130" s="171"/>
      <c r="B130" s="171"/>
      <c r="C130" s="171"/>
      <c r="D130" s="171"/>
      <c r="E130" s="171"/>
      <c r="F130" s="171"/>
      <c r="G130" s="171"/>
      <c r="H130" s="171"/>
    </row>
    <row r="131" spans="1:8" ht="13.5">
      <c r="A131" s="171"/>
      <c r="B131" s="171"/>
      <c r="C131" s="171"/>
      <c r="D131" s="171"/>
      <c r="E131" s="171"/>
      <c r="F131" s="171"/>
      <c r="G131" s="171"/>
      <c r="H131" s="171"/>
    </row>
    <row r="132" spans="1:8" ht="13.5">
      <c r="A132" s="171"/>
      <c r="B132" s="171"/>
      <c r="C132" s="171"/>
      <c r="D132" s="171"/>
      <c r="E132" s="171"/>
      <c r="F132" s="171"/>
      <c r="G132" s="171"/>
      <c r="H132" s="171"/>
    </row>
    <row r="133" spans="1:8" ht="13.5">
      <c r="A133" s="171"/>
      <c r="B133" s="171"/>
      <c r="C133" s="171"/>
      <c r="D133" s="171"/>
      <c r="E133" s="171"/>
      <c r="F133" s="171"/>
      <c r="G133" s="171"/>
      <c r="H133" s="171"/>
    </row>
    <row r="134" spans="1:8" ht="13.5">
      <c r="A134" s="171"/>
      <c r="B134" s="171"/>
      <c r="C134" s="171"/>
      <c r="D134" s="171"/>
      <c r="E134" s="171"/>
      <c r="F134" s="171"/>
      <c r="G134" s="171"/>
      <c r="H134" s="171"/>
    </row>
    <row r="135" spans="1:8" ht="13.5">
      <c r="A135" s="171"/>
      <c r="B135" s="171"/>
      <c r="C135" s="171"/>
      <c r="D135" s="171"/>
      <c r="E135" s="171"/>
      <c r="F135" s="171"/>
      <c r="G135" s="171"/>
      <c r="H135" s="171"/>
    </row>
    <row r="136" spans="1:8" ht="13.5">
      <c r="A136" s="171"/>
      <c r="B136" s="171"/>
      <c r="C136" s="171"/>
      <c r="D136" s="171"/>
      <c r="E136" s="171"/>
      <c r="F136" s="171"/>
      <c r="G136" s="171"/>
      <c r="H136" s="171"/>
    </row>
    <row r="137" spans="1:8" ht="13.5">
      <c r="A137" s="171"/>
      <c r="B137" s="171"/>
      <c r="C137" s="171"/>
      <c r="D137" s="171"/>
      <c r="E137" s="171"/>
      <c r="F137" s="171"/>
      <c r="G137" s="171"/>
      <c r="H137" s="171"/>
    </row>
    <row r="138" spans="1:8" ht="13.5">
      <c r="A138" s="171"/>
      <c r="B138" s="171"/>
      <c r="C138" s="171"/>
      <c r="D138" s="171"/>
      <c r="E138" s="171"/>
      <c r="F138" s="171"/>
      <c r="G138" s="171"/>
      <c r="H138" s="171"/>
    </row>
    <row r="139" spans="1:8" ht="13.5">
      <c r="A139" s="171"/>
      <c r="B139" s="171"/>
      <c r="C139" s="171"/>
      <c r="D139" s="171"/>
      <c r="E139" s="171"/>
      <c r="F139" s="171"/>
      <c r="G139" s="171"/>
      <c r="H139" s="171"/>
    </row>
    <row r="140" spans="1:8" ht="13.5">
      <c r="A140" s="171"/>
      <c r="B140" s="171"/>
      <c r="C140" s="171"/>
      <c r="D140" s="171"/>
      <c r="E140" s="171"/>
      <c r="F140" s="171"/>
      <c r="G140" s="171"/>
      <c r="H140" s="171"/>
    </row>
    <row r="141" spans="1:8" ht="13.5">
      <c r="A141" s="171"/>
      <c r="B141" s="171"/>
      <c r="C141" s="171"/>
      <c r="D141" s="171"/>
      <c r="E141" s="171"/>
      <c r="F141" s="171"/>
      <c r="G141" s="171"/>
      <c r="H141" s="171"/>
    </row>
    <row r="142" spans="1:8" ht="13.5">
      <c r="A142" s="171"/>
      <c r="B142" s="171"/>
      <c r="C142" s="171"/>
      <c r="D142" s="171"/>
      <c r="E142" s="171"/>
      <c r="F142" s="171"/>
      <c r="G142" s="171"/>
      <c r="H142" s="171"/>
    </row>
    <row r="143" spans="1:8" ht="13.5">
      <c r="A143" s="171"/>
      <c r="B143" s="171"/>
      <c r="C143" s="171"/>
      <c r="D143" s="171"/>
      <c r="E143" s="171"/>
      <c r="F143" s="171"/>
      <c r="G143" s="171"/>
      <c r="H143" s="171"/>
    </row>
    <row r="144" spans="1:8" ht="13.5">
      <c r="A144" s="171"/>
      <c r="B144" s="171"/>
      <c r="C144" s="171"/>
      <c r="D144" s="171"/>
      <c r="E144" s="171"/>
      <c r="F144" s="171"/>
      <c r="G144" s="171"/>
      <c r="H144" s="171"/>
    </row>
    <row r="145" spans="1:8" ht="13.5">
      <c r="A145" s="171"/>
      <c r="B145" s="171"/>
      <c r="C145" s="171"/>
      <c r="D145" s="171"/>
      <c r="E145" s="171"/>
      <c r="F145" s="171"/>
      <c r="G145" s="171"/>
      <c r="H145" s="171"/>
    </row>
    <row r="146" spans="1:8" ht="13.5">
      <c r="A146" s="171"/>
      <c r="B146" s="171"/>
      <c r="C146" s="171"/>
      <c r="D146" s="171"/>
      <c r="E146" s="171"/>
      <c r="F146" s="171"/>
      <c r="G146" s="171"/>
      <c r="H146" s="171"/>
    </row>
    <row r="147" spans="1:8" ht="13.5">
      <c r="A147" s="171"/>
      <c r="B147" s="171"/>
      <c r="C147" s="171"/>
      <c r="D147" s="171"/>
      <c r="E147" s="171"/>
      <c r="F147" s="171"/>
      <c r="G147" s="171"/>
      <c r="H147" s="171"/>
    </row>
    <row r="148" spans="1:8" ht="13.5">
      <c r="A148" s="171"/>
      <c r="B148" s="171"/>
      <c r="C148" s="171"/>
      <c r="D148" s="171"/>
      <c r="E148" s="171"/>
      <c r="F148" s="171"/>
      <c r="G148" s="171"/>
      <c r="H148" s="171"/>
    </row>
    <row r="149" spans="1:8" ht="13.5">
      <c r="A149" s="171"/>
      <c r="B149" s="171"/>
      <c r="C149" s="171"/>
      <c r="D149" s="171"/>
      <c r="E149" s="171"/>
      <c r="F149" s="171"/>
      <c r="G149" s="171"/>
      <c r="H149" s="171"/>
    </row>
    <row r="150" spans="1:8" ht="13.5">
      <c r="A150" s="171"/>
      <c r="B150" s="171"/>
      <c r="C150" s="171"/>
      <c r="D150" s="171"/>
      <c r="E150" s="171"/>
      <c r="F150" s="171"/>
      <c r="G150" s="171"/>
      <c r="H150" s="171"/>
    </row>
    <row r="151" spans="1:8" ht="13.5">
      <c r="A151" s="171"/>
      <c r="B151" s="171"/>
      <c r="C151" s="171"/>
      <c r="D151" s="171"/>
      <c r="E151" s="171"/>
      <c r="F151" s="171"/>
      <c r="G151" s="171"/>
      <c r="H151" s="171"/>
    </row>
    <row r="152" spans="1:8" ht="13.5">
      <c r="A152" s="171"/>
      <c r="B152" s="171"/>
      <c r="C152" s="171"/>
      <c r="D152" s="171"/>
      <c r="E152" s="171"/>
      <c r="F152" s="171"/>
      <c r="G152" s="171"/>
      <c r="H152" s="171"/>
    </row>
    <row r="153" spans="1:8" ht="13.5">
      <c r="A153" s="171"/>
      <c r="B153" s="171"/>
      <c r="C153" s="171"/>
      <c r="D153" s="171"/>
      <c r="E153" s="171"/>
      <c r="F153" s="171"/>
      <c r="G153" s="171"/>
      <c r="H153" s="171"/>
    </row>
    <row r="154" spans="1:8" ht="13.5">
      <c r="A154" s="171"/>
      <c r="B154" s="171"/>
      <c r="C154" s="171"/>
      <c r="D154" s="171"/>
      <c r="E154" s="171"/>
      <c r="F154" s="171"/>
      <c r="G154" s="171"/>
      <c r="H154" s="171"/>
    </row>
    <row r="155" spans="1:8" ht="13.5">
      <c r="A155" s="171"/>
      <c r="B155" s="171"/>
      <c r="C155" s="171"/>
      <c r="D155" s="171"/>
      <c r="E155" s="171"/>
      <c r="F155" s="171"/>
      <c r="G155" s="171"/>
      <c r="H155" s="171"/>
    </row>
    <row r="156" spans="1:8" ht="13.5">
      <c r="A156" s="171"/>
      <c r="B156" s="171"/>
      <c r="C156" s="171"/>
      <c r="D156" s="171"/>
      <c r="E156" s="171"/>
      <c r="F156" s="171"/>
      <c r="G156" s="171"/>
      <c r="H156" s="171"/>
    </row>
    <row r="157" spans="1:8" ht="13.5">
      <c r="A157" s="171"/>
      <c r="B157" s="171"/>
      <c r="C157" s="171"/>
      <c r="D157" s="171"/>
      <c r="E157" s="171"/>
      <c r="F157" s="171"/>
      <c r="G157" s="171"/>
      <c r="H157" s="171"/>
    </row>
    <row r="158" spans="1:8" ht="13.5">
      <c r="A158" s="171"/>
      <c r="B158" s="171"/>
      <c r="C158" s="171"/>
      <c r="D158" s="171"/>
      <c r="E158" s="171"/>
      <c r="F158" s="171"/>
      <c r="G158" s="171"/>
      <c r="H158" s="171"/>
    </row>
    <row r="159" spans="1:8" ht="13.5">
      <c r="A159" s="171"/>
      <c r="B159" s="171"/>
      <c r="C159" s="171"/>
      <c r="D159" s="171"/>
      <c r="E159" s="171"/>
      <c r="F159" s="171"/>
      <c r="G159" s="171"/>
      <c r="H159" s="171"/>
    </row>
    <row r="160" spans="1:8" ht="13.5">
      <c r="A160" s="171"/>
      <c r="B160" s="171"/>
      <c r="C160" s="171"/>
      <c r="D160" s="171"/>
      <c r="E160" s="171"/>
      <c r="F160" s="171"/>
      <c r="G160" s="171"/>
      <c r="H160" s="171"/>
    </row>
    <row r="161" spans="1:8" ht="13.5">
      <c r="A161" s="171"/>
      <c r="B161" s="171"/>
      <c r="C161" s="171"/>
      <c r="D161" s="171"/>
      <c r="E161" s="171"/>
      <c r="F161" s="171"/>
      <c r="G161" s="171"/>
      <c r="H161" s="171"/>
    </row>
    <row r="162" spans="1:8" ht="13.5">
      <c r="A162" s="171"/>
      <c r="B162" s="171"/>
      <c r="C162" s="171"/>
      <c r="D162" s="171"/>
      <c r="E162" s="171"/>
      <c r="F162" s="171"/>
      <c r="G162" s="171"/>
      <c r="H162" s="171"/>
    </row>
    <row r="163" spans="1:8" ht="13.5">
      <c r="A163" s="171"/>
      <c r="B163" s="171"/>
      <c r="C163" s="171"/>
      <c r="D163" s="171"/>
      <c r="E163" s="171"/>
      <c r="F163" s="171"/>
      <c r="G163" s="171"/>
      <c r="H163" s="171"/>
    </row>
    <row r="164" spans="1:8" ht="13.5">
      <c r="A164" s="171"/>
      <c r="B164" s="171"/>
      <c r="C164" s="171"/>
      <c r="D164" s="171"/>
      <c r="E164" s="171"/>
      <c r="F164" s="171"/>
      <c r="G164" s="171"/>
      <c r="H164" s="171"/>
    </row>
    <row r="165" spans="1:8" ht="13.5">
      <c r="A165" s="171"/>
      <c r="B165" s="171"/>
      <c r="C165" s="171"/>
      <c r="D165" s="171"/>
      <c r="E165" s="171"/>
      <c r="F165" s="171"/>
      <c r="G165" s="171"/>
      <c r="H165" s="171"/>
    </row>
    <row r="166" spans="1:8" ht="13.5">
      <c r="A166" s="171"/>
      <c r="B166" s="171"/>
      <c r="C166" s="171"/>
      <c r="D166" s="171"/>
      <c r="E166" s="171"/>
      <c r="F166" s="171"/>
      <c r="G166" s="171"/>
      <c r="H166" s="171"/>
    </row>
    <row r="167" spans="1:8" ht="13.5">
      <c r="A167" s="171"/>
      <c r="B167" s="171"/>
      <c r="C167" s="171"/>
      <c r="D167" s="171"/>
      <c r="E167" s="171"/>
      <c r="F167" s="171"/>
      <c r="G167" s="171"/>
      <c r="H167" s="171"/>
    </row>
    <row r="168" spans="1:8" ht="13.5">
      <c r="A168" s="171"/>
      <c r="B168" s="171"/>
      <c r="C168" s="171"/>
      <c r="D168" s="171"/>
      <c r="E168" s="171"/>
      <c r="F168" s="171"/>
      <c r="G168" s="171"/>
      <c r="H168" s="171"/>
    </row>
    <row r="169" spans="1:8" ht="13.5">
      <c r="A169" s="171"/>
      <c r="B169" s="171"/>
      <c r="C169" s="171"/>
      <c r="D169" s="171"/>
      <c r="E169" s="171"/>
      <c r="F169" s="171"/>
      <c r="G169" s="171"/>
      <c r="H169" s="171"/>
    </row>
    <row r="170" spans="1:8" ht="13.5">
      <c r="A170" s="171"/>
      <c r="B170" s="171"/>
      <c r="C170" s="171"/>
      <c r="D170" s="171"/>
      <c r="E170" s="171"/>
      <c r="F170" s="171"/>
      <c r="G170" s="171"/>
      <c r="H170" s="171"/>
    </row>
    <row r="171" spans="1:8" ht="13.5">
      <c r="A171" s="171"/>
      <c r="B171" s="171"/>
      <c r="C171" s="171"/>
      <c r="D171" s="171"/>
      <c r="E171" s="171"/>
      <c r="F171" s="171"/>
      <c r="G171" s="171"/>
      <c r="H171" s="171"/>
    </row>
    <row r="172" spans="1:8" ht="13.5">
      <c r="A172" s="171"/>
      <c r="B172" s="171"/>
      <c r="C172" s="171"/>
      <c r="D172" s="171"/>
      <c r="E172" s="171"/>
      <c r="F172" s="171"/>
      <c r="G172" s="171"/>
      <c r="H172" s="171"/>
    </row>
    <row r="173" spans="1:8" ht="13.5">
      <c r="A173" s="171"/>
      <c r="B173" s="171"/>
      <c r="C173" s="171"/>
      <c r="D173" s="171"/>
      <c r="E173" s="171"/>
      <c r="F173" s="171"/>
      <c r="G173" s="171"/>
      <c r="H173" s="171"/>
    </row>
    <row r="174" spans="1:8" ht="13.5">
      <c r="A174" s="171"/>
      <c r="B174" s="171"/>
      <c r="C174" s="171"/>
      <c r="D174" s="171"/>
      <c r="E174" s="171"/>
      <c r="F174" s="171"/>
      <c r="G174" s="171"/>
      <c r="H174" s="171"/>
    </row>
    <row r="175" spans="1:8" ht="13.5">
      <c r="A175" s="171"/>
      <c r="B175" s="171"/>
      <c r="C175" s="171"/>
      <c r="D175" s="171"/>
      <c r="E175" s="171"/>
      <c r="F175" s="171"/>
      <c r="G175" s="171"/>
      <c r="H175" s="171"/>
    </row>
    <row r="176" spans="1:8" ht="13.5">
      <c r="A176" s="171"/>
      <c r="B176" s="171"/>
      <c r="C176" s="171"/>
      <c r="D176" s="171"/>
      <c r="E176" s="171"/>
      <c r="F176" s="171"/>
      <c r="G176" s="171"/>
      <c r="H176" s="171"/>
    </row>
    <row r="177" spans="1:8" ht="13.5">
      <c r="A177" s="171"/>
      <c r="B177" s="171"/>
      <c r="C177" s="171"/>
      <c r="D177" s="171"/>
      <c r="E177" s="171"/>
      <c r="F177" s="171"/>
      <c r="G177" s="171"/>
      <c r="H177" s="171"/>
    </row>
    <row r="178" spans="1:8" ht="13.5">
      <c r="A178" s="171"/>
      <c r="B178" s="171"/>
      <c r="C178" s="171"/>
      <c r="D178" s="171"/>
      <c r="E178" s="171"/>
      <c r="F178" s="171"/>
      <c r="G178" s="171"/>
      <c r="H178" s="171"/>
    </row>
    <row r="179" spans="1:8" ht="13.5">
      <c r="A179" s="171"/>
      <c r="B179" s="171"/>
      <c r="C179" s="171"/>
      <c r="D179" s="171"/>
      <c r="E179" s="171"/>
      <c r="F179" s="171"/>
      <c r="G179" s="171"/>
      <c r="H179" s="171"/>
    </row>
    <row r="180" spans="1:8" ht="13.5">
      <c r="A180" s="171"/>
      <c r="B180" s="171"/>
      <c r="C180" s="171"/>
      <c r="D180" s="171"/>
      <c r="E180" s="171"/>
      <c r="F180" s="171"/>
      <c r="G180" s="171"/>
      <c r="H180" s="171"/>
    </row>
    <row r="181" spans="1:8" ht="13.5">
      <c r="A181" s="171"/>
      <c r="B181" s="171"/>
      <c r="C181" s="171"/>
      <c r="D181" s="171"/>
      <c r="E181" s="171"/>
      <c r="F181" s="171"/>
      <c r="G181" s="171"/>
      <c r="H181" s="171"/>
    </row>
    <row r="182" spans="1:8" ht="13.5">
      <c r="A182" s="171"/>
      <c r="B182" s="171"/>
      <c r="C182" s="171"/>
      <c r="D182" s="171"/>
      <c r="E182" s="171"/>
      <c r="F182" s="171"/>
      <c r="G182" s="171"/>
      <c r="H182" s="171"/>
    </row>
    <row r="183" spans="1:8" ht="13.5">
      <c r="A183" s="171"/>
      <c r="B183" s="171"/>
      <c r="C183" s="171"/>
      <c r="D183" s="171"/>
      <c r="E183" s="171"/>
      <c r="F183" s="171"/>
      <c r="G183" s="171"/>
      <c r="H183" s="171"/>
    </row>
    <row r="184" spans="1:8" ht="13.5">
      <c r="A184" s="171"/>
      <c r="B184" s="171"/>
      <c r="C184" s="171"/>
      <c r="D184" s="171"/>
      <c r="E184" s="171"/>
      <c r="F184" s="171"/>
      <c r="G184" s="171"/>
      <c r="H184" s="171"/>
    </row>
    <row r="185" spans="1:8" ht="13.5">
      <c r="A185" s="171"/>
      <c r="B185" s="171"/>
      <c r="C185" s="171"/>
      <c r="D185" s="171"/>
      <c r="E185" s="171"/>
      <c r="F185" s="171"/>
      <c r="G185" s="171"/>
      <c r="H185" s="171"/>
    </row>
    <row r="186" spans="1:8" ht="13.5">
      <c r="A186" s="171"/>
      <c r="B186" s="171"/>
      <c r="C186" s="171"/>
      <c r="D186" s="171"/>
      <c r="E186" s="171"/>
      <c r="F186" s="171"/>
      <c r="G186" s="171"/>
      <c r="H186" s="171"/>
    </row>
    <row r="187" spans="1:8" ht="13.5">
      <c r="A187" s="171"/>
      <c r="B187" s="171"/>
      <c r="C187" s="171"/>
      <c r="D187" s="171"/>
      <c r="E187" s="171"/>
      <c r="F187" s="171"/>
      <c r="G187" s="171"/>
      <c r="H187" s="171"/>
    </row>
    <row r="188" spans="1:8" ht="13.5">
      <c r="A188" s="171"/>
      <c r="B188" s="171"/>
      <c r="C188" s="171"/>
      <c r="D188" s="171"/>
      <c r="E188" s="171"/>
      <c r="F188" s="171"/>
      <c r="G188" s="171"/>
      <c r="H188" s="171"/>
    </row>
    <row r="189" spans="1:8" ht="13.5">
      <c r="A189" s="171"/>
      <c r="B189" s="171"/>
      <c r="C189" s="171"/>
      <c r="D189" s="171"/>
      <c r="E189" s="171"/>
      <c r="F189" s="171"/>
      <c r="G189" s="171"/>
      <c r="H189" s="171"/>
    </row>
    <row r="190" spans="1:8" ht="13.5">
      <c r="A190" s="171"/>
      <c r="B190" s="171"/>
      <c r="C190" s="171"/>
      <c r="D190" s="171"/>
      <c r="E190" s="171"/>
      <c r="F190" s="171"/>
      <c r="G190" s="171"/>
      <c r="H190" s="171"/>
    </row>
    <row r="191" spans="1:8" ht="13.5">
      <c r="A191" s="171"/>
      <c r="B191" s="171"/>
      <c r="C191" s="171"/>
      <c r="D191" s="171"/>
      <c r="E191" s="171"/>
      <c r="F191" s="171"/>
      <c r="G191" s="171"/>
      <c r="H191" s="171"/>
    </row>
    <row r="192" spans="1:8" ht="13.5">
      <c r="A192" s="171"/>
      <c r="B192" s="171"/>
      <c r="C192" s="171"/>
      <c r="D192" s="171"/>
      <c r="E192" s="171"/>
      <c r="F192" s="171"/>
      <c r="G192" s="171"/>
      <c r="H192" s="171"/>
    </row>
    <row r="193" spans="1:8" ht="13.5">
      <c r="A193" s="171"/>
      <c r="B193" s="171"/>
      <c r="C193" s="171"/>
      <c r="D193" s="171"/>
      <c r="E193" s="171"/>
      <c r="F193" s="171"/>
      <c r="G193" s="171"/>
      <c r="H193" s="171"/>
    </row>
    <row r="194" spans="1:8" ht="13.5">
      <c r="A194" s="171"/>
      <c r="B194" s="171"/>
      <c r="C194" s="171"/>
      <c r="D194" s="171"/>
      <c r="E194" s="171"/>
      <c r="F194" s="171"/>
      <c r="G194" s="171"/>
      <c r="H194" s="171"/>
    </row>
    <row r="195" spans="1:8" ht="13.5">
      <c r="A195" s="171"/>
      <c r="B195" s="171"/>
      <c r="C195" s="171"/>
      <c r="D195" s="171"/>
      <c r="E195" s="171"/>
      <c r="F195" s="171"/>
      <c r="G195" s="171"/>
      <c r="H195" s="171"/>
    </row>
    <row r="196" spans="1:8" ht="13.5">
      <c r="A196" s="171"/>
      <c r="B196" s="171"/>
      <c r="C196" s="171"/>
      <c r="D196" s="171"/>
      <c r="E196" s="171"/>
      <c r="F196" s="171"/>
      <c r="G196" s="171"/>
      <c r="H196" s="171"/>
    </row>
    <row r="197" spans="1:8" ht="13.5">
      <c r="A197" s="171"/>
      <c r="B197" s="171"/>
      <c r="C197" s="171"/>
      <c r="D197" s="171"/>
      <c r="E197" s="171"/>
      <c r="F197" s="171"/>
      <c r="G197" s="171"/>
      <c r="H197" s="171"/>
    </row>
    <row r="198" spans="1:8" ht="13.5">
      <c r="A198" s="171"/>
      <c r="B198" s="171"/>
      <c r="C198" s="171"/>
      <c r="D198" s="171"/>
      <c r="E198" s="171"/>
      <c r="F198" s="171"/>
      <c r="G198" s="171"/>
      <c r="H198" s="171"/>
    </row>
    <row r="199" spans="1:8" ht="13.5">
      <c r="A199" s="171"/>
      <c r="B199" s="171"/>
      <c r="C199" s="171"/>
      <c r="D199" s="171"/>
      <c r="E199" s="171"/>
      <c r="F199" s="171"/>
      <c r="G199" s="171"/>
      <c r="H199" s="171"/>
    </row>
    <row r="200" spans="1:8" ht="13.5">
      <c r="A200" s="171"/>
      <c r="B200" s="171"/>
      <c r="C200" s="171"/>
      <c r="D200" s="171"/>
      <c r="E200" s="171"/>
      <c r="F200" s="171"/>
      <c r="G200" s="171"/>
      <c r="H200" s="171"/>
    </row>
    <row r="201" spans="1:8" ht="13.5">
      <c r="A201" s="171"/>
      <c r="B201" s="171"/>
      <c r="C201" s="171"/>
      <c r="D201" s="171"/>
      <c r="E201" s="171"/>
      <c r="F201" s="171"/>
      <c r="G201" s="171"/>
      <c r="H201" s="171"/>
    </row>
    <row r="202" spans="1:8" ht="13.5">
      <c r="A202" s="171"/>
      <c r="B202" s="171"/>
      <c r="C202" s="171"/>
      <c r="D202" s="171"/>
      <c r="E202" s="171"/>
      <c r="F202" s="171"/>
      <c r="G202" s="171"/>
      <c r="H202" s="171"/>
    </row>
    <row r="203" spans="1:8" ht="13.5">
      <c r="A203" s="171"/>
      <c r="B203" s="171"/>
      <c r="C203" s="171"/>
      <c r="D203" s="171"/>
      <c r="E203" s="171"/>
      <c r="F203" s="171"/>
      <c r="G203" s="171"/>
      <c r="H203" s="171"/>
    </row>
    <row r="204" spans="1:8" ht="13.5">
      <c r="A204" s="171"/>
      <c r="B204" s="171"/>
      <c r="C204" s="171"/>
      <c r="D204" s="171"/>
      <c r="E204" s="171"/>
      <c r="F204" s="171"/>
      <c r="G204" s="171"/>
      <c r="H204" s="171"/>
    </row>
    <row r="205" spans="1:8" ht="13.5">
      <c r="A205" s="171"/>
      <c r="B205" s="171"/>
      <c r="C205" s="171"/>
      <c r="D205" s="171"/>
      <c r="E205" s="171"/>
      <c r="F205" s="171"/>
      <c r="G205" s="171"/>
      <c r="H205" s="171"/>
    </row>
    <row r="206" spans="1:8" ht="13.5">
      <c r="A206" s="171"/>
      <c r="B206" s="171"/>
      <c r="C206" s="171"/>
      <c r="D206" s="171"/>
      <c r="E206" s="171"/>
      <c r="F206" s="171"/>
      <c r="G206" s="171"/>
      <c r="H206" s="171"/>
    </row>
    <row r="207" spans="1:8" ht="13.5">
      <c r="A207" s="171"/>
      <c r="B207" s="171"/>
      <c r="C207" s="171"/>
      <c r="D207" s="171"/>
      <c r="E207" s="171"/>
      <c r="F207" s="171"/>
      <c r="G207" s="171"/>
      <c r="H207" s="171"/>
    </row>
    <row r="208" spans="1:8" ht="13.5">
      <c r="A208" s="171"/>
      <c r="B208" s="171"/>
      <c r="C208" s="171"/>
      <c r="D208" s="171"/>
      <c r="E208" s="171"/>
      <c r="F208" s="171"/>
      <c r="G208" s="171"/>
      <c r="H208" s="171"/>
    </row>
    <row r="209" spans="1:8" ht="13.5">
      <c r="A209" s="171"/>
      <c r="B209" s="171"/>
      <c r="C209" s="171"/>
      <c r="D209" s="171"/>
      <c r="E209" s="171"/>
      <c r="F209" s="171"/>
      <c r="G209" s="171"/>
      <c r="H209" s="171"/>
    </row>
    <row r="210" spans="1:8" ht="13.5">
      <c r="A210" s="171"/>
      <c r="B210" s="171"/>
      <c r="C210" s="171"/>
      <c r="D210" s="171"/>
      <c r="E210" s="171"/>
      <c r="F210" s="171"/>
      <c r="G210" s="171"/>
      <c r="H210" s="171"/>
    </row>
    <row r="211" spans="1:8" ht="13.5">
      <c r="A211" s="171"/>
      <c r="B211" s="171"/>
      <c r="C211" s="171"/>
      <c r="D211" s="171"/>
      <c r="E211" s="171"/>
      <c r="F211" s="171"/>
      <c r="G211" s="171"/>
      <c r="H211" s="171"/>
    </row>
    <row r="212" spans="1:8" ht="13.5">
      <c r="A212" s="171"/>
      <c r="B212" s="171"/>
      <c r="C212" s="171"/>
      <c r="D212" s="171"/>
      <c r="E212" s="171"/>
      <c r="F212" s="171"/>
      <c r="G212" s="171"/>
      <c r="H212" s="171"/>
    </row>
    <row r="213" spans="1:8" ht="13.5">
      <c r="A213" s="171"/>
      <c r="B213" s="171"/>
      <c r="C213" s="171"/>
      <c r="D213" s="171"/>
      <c r="E213" s="171"/>
      <c r="F213" s="171"/>
      <c r="G213" s="171"/>
      <c r="H213" s="171"/>
    </row>
    <row r="214" spans="1:8" ht="13.5">
      <c r="A214" s="171"/>
      <c r="B214" s="171"/>
      <c r="C214" s="171"/>
      <c r="D214" s="171"/>
      <c r="E214" s="171"/>
      <c r="F214" s="171"/>
      <c r="G214" s="171"/>
      <c r="H214" s="171"/>
    </row>
    <row r="215" spans="1:8" ht="13.5">
      <c r="A215" s="171"/>
      <c r="B215" s="171"/>
      <c r="C215" s="171"/>
      <c r="D215" s="171"/>
      <c r="E215" s="171"/>
      <c r="F215" s="171"/>
      <c r="G215" s="171"/>
      <c r="H215" s="171"/>
    </row>
    <row r="216" spans="1:8" ht="13.5">
      <c r="A216" s="171"/>
      <c r="B216" s="171"/>
      <c r="C216" s="171"/>
      <c r="D216" s="171"/>
      <c r="E216" s="171"/>
      <c r="F216" s="171"/>
      <c r="G216" s="171"/>
      <c r="H216" s="171"/>
    </row>
    <row r="217" spans="1:8" ht="13.5">
      <c r="A217" s="171"/>
      <c r="B217" s="171"/>
      <c r="C217" s="171"/>
      <c r="D217" s="171"/>
      <c r="E217" s="171"/>
      <c r="F217" s="171"/>
      <c r="G217" s="171"/>
      <c r="H217" s="171"/>
    </row>
    <row r="218" spans="1:8" ht="13.5">
      <c r="A218" s="171"/>
      <c r="B218" s="171"/>
      <c r="C218" s="171"/>
      <c r="D218" s="171"/>
      <c r="E218" s="171"/>
      <c r="F218" s="171"/>
      <c r="G218" s="171"/>
      <c r="H218" s="171"/>
    </row>
    <row r="219" spans="1:6" ht="13.5">
      <c r="A219" s="171"/>
      <c r="B219" s="171"/>
      <c r="C219" s="171"/>
      <c r="D219" s="171"/>
      <c r="E219" s="171"/>
      <c r="F219" s="171"/>
    </row>
    <row r="220" spans="1:6" ht="13.5">
      <c r="A220" s="171"/>
      <c r="B220" s="171"/>
      <c r="C220" s="171"/>
      <c r="D220" s="171"/>
      <c r="E220" s="171"/>
      <c r="F220" s="171"/>
    </row>
    <row r="221" spans="1:6" ht="13.5">
      <c r="A221" s="171"/>
      <c r="B221" s="171"/>
      <c r="C221" s="171"/>
      <c r="D221" s="171"/>
      <c r="E221" s="171"/>
      <c r="F221" s="171"/>
    </row>
    <row r="222" spans="1:6" ht="13.5">
      <c r="A222" s="171"/>
      <c r="B222" s="171"/>
      <c r="C222" s="171"/>
      <c r="D222" s="171"/>
      <c r="E222" s="171"/>
      <c r="F222" s="171"/>
    </row>
    <row r="223" spans="1:4" ht="13.5">
      <c r="A223" s="171"/>
      <c r="B223" s="171"/>
      <c r="C223" s="171"/>
      <c r="D223" s="171"/>
    </row>
  </sheetData>
  <sheetProtection selectLockedCells="1"/>
  <mergeCells count="13">
    <mergeCell ref="B3:C3"/>
    <mergeCell ref="B4:C4"/>
    <mergeCell ref="D5:F5"/>
    <mergeCell ref="B9:C9"/>
    <mergeCell ref="D8:F8"/>
    <mergeCell ref="D3:F3"/>
    <mergeCell ref="B5:C5"/>
    <mergeCell ref="D4:F4"/>
    <mergeCell ref="D6:F6"/>
    <mergeCell ref="D7:F7"/>
    <mergeCell ref="B6:C6"/>
    <mergeCell ref="B7:C7"/>
    <mergeCell ref="B8:C8"/>
  </mergeCells>
  <dataValidations count="4">
    <dataValidation allowBlank="1" showInputMessage="1" showErrorMessage="1" imeMode="on" sqref="C3 C6:C8"/>
    <dataValidation allowBlank="1" showInputMessage="1" showErrorMessage="1" imeMode="off" sqref="D8:F8 D3:F3"/>
    <dataValidation allowBlank="1" showInputMessage="1" showErrorMessage="1" imeMode="hiragana" sqref="D7:F7"/>
    <dataValidation allowBlank="1" showInputMessage="1" showErrorMessage="1" imeMode="halfKatakana" sqref="D6:F6"/>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4">
    <tabColor theme="4" tint="0.5999900102615356"/>
  </sheetPr>
  <dimension ref="A1:AU53"/>
  <sheetViews>
    <sheetView tabSelected="1" zoomScalePageLayoutView="0" workbookViewId="0" topLeftCell="A1">
      <selection activeCell="S16" sqref="S16"/>
    </sheetView>
  </sheetViews>
  <sheetFormatPr defaultColWidth="9.140625" defaultRowHeight="15"/>
  <cols>
    <col min="1" max="1" width="4.421875" style="1" bestFit="1" customWidth="1"/>
    <col min="2" max="2" width="8.57421875" style="1" customWidth="1"/>
    <col min="3" max="3" width="8.57421875" style="391" customWidth="1"/>
    <col min="4" max="5" width="17.421875" style="1" customWidth="1"/>
    <col min="6" max="6" width="2.421875" style="1" customWidth="1"/>
    <col min="7" max="8" width="5.421875" style="1" bestFit="1" customWidth="1"/>
    <col min="9" max="9" width="15.8515625" style="1" customWidth="1"/>
    <col min="10" max="10" width="14.8515625" style="1" customWidth="1"/>
    <col min="11" max="11" width="10.140625" style="221" customWidth="1"/>
    <col min="12" max="12" width="15.8515625" style="1" customWidth="1"/>
    <col min="13" max="13" width="14.140625" style="1" customWidth="1"/>
    <col min="14" max="14" width="10.140625" style="1" customWidth="1"/>
    <col min="15" max="17" width="11.28125" style="1" customWidth="1"/>
    <col min="18" max="19" width="11.28125" style="329" customWidth="1"/>
    <col min="20" max="21" width="9.00390625" style="1" customWidth="1"/>
    <col min="22" max="22" width="9.00390625" style="1" hidden="1" customWidth="1"/>
    <col min="23" max="23" width="13.8515625" style="2" hidden="1" customWidth="1"/>
    <col min="24" max="24" width="13.8515625" style="1" hidden="1" customWidth="1"/>
    <col min="25" max="25" width="9.00390625" style="1" hidden="1" customWidth="1"/>
    <col min="26" max="26" width="6.421875" style="1" hidden="1" customWidth="1"/>
    <col min="27" max="28" width="16.140625" style="1" hidden="1" customWidth="1"/>
    <col min="29" max="30" width="5.421875" style="1" hidden="1" customWidth="1"/>
    <col min="31" max="31" width="9.421875" style="5" hidden="1" customWidth="1"/>
    <col min="32" max="32" width="6.421875" style="1" hidden="1" customWidth="1"/>
    <col min="33" max="34" width="16.140625" style="1" hidden="1" customWidth="1"/>
    <col min="35" max="36" width="5.421875" style="1" hidden="1" customWidth="1"/>
    <col min="37" max="37" width="9.421875" style="1" hidden="1" customWidth="1"/>
    <col min="38" max="45" width="9.00390625" style="1" hidden="1" customWidth="1"/>
    <col min="46" max="62" width="9.00390625" style="1" customWidth="1"/>
    <col min="63" max="16384" width="9.00390625" style="1" customWidth="1"/>
  </cols>
  <sheetData>
    <row r="1" spans="1:5" ht="18">
      <c r="A1" s="8" t="s">
        <v>79</v>
      </c>
      <c r="B1" s="8"/>
      <c r="C1" s="8"/>
      <c r="E1" s="190"/>
    </row>
    <row r="2" spans="1:19" ht="15" thickBot="1">
      <c r="A2" s="406" t="s">
        <v>180</v>
      </c>
      <c r="B2" s="407"/>
      <c r="C2" s="407"/>
      <c r="D2" s="408"/>
      <c r="E2" s="408"/>
      <c r="F2" s="408"/>
      <c r="G2" s="408"/>
      <c r="H2" s="408"/>
      <c r="I2" s="408"/>
      <c r="J2" s="408"/>
      <c r="K2" s="408"/>
      <c r="L2" s="329"/>
      <c r="N2" s="477" t="s">
        <v>173</v>
      </c>
      <c r="O2" s="477"/>
      <c r="P2" s="477"/>
      <c r="Q2" s="477"/>
      <c r="R2" s="330"/>
      <c r="S2" s="330"/>
    </row>
    <row r="3" spans="1:31" s="391" customFormat="1" ht="15" thickBot="1">
      <c r="A3" s="410" t="s">
        <v>374</v>
      </c>
      <c r="B3" s="407"/>
      <c r="C3" s="407"/>
      <c r="D3" s="408"/>
      <c r="E3" s="408"/>
      <c r="F3" s="408"/>
      <c r="G3" s="408"/>
      <c r="H3" s="408"/>
      <c r="I3" s="408"/>
      <c r="J3" s="408"/>
      <c r="K3" s="408"/>
      <c r="L3" s="329"/>
      <c r="M3" s="329"/>
      <c r="N3" s="474" t="s">
        <v>250</v>
      </c>
      <c r="O3" s="475"/>
      <c r="P3" s="474" t="s">
        <v>174</v>
      </c>
      <c r="Q3" s="476"/>
      <c r="R3" s="389"/>
      <c r="S3" s="389"/>
      <c r="W3" s="2"/>
      <c r="AE3" s="5"/>
    </row>
    <row r="4" spans="1:19" ht="15" thickBot="1">
      <c r="A4" s="406" t="s">
        <v>181</v>
      </c>
      <c r="B4" s="407"/>
      <c r="C4" s="407"/>
      <c r="D4" s="408"/>
      <c r="E4" s="408"/>
      <c r="F4" s="408"/>
      <c r="G4" s="408"/>
      <c r="H4" s="408"/>
      <c r="I4" s="408"/>
      <c r="J4" s="408"/>
      <c r="K4" s="408"/>
      <c r="L4" s="329"/>
      <c r="M4" s="239"/>
      <c r="N4" s="241" t="s">
        <v>251</v>
      </c>
      <c r="O4" s="246" t="s">
        <v>252</v>
      </c>
      <c r="P4" s="249" t="s">
        <v>251</v>
      </c>
      <c r="Q4" s="121" t="s">
        <v>252</v>
      </c>
      <c r="R4" s="223"/>
      <c r="S4" s="223"/>
    </row>
    <row r="5" spans="1:19" ht="14.25">
      <c r="A5" s="409" t="s">
        <v>150</v>
      </c>
      <c r="B5" s="407"/>
      <c r="C5" s="407"/>
      <c r="D5" s="408"/>
      <c r="E5" s="408"/>
      <c r="F5" s="408"/>
      <c r="G5" s="408"/>
      <c r="H5" s="408"/>
      <c r="I5" s="408"/>
      <c r="J5" s="408"/>
      <c r="K5" s="408"/>
      <c r="L5" s="329"/>
      <c r="M5" s="242" t="s">
        <v>175</v>
      </c>
      <c r="N5" s="243"/>
      <c r="O5" s="247"/>
      <c r="P5" s="250"/>
      <c r="Q5" s="25"/>
      <c r="R5" s="223"/>
      <c r="S5" s="223"/>
    </row>
    <row r="6" spans="1:19" ht="15" thickBot="1">
      <c r="A6" s="409" t="s">
        <v>170</v>
      </c>
      <c r="B6" s="407"/>
      <c r="C6" s="407"/>
      <c r="D6" s="408"/>
      <c r="E6" s="408"/>
      <c r="F6" s="408"/>
      <c r="G6" s="408"/>
      <c r="H6" s="408"/>
      <c r="I6" s="408"/>
      <c r="J6" s="408"/>
      <c r="K6" s="408"/>
      <c r="L6" s="329"/>
      <c r="M6" s="240" t="s">
        <v>176</v>
      </c>
      <c r="N6" s="244"/>
      <c r="O6" s="248"/>
      <c r="P6" s="251"/>
      <c r="Q6" s="245"/>
      <c r="R6" s="223"/>
      <c r="S6" s="223"/>
    </row>
    <row r="7" ht="15" thickBot="1"/>
    <row r="8" spans="1:19" ht="36.75" customHeight="1">
      <c r="A8" s="22"/>
      <c r="B8" s="198" t="s">
        <v>404</v>
      </c>
      <c r="C8" s="198" t="s">
        <v>405</v>
      </c>
      <c r="D8" s="29" t="s">
        <v>128</v>
      </c>
      <c r="E8" s="29" t="s">
        <v>129</v>
      </c>
      <c r="F8" s="181"/>
      <c r="G8" s="23" t="s">
        <v>38</v>
      </c>
      <c r="H8" s="25" t="s">
        <v>39</v>
      </c>
      <c r="I8" s="230" t="s">
        <v>41</v>
      </c>
      <c r="J8" s="235" t="s">
        <v>375</v>
      </c>
      <c r="K8" s="235" t="s">
        <v>377</v>
      </c>
      <c r="L8" s="231" t="s">
        <v>43</v>
      </c>
      <c r="M8" s="235" t="s">
        <v>376</v>
      </c>
      <c r="N8" s="238" t="s">
        <v>378</v>
      </c>
      <c r="O8" s="203"/>
      <c r="P8" s="27" t="s">
        <v>47</v>
      </c>
      <c r="Q8" s="27" t="s">
        <v>48</v>
      </c>
      <c r="R8" s="223"/>
      <c r="S8" s="223"/>
    </row>
    <row r="9" spans="1:45" ht="15" thickBot="1">
      <c r="A9" s="30" t="s">
        <v>45</v>
      </c>
      <c r="B9" s="199" t="s">
        <v>403</v>
      </c>
      <c r="C9" s="199">
        <v>1001</v>
      </c>
      <c r="D9" s="17" t="s">
        <v>46</v>
      </c>
      <c r="E9" s="17" t="s">
        <v>116</v>
      </c>
      <c r="F9" s="182"/>
      <c r="G9" s="17" t="s">
        <v>2</v>
      </c>
      <c r="H9" s="26">
        <v>2</v>
      </c>
      <c r="I9" s="232" t="s">
        <v>245</v>
      </c>
      <c r="J9" s="233" t="s">
        <v>244</v>
      </c>
      <c r="K9" s="233" t="s">
        <v>248</v>
      </c>
      <c r="L9" s="233" t="s">
        <v>246</v>
      </c>
      <c r="M9" s="233" t="s">
        <v>247</v>
      </c>
      <c r="N9" s="236" t="s">
        <v>249</v>
      </c>
      <c r="O9" s="204"/>
      <c r="P9" s="28" t="s">
        <v>64</v>
      </c>
      <c r="Q9" s="28" t="s">
        <v>100</v>
      </c>
      <c r="R9" s="331"/>
      <c r="S9" s="331"/>
      <c r="Z9" s="5" t="s">
        <v>77</v>
      </c>
      <c r="AA9" s="5" t="s">
        <v>49</v>
      </c>
      <c r="AB9" s="5" t="s">
        <v>117</v>
      </c>
      <c r="AC9" s="5" t="s">
        <v>38</v>
      </c>
      <c r="AD9" s="5" t="s">
        <v>1</v>
      </c>
      <c r="AE9" s="10" t="s">
        <v>171</v>
      </c>
      <c r="AF9" s="5" t="s">
        <v>77</v>
      </c>
      <c r="AG9" s="5" t="s">
        <v>49</v>
      </c>
      <c r="AH9" s="5" t="s">
        <v>117</v>
      </c>
      <c r="AI9" s="5" t="s">
        <v>38</v>
      </c>
      <c r="AJ9" s="5" t="s">
        <v>1</v>
      </c>
      <c r="AK9" s="5" t="s">
        <v>171</v>
      </c>
      <c r="AL9" s="1" t="s">
        <v>172</v>
      </c>
      <c r="AM9" s="1">
        <f>COUNTIF(AM10:AM49,"&lt;&gt;0")</f>
        <v>0</v>
      </c>
      <c r="AN9" s="1" t="s">
        <v>177</v>
      </c>
      <c r="AO9" s="391">
        <f>COUNTIF(AO10:AO49,"&lt;&gt;0")</f>
        <v>0</v>
      </c>
      <c r="AP9" s="1" t="s">
        <v>178</v>
      </c>
      <c r="AQ9" s="391">
        <f>COUNTIF(AQ10:AQ49,"&lt;&gt;0")</f>
        <v>0</v>
      </c>
      <c r="AR9" s="1" t="s">
        <v>179</v>
      </c>
      <c r="AS9" s="391">
        <f>COUNTIF(AS10:AS49,"&lt;&gt;0")</f>
        <v>0</v>
      </c>
    </row>
    <row r="10" spans="1:45" ht="14.25">
      <c r="A10" s="31">
        <v>1</v>
      </c>
      <c r="B10" s="201"/>
      <c r="C10" s="201"/>
      <c r="D10" s="55"/>
      <c r="E10" s="55"/>
      <c r="F10" s="183"/>
      <c r="G10" s="55"/>
      <c r="H10" s="56"/>
      <c r="I10" s="57"/>
      <c r="J10" s="234"/>
      <c r="K10" s="234"/>
      <c r="L10" s="55"/>
      <c r="M10" s="234"/>
      <c r="N10" s="237"/>
      <c r="O10" s="205"/>
      <c r="P10" s="58"/>
      <c r="Q10" s="58"/>
      <c r="R10" s="332"/>
      <c r="S10" s="332"/>
      <c r="W10" s="60"/>
      <c r="X10" s="61"/>
      <c r="Z10" s="5">
        <f>IF(G10="男",C10,"")</f>
      </c>
      <c r="AA10" s="5">
        <f aca="true" t="shared" si="0" ref="AA10:AA41">IF(G10="男",D10,"")</f>
      </c>
      <c r="AB10" s="5">
        <f aca="true" t="shared" si="1" ref="AB10:AB41">IF(G10="男",E10,"")</f>
      </c>
      <c r="AC10" s="5">
        <f aca="true" t="shared" si="2" ref="AC10:AC41">IF(G10="男",G10,"")</f>
      </c>
      <c r="AD10" s="5">
        <f aca="true" t="shared" si="3" ref="AD10:AD41">IF(G10="男",IF(H10="","",H10),"")</f>
      </c>
      <c r="AE10" s="10">
        <f>IF(G10="男",data_kyogisha!A2,"")</f>
      </c>
      <c r="AF10" s="5">
        <f>IF(G10="女",C10,"")</f>
      </c>
      <c r="AG10" s="5">
        <f aca="true" t="shared" si="4" ref="AG10:AG41">IF(G10="女",D10,"")</f>
      </c>
      <c r="AH10" s="5">
        <f aca="true" t="shared" si="5" ref="AH10:AH41">IF(G10="女",E10,"")</f>
      </c>
      <c r="AI10" s="5">
        <f aca="true" t="shared" si="6" ref="AI10:AI41">IF(G10="女",G10,"")</f>
      </c>
      <c r="AJ10" s="5">
        <f aca="true" t="shared" si="7" ref="AJ10:AJ41">IF(G10="女",IF(H10="","",H10),"")</f>
      </c>
      <c r="AK10" s="1">
        <f>IF(G10="女",data_kyogisha!A2,"")</f>
      </c>
      <c r="AL10" s="1">
        <f>IF(AND(G10="男",P10="○"),1,0)</f>
        <v>0</v>
      </c>
      <c r="AM10" s="1">
        <f>IF(AND(G10="男",P10="○"),C10,0)</f>
        <v>0</v>
      </c>
      <c r="AN10" s="1">
        <f>IF(AND(G10="男",Q10="○"),1,0)</f>
        <v>0</v>
      </c>
      <c r="AO10" s="1">
        <f>IF(AND(G10="男",Q10="○"),C10,0)</f>
        <v>0</v>
      </c>
      <c r="AP10" s="1">
        <f>IF(AND(G10="女",P10="○"),1,0)</f>
        <v>0</v>
      </c>
      <c r="AQ10" s="1">
        <f>IF(AND(G10="女",P10="○"),C10,0)</f>
        <v>0</v>
      </c>
      <c r="AR10" s="1">
        <f>IF(AND(G10="女",Q10="○"),1,0)</f>
        <v>0</v>
      </c>
      <c r="AS10" s="1">
        <f>IF(AND(G10="女",Q10="○"),C10,0)</f>
        <v>0</v>
      </c>
    </row>
    <row r="11" spans="1:45" ht="14.25">
      <c r="A11" s="31">
        <v>2</v>
      </c>
      <c r="B11" s="201"/>
      <c r="C11" s="201"/>
      <c r="D11" s="55"/>
      <c r="E11" s="55"/>
      <c r="F11" s="183"/>
      <c r="G11" s="55"/>
      <c r="H11" s="56"/>
      <c r="I11" s="57"/>
      <c r="J11" s="234"/>
      <c r="K11" s="234"/>
      <c r="L11" s="55"/>
      <c r="M11" s="234"/>
      <c r="N11" s="237"/>
      <c r="O11" s="205"/>
      <c r="P11" s="58"/>
      <c r="Q11" s="58"/>
      <c r="R11" s="332"/>
      <c r="S11" s="332"/>
      <c r="V11" s="1" t="s">
        <v>63</v>
      </c>
      <c r="W11" s="62" t="str">
        <f>IF('種目情報'!A4="","",'種目情報'!A4)</f>
        <v>男子十種競技</v>
      </c>
      <c r="X11" s="63" t="str">
        <f>IF('種目情報'!E4="","",'種目情報'!E4)</f>
        <v>女子七種競技</v>
      </c>
      <c r="Y11" s="1" t="s">
        <v>64</v>
      </c>
      <c r="Z11" s="5">
        <f aca="true" t="shared" si="8" ref="Z11:Z49">IF(G11="男",C11,"")</f>
      </c>
      <c r="AA11" s="5">
        <f t="shared" si="0"/>
      </c>
      <c r="AB11" s="5">
        <f t="shared" si="1"/>
      </c>
      <c r="AC11" s="5">
        <f t="shared" si="2"/>
      </c>
      <c r="AD11" s="5">
        <f t="shared" si="3"/>
      </c>
      <c r="AE11" s="10">
        <f>IF(G11="男",data_kyogisha!A3,"")</f>
      </c>
      <c r="AF11" s="5">
        <f aca="true" t="shared" si="9" ref="AF11:AF49">IF(G11="女",C11,"")</f>
      </c>
      <c r="AG11" s="5">
        <f t="shared" si="4"/>
      </c>
      <c r="AH11" s="5">
        <f t="shared" si="5"/>
      </c>
      <c r="AI11" s="5">
        <f t="shared" si="6"/>
      </c>
      <c r="AJ11" s="5">
        <f t="shared" si="7"/>
      </c>
      <c r="AK11" s="5">
        <f>IF(G11="女",data_kyogisha!A3,"")</f>
      </c>
      <c r="AL11" s="1">
        <f>IF(AND(G11="男",P11="○"),AL10+1,AL10)</f>
        <v>0</v>
      </c>
      <c r="AM11" s="391">
        <f aca="true" t="shared" si="10" ref="AM11:AM49">IF(AND(G11="男",P11="○"),C11,0)</f>
        <v>0</v>
      </c>
      <c r="AN11" s="1">
        <f>IF(AND(G11="男",Q11="○"),AN10+1,AN10)</f>
        <v>0</v>
      </c>
      <c r="AO11" s="391">
        <f aca="true" t="shared" si="11" ref="AO11:AO49">IF(AND(G11="男",Q11="○"),C11,0)</f>
        <v>0</v>
      </c>
      <c r="AP11" s="1">
        <f>IF(AND(G11="女",P11="○"),AP10+1,AP10)</f>
        <v>0</v>
      </c>
      <c r="AQ11" s="391">
        <f aca="true" t="shared" si="12" ref="AQ11:AQ49">IF(AND(G11="女",P11="○"),C11,0)</f>
        <v>0</v>
      </c>
      <c r="AR11" s="1">
        <f>IF(AND(G11="女",Q11="○"),AR10+1,AR10)</f>
        <v>0</v>
      </c>
      <c r="AS11" s="391">
        <f aca="true" t="shared" si="13" ref="AS11:AS49">IF(AND(G11="女",Q11="○"),C11,0)</f>
        <v>0</v>
      </c>
    </row>
    <row r="12" spans="1:45" ht="14.25">
      <c r="A12" s="31">
        <v>3</v>
      </c>
      <c r="B12" s="201"/>
      <c r="C12" s="201"/>
      <c r="D12" s="55"/>
      <c r="E12" s="55"/>
      <c r="F12" s="183"/>
      <c r="G12" s="55"/>
      <c r="H12" s="56"/>
      <c r="I12" s="57"/>
      <c r="J12" s="234"/>
      <c r="K12" s="234"/>
      <c r="L12" s="55"/>
      <c r="M12" s="234"/>
      <c r="N12" s="237"/>
      <c r="O12" s="205"/>
      <c r="P12" s="58"/>
      <c r="Q12" s="58"/>
      <c r="R12" s="332"/>
      <c r="S12" s="332"/>
      <c r="V12" s="1" t="s">
        <v>62</v>
      </c>
      <c r="W12" s="62" t="str">
        <f>IF('種目情報'!A5="","",'種目情報'!A5)</f>
        <v>男子5000m</v>
      </c>
      <c r="X12" s="63" t="str">
        <f>IF('種目情報'!E5="","",'種目情報'!E5)</f>
        <v>女子5000m</v>
      </c>
      <c r="Z12" s="5">
        <f t="shared" si="8"/>
      </c>
      <c r="AA12" s="5">
        <f t="shared" si="0"/>
      </c>
      <c r="AB12" s="5">
        <f t="shared" si="1"/>
      </c>
      <c r="AC12" s="5">
        <f t="shared" si="2"/>
      </c>
      <c r="AD12" s="5">
        <f t="shared" si="3"/>
      </c>
      <c r="AE12" s="10">
        <f>IF(G12="男",data_kyogisha!A4,"")</f>
      </c>
      <c r="AF12" s="5">
        <f t="shared" si="9"/>
      </c>
      <c r="AG12" s="5">
        <f t="shared" si="4"/>
      </c>
      <c r="AH12" s="5">
        <f t="shared" si="5"/>
      </c>
      <c r="AI12" s="5">
        <f t="shared" si="6"/>
      </c>
      <c r="AJ12" s="5">
        <f t="shared" si="7"/>
      </c>
      <c r="AK12" s="5">
        <f>IF(G12="女",data_kyogisha!A4,"")</f>
      </c>
      <c r="AL12" s="1">
        <f aca="true" t="shared" si="14" ref="AL12:AL49">IF(AND(G12="男",P12="○"),AL11+1,AL11)</f>
        <v>0</v>
      </c>
      <c r="AM12" s="391">
        <f t="shared" si="10"/>
        <v>0</v>
      </c>
      <c r="AN12" s="1">
        <f aca="true" t="shared" si="15" ref="AN12:AN49">IF(AND(G12="男",Q12="○"),AN11+1,AN11)</f>
        <v>0</v>
      </c>
      <c r="AO12" s="391">
        <f t="shared" si="11"/>
        <v>0</v>
      </c>
      <c r="AP12" s="1">
        <f aca="true" t="shared" si="16" ref="AP12:AP19">IF(AND(G12="女",P12="○"),AP11+1,AP11)</f>
        <v>0</v>
      </c>
      <c r="AQ12" s="391">
        <f t="shared" si="12"/>
        <v>0</v>
      </c>
      <c r="AR12" s="1">
        <f aca="true" t="shared" si="17" ref="AR12:AR49">IF(AND(G12="女",Q12="○"),AR11+1,AR11)</f>
        <v>0</v>
      </c>
      <c r="AS12" s="391">
        <f t="shared" si="13"/>
        <v>0</v>
      </c>
    </row>
    <row r="13" spans="1:45" ht="14.25">
      <c r="A13" s="31">
        <v>4</v>
      </c>
      <c r="B13" s="201"/>
      <c r="C13" s="201"/>
      <c r="D13" s="55"/>
      <c r="E13" s="55"/>
      <c r="F13" s="183"/>
      <c r="G13" s="55"/>
      <c r="H13" s="56"/>
      <c r="I13" s="57"/>
      <c r="J13" s="234"/>
      <c r="K13" s="234"/>
      <c r="L13" s="55"/>
      <c r="M13" s="234"/>
      <c r="N13" s="237"/>
      <c r="O13" s="205"/>
      <c r="P13" s="58"/>
      <c r="Q13" s="58"/>
      <c r="R13" s="332"/>
      <c r="S13" s="332"/>
      <c r="W13" s="62" t="str">
        <f>IF('種目情報'!A6="","",'種目情報'!A6)</f>
        <v>男子10000m</v>
      </c>
      <c r="X13" s="63" t="str">
        <f>IF('種目情報'!E6="","",'種目情報'!E6)</f>
        <v>女子10000m</v>
      </c>
      <c r="Z13" s="5">
        <f t="shared" si="8"/>
      </c>
      <c r="AA13" s="5">
        <f t="shared" si="0"/>
      </c>
      <c r="AB13" s="5">
        <f t="shared" si="1"/>
      </c>
      <c r="AC13" s="5">
        <f t="shared" si="2"/>
      </c>
      <c r="AD13" s="5">
        <f t="shared" si="3"/>
      </c>
      <c r="AE13" s="10">
        <f>IF(G13="男",data_kyogisha!A5,"")</f>
      </c>
      <c r="AF13" s="5">
        <f t="shared" si="9"/>
      </c>
      <c r="AG13" s="5">
        <f t="shared" si="4"/>
      </c>
      <c r="AH13" s="5">
        <f t="shared" si="5"/>
      </c>
      <c r="AI13" s="5">
        <f t="shared" si="6"/>
      </c>
      <c r="AJ13" s="5">
        <f t="shared" si="7"/>
      </c>
      <c r="AK13" s="5">
        <f>IF(G13="女",data_kyogisha!A5,"")</f>
      </c>
      <c r="AL13" s="1">
        <f t="shared" si="14"/>
        <v>0</v>
      </c>
      <c r="AM13" s="391">
        <f t="shared" si="10"/>
        <v>0</v>
      </c>
      <c r="AN13" s="1">
        <f t="shared" si="15"/>
        <v>0</v>
      </c>
      <c r="AO13" s="391">
        <f t="shared" si="11"/>
        <v>0</v>
      </c>
      <c r="AP13" s="1">
        <f t="shared" si="16"/>
        <v>0</v>
      </c>
      <c r="AQ13" s="391">
        <f t="shared" si="12"/>
        <v>0</v>
      </c>
      <c r="AR13" s="1">
        <f t="shared" si="17"/>
        <v>0</v>
      </c>
      <c r="AS13" s="391">
        <f t="shared" si="13"/>
        <v>0</v>
      </c>
    </row>
    <row r="14" spans="1:45" ht="14.25">
      <c r="A14" s="31">
        <v>5</v>
      </c>
      <c r="B14" s="201"/>
      <c r="C14" s="201"/>
      <c r="D14" s="55"/>
      <c r="E14" s="55"/>
      <c r="F14" s="183"/>
      <c r="G14" s="55"/>
      <c r="H14" s="56"/>
      <c r="I14" s="57"/>
      <c r="J14" s="234"/>
      <c r="K14" s="234"/>
      <c r="L14" s="55"/>
      <c r="M14" s="234"/>
      <c r="N14" s="237"/>
      <c r="O14" s="205"/>
      <c r="P14" s="58"/>
      <c r="Q14" s="58"/>
      <c r="R14" s="332"/>
      <c r="S14" s="332"/>
      <c r="W14" s="62"/>
      <c r="X14" s="63"/>
      <c r="Z14" s="5">
        <f t="shared" si="8"/>
      </c>
      <c r="AA14" s="5">
        <f t="shared" si="0"/>
      </c>
      <c r="AB14" s="5">
        <f t="shared" si="1"/>
      </c>
      <c r="AC14" s="5">
        <f t="shared" si="2"/>
      </c>
      <c r="AD14" s="5">
        <f t="shared" si="3"/>
      </c>
      <c r="AE14" s="10">
        <f>IF(G14="男",data_kyogisha!A6,"")</f>
      </c>
      <c r="AF14" s="5">
        <f t="shared" si="9"/>
      </c>
      <c r="AG14" s="5">
        <f t="shared" si="4"/>
      </c>
      <c r="AH14" s="5">
        <f t="shared" si="5"/>
      </c>
      <c r="AI14" s="5">
        <f t="shared" si="6"/>
      </c>
      <c r="AJ14" s="5">
        <f t="shared" si="7"/>
      </c>
      <c r="AK14" s="5">
        <f>IF(G14="女",data_kyogisha!A6,"")</f>
      </c>
      <c r="AL14" s="1">
        <f t="shared" si="14"/>
        <v>0</v>
      </c>
      <c r="AM14" s="391">
        <f t="shared" si="10"/>
        <v>0</v>
      </c>
      <c r="AN14" s="1">
        <f t="shared" si="15"/>
        <v>0</v>
      </c>
      <c r="AO14" s="391">
        <f t="shared" si="11"/>
        <v>0</v>
      </c>
      <c r="AP14" s="1">
        <f t="shared" si="16"/>
        <v>0</v>
      </c>
      <c r="AQ14" s="391">
        <f t="shared" si="12"/>
        <v>0</v>
      </c>
      <c r="AR14" s="1">
        <f t="shared" si="17"/>
        <v>0</v>
      </c>
      <c r="AS14" s="391">
        <f t="shared" si="13"/>
        <v>0</v>
      </c>
    </row>
    <row r="15" spans="1:45" ht="14.25">
      <c r="A15" s="31">
        <v>6</v>
      </c>
      <c r="B15" s="201"/>
      <c r="C15" s="201"/>
      <c r="D15" s="55"/>
      <c r="E15" s="55"/>
      <c r="F15" s="183"/>
      <c r="G15" s="55"/>
      <c r="H15" s="56"/>
      <c r="I15" s="57"/>
      <c r="J15" s="234"/>
      <c r="K15" s="234"/>
      <c r="L15" s="55"/>
      <c r="M15" s="234"/>
      <c r="N15" s="237"/>
      <c r="O15" s="205"/>
      <c r="P15" s="58"/>
      <c r="Q15" s="58"/>
      <c r="R15" s="332"/>
      <c r="S15" s="332"/>
      <c r="W15" s="62" t="str">
        <f>IF('種目情報'!A8="","",'種目情報'!A8)</f>
        <v>少年B男子100m</v>
      </c>
      <c r="X15" s="63" t="str">
        <f>IF('種目情報'!E8="","",'種目情報'!E8)</f>
        <v>少年B女子100m</v>
      </c>
      <c r="Z15" s="5">
        <f t="shared" si="8"/>
      </c>
      <c r="AA15" s="5">
        <f t="shared" si="0"/>
      </c>
      <c r="AB15" s="5">
        <f t="shared" si="1"/>
      </c>
      <c r="AC15" s="5">
        <f t="shared" si="2"/>
      </c>
      <c r="AD15" s="5">
        <f t="shared" si="3"/>
      </c>
      <c r="AE15" s="10">
        <f>IF(G15="男",data_kyogisha!A7,"")</f>
      </c>
      <c r="AF15" s="5">
        <f t="shared" si="9"/>
      </c>
      <c r="AG15" s="5">
        <f t="shared" si="4"/>
      </c>
      <c r="AH15" s="5">
        <f t="shared" si="5"/>
      </c>
      <c r="AI15" s="5">
        <f t="shared" si="6"/>
      </c>
      <c r="AJ15" s="5">
        <f t="shared" si="7"/>
      </c>
      <c r="AK15" s="5">
        <f>IF(G15="女",data_kyogisha!A7,"")</f>
      </c>
      <c r="AL15" s="1">
        <f t="shared" si="14"/>
        <v>0</v>
      </c>
      <c r="AM15" s="391">
        <f t="shared" si="10"/>
        <v>0</v>
      </c>
      <c r="AN15" s="1">
        <f t="shared" si="15"/>
        <v>0</v>
      </c>
      <c r="AO15" s="391">
        <f t="shared" si="11"/>
        <v>0</v>
      </c>
      <c r="AP15" s="1">
        <f t="shared" si="16"/>
        <v>0</v>
      </c>
      <c r="AQ15" s="391">
        <f t="shared" si="12"/>
        <v>0</v>
      </c>
      <c r="AR15" s="1">
        <f t="shared" si="17"/>
        <v>0</v>
      </c>
      <c r="AS15" s="391">
        <f t="shared" si="13"/>
        <v>0</v>
      </c>
    </row>
    <row r="16" spans="1:45" ht="14.25">
      <c r="A16" s="31">
        <v>7</v>
      </c>
      <c r="B16" s="201"/>
      <c r="C16" s="201"/>
      <c r="D16" s="55"/>
      <c r="E16" s="55"/>
      <c r="F16" s="183"/>
      <c r="G16" s="55"/>
      <c r="H16" s="56"/>
      <c r="I16" s="57"/>
      <c r="J16" s="234"/>
      <c r="K16" s="234"/>
      <c r="L16" s="55"/>
      <c r="M16" s="234"/>
      <c r="N16" s="237"/>
      <c r="O16" s="205"/>
      <c r="P16" s="58"/>
      <c r="Q16" s="58"/>
      <c r="R16" s="332"/>
      <c r="S16" s="332"/>
      <c r="W16" s="62" t="str">
        <f>IF('種目情報'!A9="","",'種目情報'!A9)</f>
        <v>少年B男子3000m</v>
      </c>
      <c r="X16" s="63" t="str">
        <f>IF('種目情報'!E9="","",'種目情報'!E9)</f>
        <v>少年B女子800m</v>
      </c>
      <c r="Z16" s="5">
        <f t="shared" si="8"/>
      </c>
      <c r="AA16" s="5">
        <f t="shared" si="0"/>
      </c>
      <c r="AB16" s="5">
        <f t="shared" si="1"/>
      </c>
      <c r="AC16" s="5">
        <f t="shared" si="2"/>
      </c>
      <c r="AD16" s="5">
        <f t="shared" si="3"/>
      </c>
      <c r="AE16" s="10">
        <f>IF(G16="男",data_kyogisha!A8,"")</f>
      </c>
      <c r="AF16" s="5">
        <f t="shared" si="9"/>
      </c>
      <c r="AG16" s="5">
        <f t="shared" si="4"/>
      </c>
      <c r="AH16" s="5">
        <f t="shared" si="5"/>
      </c>
      <c r="AI16" s="5">
        <f t="shared" si="6"/>
      </c>
      <c r="AJ16" s="5">
        <f t="shared" si="7"/>
      </c>
      <c r="AK16" s="5">
        <f>IF(G16="女",data_kyogisha!A8,"")</f>
      </c>
      <c r="AL16" s="1">
        <f t="shared" si="14"/>
        <v>0</v>
      </c>
      <c r="AM16" s="391">
        <f t="shared" si="10"/>
        <v>0</v>
      </c>
      <c r="AN16" s="1">
        <f t="shared" si="15"/>
        <v>0</v>
      </c>
      <c r="AO16" s="391">
        <f t="shared" si="11"/>
        <v>0</v>
      </c>
      <c r="AP16" s="1">
        <f t="shared" si="16"/>
        <v>0</v>
      </c>
      <c r="AQ16" s="391">
        <f t="shared" si="12"/>
        <v>0</v>
      </c>
      <c r="AR16" s="1">
        <f t="shared" si="17"/>
        <v>0</v>
      </c>
      <c r="AS16" s="391">
        <f t="shared" si="13"/>
        <v>0</v>
      </c>
    </row>
    <row r="17" spans="1:45" ht="14.25">
      <c r="A17" s="31">
        <v>8</v>
      </c>
      <c r="B17" s="201"/>
      <c r="C17" s="201"/>
      <c r="D17" s="55"/>
      <c r="E17" s="55"/>
      <c r="F17" s="183"/>
      <c r="G17" s="55"/>
      <c r="H17" s="56"/>
      <c r="I17" s="57"/>
      <c r="J17" s="234"/>
      <c r="K17" s="234"/>
      <c r="L17" s="55"/>
      <c r="M17" s="234"/>
      <c r="N17" s="237"/>
      <c r="O17" s="205"/>
      <c r="P17" s="58"/>
      <c r="Q17" s="58"/>
      <c r="R17" s="332"/>
      <c r="S17" s="332"/>
      <c r="W17" s="62">
        <f>IF('種目情報'!A10="","",'種目情報'!A10)</f>
      </c>
      <c r="X17" s="63" t="str">
        <f>IF('種目情報'!E10="","",'種目情報'!E10)</f>
        <v>少年B女子100mYH(0.762/8.5m)</v>
      </c>
      <c r="Z17" s="5">
        <f t="shared" si="8"/>
      </c>
      <c r="AA17" s="5">
        <f t="shared" si="0"/>
      </c>
      <c r="AB17" s="5">
        <f t="shared" si="1"/>
      </c>
      <c r="AC17" s="5">
        <f t="shared" si="2"/>
      </c>
      <c r="AD17" s="5">
        <f t="shared" si="3"/>
      </c>
      <c r="AE17" s="10">
        <f>IF(G17="男",data_kyogisha!A9,"")</f>
      </c>
      <c r="AF17" s="5">
        <f t="shared" si="9"/>
      </c>
      <c r="AG17" s="5">
        <f t="shared" si="4"/>
      </c>
      <c r="AH17" s="5">
        <f t="shared" si="5"/>
      </c>
      <c r="AI17" s="5">
        <f t="shared" si="6"/>
      </c>
      <c r="AJ17" s="5">
        <f t="shared" si="7"/>
      </c>
      <c r="AK17" s="5">
        <f>IF(G17="女",data_kyogisha!A9,"")</f>
      </c>
      <c r="AL17" s="1">
        <f t="shared" si="14"/>
        <v>0</v>
      </c>
      <c r="AM17" s="391">
        <f t="shared" si="10"/>
        <v>0</v>
      </c>
      <c r="AN17" s="1">
        <f t="shared" si="15"/>
        <v>0</v>
      </c>
      <c r="AO17" s="391">
        <f t="shared" si="11"/>
        <v>0</v>
      </c>
      <c r="AP17" s="1">
        <f t="shared" si="16"/>
        <v>0</v>
      </c>
      <c r="AQ17" s="391">
        <f t="shared" si="12"/>
        <v>0</v>
      </c>
      <c r="AR17" s="1">
        <f t="shared" si="17"/>
        <v>0</v>
      </c>
      <c r="AS17" s="391">
        <f t="shared" si="13"/>
        <v>0</v>
      </c>
    </row>
    <row r="18" spans="1:45" ht="14.25">
      <c r="A18" s="31">
        <v>9</v>
      </c>
      <c r="B18" s="201"/>
      <c r="C18" s="201"/>
      <c r="D18" s="55"/>
      <c r="E18" s="55"/>
      <c r="F18" s="183"/>
      <c r="G18" s="55"/>
      <c r="H18" s="56"/>
      <c r="I18" s="57"/>
      <c r="J18" s="234"/>
      <c r="K18" s="234"/>
      <c r="L18" s="55"/>
      <c r="M18" s="234"/>
      <c r="N18" s="237"/>
      <c r="O18" s="205"/>
      <c r="P18" s="58"/>
      <c r="Q18" s="58"/>
      <c r="R18" s="332"/>
      <c r="S18" s="332"/>
      <c r="W18" s="62" t="str">
        <f>IF('種目情報'!A11="","",'種目情報'!A11)</f>
        <v>少年B男子走幅跳</v>
      </c>
      <c r="X18" s="63" t="str">
        <f>IF('種目情報'!E11="","",'種目情報'!E11)</f>
        <v>少年B女子走幅跳</v>
      </c>
      <c r="Z18" s="5">
        <f t="shared" si="8"/>
      </c>
      <c r="AA18" s="5">
        <f t="shared" si="0"/>
      </c>
      <c r="AB18" s="5">
        <f t="shared" si="1"/>
      </c>
      <c r="AC18" s="5">
        <f t="shared" si="2"/>
      </c>
      <c r="AD18" s="5">
        <f t="shared" si="3"/>
      </c>
      <c r="AE18" s="10">
        <f>IF(G18="男",data_kyogisha!A10,"")</f>
      </c>
      <c r="AF18" s="5">
        <f t="shared" si="9"/>
      </c>
      <c r="AG18" s="5">
        <f t="shared" si="4"/>
      </c>
      <c r="AH18" s="5">
        <f t="shared" si="5"/>
      </c>
      <c r="AI18" s="5">
        <f t="shared" si="6"/>
      </c>
      <c r="AJ18" s="5">
        <f t="shared" si="7"/>
      </c>
      <c r="AK18" s="5">
        <f>IF(G18="女",data_kyogisha!A10,"")</f>
      </c>
      <c r="AL18" s="1">
        <f t="shared" si="14"/>
        <v>0</v>
      </c>
      <c r="AM18" s="391">
        <f t="shared" si="10"/>
        <v>0</v>
      </c>
      <c r="AN18" s="1">
        <f t="shared" si="15"/>
        <v>0</v>
      </c>
      <c r="AO18" s="391">
        <f t="shared" si="11"/>
        <v>0</v>
      </c>
      <c r="AP18" s="1">
        <f t="shared" si="16"/>
        <v>0</v>
      </c>
      <c r="AQ18" s="391">
        <f t="shared" si="12"/>
        <v>0</v>
      </c>
      <c r="AR18" s="1">
        <f t="shared" si="17"/>
        <v>0</v>
      </c>
      <c r="AS18" s="391">
        <f t="shared" si="13"/>
        <v>0</v>
      </c>
    </row>
    <row r="19" spans="1:45" ht="14.25">
      <c r="A19" s="31">
        <v>10</v>
      </c>
      <c r="B19" s="201"/>
      <c r="C19" s="201"/>
      <c r="D19" s="55"/>
      <c r="E19" s="55"/>
      <c r="F19" s="183"/>
      <c r="G19" s="55"/>
      <c r="H19" s="56"/>
      <c r="I19" s="57"/>
      <c r="J19" s="234"/>
      <c r="K19" s="234"/>
      <c r="L19" s="55"/>
      <c r="M19" s="234"/>
      <c r="N19" s="237"/>
      <c r="O19" s="205"/>
      <c r="P19" s="58"/>
      <c r="Q19" s="58"/>
      <c r="R19" s="332"/>
      <c r="S19" s="332"/>
      <c r="W19" s="62" t="str">
        <f>IF('種目情報'!A12="","",'種目情報'!A12)</f>
        <v>少年B男子砲丸投(5.000kg)</v>
      </c>
      <c r="X19" s="63">
        <f>IF('種目情報'!E12="","",'種目情報'!E12)</f>
      </c>
      <c r="Z19" s="5">
        <f t="shared" si="8"/>
      </c>
      <c r="AA19" s="5">
        <f t="shared" si="0"/>
      </c>
      <c r="AB19" s="5">
        <f t="shared" si="1"/>
      </c>
      <c r="AC19" s="5">
        <f t="shared" si="2"/>
      </c>
      <c r="AD19" s="5">
        <f t="shared" si="3"/>
      </c>
      <c r="AE19" s="10">
        <f>IF(G19="男",data_kyogisha!A11,"")</f>
      </c>
      <c r="AF19" s="5">
        <f t="shared" si="9"/>
      </c>
      <c r="AG19" s="5">
        <f t="shared" si="4"/>
      </c>
      <c r="AH19" s="5">
        <f t="shared" si="5"/>
      </c>
      <c r="AI19" s="5">
        <f t="shared" si="6"/>
      </c>
      <c r="AJ19" s="5">
        <f t="shared" si="7"/>
      </c>
      <c r="AK19" s="5">
        <f>IF(G19="女",data_kyogisha!A11,"")</f>
      </c>
      <c r="AL19" s="1">
        <f t="shared" si="14"/>
        <v>0</v>
      </c>
      <c r="AM19" s="391">
        <f t="shared" si="10"/>
        <v>0</v>
      </c>
      <c r="AN19" s="1">
        <f t="shared" si="15"/>
        <v>0</v>
      </c>
      <c r="AO19" s="391">
        <f t="shared" si="11"/>
        <v>0</v>
      </c>
      <c r="AP19" s="1">
        <f t="shared" si="16"/>
        <v>0</v>
      </c>
      <c r="AQ19" s="391">
        <f t="shared" si="12"/>
        <v>0</v>
      </c>
      <c r="AR19" s="1">
        <f t="shared" si="17"/>
        <v>0</v>
      </c>
      <c r="AS19" s="391">
        <f t="shared" si="13"/>
        <v>0</v>
      </c>
    </row>
    <row r="20" spans="1:45" ht="14.25">
      <c r="A20" s="31">
        <v>11</v>
      </c>
      <c r="B20" s="201"/>
      <c r="C20" s="201"/>
      <c r="D20" s="55"/>
      <c r="E20" s="55"/>
      <c r="F20" s="183"/>
      <c r="G20" s="55"/>
      <c r="H20" s="56"/>
      <c r="I20" s="57"/>
      <c r="J20" s="234"/>
      <c r="K20" s="234"/>
      <c r="L20" s="55"/>
      <c r="M20" s="234"/>
      <c r="N20" s="237"/>
      <c r="O20" s="205"/>
      <c r="P20" s="58"/>
      <c r="Q20" s="58"/>
      <c r="R20" s="332"/>
      <c r="S20" s="332"/>
      <c r="W20" s="62"/>
      <c r="X20" s="63"/>
      <c r="Z20" s="5">
        <f t="shared" si="8"/>
      </c>
      <c r="AA20" s="5">
        <f t="shared" si="0"/>
      </c>
      <c r="AB20" s="5">
        <f t="shared" si="1"/>
      </c>
      <c r="AC20" s="5">
        <f t="shared" si="2"/>
      </c>
      <c r="AD20" s="5">
        <f t="shared" si="3"/>
      </c>
      <c r="AE20" s="10">
        <f>IF(G20="男",data_kyogisha!A12,"")</f>
      </c>
      <c r="AF20" s="5">
        <f t="shared" si="9"/>
      </c>
      <c r="AG20" s="5">
        <f t="shared" si="4"/>
      </c>
      <c r="AH20" s="5">
        <f t="shared" si="5"/>
      </c>
      <c r="AI20" s="5">
        <f t="shared" si="6"/>
      </c>
      <c r="AJ20" s="5">
        <f t="shared" si="7"/>
      </c>
      <c r="AK20" s="5">
        <f>IF(G20="女",data_kyogisha!A12,"")</f>
      </c>
      <c r="AL20" s="1">
        <f t="shared" si="14"/>
        <v>0</v>
      </c>
      <c r="AM20" s="391">
        <f t="shared" si="10"/>
        <v>0</v>
      </c>
      <c r="AN20" s="1">
        <f t="shared" si="15"/>
        <v>0</v>
      </c>
      <c r="AO20" s="391">
        <f t="shared" si="11"/>
        <v>0</v>
      </c>
      <c r="AP20" s="1">
        <f aca="true" t="shared" si="18" ref="AP20:AP49">IF(AND(G20="女",P20="○"),AP19+1,AP19)</f>
        <v>0</v>
      </c>
      <c r="AQ20" s="391">
        <f t="shared" si="12"/>
        <v>0</v>
      </c>
      <c r="AR20" s="1">
        <f t="shared" si="17"/>
        <v>0</v>
      </c>
      <c r="AS20" s="391">
        <f t="shared" si="13"/>
        <v>0</v>
      </c>
    </row>
    <row r="21" spans="1:45" ht="14.25">
      <c r="A21" s="31">
        <v>12</v>
      </c>
      <c r="B21" s="201"/>
      <c r="C21" s="201"/>
      <c r="D21" s="55"/>
      <c r="E21" s="55"/>
      <c r="F21" s="183"/>
      <c r="G21" s="55"/>
      <c r="H21" s="56"/>
      <c r="I21" s="57"/>
      <c r="J21" s="234"/>
      <c r="K21" s="234"/>
      <c r="L21" s="55"/>
      <c r="M21" s="234"/>
      <c r="N21" s="237"/>
      <c r="O21" s="205"/>
      <c r="P21" s="58"/>
      <c r="Q21" s="58"/>
      <c r="R21" s="332"/>
      <c r="S21" s="332"/>
      <c r="W21" s="62"/>
      <c r="X21" s="63">
        <f>IF('種目情報'!E14="","",'種目情報'!E14)</f>
      </c>
      <c r="Z21" s="5">
        <f t="shared" si="8"/>
      </c>
      <c r="AA21" s="5">
        <f t="shared" si="0"/>
      </c>
      <c r="AB21" s="5">
        <f t="shared" si="1"/>
      </c>
      <c r="AC21" s="5">
        <f t="shared" si="2"/>
      </c>
      <c r="AD21" s="5">
        <f t="shared" si="3"/>
      </c>
      <c r="AE21" s="10">
        <f>IF(G21="男",data_kyogisha!A13,"")</f>
      </c>
      <c r="AF21" s="5">
        <f t="shared" si="9"/>
      </c>
      <c r="AG21" s="5">
        <f t="shared" si="4"/>
      </c>
      <c r="AH21" s="5">
        <f t="shared" si="5"/>
      </c>
      <c r="AI21" s="5">
        <f t="shared" si="6"/>
      </c>
      <c r="AJ21" s="5">
        <f t="shared" si="7"/>
      </c>
      <c r="AK21" s="5">
        <f>IF(G21="女",data_kyogisha!A13,"")</f>
      </c>
      <c r="AL21" s="1">
        <f t="shared" si="14"/>
        <v>0</v>
      </c>
      <c r="AM21" s="391">
        <f t="shared" si="10"/>
        <v>0</v>
      </c>
      <c r="AN21" s="1">
        <f t="shared" si="15"/>
        <v>0</v>
      </c>
      <c r="AO21" s="391">
        <f t="shared" si="11"/>
        <v>0</v>
      </c>
      <c r="AP21" s="1">
        <f t="shared" si="18"/>
        <v>0</v>
      </c>
      <c r="AQ21" s="391">
        <f t="shared" si="12"/>
        <v>0</v>
      </c>
      <c r="AR21" s="1">
        <f t="shared" si="17"/>
        <v>0</v>
      </c>
      <c r="AS21" s="391">
        <f t="shared" si="13"/>
        <v>0</v>
      </c>
    </row>
    <row r="22" spans="1:45" ht="14.25">
      <c r="A22" s="31">
        <v>13</v>
      </c>
      <c r="B22" s="201"/>
      <c r="C22" s="201"/>
      <c r="D22" s="55"/>
      <c r="E22" s="55"/>
      <c r="F22" s="183"/>
      <c r="G22" s="55"/>
      <c r="H22" s="56"/>
      <c r="I22" s="57"/>
      <c r="J22" s="234"/>
      <c r="K22" s="234"/>
      <c r="L22" s="55"/>
      <c r="M22" s="234"/>
      <c r="N22" s="237"/>
      <c r="O22" s="205"/>
      <c r="P22" s="58"/>
      <c r="Q22" s="58"/>
      <c r="R22" s="332"/>
      <c r="S22" s="332"/>
      <c r="W22" s="62"/>
      <c r="X22" s="63"/>
      <c r="Z22" s="5">
        <f t="shared" si="8"/>
      </c>
      <c r="AA22" s="5">
        <f t="shared" si="0"/>
      </c>
      <c r="AB22" s="5">
        <f t="shared" si="1"/>
      </c>
      <c r="AC22" s="5">
        <f t="shared" si="2"/>
      </c>
      <c r="AD22" s="5">
        <f t="shared" si="3"/>
      </c>
      <c r="AE22" s="10">
        <f>IF(G22="男",data_kyogisha!A14,"")</f>
      </c>
      <c r="AF22" s="5">
        <f t="shared" si="9"/>
      </c>
      <c r="AG22" s="5">
        <f t="shared" si="4"/>
      </c>
      <c r="AH22" s="5">
        <f t="shared" si="5"/>
      </c>
      <c r="AI22" s="5">
        <f t="shared" si="6"/>
      </c>
      <c r="AJ22" s="5">
        <f t="shared" si="7"/>
      </c>
      <c r="AK22" s="5">
        <f>IF(G22="女",data_kyogisha!A14,"")</f>
      </c>
      <c r="AL22" s="1">
        <f t="shared" si="14"/>
        <v>0</v>
      </c>
      <c r="AM22" s="391">
        <f t="shared" si="10"/>
        <v>0</v>
      </c>
      <c r="AN22" s="1">
        <f t="shared" si="15"/>
        <v>0</v>
      </c>
      <c r="AO22" s="391">
        <f t="shared" si="11"/>
        <v>0</v>
      </c>
      <c r="AP22" s="1">
        <f t="shared" si="18"/>
        <v>0</v>
      </c>
      <c r="AQ22" s="391">
        <f t="shared" si="12"/>
        <v>0</v>
      </c>
      <c r="AR22" s="1">
        <f t="shared" si="17"/>
        <v>0</v>
      </c>
      <c r="AS22" s="391">
        <f t="shared" si="13"/>
        <v>0</v>
      </c>
    </row>
    <row r="23" spans="1:45" ht="14.25">
      <c r="A23" s="31">
        <v>14</v>
      </c>
      <c r="B23" s="201"/>
      <c r="C23" s="201"/>
      <c r="D23" s="55"/>
      <c r="E23" s="55"/>
      <c r="F23" s="183"/>
      <c r="G23" s="55"/>
      <c r="H23" s="56"/>
      <c r="I23" s="57"/>
      <c r="J23" s="234"/>
      <c r="K23" s="234"/>
      <c r="L23" s="55"/>
      <c r="M23" s="234"/>
      <c r="N23" s="237"/>
      <c r="O23" s="205"/>
      <c r="P23" s="58"/>
      <c r="Q23" s="58"/>
      <c r="R23" s="332"/>
      <c r="S23" s="332"/>
      <c r="W23" s="62"/>
      <c r="X23" s="63"/>
      <c r="Z23" s="5">
        <f t="shared" si="8"/>
      </c>
      <c r="AA23" s="5">
        <f t="shared" si="0"/>
      </c>
      <c r="AB23" s="5">
        <f t="shared" si="1"/>
      </c>
      <c r="AC23" s="5">
        <f t="shared" si="2"/>
      </c>
      <c r="AD23" s="5">
        <f t="shared" si="3"/>
      </c>
      <c r="AE23" s="10">
        <f>IF(G23="男",data_kyogisha!A15,"")</f>
      </c>
      <c r="AF23" s="5">
        <f t="shared" si="9"/>
      </c>
      <c r="AG23" s="5">
        <f t="shared" si="4"/>
      </c>
      <c r="AH23" s="5">
        <f t="shared" si="5"/>
      </c>
      <c r="AI23" s="5">
        <f t="shared" si="6"/>
      </c>
      <c r="AJ23" s="5">
        <f t="shared" si="7"/>
      </c>
      <c r="AK23" s="5">
        <f>IF(G23="女",data_kyogisha!A15,"")</f>
      </c>
      <c r="AL23" s="1">
        <f t="shared" si="14"/>
        <v>0</v>
      </c>
      <c r="AM23" s="391">
        <f t="shared" si="10"/>
        <v>0</v>
      </c>
      <c r="AN23" s="1">
        <f t="shared" si="15"/>
        <v>0</v>
      </c>
      <c r="AO23" s="391">
        <f t="shared" si="11"/>
        <v>0</v>
      </c>
      <c r="AP23" s="1">
        <f t="shared" si="18"/>
        <v>0</v>
      </c>
      <c r="AQ23" s="391">
        <f t="shared" si="12"/>
        <v>0</v>
      </c>
      <c r="AR23" s="1">
        <f t="shared" si="17"/>
        <v>0</v>
      </c>
      <c r="AS23" s="391">
        <f t="shared" si="13"/>
        <v>0</v>
      </c>
    </row>
    <row r="24" spans="1:45" ht="14.25">
      <c r="A24" s="31">
        <v>15</v>
      </c>
      <c r="B24" s="201"/>
      <c r="C24" s="201"/>
      <c r="D24" s="55"/>
      <c r="E24" s="55"/>
      <c r="F24" s="183"/>
      <c r="G24" s="55"/>
      <c r="H24" s="56"/>
      <c r="I24" s="57"/>
      <c r="J24" s="234"/>
      <c r="K24" s="234"/>
      <c r="L24" s="55"/>
      <c r="M24" s="234"/>
      <c r="N24" s="237"/>
      <c r="O24" s="205"/>
      <c r="P24" s="58"/>
      <c r="Q24" s="58"/>
      <c r="R24" s="332"/>
      <c r="S24" s="332"/>
      <c r="W24" s="62"/>
      <c r="X24" s="63"/>
      <c r="Z24" s="5">
        <f t="shared" si="8"/>
      </c>
      <c r="AA24" s="5">
        <f t="shared" si="0"/>
      </c>
      <c r="AB24" s="5">
        <f t="shared" si="1"/>
      </c>
      <c r="AC24" s="5">
        <f t="shared" si="2"/>
      </c>
      <c r="AD24" s="5">
        <f t="shared" si="3"/>
      </c>
      <c r="AE24" s="10">
        <f>IF(G24="男",data_kyogisha!A16,"")</f>
      </c>
      <c r="AF24" s="5">
        <f t="shared" si="9"/>
      </c>
      <c r="AG24" s="5">
        <f t="shared" si="4"/>
      </c>
      <c r="AH24" s="5">
        <f t="shared" si="5"/>
      </c>
      <c r="AI24" s="5">
        <f t="shared" si="6"/>
      </c>
      <c r="AJ24" s="5">
        <f t="shared" si="7"/>
      </c>
      <c r="AK24" s="5">
        <f>IF(G24="女",data_kyogisha!A16,"")</f>
      </c>
      <c r="AL24" s="1">
        <f t="shared" si="14"/>
        <v>0</v>
      </c>
      <c r="AM24" s="391">
        <f t="shared" si="10"/>
        <v>0</v>
      </c>
      <c r="AN24" s="1">
        <f t="shared" si="15"/>
        <v>0</v>
      </c>
      <c r="AO24" s="391">
        <f t="shared" si="11"/>
        <v>0</v>
      </c>
      <c r="AP24" s="1">
        <f t="shared" si="18"/>
        <v>0</v>
      </c>
      <c r="AQ24" s="391">
        <f t="shared" si="12"/>
        <v>0</v>
      </c>
      <c r="AR24" s="1">
        <f t="shared" si="17"/>
        <v>0</v>
      </c>
      <c r="AS24" s="391">
        <f t="shared" si="13"/>
        <v>0</v>
      </c>
    </row>
    <row r="25" spans="1:45" ht="14.25">
      <c r="A25" s="31">
        <v>16</v>
      </c>
      <c r="B25" s="201"/>
      <c r="C25" s="201"/>
      <c r="D25" s="55"/>
      <c r="E25" s="55"/>
      <c r="F25" s="183"/>
      <c r="G25" s="55"/>
      <c r="H25" s="56"/>
      <c r="I25" s="57"/>
      <c r="J25" s="234"/>
      <c r="K25" s="234"/>
      <c r="L25" s="55"/>
      <c r="M25" s="234"/>
      <c r="N25" s="237"/>
      <c r="O25" s="205"/>
      <c r="P25" s="58"/>
      <c r="Q25" s="58"/>
      <c r="R25" s="332"/>
      <c r="S25" s="332"/>
      <c r="W25" s="62"/>
      <c r="X25" s="63"/>
      <c r="Z25" s="5">
        <f t="shared" si="8"/>
      </c>
      <c r="AA25" s="5">
        <f t="shared" si="0"/>
      </c>
      <c r="AB25" s="5">
        <f t="shared" si="1"/>
      </c>
      <c r="AC25" s="5">
        <f t="shared" si="2"/>
      </c>
      <c r="AD25" s="5">
        <f t="shared" si="3"/>
      </c>
      <c r="AE25" s="10">
        <f>IF(G25="男",data_kyogisha!A17,"")</f>
      </c>
      <c r="AF25" s="5">
        <f t="shared" si="9"/>
      </c>
      <c r="AG25" s="5">
        <f t="shared" si="4"/>
      </c>
      <c r="AH25" s="5">
        <f t="shared" si="5"/>
      </c>
      <c r="AI25" s="5">
        <f t="shared" si="6"/>
      </c>
      <c r="AJ25" s="5">
        <f t="shared" si="7"/>
      </c>
      <c r="AK25" s="5">
        <f>IF(G25="女",data_kyogisha!A17,"")</f>
      </c>
      <c r="AL25" s="1">
        <f t="shared" si="14"/>
        <v>0</v>
      </c>
      <c r="AM25" s="391">
        <f t="shared" si="10"/>
        <v>0</v>
      </c>
      <c r="AN25" s="1">
        <f t="shared" si="15"/>
        <v>0</v>
      </c>
      <c r="AO25" s="391">
        <f t="shared" si="11"/>
        <v>0</v>
      </c>
      <c r="AP25" s="1">
        <f t="shared" si="18"/>
        <v>0</v>
      </c>
      <c r="AQ25" s="391">
        <f t="shared" si="12"/>
        <v>0</v>
      </c>
      <c r="AR25" s="1">
        <f t="shared" si="17"/>
        <v>0</v>
      </c>
      <c r="AS25" s="391">
        <f t="shared" si="13"/>
        <v>0</v>
      </c>
    </row>
    <row r="26" spans="1:45" ht="14.25">
      <c r="A26" s="31">
        <v>17</v>
      </c>
      <c r="B26" s="201"/>
      <c r="C26" s="201"/>
      <c r="D26" s="55"/>
      <c r="E26" s="55"/>
      <c r="F26" s="183"/>
      <c r="G26" s="55"/>
      <c r="H26" s="56"/>
      <c r="I26" s="57"/>
      <c r="J26" s="234"/>
      <c r="K26" s="234"/>
      <c r="L26" s="55"/>
      <c r="M26" s="234"/>
      <c r="N26" s="237"/>
      <c r="O26" s="205"/>
      <c r="P26" s="58"/>
      <c r="Q26" s="58"/>
      <c r="R26" s="332"/>
      <c r="S26" s="332"/>
      <c r="W26" s="62"/>
      <c r="X26" s="63"/>
      <c r="Z26" s="5">
        <f t="shared" si="8"/>
      </c>
      <c r="AA26" s="5">
        <f t="shared" si="0"/>
      </c>
      <c r="AB26" s="5">
        <f t="shared" si="1"/>
      </c>
      <c r="AC26" s="5">
        <f t="shared" si="2"/>
      </c>
      <c r="AD26" s="5">
        <f t="shared" si="3"/>
      </c>
      <c r="AE26" s="10">
        <f>IF(G26="男",data_kyogisha!A18,"")</f>
      </c>
      <c r="AF26" s="5">
        <f t="shared" si="9"/>
      </c>
      <c r="AG26" s="5">
        <f t="shared" si="4"/>
      </c>
      <c r="AH26" s="5">
        <f t="shared" si="5"/>
      </c>
      <c r="AI26" s="5">
        <f t="shared" si="6"/>
      </c>
      <c r="AJ26" s="5">
        <f t="shared" si="7"/>
      </c>
      <c r="AK26" s="5">
        <f>IF(G26="女",data_kyogisha!A18,"")</f>
      </c>
      <c r="AL26" s="1">
        <f t="shared" si="14"/>
        <v>0</v>
      </c>
      <c r="AM26" s="391">
        <f t="shared" si="10"/>
        <v>0</v>
      </c>
      <c r="AN26" s="1">
        <f t="shared" si="15"/>
        <v>0</v>
      </c>
      <c r="AO26" s="391">
        <f t="shared" si="11"/>
        <v>0</v>
      </c>
      <c r="AP26" s="1">
        <f t="shared" si="18"/>
        <v>0</v>
      </c>
      <c r="AQ26" s="391">
        <f t="shared" si="12"/>
        <v>0</v>
      </c>
      <c r="AR26" s="1">
        <f t="shared" si="17"/>
        <v>0</v>
      </c>
      <c r="AS26" s="391">
        <f t="shared" si="13"/>
        <v>0</v>
      </c>
    </row>
    <row r="27" spans="1:45" ht="14.25">
      <c r="A27" s="31">
        <v>18</v>
      </c>
      <c r="B27" s="201"/>
      <c r="C27" s="201"/>
      <c r="D27" s="55"/>
      <c r="E27" s="55"/>
      <c r="F27" s="183"/>
      <c r="G27" s="55"/>
      <c r="H27" s="56"/>
      <c r="I27" s="57"/>
      <c r="J27" s="234"/>
      <c r="K27" s="234"/>
      <c r="L27" s="55"/>
      <c r="M27" s="234"/>
      <c r="N27" s="237"/>
      <c r="O27" s="205"/>
      <c r="P27" s="58"/>
      <c r="Q27" s="58"/>
      <c r="R27" s="332"/>
      <c r="S27" s="332"/>
      <c r="W27" s="62"/>
      <c r="X27" s="63"/>
      <c r="Z27" s="5">
        <f t="shared" si="8"/>
      </c>
      <c r="AA27" s="5">
        <f t="shared" si="0"/>
      </c>
      <c r="AB27" s="5">
        <f t="shared" si="1"/>
      </c>
      <c r="AC27" s="5">
        <f t="shared" si="2"/>
      </c>
      <c r="AD27" s="5">
        <f t="shared" si="3"/>
      </c>
      <c r="AE27" s="10">
        <f>IF(G27="男",data_kyogisha!A19,"")</f>
      </c>
      <c r="AF27" s="5">
        <f t="shared" si="9"/>
      </c>
      <c r="AG27" s="5">
        <f t="shared" si="4"/>
      </c>
      <c r="AH27" s="5">
        <f t="shared" si="5"/>
      </c>
      <c r="AI27" s="5">
        <f t="shared" si="6"/>
      </c>
      <c r="AJ27" s="5">
        <f t="shared" si="7"/>
      </c>
      <c r="AK27" s="5">
        <f>IF(G27="女",data_kyogisha!A19,"")</f>
      </c>
      <c r="AL27" s="1">
        <f t="shared" si="14"/>
        <v>0</v>
      </c>
      <c r="AM27" s="391">
        <f t="shared" si="10"/>
        <v>0</v>
      </c>
      <c r="AN27" s="1">
        <f t="shared" si="15"/>
        <v>0</v>
      </c>
      <c r="AO27" s="391">
        <f t="shared" si="11"/>
        <v>0</v>
      </c>
      <c r="AP27" s="1">
        <f t="shared" si="18"/>
        <v>0</v>
      </c>
      <c r="AQ27" s="391">
        <f t="shared" si="12"/>
        <v>0</v>
      </c>
      <c r="AR27" s="1">
        <f t="shared" si="17"/>
        <v>0</v>
      </c>
      <c r="AS27" s="391">
        <f t="shared" si="13"/>
        <v>0</v>
      </c>
    </row>
    <row r="28" spans="1:45" ht="14.25">
      <c r="A28" s="31">
        <v>19</v>
      </c>
      <c r="B28" s="201"/>
      <c r="C28" s="201"/>
      <c r="D28" s="55"/>
      <c r="E28" s="55"/>
      <c r="F28" s="183"/>
      <c r="G28" s="55"/>
      <c r="H28" s="56"/>
      <c r="I28" s="57"/>
      <c r="J28" s="234"/>
      <c r="K28" s="234"/>
      <c r="L28" s="55"/>
      <c r="M28" s="234"/>
      <c r="N28" s="237"/>
      <c r="O28" s="205"/>
      <c r="P28" s="58"/>
      <c r="Q28" s="58"/>
      <c r="R28" s="332"/>
      <c r="S28" s="332"/>
      <c r="W28" s="62"/>
      <c r="X28" s="63"/>
      <c r="Z28" s="5">
        <f t="shared" si="8"/>
      </c>
      <c r="AA28" s="5">
        <f t="shared" si="0"/>
      </c>
      <c r="AB28" s="5">
        <f t="shared" si="1"/>
      </c>
      <c r="AC28" s="5">
        <f t="shared" si="2"/>
      </c>
      <c r="AD28" s="5">
        <f t="shared" si="3"/>
      </c>
      <c r="AE28" s="10">
        <f>IF(G28="男",data_kyogisha!A20,"")</f>
      </c>
      <c r="AF28" s="5">
        <f t="shared" si="9"/>
      </c>
      <c r="AG28" s="5">
        <f t="shared" si="4"/>
      </c>
      <c r="AH28" s="5">
        <f t="shared" si="5"/>
      </c>
      <c r="AI28" s="5">
        <f t="shared" si="6"/>
      </c>
      <c r="AJ28" s="5">
        <f t="shared" si="7"/>
      </c>
      <c r="AK28" s="5">
        <f>IF(G28="女",data_kyogisha!A20,"")</f>
      </c>
      <c r="AL28" s="1">
        <f t="shared" si="14"/>
        <v>0</v>
      </c>
      <c r="AM28" s="391">
        <f t="shared" si="10"/>
        <v>0</v>
      </c>
      <c r="AN28" s="1">
        <f t="shared" si="15"/>
        <v>0</v>
      </c>
      <c r="AO28" s="391">
        <f t="shared" si="11"/>
        <v>0</v>
      </c>
      <c r="AP28" s="1">
        <f t="shared" si="18"/>
        <v>0</v>
      </c>
      <c r="AQ28" s="391">
        <f t="shared" si="12"/>
        <v>0</v>
      </c>
      <c r="AR28" s="1">
        <f t="shared" si="17"/>
        <v>0</v>
      </c>
      <c r="AS28" s="391">
        <f t="shared" si="13"/>
        <v>0</v>
      </c>
    </row>
    <row r="29" spans="1:45" ht="14.25">
      <c r="A29" s="31">
        <v>20</v>
      </c>
      <c r="B29" s="201"/>
      <c r="C29" s="201"/>
      <c r="D29" s="55"/>
      <c r="E29" s="55"/>
      <c r="F29" s="183"/>
      <c r="G29" s="55"/>
      <c r="H29" s="56"/>
      <c r="I29" s="57"/>
      <c r="J29" s="234"/>
      <c r="K29" s="234"/>
      <c r="L29" s="55"/>
      <c r="M29" s="234"/>
      <c r="N29" s="237"/>
      <c r="O29" s="205"/>
      <c r="P29" s="58"/>
      <c r="Q29" s="58"/>
      <c r="R29" s="332"/>
      <c r="S29" s="332"/>
      <c r="W29" s="62"/>
      <c r="X29" s="63"/>
      <c r="Z29" s="5">
        <f t="shared" si="8"/>
      </c>
      <c r="AA29" s="5">
        <f t="shared" si="0"/>
      </c>
      <c r="AB29" s="5">
        <f t="shared" si="1"/>
      </c>
      <c r="AC29" s="5">
        <f t="shared" si="2"/>
      </c>
      <c r="AD29" s="5">
        <f t="shared" si="3"/>
      </c>
      <c r="AE29" s="10">
        <f>IF(G29="男",data_kyogisha!A21,"")</f>
      </c>
      <c r="AF29" s="5">
        <f t="shared" si="9"/>
      </c>
      <c r="AG29" s="5">
        <f t="shared" si="4"/>
      </c>
      <c r="AH29" s="5">
        <f t="shared" si="5"/>
      </c>
      <c r="AI29" s="5">
        <f t="shared" si="6"/>
      </c>
      <c r="AJ29" s="5">
        <f t="shared" si="7"/>
      </c>
      <c r="AK29" s="5">
        <f>IF(G29="女",data_kyogisha!A21,"")</f>
      </c>
      <c r="AL29" s="1">
        <f t="shared" si="14"/>
        <v>0</v>
      </c>
      <c r="AM29" s="391">
        <f t="shared" si="10"/>
        <v>0</v>
      </c>
      <c r="AN29" s="1">
        <f t="shared" si="15"/>
        <v>0</v>
      </c>
      <c r="AO29" s="391">
        <f t="shared" si="11"/>
        <v>0</v>
      </c>
      <c r="AP29" s="1">
        <f t="shared" si="18"/>
        <v>0</v>
      </c>
      <c r="AQ29" s="391">
        <f t="shared" si="12"/>
        <v>0</v>
      </c>
      <c r="AR29" s="1">
        <f t="shared" si="17"/>
        <v>0</v>
      </c>
      <c r="AS29" s="391">
        <f t="shared" si="13"/>
        <v>0</v>
      </c>
    </row>
    <row r="30" spans="1:45" ht="14.25">
      <c r="A30" s="31">
        <v>21</v>
      </c>
      <c r="B30" s="201"/>
      <c r="C30" s="201"/>
      <c r="D30" s="55"/>
      <c r="E30" s="55"/>
      <c r="F30" s="183"/>
      <c r="G30" s="55"/>
      <c r="H30" s="56"/>
      <c r="I30" s="57"/>
      <c r="J30" s="234"/>
      <c r="K30" s="234"/>
      <c r="L30" s="55"/>
      <c r="M30" s="234"/>
      <c r="N30" s="237"/>
      <c r="O30" s="205"/>
      <c r="P30" s="58"/>
      <c r="Q30" s="58"/>
      <c r="R30" s="332"/>
      <c r="S30" s="332"/>
      <c r="W30" s="62"/>
      <c r="X30" s="63"/>
      <c r="Z30" s="5">
        <f t="shared" si="8"/>
      </c>
      <c r="AA30" s="5">
        <f t="shared" si="0"/>
      </c>
      <c r="AB30" s="5">
        <f t="shared" si="1"/>
      </c>
      <c r="AC30" s="5">
        <f t="shared" si="2"/>
      </c>
      <c r="AD30" s="5">
        <f t="shared" si="3"/>
      </c>
      <c r="AE30" s="10">
        <f>IF(G30="男",data_kyogisha!A22,"")</f>
      </c>
      <c r="AF30" s="5">
        <f t="shared" si="9"/>
      </c>
      <c r="AG30" s="5">
        <f t="shared" si="4"/>
      </c>
      <c r="AH30" s="5">
        <f t="shared" si="5"/>
      </c>
      <c r="AI30" s="5">
        <f t="shared" si="6"/>
      </c>
      <c r="AJ30" s="5">
        <f t="shared" si="7"/>
      </c>
      <c r="AK30" s="5">
        <f>IF(G30="女",data_kyogisha!A22,"")</f>
      </c>
      <c r="AL30" s="1">
        <f t="shared" si="14"/>
        <v>0</v>
      </c>
      <c r="AM30" s="391">
        <f t="shared" si="10"/>
        <v>0</v>
      </c>
      <c r="AN30" s="1">
        <f t="shared" si="15"/>
        <v>0</v>
      </c>
      <c r="AO30" s="391">
        <f t="shared" si="11"/>
        <v>0</v>
      </c>
      <c r="AP30" s="1">
        <f t="shared" si="18"/>
        <v>0</v>
      </c>
      <c r="AQ30" s="391">
        <f t="shared" si="12"/>
        <v>0</v>
      </c>
      <c r="AR30" s="1">
        <f t="shared" si="17"/>
        <v>0</v>
      </c>
      <c r="AS30" s="391">
        <f t="shared" si="13"/>
        <v>0</v>
      </c>
    </row>
    <row r="31" spans="1:45" ht="14.25">
      <c r="A31" s="31">
        <v>22</v>
      </c>
      <c r="B31" s="201"/>
      <c r="C31" s="201"/>
      <c r="D31" s="55"/>
      <c r="E31" s="55"/>
      <c r="F31" s="183"/>
      <c r="G31" s="55"/>
      <c r="H31" s="56"/>
      <c r="I31" s="57"/>
      <c r="J31" s="234"/>
      <c r="K31" s="234"/>
      <c r="L31" s="55"/>
      <c r="M31" s="234"/>
      <c r="N31" s="237"/>
      <c r="O31" s="205"/>
      <c r="P31" s="58"/>
      <c r="Q31" s="58"/>
      <c r="R31" s="332"/>
      <c r="S31" s="332"/>
      <c r="W31" s="62"/>
      <c r="X31" s="63"/>
      <c r="Z31" s="5">
        <f t="shared" si="8"/>
      </c>
      <c r="AA31" s="5">
        <f t="shared" si="0"/>
      </c>
      <c r="AB31" s="5">
        <f t="shared" si="1"/>
      </c>
      <c r="AC31" s="5">
        <f t="shared" si="2"/>
      </c>
      <c r="AD31" s="5">
        <f t="shared" si="3"/>
      </c>
      <c r="AE31" s="10">
        <f>IF(G31="男",data_kyogisha!A23,"")</f>
      </c>
      <c r="AF31" s="5">
        <f t="shared" si="9"/>
      </c>
      <c r="AG31" s="5">
        <f t="shared" si="4"/>
      </c>
      <c r="AH31" s="5">
        <f t="shared" si="5"/>
      </c>
      <c r="AI31" s="5">
        <f t="shared" si="6"/>
      </c>
      <c r="AJ31" s="5">
        <f t="shared" si="7"/>
      </c>
      <c r="AK31" s="5">
        <f>IF(G31="女",data_kyogisha!A23,"")</f>
      </c>
      <c r="AL31" s="1">
        <f t="shared" si="14"/>
        <v>0</v>
      </c>
      <c r="AM31" s="391">
        <f t="shared" si="10"/>
        <v>0</v>
      </c>
      <c r="AN31" s="1">
        <f t="shared" si="15"/>
        <v>0</v>
      </c>
      <c r="AO31" s="391">
        <f t="shared" si="11"/>
        <v>0</v>
      </c>
      <c r="AP31" s="1">
        <f t="shared" si="18"/>
        <v>0</v>
      </c>
      <c r="AQ31" s="391">
        <f t="shared" si="12"/>
        <v>0</v>
      </c>
      <c r="AR31" s="1">
        <f t="shared" si="17"/>
        <v>0</v>
      </c>
      <c r="AS31" s="391">
        <f t="shared" si="13"/>
        <v>0</v>
      </c>
    </row>
    <row r="32" spans="1:45" ht="14.25">
      <c r="A32" s="31">
        <v>23</v>
      </c>
      <c r="B32" s="201"/>
      <c r="C32" s="201"/>
      <c r="D32" s="55"/>
      <c r="E32" s="55"/>
      <c r="F32" s="183"/>
      <c r="G32" s="55"/>
      <c r="H32" s="56"/>
      <c r="I32" s="57"/>
      <c r="J32" s="234"/>
      <c r="K32" s="234"/>
      <c r="L32" s="55"/>
      <c r="M32" s="234"/>
      <c r="N32" s="237"/>
      <c r="O32" s="205"/>
      <c r="P32" s="58"/>
      <c r="Q32" s="58"/>
      <c r="R32" s="332"/>
      <c r="S32" s="332"/>
      <c r="W32" s="62"/>
      <c r="X32" s="63"/>
      <c r="Z32" s="5">
        <f t="shared" si="8"/>
      </c>
      <c r="AA32" s="5">
        <f t="shared" si="0"/>
      </c>
      <c r="AB32" s="5">
        <f t="shared" si="1"/>
      </c>
      <c r="AC32" s="5">
        <f t="shared" si="2"/>
      </c>
      <c r="AD32" s="5">
        <f t="shared" si="3"/>
      </c>
      <c r="AE32" s="10">
        <f>IF(G32="男",data_kyogisha!A24,"")</f>
      </c>
      <c r="AF32" s="5">
        <f t="shared" si="9"/>
      </c>
      <c r="AG32" s="5">
        <f t="shared" si="4"/>
      </c>
      <c r="AH32" s="5">
        <f t="shared" si="5"/>
      </c>
      <c r="AI32" s="5">
        <f t="shared" si="6"/>
      </c>
      <c r="AJ32" s="5">
        <f t="shared" si="7"/>
      </c>
      <c r="AK32" s="5">
        <f>IF(G32="女",data_kyogisha!A24,"")</f>
      </c>
      <c r="AL32" s="1">
        <f t="shared" si="14"/>
        <v>0</v>
      </c>
      <c r="AM32" s="391">
        <f t="shared" si="10"/>
        <v>0</v>
      </c>
      <c r="AN32" s="1">
        <f t="shared" si="15"/>
        <v>0</v>
      </c>
      <c r="AO32" s="391">
        <f t="shared" si="11"/>
        <v>0</v>
      </c>
      <c r="AP32" s="1">
        <f t="shared" si="18"/>
        <v>0</v>
      </c>
      <c r="AQ32" s="391">
        <f t="shared" si="12"/>
        <v>0</v>
      </c>
      <c r="AR32" s="1">
        <f t="shared" si="17"/>
        <v>0</v>
      </c>
      <c r="AS32" s="391">
        <f t="shared" si="13"/>
        <v>0</v>
      </c>
    </row>
    <row r="33" spans="1:45" ht="14.25">
      <c r="A33" s="31">
        <v>24</v>
      </c>
      <c r="B33" s="201"/>
      <c r="C33" s="201"/>
      <c r="D33" s="55"/>
      <c r="E33" s="55"/>
      <c r="F33" s="183"/>
      <c r="G33" s="55"/>
      <c r="H33" s="56"/>
      <c r="I33" s="57"/>
      <c r="J33" s="234"/>
      <c r="K33" s="234"/>
      <c r="L33" s="55"/>
      <c r="M33" s="234"/>
      <c r="N33" s="237"/>
      <c r="O33" s="205"/>
      <c r="P33" s="58"/>
      <c r="Q33" s="58"/>
      <c r="R33" s="332"/>
      <c r="S33" s="332"/>
      <c r="W33" s="62"/>
      <c r="X33" s="63"/>
      <c r="Z33" s="5">
        <f t="shared" si="8"/>
      </c>
      <c r="AA33" s="5">
        <f t="shared" si="0"/>
      </c>
      <c r="AB33" s="5">
        <f t="shared" si="1"/>
      </c>
      <c r="AC33" s="5">
        <f t="shared" si="2"/>
      </c>
      <c r="AD33" s="5">
        <f t="shared" si="3"/>
      </c>
      <c r="AE33" s="10">
        <f>IF(G33="男",data_kyogisha!A25,"")</f>
      </c>
      <c r="AF33" s="5">
        <f t="shared" si="9"/>
      </c>
      <c r="AG33" s="5">
        <f t="shared" si="4"/>
      </c>
      <c r="AH33" s="5">
        <f t="shared" si="5"/>
      </c>
      <c r="AI33" s="5">
        <f t="shared" si="6"/>
      </c>
      <c r="AJ33" s="5">
        <f t="shared" si="7"/>
      </c>
      <c r="AK33" s="5">
        <f>IF(G33="女",data_kyogisha!A25,"")</f>
      </c>
      <c r="AL33" s="1">
        <f t="shared" si="14"/>
        <v>0</v>
      </c>
      <c r="AM33" s="391">
        <f t="shared" si="10"/>
        <v>0</v>
      </c>
      <c r="AN33" s="1">
        <f t="shared" si="15"/>
        <v>0</v>
      </c>
      <c r="AO33" s="391">
        <f t="shared" si="11"/>
        <v>0</v>
      </c>
      <c r="AP33" s="1">
        <f t="shared" si="18"/>
        <v>0</v>
      </c>
      <c r="AQ33" s="391">
        <f t="shared" si="12"/>
        <v>0</v>
      </c>
      <c r="AR33" s="1">
        <f t="shared" si="17"/>
        <v>0</v>
      </c>
      <c r="AS33" s="391">
        <f t="shared" si="13"/>
        <v>0</v>
      </c>
    </row>
    <row r="34" spans="1:45" ht="14.25">
      <c r="A34" s="31">
        <v>25</v>
      </c>
      <c r="B34" s="201"/>
      <c r="C34" s="201"/>
      <c r="D34" s="55"/>
      <c r="E34" s="55"/>
      <c r="F34" s="183"/>
      <c r="G34" s="55"/>
      <c r="H34" s="56"/>
      <c r="I34" s="57"/>
      <c r="J34" s="234"/>
      <c r="K34" s="234"/>
      <c r="L34" s="55"/>
      <c r="M34" s="234"/>
      <c r="N34" s="237"/>
      <c r="O34" s="205"/>
      <c r="P34" s="58"/>
      <c r="Q34" s="58"/>
      <c r="R34" s="332"/>
      <c r="S34" s="332"/>
      <c r="W34" s="62"/>
      <c r="X34" s="63"/>
      <c r="Z34" s="5">
        <f t="shared" si="8"/>
      </c>
      <c r="AA34" s="5">
        <f t="shared" si="0"/>
      </c>
      <c r="AB34" s="5">
        <f t="shared" si="1"/>
      </c>
      <c r="AC34" s="5">
        <f t="shared" si="2"/>
      </c>
      <c r="AD34" s="5">
        <f t="shared" si="3"/>
      </c>
      <c r="AE34" s="10">
        <f>IF(G34="男",data_kyogisha!A26,"")</f>
      </c>
      <c r="AF34" s="5">
        <f t="shared" si="9"/>
      </c>
      <c r="AG34" s="5">
        <f t="shared" si="4"/>
      </c>
      <c r="AH34" s="5">
        <f t="shared" si="5"/>
      </c>
      <c r="AI34" s="5">
        <f t="shared" si="6"/>
      </c>
      <c r="AJ34" s="5">
        <f t="shared" si="7"/>
      </c>
      <c r="AK34" s="5">
        <f>IF(G34="女",data_kyogisha!A26,"")</f>
      </c>
      <c r="AL34" s="1">
        <f t="shared" si="14"/>
        <v>0</v>
      </c>
      <c r="AM34" s="391">
        <f t="shared" si="10"/>
        <v>0</v>
      </c>
      <c r="AN34" s="1">
        <f t="shared" si="15"/>
        <v>0</v>
      </c>
      <c r="AO34" s="391">
        <f t="shared" si="11"/>
        <v>0</v>
      </c>
      <c r="AP34" s="1">
        <f t="shared" si="18"/>
        <v>0</v>
      </c>
      <c r="AQ34" s="391">
        <f t="shared" si="12"/>
        <v>0</v>
      </c>
      <c r="AR34" s="1">
        <f t="shared" si="17"/>
        <v>0</v>
      </c>
      <c r="AS34" s="391">
        <f t="shared" si="13"/>
        <v>0</v>
      </c>
    </row>
    <row r="35" spans="1:45" ht="14.25">
      <c r="A35" s="31">
        <v>26</v>
      </c>
      <c r="B35" s="201"/>
      <c r="C35" s="201"/>
      <c r="D35" s="55"/>
      <c r="E35" s="55"/>
      <c r="F35" s="183"/>
      <c r="G35" s="55"/>
      <c r="H35" s="56"/>
      <c r="I35" s="57"/>
      <c r="J35" s="234"/>
      <c r="K35" s="234"/>
      <c r="L35" s="55"/>
      <c r="M35" s="234"/>
      <c r="N35" s="237"/>
      <c r="O35" s="205"/>
      <c r="P35" s="58"/>
      <c r="Q35" s="58"/>
      <c r="R35" s="332"/>
      <c r="S35" s="332"/>
      <c r="W35" s="62"/>
      <c r="X35" s="63"/>
      <c r="Z35" s="5">
        <f t="shared" si="8"/>
      </c>
      <c r="AA35" s="5">
        <f t="shared" si="0"/>
      </c>
      <c r="AB35" s="5">
        <f t="shared" si="1"/>
      </c>
      <c r="AC35" s="5">
        <f t="shared" si="2"/>
      </c>
      <c r="AD35" s="5">
        <f t="shared" si="3"/>
      </c>
      <c r="AE35" s="10">
        <f>IF(G35="男",data_kyogisha!A27,"")</f>
      </c>
      <c r="AF35" s="5">
        <f t="shared" si="9"/>
      </c>
      <c r="AG35" s="5">
        <f t="shared" si="4"/>
      </c>
      <c r="AH35" s="5">
        <f t="shared" si="5"/>
      </c>
      <c r="AI35" s="5">
        <f t="shared" si="6"/>
      </c>
      <c r="AJ35" s="5">
        <f t="shared" si="7"/>
      </c>
      <c r="AK35" s="5">
        <f>IF(G35="女",data_kyogisha!A27,"")</f>
      </c>
      <c r="AL35" s="1">
        <f t="shared" si="14"/>
        <v>0</v>
      </c>
      <c r="AM35" s="391">
        <f t="shared" si="10"/>
        <v>0</v>
      </c>
      <c r="AN35" s="1">
        <f t="shared" si="15"/>
        <v>0</v>
      </c>
      <c r="AO35" s="391">
        <f t="shared" si="11"/>
        <v>0</v>
      </c>
      <c r="AP35" s="1">
        <f t="shared" si="18"/>
        <v>0</v>
      </c>
      <c r="AQ35" s="391">
        <f t="shared" si="12"/>
        <v>0</v>
      </c>
      <c r="AR35" s="1">
        <f t="shared" si="17"/>
        <v>0</v>
      </c>
      <c r="AS35" s="391">
        <f t="shared" si="13"/>
        <v>0</v>
      </c>
    </row>
    <row r="36" spans="1:45" ht="14.25">
      <c r="A36" s="31">
        <v>27</v>
      </c>
      <c r="B36" s="201"/>
      <c r="C36" s="201"/>
      <c r="D36" s="55"/>
      <c r="E36" s="55"/>
      <c r="F36" s="183"/>
      <c r="G36" s="55"/>
      <c r="H36" s="56"/>
      <c r="I36" s="57"/>
      <c r="J36" s="234"/>
      <c r="K36" s="234"/>
      <c r="L36" s="55"/>
      <c r="M36" s="234"/>
      <c r="N36" s="237"/>
      <c r="O36" s="205"/>
      <c r="P36" s="58"/>
      <c r="Q36" s="58"/>
      <c r="R36" s="332"/>
      <c r="S36" s="332"/>
      <c r="W36" s="62"/>
      <c r="X36" s="63"/>
      <c r="Z36" s="5">
        <f t="shared" si="8"/>
      </c>
      <c r="AA36" s="5">
        <f t="shared" si="0"/>
      </c>
      <c r="AB36" s="5">
        <f t="shared" si="1"/>
      </c>
      <c r="AC36" s="5">
        <f t="shared" si="2"/>
      </c>
      <c r="AD36" s="5">
        <f t="shared" si="3"/>
      </c>
      <c r="AE36" s="10">
        <f>IF(G36="男",data_kyogisha!A28,"")</f>
      </c>
      <c r="AF36" s="5">
        <f t="shared" si="9"/>
      </c>
      <c r="AG36" s="5">
        <f t="shared" si="4"/>
      </c>
      <c r="AH36" s="5">
        <f t="shared" si="5"/>
      </c>
      <c r="AI36" s="5">
        <f t="shared" si="6"/>
      </c>
      <c r="AJ36" s="5">
        <f t="shared" si="7"/>
      </c>
      <c r="AK36" s="5">
        <f>IF(G36="女",data_kyogisha!A28,"")</f>
      </c>
      <c r="AL36" s="1">
        <f t="shared" si="14"/>
        <v>0</v>
      </c>
      <c r="AM36" s="391">
        <f t="shared" si="10"/>
        <v>0</v>
      </c>
      <c r="AN36" s="1">
        <f t="shared" si="15"/>
        <v>0</v>
      </c>
      <c r="AO36" s="391">
        <f t="shared" si="11"/>
        <v>0</v>
      </c>
      <c r="AP36" s="1">
        <f t="shared" si="18"/>
        <v>0</v>
      </c>
      <c r="AQ36" s="391">
        <f t="shared" si="12"/>
        <v>0</v>
      </c>
      <c r="AR36" s="1">
        <f t="shared" si="17"/>
        <v>0</v>
      </c>
      <c r="AS36" s="391">
        <f t="shared" si="13"/>
        <v>0</v>
      </c>
    </row>
    <row r="37" spans="1:45" ht="14.25">
      <c r="A37" s="31">
        <v>28</v>
      </c>
      <c r="B37" s="201"/>
      <c r="C37" s="201"/>
      <c r="D37" s="55"/>
      <c r="E37" s="55"/>
      <c r="F37" s="183"/>
      <c r="G37" s="55"/>
      <c r="H37" s="56"/>
      <c r="I37" s="57"/>
      <c r="J37" s="234"/>
      <c r="K37" s="234"/>
      <c r="L37" s="55"/>
      <c r="M37" s="234"/>
      <c r="N37" s="237"/>
      <c r="O37" s="205"/>
      <c r="P37" s="58"/>
      <c r="Q37" s="58"/>
      <c r="R37" s="332"/>
      <c r="S37" s="332"/>
      <c r="W37" s="62"/>
      <c r="X37" s="63"/>
      <c r="Z37" s="5">
        <f t="shared" si="8"/>
      </c>
      <c r="AA37" s="5">
        <f t="shared" si="0"/>
      </c>
      <c r="AB37" s="5">
        <f t="shared" si="1"/>
      </c>
      <c r="AC37" s="5">
        <f t="shared" si="2"/>
      </c>
      <c r="AD37" s="5">
        <f t="shared" si="3"/>
      </c>
      <c r="AE37" s="10">
        <f>IF(G37="男",data_kyogisha!A29,"")</f>
      </c>
      <c r="AF37" s="5">
        <f t="shared" si="9"/>
      </c>
      <c r="AG37" s="5">
        <f t="shared" si="4"/>
      </c>
      <c r="AH37" s="5">
        <f t="shared" si="5"/>
      </c>
      <c r="AI37" s="5">
        <f t="shared" si="6"/>
      </c>
      <c r="AJ37" s="5">
        <f t="shared" si="7"/>
      </c>
      <c r="AK37" s="5">
        <f>IF(G37="女",data_kyogisha!A29,"")</f>
      </c>
      <c r="AL37" s="1">
        <f t="shared" si="14"/>
        <v>0</v>
      </c>
      <c r="AM37" s="391">
        <f t="shared" si="10"/>
        <v>0</v>
      </c>
      <c r="AN37" s="1">
        <f t="shared" si="15"/>
        <v>0</v>
      </c>
      <c r="AO37" s="391">
        <f t="shared" si="11"/>
        <v>0</v>
      </c>
      <c r="AP37" s="1">
        <f t="shared" si="18"/>
        <v>0</v>
      </c>
      <c r="AQ37" s="391">
        <f t="shared" si="12"/>
        <v>0</v>
      </c>
      <c r="AR37" s="1">
        <f t="shared" si="17"/>
        <v>0</v>
      </c>
      <c r="AS37" s="391">
        <f t="shared" si="13"/>
        <v>0</v>
      </c>
    </row>
    <row r="38" spans="1:45" ht="14.25">
      <c r="A38" s="31">
        <v>29</v>
      </c>
      <c r="B38" s="201"/>
      <c r="C38" s="201"/>
      <c r="D38" s="55"/>
      <c r="E38" s="55"/>
      <c r="F38" s="183"/>
      <c r="G38" s="55"/>
      <c r="H38" s="56"/>
      <c r="I38" s="57"/>
      <c r="J38" s="234"/>
      <c r="K38" s="234"/>
      <c r="L38" s="55"/>
      <c r="M38" s="234"/>
      <c r="N38" s="237"/>
      <c r="O38" s="205"/>
      <c r="P38" s="58"/>
      <c r="Q38" s="58"/>
      <c r="R38" s="332"/>
      <c r="S38" s="332"/>
      <c r="W38" s="62"/>
      <c r="X38" s="63"/>
      <c r="Z38" s="5">
        <f t="shared" si="8"/>
      </c>
      <c r="AA38" s="5">
        <f t="shared" si="0"/>
      </c>
      <c r="AB38" s="5">
        <f t="shared" si="1"/>
      </c>
      <c r="AC38" s="5">
        <f t="shared" si="2"/>
      </c>
      <c r="AD38" s="5">
        <f t="shared" si="3"/>
      </c>
      <c r="AE38" s="10">
        <f>IF(G38="男",data_kyogisha!A30,"")</f>
      </c>
      <c r="AF38" s="5">
        <f t="shared" si="9"/>
      </c>
      <c r="AG38" s="5">
        <f t="shared" si="4"/>
      </c>
      <c r="AH38" s="5">
        <f t="shared" si="5"/>
      </c>
      <c r="AI38" s="5">
        <f t="shared" si="6"/>
      </c>
      <c r="AJ38" s="5">
        <f t="shared" si="7"/>
      </c>
      <c r="AK38" s="5">
        <f>IF(G38="女",data_kyogisha!A30,"")</f>
      </c>
      <c r="AL38" s="1">
        <f t="shared" si="14"/>
        <v>0</v>
      </c>
      <c r="AM38" s="391">
        <f t="shared" si="10"/>
        <v>0</v>
      </c>
      <c r="AN38" s="1">
        <f t="shared" si="15"/>
        <v>0</v>
      </c>
      <c r="AO38" s="391">
        <f t="shared" si="11"/>
        <v>0</v>
      </c>
      <c r="AP38" s="1">
        <f t="shared" si="18"/>
        <v>0</v>
      </c>
      <c r="AQ38" s="391">
        <f t="shared" si="12"/>
        <v>0</v>
      </c>
      <c r="AR38" s="1">
        <f t="shared" si="17"/>
        <v>0</v>
      </c>
      <c r="AS38" s="391">
        <f t="shared" si="13"/>
        <v>0</v>
      </c>
    </row>
    <row r="39" spans="1:45" ht="14.25">
      <c r="A39" s="31">
        <v>30</v>
      </c>
      <c r="B39" s="201"/>
      <c r="C39" s="201"/>
      <c r="D39" s="55"/>
      <c r="E39" s="55"/>
      <c r="F39" s="183"/>
      <c r="G39" s="55"/>
      <c r="H39" s="56"/>
      <c r="I39" s="57"/>
      <c r="J39" s="234"/>
      <c r="K39" s="234"/>
      <c r="L39" s="55"/>
      <c r="M39" s="234"/>
      <c r="N39" s="237"/>
      <c r="O39" s="205"/>
      <c r="P39" s="58"/>
      <c r="Q39" s="58"/>
      <c r="R39" s="332"/>
      <c r="S39" s="332"/>
      <c r="X39" s="2"/>
      <c r="Z39" s="5">
        <f t="shared" si="8"/>
      </c>
      <c r="AA39" s="5">
        <f t="shared" si="0"/>
      </c>
      <c r="AB39" s="5">
        <f t="shared" si="1"/>
      </c>
      <c r="AC39" s="5">
        <f t="shared" si="2"/>
      </c>
      <c r="AD39" s="5">
        <f t="shared" si="3"/>
      </c>
      <c r="AE39" s="10">
        <f>IF(G39="男",data_kyogisha!A31,"")</f>
      </c>
      <c r="AF39" s="5">
        <f t="shared" si="9"/>
      </c>
      <c r="AG39" s="5">
        <f t="shared" si="4"/>
      </c>
      <c r="AH39" s="5">
        <f t="shared" si="5"/>
      </c>
      <c r="AI39" s="5">
        <f t="shared" si="6"/>
      </c>
      <c r="AJ39" s="5">
        <f t="shared" si="7"/>
      </c>
      <c r="AK39" s="5">
        <f>IF(G39="女",data_kyogisha!A31,"")</f>
      </c>
      <c r="AL39" s="1">
        <f t="shared" si="14"/>
        <v>0</v>
      </c>
      <c r="AM39" s="391">
        <f t="shared" si="10"/>
        <v>0</v>
      </c>
      <c r="AN39" s="1">
        <f t="shared" si="15"/>
        <v>0</v>
      </c>
      <c r="AO39" s="391">
        <f t="shared" si="11"/>
        <v>0</v>
      </c>
      <c r="AP39" s="1">
        <f t="shared" si="18"/>
        <v>0</v>
      </c>
      <c r="AQ39" s="391">
        <f t="shared" si="12"/>
        <v>0</v>
      </c>
      <c r="AR39" s="1">
        <f t="shared" si="17"/>
        <v>0</v>
      </c>
      <c r="AS39" s="391">
        <f t="shared" si="13"/>
        <v>0</v>
      </c>
    </row>
    <row r="40" spans="1:45" ht="14.25">
      <c r="A40" s="31">
        <v>31</v>
      </c>
      <c r="B40" s="201"/>
      <c r="C40" s="201"/>
      <c r="D40" s="55"/>
      <c r="E40" s="55"/>
      <c r="F40" s="183"/>
      <c r="G40" s="55"/>
      <c r="H40" s="56"/>
      <c r="I40" s="57"/>
      <c r="J40" s="234"/>
      <c r="K40" s="234"/>
      <c r="L40" s="55"/>
      <c r="M40" s="234"/>
      <c r="N40" s="237"/>
      <c r="O40" s="205"/>
      <c r="P40" s="58"/>
      <c r="Q40" s="58"/>
      <c r="R40" s="332"/>
      <c r="S40" s="332"/>
      <c r="X40" s="2"/>
      <c r="Z40" s="5">
        <f t="shared" si="8"/>
      </c>
      <c r="AA40" s="5">
        <f t="shared" si="0"/>
      </c>
      <c r="AB40" s="5">
        <f t="shared" si="1"/>
      </c>
      <c r="AC40" s="5">
        <f t="shared" si="2"/>
      </c>
      <c r="AD40" s="5">
        <f t="shared" si="3"/>
      </c>
      <c r="AE40" s="10">
        <f>IF(G40="男",data_kyogisha!A32,"")</f>
      </c>
      <c r="AF40" s="5">
        <f t="shared" si="9"/>
      </c>
      <c r="AG40" s="5">
        <f t="shared" si="4"/>
      </c>
      <c r="AH40" s="5">
        <f t="shared" si="5"/>
      </c>
      <c r="AI40" s="5">
        <f t="shared" si="6"/>
      </c>
      <c r="AJ40" s="5">
        <f t="shared" si="7"/>
      </c>
      <c r="AK40" s="5">
        <f>IF(G40="女",data_kyogisha!A32,"")</f>
      </c>
      <c r="AL40" s="1">
        <f t="shared" si="14"/>
        <v>0</v>
      </c>
      <c r="AM40" s="391">
        <f t="shared" si="10"/>
        <v>0</v>
      </c>
      <c r="AN40" s="1">
        <f t="shared" si="15"/>
        <v>0</v>
      </c>
      <c r="AO40" s="391">
        <f t="shared" si="11"/>
        <v>0</v>
      </c>
      <c r="AP40" s="1">
        <f t="shared" si="18"/>
        <v>0</v>
      </c>
      <c r="AQ40" s="391">
        <f t="shared" si="12"/>
        <v>0</v>
      </c>
      <c r="AR40" s="1">
        <f t="shared" si="17"/>
        <v>0</v>
      </c>
      <c r="AS40" s="391">
        <f t="shared" si="13"/>
        <v>0</v>
      </c>
    </row>
    <row r="41" spans="1:45" ht="14.25">
      <c r="A41" s="31">
        <v>32</v>
      </c>
      <c r="B41" s="201"/>
      <c r="C41" s="201"/>
      <c r="D41" s="55"/>
      <c r="E41" s="55"/>
      <c r="F41" s="183"/>
      <c r="G41" s="55"/>
      <c r="H41" s="56"/>
      <c r="I41" s="57"/>
      <c r="J41" s="234"/>
      <c r="K41" s="234"/>
      <c r="L41" s="55"/>
      <c r="M41" s="234"/>
      <c r="N41" s="237"/>
      <c r="O41" s="205"/>
      <c r="P41" s="58"/>
      <c r="Q41" s="58"/>
      <c r="R41" s="332"/>
      <c r="S41" s="332"/>
      <c r="X41" s="2"/>
      <c r="Z41" s="5">
        <f t="shared" si="8"/>
      </c>
      <c r="AA41" s="5">
        <f t="shared" si="0"/>
      </c>
      <c r="AB41" s="5">
        <f t="shared" si="1"/>
      </c>
      <c r="AC41" s="5">
        <f t="shared" si="2"/>
      </c>
      <c r="AD41" s="5">
        <f t="shared" si="3"/>
      </c>
      <c r="AE41" s="10">
        <f>IF(G41="男",data_kyogisha!A33,"")</f>
      </c>
      <c r="AF41" s="5">
        <f t="shared" si="9"/>
      </c>
      <c r="AG41" s="5">
        <f t="shared" si="4"/>
      </c>
      <c r="AH41" s="5">
        <f t="shared" si="5"/>
      </c>
      <c r="AI41" s="5">
        <f t="shared" si="6"/>
      </c>
      <c r="AJ41" s="5">
        <f t="shared" si="7"/>
      </c>
      <c r="AK41" s="5">
        <f>IF(G41="女",data_kyogisha!A33,"")</f>
      </c>
      <c r="AL41" s="1">
        <f t="shared" si="14"/>
        <v>0</v>
      </c>
      <c r="AM41" s="391">
        <f t="shared" si="10"/>
        <v>0</v>
      </c>
      <c r="AN41" s="1">
        <f t="shared" si="15"/>
        <v>0</v>
      </c>
      <c r="AO41" s="391">
        <f t="shared" si="11"/>
        <v>0</v>
      </c>
      <c r="AP41" s="1">
        <f t="shared" si="18"/>
        <v>0</v>
      </c>
      <c r="AQ41" s="391">
        <f t="shared" si="12"/>
        <v>0</v>
      </c>
      <c r="AR41" s="1">
        <f t="shared" si="17"/>
        <v>0</v>
      </c>
      <c r="AS41" s="391">
        <f t="shared" si="13"/>
        <v>0</v>
      </c>
    </row>
    <row r="42" spans="1:45" ht="14.25">
      <c r="A42" s="31">
        <v>33</v>
      </c>
      <c r="B42" s="201"/>
      <c r="C42" s="201"/>
      <c r="D42" s="55"/>
      <c r="E42" s="55"/>
      <c r="F42" s="183"/>
      <c r="G42" s="55"/>
      <c r="H42" s="56"/>
      <c r="I42" s="57"/>
      <c r="J42" s="234"/>
      <c r="K42" s="234"/>
      <c r="L42" s="55"/>
      <c r="M42" s="234"/>
      <c r="N42" s="237"/>
      <c r="O42" s="205"/>
      <c r="P42" s="58"/>
      <c r="Q42" s="58"/>
      <c r="R42" s="332"/>
      <c r="S42" s="332"/>
      <c r="X42" s="2"/>
      <c r="Z42" s="5">
        <f t="shared" si="8"/>
      </c>
      <c r="AA42" s="5">
        <f aca="true" t="shared" si="19" ref="AA42:AA49">IF(G42="男",D42,"")</f>
      </c>
      <c r="AB42" s="5">
        <f aca="true" t="shared" si="20" ref="AB42:AB49">IF(G42="男",E42,"")</f>
      </c>
      <c r="AC42" s="5">
        <f aca="true" t="shared" si="21" ref="AC42:AC49">IF(G42="男",G42,"")</f>
      </c>
      <c r="AD42" s="5">
        <f aca="true" t="shared" si="22" ref="AD42:AD49">IF(G42="男",IF(H42="","",H42),"")</f>
      </c>
      <c r="AE42" s="10">
        <f>IF(G42="男",data_kyogisha!A34,"")</f>
      </c>
      <c r="AF42" s="5">
        <f t="shared" si="9"/>
      </c>
      <c r="AG42" s="5">
        <f aca="true" t="shared" si="23" ref="AG42:AG49">IF(G42="女",D42,"")</f>
      </c>
      <c r="AH42" s="5">
        <f aca="true" t="shared" si="24" ref="AH42:AH49">IF(G42="女",E42,"")</f>
      </c>
      <c r="AI42" s="5">
        <f aca="true" t="shared" si="25" ref="AI42:AI49">IF(G42="女",G42,"")</f>
      </c>
      <c r="AJ42" s="5">
        <f aca="true" t="shared" si="26" ref="AJ42:AJ49">IF(G42="女",IF(H42="","",H42),"")</f>
      </c>
      <c r="AK42" s="5">
        <f>IF(G42="女",data_kyogisha!A34,"")</f>
      </c>
      <c r="AL42" s="1">
        <f t="shared" si="14"/>
        <v>0</v>
      </c>
      <c r="AM42" s="391">
        <f t="shared" si="10"/>
        <v>0</v>
      </c>
      <c r="AN42" s="1">
        <f t="shared" si="15"/>
        <v>0</v>
      </c>
      <c r="AO42" s="391">
        <f t="shared" si="11"/>
        <v>0</v>
      </c>
      <c r="AP42" s="1">
        <f t="shared" si="18"/>
        <v>0</v>
      </c>
      <c r="AQ42" s="391">
        <f t="shared" si="12"/>
        <v>0</v>
      </c>
      <c r="AR42" s="1">
        <f t="shared" si="17"/>
        <v>0</v>
      </c>
      <c r="AS42" s="391">
        <f t="shared" si="13"/>
        <v>0</v>
      </c>
    </row>
    <row r="43" spans="1:45" ht="14.25">
      <c r="A43" s="31">
        <v>34</v>
      </c>
      <c r="B43" s="201"/>
      <c r="C43" s="201"/>
      <c r="D43" s="55"/>
      <c r="E43" s="55"/>
      <c r="F43" s="183"/>
      <c r="G43" s="55"/>
      <c r="H43" s="56"/>
      <c r="I43" s="57"/>
      <c r="J43" s="234"/>
      <c r="K43" s="234"/>
      <c r="L43" s="55"/>
      <c r="M43" s="234"/>
      <c r="N43" s="237"/>
      <c r="O43" s="205"/>
      <c r="P43" s="58"/>
      <c r="Q43" s="58"/>
      <c r="R43" s="332"/>
      <c r="S43" s="332"/>
      <c r="X43" s="2"/>
      <c r="Z43" s="5">
        <f t="shared" si="8"/>
      </c>
      <c r="AA43" s="5">
        <f t="shared" si="19"/>
      </c>
      <c r="AB43" s="5">
        <f t="shared" si="20"/>
      </c>
      <c r="AC43" s="5">
        <f t="shared" si="21"/>
      </c>
      <c r="AD43" s="5">
        <f t="shared" si="22"/>
      </c>
      <c r="AE43" s="10">
        <f>IF(G43="男",data_kyogisha!A35,"")</f>
      </c>
      <c r="AF43" s="5">
        <f t="shared" si="9"/>
      </c>
      <c r="AG43" s="5">
        <f t="shared" si="23"/>
      </c>
      <c r="AH43" s="5">
        <f t="shared" si="24"/>
      </c>
      <c r="AI43" s="5">
        <f t="shared" si="25"/>
      </c>
      <c r="AJ43" s="5">
        <f t="shared" si="26"/>
      </c>
      <c r="AK43" s="5">
        <f>IF(G43="女",data_kyogisha!A35,"")</f>
      </c>
      <c r="AL43" s="1">
        <f t="shared" si="14"/>
        <v>0</v>
      </c>
      <c r="AM43" s="391">
        <f t="shared" si="10"/>
        <v>0</v>
      </c>
      <c r="AN43" s="1">
        <f t="shared" si="15"/>
        <v>0</v>
      </c>
      <c r="AO43" s="391">
        <f t="shared" si="11"/>
        <v>0</v>
      </c>
      <c r="AP43" s="1">
        <f t="shared" si="18"/>
        <v>0</v>
      </c>
      <c r="AQ43" s="391">
        <f t="shared" si="12"/>
        <v>0</v>
      </c>
      <c r="AR43" s="1">
        <f t="shared" si="17"/>
        <v>0</v>
      </c>
      <c r="AS43" s="391">
        <f t="shared" si="13"/>
        <v>0</v>
      </c>
    </row>
    <row r="44" spans="1:45" ht="14.25">
      <c r="A44" s="31">
        <v>35</v>
      </c>
      <c r="B44" s="201"/>
      <c r="C44" s="201"/>
      <c r="D44" s="55"/>
      <c r="E44" s="55"/>
      <c r="F44" s="183"/>
      <c r="G44" s="55"/>
      <c r="H44" s="56"/>
      <c r="I44" s="57"/>
      <c r="J44" s="234"/>
      <c r="K44" s="234"/>
      <c r="L44" s="55"/>
      <c r="M44" s="234"/>
      <c r="N44" s="237"/>
      <c r="O44" s="205"/>
      <c r="P44" s="58"/>
      <c r="Q44" s="58"/>
      <c r="R44" s="332"/>
      <c r="S44" s="332"/>
      <c r="X44" s="2"/>
      <c r="Z44" s="5">
        <f t="shared" si="8"/>
      </c>
      <c r="AA44" s="5">
        <f t="shared" si="19"/>
      </c>
      <c r="AB44" s="5">
        <f t="shared" si="20"/>
      </c>
      <c r="AC44" s="5">
        <f t="shared" si="21"/>
      </c>
      <c r="AD44" s="5">
        <f t="shared" si="22"/>
      </c>
      <c r="AE44" s="10">
        <f>IF(G44="男",data_kyogisha!A36,"")</f>
      </c>
      <c r="AF44" s="5">
        <f t="shared" si="9"/>
      </c>
      <c r="AG44" s="5">
        <f t="shared" si="23"/>
      </c>
      <c r="AH44" s="5">
        <f t="shared" si="24"/>
      </c>
      <c r="AI44" s="5">
        <f t="shared" si="25"/>
      </c>
      <c r="AJ44" s="5">
        <f t="shared" si="26"/>
      </c>
      <c r="AK44" s="5">
        <f>IF(G44="女",data_kyogisha!A36,"")</f>
      </c>
      <c r="AL44" s="1">
        <f t="shared" si="14"/>
        <v>0</v>
      </c>
      <c r="AM44" s="391">
        <f t="shared" si="10"/>
        <v>0</v>
      </c>
      <c r="AN44" s="1">
        <f t="shared" si="15"/>
        <v>0</v>
      </c>
      <c r="AO44" s="391">
        <f t="shared" si="11"/>
        <v>0</v>
      </c>
      <c r="AP44" s="1">
        <f t="shared" si="18"/>
        <v>0</v>
      </c>
      <c r="AQ44" s="391">
        <f t="shared" si="12"/>
        <v>0</v>
      </c>
      <c r="AR44" s="1">
        <f t="shared" si="17"/>
        <v>0</v>
      </c>
      <c r="AS44" s="391">
        <f t="shared" si="13"/>
        <v>0</v>
      </c>
    </row>
    <row r="45" spans="1:45" ht="14.25">
      <c r="A45" s="31">
        <v>36</v>
      </c>
      <c r="B45" s="201"/>
      <c r="C45" s="201"/>
      <c r="D45" s="55"/>
      <c r="E45" s="55"/>
      <c r="F45" s="183"/>
      <c r="G45" s="55"/>
      <c r="H45" s="56"/>
      <c r="I45" s="57"/>
      <c r="J45" s="234"/>
      <c r="K45" s="234"/>
      <c r="L45" s="55"/>
      <c r="M45" s="234"/>
      <c r="N45" s="237"/>
      <c r="O45" s="205"/>
      <c r="P45" s="58"/>
      <c r="Q45" s="58"/>
      <c r="R45" s="332"/>
      <c r="S45" s="332"/>
      <c r="X45" s="2"/>
      <c r="Z45" s="5">
        <f t="shared" si="8"/>
      </c>
      <c r="AA45" s="5">
        <f t="shared" si="19"/>
      </c>
      <c r="AB45" s="5">
        <f t="shared" si="20"/>
      </c>
      <c r="AC45" s="5">
        <f t="shared" si="21"/>
      </c>
      <c r="AD45" s="5">
        <f t="shared" si="22"/>
      </c>
      <c r="AE45" s="10">
        <f>IF(G45="男",data_kyogisha!A37,"")</f>
      </c>
      <c r="AF45" s="5">
        <f t="shared" si="9"/>
      </c>
      <c r="AG45" s="5">
        <f t="shared" si="23"/>
      </c>
      <c r="AH45" s="5">
        <f t="shared" si="24"/>
      </c>
      <c r="AI45" s="5">
        <f t="shared" si="25"/>
      </c>
      <c r="AJ45" s="5">
        <f t="shared" si="26"/>
      </c>
      <c r="AK45" s="5">
        <f>IF(G45="女",data_kyogisha!A37,"")</f>
      </c>
      <c r="AL45" s="1">
        <f t="shared" si="14"/>
        <v>0</v>
      </c>
      <c r="AM45" s="391">
        <f t="shared" si="10"/>
        <v>0</v>
      </c>
      <c r="AN45" s="1">
        <f t="shared" si="15"/>
        <v>0</v>
      </c>
      <c r="AO45" s="391">
        <f t="shared" si="11"/>
        <v>0</v>
      </c>
      <c r="AP45" s="1">
        <f t="shared" si="18"/>
        <v>0</v>
      </c>
      <c r="AQ45" s="391">
        <f t="shared" si="12"/>
        <v>0</v>
      </c>
      <c r="AR45" s="1">
        <f t="shared" si="17"/>
        <v>0</v>
      </c>
      <c r="AS45" s="391">
        <f t="shared" si="13"/>
        <v>0</v>
      </c>
    </row>
    <row r="46" spans="1:45" ht="14.25">
      <c r="A46" s="31">
        <v>37</v>
      </c>
      <c r="B46" s="201"/>
      <c r="C46" s="201"/>
      <c r="D46" s="55"/>
      <c r="E46" s="55"/>
      <c r="F46" s="183"/>
      <c r="G46" s="55"/>
      <c r="H46" s="56"/>
      <c r="I46" s="57"/>
      <c r="J46" s="234"/>
      <c r="K46" s="234"/>
      <c r="L46" s="55"/>
      <c r="M46" s="234"/>
      <c r="N46" s="237"/>
      <c r="O46" s="205"/>
      <c r="P46" s="58"/>
      <c r="Q46" s="58"/>
      <c r="R46" s="332"/>
      <c r="S46" s="332"/>
      <c r="X46" s="2"/>
      <c r="Z46" s="5">
        <f t="shared" si="8"/>
      </c>
      <c r="AA46" s="5">
        <f t="shared" si="19"/>
      </c>
      <c r="AB46" s="5">
        <f t="shared" si="20"/>
      </c>
      <c r="AC46" s="5">
        <f t="shared" si="21"/>
      </c>
      <c r="AD46" s="5">
        <f t="shared" si="22"/>
      </c>
      <c r="AE46" s="10">
        <f>IF(G46="男",data_kyogisha!A38,"")</f>
      </c>
      <c r="AF46" s="5">
        <f t="shared" si="9"/>
      </c>
      <c r="AG46" s="5">
        <f t="shared" si="23"/>
      </c>
      <c r="AH46" s="5">
        <f t="shared" si="24"/>
      </c>
      <c r="AI46" s="5">
        <f t="shared" si="25"/>
      </c>
      <c r="AJ46" s="5">
        <f t="shared" si="26"/>
      </c>
      <c r="AK46" s="5">
        <f>IF(G46="女",data_kyogisha!A38,"")</f>
      </c>
      <c r="AL46" s="1">
        <f t="shared" si="14"/>
        <v>0</v>
      </c>
      <c r="AM46" s="391">
        <f t="shared" si="10"/>
        <v>0</v>
      </c>
      <c r="AN46" s="1">
        <f t="shared" si="15"/>
        <v>0</v>
      </c>
      <c r="AO46" s="391">
        <f t="shared" si="11"/>
        <v>0</v>
      </c>
      <c r="AP46" s="1">
        <f t="shared" si="18"/>
        <v>0</v>
      </c>
      <c r="AQ46" s="391">
        <f t="shared" si="12"/>
        <v>0</v>
      </c>
      <c r="AR46" s="1">
        <f t="shared" si="17"/>
        <v>0</v>
      </c>
      <c r="AS46" s="391">
        <f t="shared" si="13"/>
        <v>0</v>
      </c>
    </row>
    <row r="47" spans="1:45" ht="14.25">
      <c r="A47" s="31">
        <v>38</v>
      </c>
      <c r="B47" s="201"/>
      <c r="C47" s="201"/>
      <c r="D47" s="55"/>
      <c r="E47" s="55"/>
      <c r="F47" s="183"/>
      <c r="G47" s="55"/>
      <c r="H47" s="56"/>
      <c r="I47" s="57"/>
      <c r="J47" s="234"/>
      <c r="K47" s="234"/>
      <c r="L47" s="55"/>
      <c r="M47" s="234"/>
      <c r="N47" s="237"/>
      <c r="O47" s="205"/>
      <c r="P47" s="58"/>
      <c r="Q47" s="58"/>
      <c r="R47" s="332"/>
      <c r="S47" s="332"/>
      <c r="X47" s="2"/>
      <c r="Z47" s="5">
        <f t="shared" si="8"/>
      </c>
      <c r="AA47" s="5">
        <f t="shared" si="19"/>
      </c>
      <c r="AB47" s="5">
        <f t="shared" si="20"/>
      </c>
      <c r="AC47" s="5">
        <f t="shared" si="21"/>
      </c>
      <c r="AD47" s="5">
        <f t="shared" si="22"/>
      </c>
      <c r="AE47" s="10">
        <f>IF(G47="男",data_kyogisha!A39,"")</f>
      </c>
      <c r="AF47" s="5">
        <f t="shared" si="9"/>
      </c>
      <c r="AG47" s="5">
        <f t="shared" si="23"/>
      </c>
      <c r="AH47" s="5">
        <f t="shared" si="24"/>
      </c>
      <c r="AI47" s="5">
        <f t="shared" si="25"/>
      </c>
      <c r="AJ47" s="5">
        <f t="shared" si="26"/>
      </c>
      <c r="AK47" s="5">
        <f>IF(G47="女",data_kyogisha!A39,"")</f>
      </c>
      <c r="AL47" s="1">
        <f t="shared" si="14"/>
        <v>0</v>
      </c>
      <c r="AM47" s="391">
        <f t="shared" si="10"/>
        <v>0</v>
      </c>
      <c r="AN47" s="1">
        <f t="shared" si="15"/>
        <v>0</v>
      </c>
      <c r="AO47" s="391">
        <f t="shared" si="11"/>
        <v>0</v>
      </c>
      <c r="AP47" s="1">
        <f t="shared" si="18"/>
        <v>0</v>
      </c>
      <c r="AQ47" s="391">
        <f t="shared" si="12"/>
        <v>0</v>
      </c>
      <c r="AR47" s="1">
        <f t="shared" si="17"/>
        <v>0</v>
      </c>
      <c r="AS47" s="391">
        <f t="shared" si="13"/>
        <v>0</v>
      </c>
    </row>
    <row r="48" spans="1:45" ht="14.25">
      <c r="A48" s="31">
        <v>39</v>
      </c>
      <c r="B48" s="201"/>
      <c r="C48" s="201"/>
      <c r="D48" s="55"/>
      <c r="E48" s="55"/>
      <c r="F48" s="183"/>
      <c r="G48" s="55"/>
      <c r="H48" s="56"/>
      <c r="I48" s="57"/>
      <c r="J48" s="234"/>
      <c r="K48" s="234"/>
      <c r="L48" s="55"/>
      <c r="M48" s="234"/>
      <c r="N48" s="237"/>
      <c r="O48" s="205"/>
      <c r="P48" s="58"/>
      <c r="Q48" s="58"/>
      <c r="R48" s="332"/>
      <c r="S48" s="332"/>
      <c r="X48" s="2"/>
      <c r="Z48" s="5">
        <f t="shared" si="8"/>
      </c>
      <c r="AA48" s="5">
        <f t="shared" si="19"/>
      </c>
      <c r="AB48" s="5">
        <f t="shared" si="20"/>
      </c>
      <c r="AC48" s="5">
        <f t="shared" si="21"/>
      </c>
      <c r="AD48" s="5">
        <f t="shared" si="22"/>
      </c>
      <c r="AE48" s="10">
        <f>IF(G48="男",data_kyogisha!A40,"")</f>
      </c>
      <c r="AF48" s="5">
        <f t="shared" si="9"/>
      </c>
      <c r="AG48" s="5">
        <f t="shared" si="23"/>
      </c>
      <c r="AH48" s="5">
        <f t="shared" si="24"/>
      </c>
      <c r="AI48" s="5">
        <f t="shared" si="25"/>
      </c>
      <c r="AJ48" s="5">
        <f t="shared" si="26"/>
      </c>
      <c r="AK48" s="5">
        <f>IF(G48="女",data_kyogisha!A40,"")</f>
      </c>
      <c r="AL48" s="1">
        <f t="shared" si="14"/>
        <v>0</v>
      </c>
      <c r="AM48" s="391">
        <f t="shared" si="10"/>
        <v>0</v>
      </c>
      <c r="AN48" s="1">
        <f t="shared" si="15"/>
        <v>0</v>
      </c>
      <c r="AO48" s="391">
        <f t="shared" si="11"/>
        <v>0</v>
      </c>
      <c r="AP48" s="1">
        <f t="shared" si="18"/>
        <v>0</v>
      </c>
      <c r="AQ48" s="391">
        <f t="shared" si="12"/>
        <v>0</v>
      </c>
      <c r="AR48" s="1">
        <f t="shared" si="17"/>
        <v>0</v>
      </c>
      <c r="AS48" s="391">
        <f t="shared" si="13"/>
        <v>0</v>
      </c>
    </row>
    <row r="49" spans="1:47" ht="15" thickBot="1">
      <c r="A49" s="31">
        <v>40</v>
      </c>
      <c r="B49" s="201"/>
      <c r="C49" s="201"/>
      <c r="D49" s="55"/>
      <c r="E49" s="55"/>
      <c r="F49" s="183"/>
      <c r="G49" s="55"/>
      <c r="H49" s="56"/>
      <c r="I49" s="57"/>
      <c r="J49" s="234"/>
      <c r="K49" s="234"/>
      <c r="L49" s="55"/>
      <c r="M49" s="234"/>
      <c r="N49" s="237"/>
      <c r="O49" s="205"/>
      <c r="P49" s="58"/>
      <c r="Q49" s="58"/>
      <c r="R49" s="332"/>
      <c r="S49" s="332"/>
      <c r="X49" s="2"/>
      <c r="Z49" s="5">
        <f t="shared" si="8"/>
      </c>
      <c r="AA49" s="401">
        <f t="shared" si="19"/>
      </c>
      <c r="AB49" s="401">
        <f t="shared" si="20"/>
      </c>
      <c r="AC49" s="401">
        <f t="shared" si="21"/>
      </c>
      <c r="AD49" s="401">
        <f t="shared" si="22"/>
      </c>
      <c r="AE49" s="402">
        <f>IF(G49="男",data_kyogisha!A41,"")</f>
      </c>
      <c r="AF49" s="5">
        <f t="shared" si="9"/>
      </c>
      <c r="AG49" s="401">
        <f t="shared" si="23"/>
      </c>
      <c r="AH49" s="401">
        <f t="shared" si="24"/>
      </c>
      <c r="AI49" s="401">
        <f t="shared" si="25"/>
      </c>
      <c r="AJ49" s="401">
        <f t="shared" si="26"/>
      </c>
      <c r="AK49" s="401">
        <f>IF(G49="女",data_kyogisha!A41,"")</f>
      </c>
      <c r="AL49" s="401">
        <f t="shared" si="14"/>
        <v>0</v>
      </c>
      <c r="AM49" s="391">
        <f t="shared" si="10"/>
        <v>0</v>
      </c>
      <c r="AN49" s="401">
        <f t="shared" si="15"/>
        <v>0</v>
      </c>
      <c r="AO49" s="391">
        <f t="shared" si="11"/>
        <v>0</v>
      </c>
      <c r="AP49" s="401">
        <f t="shared" si="18"/>
        <v>0</v>
      </c>
      <c r="AQ49" s="391">
        <f t="shared" si="12"/>
        <v>0</v>
      </c>
      <c r="AR49" s="401">
        <f t="shared" si="17"/>
        <v>0</v>
      </c>
      <c r="AS49" s="391">
        <f t="shared" si="13"/>
        <v>0</v>
      </c>
      <c r="AT49" s="401"/>
      <c r="AU49" s="401"/>
    </row>
    <row r="50" spans="6:47" ht="14.25">
      <c r="F50" s="15" t="s">
        <v>194</v>
      </c>
      <c r="G50" s="334">
        <f>SUM(I50:M50)</f>
        <v>0</v>
      </c>
      <c r="I50" s="1">
        <f>COUNTA(I10:I49)</f>
        <v>0</v>
      </c>
      <c r="L50" s="1">
        <f>COUNTA(L10:L49)</f>
        <v>0</v>
      </c>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row>
    <row r="51" spans="6:7" ht="14.25">
      <c r="F51" s="15" t="s">
        <v>197</v>
      </c>
      <c r="G51" s="334">
        <f>'③リレー情報確認'!F16+'③リレー情報確認'!L16+'③リレー情報確認'!R16+'③リレー情報確認'!X16</f>
        <v>0</v>
      </c>
    </row>
    <row r="52" spans="6:7" ht="14.25">
      <c r="F52" s="15" t="s">
        <v>2</v>
      </c>
      <c r="G52" s="334">
        <f>COUNTIF(G10:G49,"男")</f>
        <v>0</v>
      </c>
    </row>
    <row r="53" spans="6:7" ht="14.25">
      <c r="F53" s="224" t="s">
        <v>62</v>
      </c>
      <c r="G53" s="224">
        <f>COUNTIF(G10:G49,"女")</f>
        <v>0</v>
      </c>
    </row>
  </sheetData>
  <sheetProtection sheet="1" objects="1" scenarios="1" deleteColumns="0" deleteRows="0" selectLockedCells="1"/>
  <mergeCells count="3">
    <mergeCell ref="N3:O3"/>
    <mergeCell ref="P3:Q3"/>
    <mergeCell ref="N2:Q2"/>
  </mergeCells>
  <dataValidations count="9">
    <dataValidation allowBlank="1" showInputMessage="1" showErrorMessage="1" imeMode="off" sqref="F10:F49 J10:K49 M10:M49 H10:H49 O5:Q6 N1:N65536"/>
    <dataValidation type="list" allowBlank="1" showInputMessage="1" showErrorMessage="1" sqref="P10:Q49">
      <formula1>$Y$11</formula1>
    </dataValidation>
    <dataValidation type="list" allowBlank="1" showInputMessage="1" showErrorMessage="1" imeMode="on" sqref="G10:G49">
      <formula1>$V$11:$V$12</formula1>
    </dataValidation>
    <dataValidation allowBlank="1" showInputMessage="1" showErrorMessage="1" imeMode="hiragana" sqref="D10:D49"/>
    <dataValidation allowBlank="1" showInputMessage="1" showErrorMessage="1" imeMode="halfKatakana" sqref="F9 E9:E49"/>
    <dataValidation type="custom" allowBlank="1" showInputMessage="1" showErrorMessage="1" imeMode="off" sqref="B10:C49">
      <formula1>EXACT(UPPER(B10),B10)</formula1>
    </dataValidation>
    <dataValidation type="list" allowBlank="1" showInputMessage="1" showErrorMessage="1" sqref="I15:I49">
      <formula1>IF(G15="","",IF(G15="男",$W$10:$W$19,$X$10:$X$18))</formula1>
    </dataValidation>
    <dataValidation type="list" allowBlank="1" showInputMessage="1" showErrorMessage="1" sqref="L10:L49">
      <formula1>IF(G10="","",IF(G10="男",$W$12:$W$19,$X$12:$X$18))</formula1>
    </dataValidation>
    <dataValidation type="list" allowBlank="1" showInputMessage="1" showErrorMessage="1" sqref="I10:I14">
      <formula1>IF(G10="","",IF(G10="男",$W$10:$W$21,$X$10:$X$21))</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5"/>
  <dimension ref="A1:X16"/>
  <sheetViews>
    <sheetView zoomScalePageLayoutView="0" workbookViewId="0" topLeftCell="A1">
      <selection activeCell="R25" sqref="R25"/>
    </sheetView>
  </sheetViews>
  <sheetFormatPr defaultColWidth="9.140625" defaultRowHeight="15"/>
  <cols>
    <col min="1" max="1" width="1.8515625" style="35" customWidth="1"/>
    <col min="2" max="2" width="9.421875" style="35" hidden="1" customWidth="1"/>
    <col min="3" max="3" width="6.421875" style="35" bestFit="1" customWidth="1"/>
    <col min="4" max="4" width="12.28125" style="35" bestFit="1" customWidth="1"/>
    <col min="5" max="5" width="10.28125" style="35" hidden="1" customWidth="1"/>
    <col min="6" max="6" width="8.421875" style="35" bestFit="1" customWidth="1"/>
    <col min="7" max="7" width="5.00390625" style="36" customWidth="1"/>
    <col min="8" max="8" width="3.28125" style="35" hidden="1" customWidth="1"/>
    <col min="9" max="9" width="6.421875" style="35" customWidth="1"/>
    <col min="10" max="10" width="12.28125" style="35" customWidth="1"/>
    <col min="11" max="11" width="8.421875" style="35" hidden="1" customWidth="1"/>
    <col min="12" max="12" width="8.421875" style="35" bestFit="1" customWidth="1"/>
    <col min="13" max="13" width="5.00390625" style="38" customWidth="1"/>
    <col min="14" max="14" width="4.421875" style="35" hidden="1" customWidth="1"/>
    <col min="15" max="15" width="6.421875" style="35" bestFit="1" customWidth="1"/>
    <col min="16" max="16" width="12.28125" style="35" customWidth="1"/>
    <col min="17" max="17" width="6.421875" style="35" hidden="1" customWidth="1"/>
    <col min="18" max="18" width="8.421875" style="35" bestFit="1" customWidth="1"/>
    <col min="19" max="19" width="5.00390625" style="38" customWidth="1"/>
    <col min="20" max="20" width="4.421875" style="35" hidden="1" customWidth="1"/>
    <col min="21" max="21" width="6.421875" style="35" bestFit="1" customWidth="1"/>
    <col min="22" max="22" width="12.28125" style="35" customWidth="1"/>
    <col min="23" max="23" width="8.57421875" style="35" hidden="1" customWidth="1"/>
    <col min="24" max="24" width="8.421875" style="35" bestFit="1" customWidth="1"/>
    <col min="25" max="27" width="9.00390625" style="35" customWidth="1"/>
    <col min="28" max="16384" width="9.00390625" style="35" customWidth="1"/>
  </cols>
  <sheetData>
    <row r="1" spans="1:23" ht="18" thickBot="1">
      <c r="A1" s="34" t="s">
        <v>183</v>
      </c>
      <c r="H1" s="37"/>
      <c r="I1" s="59" t="s">
        <v>81</v>
      </c>
      <c r="J1" s="478">
        <f>IF('①団体情報入力'!D5="","",'①団体情報入力'!D5)</f>
      </c>
      <c r="K1" s="479"/>
      <c r="L1" s="480"/>
      <c r="M1" s="33"/>
      <c r="O1" s="59" t="s">
        <v>132</v>
      </c>
      <c r="P1" s="478">
        <f>IF('①団体情報入力'!D6="","",'①団体情報入力'!D6)</f>
      </c>
      <c r="Q1" s="479"/>
      <c r="R1" s="480"/>
      <c r="T1" s="37"/>
      <c r="W1" s="120"/>
    </row>
    <row r="2" spans="8:20" ht="13.5">
      <c r="H2" s="37"/>
      <c r="N2" s="37"/>
      <c r="T2" s="37"/>
    </row>
    <row r="3" spans="1:23" s="125" customFormat="1" ht="13.5">
      <c r="A3" s="126"/>
      <c r="B3" s="122"/>
      <c r="C3" s="123" t="s">
        <v>182</v>
      </c>
      <c r="D3" s="124"/>
      <c r="E3" s="124"/>
      <c r="F3" s="124"/>
      <c r="G3" s="124"/>
      <c r="H3" s="124"/>
      <c r="I3" s="124"/>
      <c r="J3" s="124"/>
      <c r="K3" s="124"/>
      <c r="L3" s="124"/>
      <c r="M3" s="124"/>
      <c r="N3" s="124"/>
      <c r="O3" s="124"/>
      <c r="P3" s="140"/>
      <c r="Q3" s="140"/>
      <c r="R3" s="140"/>
      <c r="S3" s="140"/>
      <c r="T3" s="140"/>
      <c r="U3" s="140"/>
      <c r="V3" s="140"/>
      <c r="W3" s="140"/>
    </row>
    <row r="4" spans="1:23" s="125" customFormat="1" ht="13.5">
      <c r="A4" s="126"/>
      <c r="B4" s="122"/>
      <c r="C4" s="123" t="s">
        <v>184</v>
      </c>
      <c r="D4" s="124"/>
      <c r="E4" s="124"/>
      <c r="F4" s="124"/>
      <c r="G4" s="124"/>
      <c r="H4" s="124"/>
      <c r="I4" s="124"/>
      <c r="J4" s="124"/>
      <c r="K4" s="124"/>
      <c r="L4" s="124"/>
      <c r="M4" s="124"/>
      <c r="N4" s="124"/>
      <c r="O4" s="124"/>
      <c r="P4" s="140"/>
      <c r="Q4" s="140"/>
      <c r="R4" s="140"/>
      <c r="S4" s="140"/>
      <c r="T4" s="140"/>
      <c r="U4" s="140"/>
      <c r="V4" s="140"/>
      <c r="W4" s="140"/>
    </row>
    <row r="5" spans="8:20" ht="13.5">
      <c r="H5" s="126"/>
      <c r="N5" s="126"/>
      <c r="T5" s="126"/>
    </row>
    <row r="6" spans="1:24" s="127" customFormat="1" ht="13.5">
      <c r="A6" s="137"/>
      <c r="B6" s="482" t="s">
        <v>121</v>
      </c>
      <c r="C6" s="482"/>
      <c r="D6" s="482"/>
      <c r="E6" s="482"/>
      <c r="F6" s="482"/>
      <c r="G6" s="138"/>
      <c r="H6" s="484" t="s">
        <v>122</v>
      </c>
      <c r="I6" s="485"/>
      <c r="J6" s="485"/>
      <c r="K6" s="485"/>
      <c r="L6" s="486"/>
      <c r="M6" s="139"/>
      <c r="N6" s="483" t="s">
        <v>123</v>
      </c>
      <c r="O6" s="483"/>
      <c r="P6" s="483"/>
      <c r="Q6" s="483"/>
      <c r="R6" s="483"/>
      <c r="S6" s="139"/>
      <c r="T6" s="483" t="s">
        <v>124</v>
      </c>
      <c r="U6" s="483"/>
      <c r="V6" s="483"/>
      <c r="W6" s="483"/>
      <c r="X6" s="483"/>
    </row>
    <row r="7" spans="2:24" ht="13.5">
      <c r="B7" s="128" t="s">
        <v>104</v>
      </c>
      <c r="C7" s="128" t="s">
        <v>0</v>
      </c>
      <c r="D7" s="128" t="s">
        <v>107</v>
      </c>
      <c r="E7" s="128" t="s">
        <v>171</v>
      </c>
      <c r="F7" s="128" t="s">
        <v>40</v>
      </c>
      <c r="H7" s="129" t="s">
        <v>104</v>
      </c>
      <c r="I7" s="129" t="s">
        <v>0</v>
      </c>
      <c r="J7" s="128" t="s">
        <v>107</v>
      </c>
      <c r="K7" s="128" t="s">
        <v>171</v>
      </c>
      <c r="L7" s="128" t="s">
        <v>40</v>
      </c>
      <c r="N7" s="129" t="s">
        <v>104</v>
      </c>
      <c r="O7" s="129" t="s">
        <v>0</v>
      </c>
      <c r="P7" s="128" t="s">
        <v>107</v>
      </c>
      <c r="Q7" s="128" t="s">
        <v>171</v>
      </c>
      <c r="R7" s="128" t="s">
        <v>40</v>
      </c>
      <c r="T7" s="129" t="s">
        <v>104</v>
      </c>
      <c r="U7" s="129" t="s">
        <v>0</v>
      </c>
      <c r="V7" s="128" t="s">
        <v>107</v>
      </c>
      <c r="W7" s="128" t="s">
        <v>171</v>
      </c>
      <c r="X7" s="128" t="s">
        <v>40</v>
      </c>
    </row>
    <row r="8" spans="2:24" ht="13.5">
      <c r="B8" s="130">
        <v>1</v>
      </c>
      <c r="C8" s="130">
        <f>IF('②選手情報入力'!$AM$9&lt;1,"",VLOOKUP(B8,'②選手情報入力'!$AL$10:$AM$49,2,FALSE))</f>
      </c>
      <c r="D8" s="109">
        <f>IF(C8="","",VLOOKUP(C8,'②選手情報入力'!$Z$10:$AA$49,2,FALSE))</f>
      </c>
      <c r="E8" s="109">
        <f>IF(C8="","",VLOOKUP(C8,'②選手情報入力'!$Z$10:$AF$49,6,FALSE))</f>
      </c>
      <c r="F8" s="481">
        <f>IF('②選手情報入力'!N5="","",IF('②選手情報入力'!N5&lt;'②選手情報入力'!O5,'②選手情報入力'!N5,'②選手情報入力'!O5))</f>
      </c>
      <c r="H8" s="130">
        <v>1</v>
      </c>
      <c r="I8" s="130">
        <f>IF('②選手情報入力'!$AO$9&lt;1,"",VLOOKUP(H8,'②選手情報入力'!$AN$10:$AO$49,2,FALSE))</f>
      </c>
      <c r="J8" s="109">
        <f>IF(I8="","",VLOOKUP(I8,'②選手情報入力'!$Z$10:$AA$49,2,FALSE))</f>
      </c>
      <c r="K8" s="109">
        <f>IF(I8="","",VLOOKUP(I8,'②選手情報入力'!$Z$10:$AF$49,6,FALSE))</f>
      </c>
      <c r="L8" s="487">
        <f>IF('②選手情報入力'!P5="","",IF('②選手情報入力'!P5&gt;'②選手情報入力'!Q5,'②選手情報入力'!Q5,'②選手情報入力'!P5))</f>
      </c>
      <c r="N8" s="130">
        <v>1</v>
      </c>
      <c r="O8" s="392">
        <f>IF('②選手情報入力'!$AQ$9&lt;1,"",VLOOKUP(N8,'②選手情報入力'!$AP$10:$AQ$49,2,FALSE))</f>
      </c>
      <c r="P8" s="109">
        <f>IF(O8="","",VLOOKUP(O8,'②選手情報入力'!$AF$10:$AG$49,2,FALSE))</f>
      </c>
      <c r="Q8" s="109">
        <f>IF(O8="","",VLOOKUP(O8,'②選手情報入力'!$AF$10:$AM$49,6,FALSE))</f>
      </c>
      <c r="R8" s="481">
        <f>IF('②選手情報入力'!N6="","",IF('②選手情報入力'!N6&gt;'②選手情報入力'!O6,'②選手情報入力'!O6,'②選手情報入力'!N6))</f>
      </c>
      <c r="T8" s="130">
        <v>1</v>
      </c>
      <c r="U8" s="130">
        <f>IF('②選手情報入力'!$AS$9&lt;1,"",VLOOKUP(T8,'②選手情報入力'!$AR$10:$AS$49,2,FALSE))</f>
      </c>
      <c r="V8" s="109">
        <f>IF(U8="","",VLOOKUP(U8,'②選手情報入力'!$AF$10:$AG$49,2,FALSE))</f>
      </c>
      <c r="W8" s="109">
        <f>IF(U8="","",VLOOKUP(U8,'②選手情報入力'!$AF$10:$AM$49,6,FALSE))</f>
      </c>
      <c r="X8" s="481">
        <f>IF('②選手情報入力'!P6="","",IF('②選手情報入力'!P6&gt;'②選手情報入力'!Q6,'②選手情報入力'!Q6,'②選手情報入力'!P6))</f>
      </c>
    </row>
    <row r="9" spans="2:24" ht="13.5">
      <c r="B9" s="130">
        <v>2</v>
      </c>
      <c r="C9" s="130">
        <f>IF('②選手情報入力'!$AM$9&lt;1,"",VLOOKUP(B9,'②選手情報入力'!$AL$10:$AM$49,2,FALSE))</f>
      </c>
      <c r="D9" s="109">
        <f>IF(C9="","",VLOOKUP(C9,'②選手情報入力'!$Z$10:$AA$49,2,FALSE))</f>
      </c>
      <c r="E9" s="109">
        <f>IF(C9="","",VLOOKUP(C9,'②選手情報入力'!$Z$10:$AF$49,6,FALSE))</f>
      </c>
      <c r="F9" s="481"/>
      <c r="H9" s="130">
        <v>2</v>
      </c>
      <c r="I9" s="130">
        <f>IF('②選手情報入力'!$AO$9&lt;1,"",VLOOKUP(H9,'②選手情報入力'!$AN$10:$AO$49,2,FALSE))</f>
      </c>
      <c r="J9" s="109">
        <f>IF(I9="","",VLOOKUP(I9,'②選手情報入力'!$Z$10:$AA$49,2,FALSE))</f>
      </c>
      <c r="K9" s="109">
        <f>IF(I9="","",VLOOKUP(I9,'②選手情報入力'!$Z$10:$AF$49,6,FALSE))</f>
      </c>
      <c r="L9" s="488"/>
      <c r="N9" s="227">
        <v>2</v>
      </c>
      <c r="O9" s="222">
        <f>IF('②選手情報入力'!$AQ$9&lt;1,"",VLOOKUP(N9,'②選手情報入力'!$AP$10:$AQ$49,2,FALSE))</f>
      </c>
      <c r="P9" s="228">
        <f>IF(O9="","",VLOOKUP(O9,'②選手情報入力'!$AF$10:$AG$49,2,FALSE))</f>
      </c>
      <c r="Q9" s="109">
        <f>IF(O9="","",VLOOKUP(O9,'②選手情報入力'!$AF$10:$AM$49,6,FALSE))</f>
      </c>
      <c r="R9" s="481"/>
      <c r="T9" s="130">
        <v>2</v>
      </c>
      <c r="U9" s="130">
        <f>IF('②選手情報入力'!$AS$9&lt;1,"",VLOOKUP(T9,'②選手情報入力'!$AR$10:$AS$49,2,FALSE))</f>
      </c>
      <c r="V9" s="109">
        <f>IF(U9="","",VLOOKUP(U9,'②選手情報入力'!$AF$10:$AG$49,2,FALSE))</f>
      </c>
      <c r="W9" s="109">
        <f>IF(U9="","",VLOOKUP(U9,'②選手情報入力'!$AF$10:$AM$49,6,FALSE))</f>
      </c>
      <c r="X9" s="481"/>
    </row>
    <row r="10" spans="2:24" ht="13.5">
      <c r="B10" s="130">
        <v>3</v>
      </c>
      <c r="C10" s="130">
        <f>IF('②選手情報入力'!$AM$9&lt;1,"",VLOOKUP(B10,'②選手情報入力'!$AL$10:$AM$49,2,FALSE))</f>
      </c>
      <c r="D10" s="109">
        <f>IF(C10="","",VLOOKUP(C10,'②選手情報入力'!$Z$10:$AA$49,2,FALSE))</f>
      </c>
      <c r="E10" s="109">
        <f>IF(C10="","",VLOOKUP(C10,'②選手情報入力'!$Z$10:$AF$49,6,FALSE))</f>
      </c>
      <c r="F10" s="481"/>
      <c r="H10" s="130">
        <v>3</v>
      </c>
      <c r="I10" s="130">
        <f>IF('②選手情報入力'!$AO$9&lt;1,"",VLOOKUP(H10,'②選手情報入力'!$AN$10:$AO$49,2,FALSE))</f>
      </c>
      <c r="J10" s="109">
        <f>IF(I10="","",VLOOKUP(I10,'②選手情報入力'!$Z$10:$AA$49,2,FALSE))</f>
      </c>
      <c r="K10" s="109">
        <f>IF(I10="","",VLOOKUP(I10,'②選手情報入力'!$Z$10:$AF$49,6,FALSE))</f>
      </c>
      <c r="L10" s="488"/>
      <c r="N10" s="227">
        <v>3</v>
      </c>
      <c r="O10" s="131">
        <f>IF('②選手情報入力'!$AQ$9&lt;1,"",VLOOKUP(N10,'②選手情報入力'!$AP$10:$AQ$49,2,FALSE))</f>
      </c>
      <c r="P10" s="228">
        <f>IF(O10="","",VLOOKUP(O10,'②選手情報入力'!$AF$10:$AG$49,2,FALSE))</f>
      </c>
      <c r="Q10" s="109">
        <f>IF(O10="","",VLOOKUP(O10,'②選手情報入力'!$AF$10:$AM$49,6,FALSE))</f>
      </c>
      <c r="R10" s="481"/>
      <c r="T10" s="130">
        <v>3</v>
      </c>
      <c r="U10" s="130">
        <f>IF('②選手情報入力'!$AS$9&lt;1,"",VLOOKUP(T10,'②選手情報入力'!$AR$10:$AS$49,2,FALSE))</f>
      </c>
      <c r="V10" s="109">
        <f>IF(U10="","",VLOOKUP(U10,'②選手情報入力'!$AF$10:$AG$49,2,FALSE))</f>
      </c>
      <c r="W10" s="109">
        <f>IF(U10="","",VLOOKUP(U10,'②選手情報入力'!$AF$10:$AM$49,6,FALSE))</f>
      </c>
      <c r="X10" s="481"/>
    </row>
    <row r="11" spans="2:24" ht="13.5">
      <c r="B11" s="130">
        <v>4</v>
      </c>
      <c r="C11" s="130">
        <f>IF('②選手情報入力'!$AM$9&lt;1,"",VLOOKUP(B11,'②選手情報入力'!$AL$10:$AM$49,2,FALSE))</f>
      </c>
      <c r="D11" s="109">
        <f>IF(C11="","",VLOOKUP(C11,'②選手情報入力'!$Z$10:$AA$49,2,FALSE))</f>
      </c>
      <c r="E11" s="109">
        <f>IF(C11="","",VLOOKUP(C11,'②選手情報入力'!$Z$10:$AF$49,6,FALSE))</f>
      </c>
      <c r="F11" s="481"/>
      <c r="H11" s="130">
        <v>4</v>
      </c>
      <c r="I11" s="130">
        <f>IF('②選手情報入力'!$AO$9&lt;1,"",VLOOKUP(H11,'②選手情報入力'!$AN$10:$AO$49,2,FALSE))</f>
      </c>
      <c r="J11" s="109">
        <f>IF(I11="","",VLOOKUP(I11,'②選手情報入力'!$Z$10:$AA$49,2,FALSE))</f>
      </c>
      <c r="K11" s="109">
        <f>IF(I11="","",VLOOKUP(I11,'②選手情報入力'!$Z$10:$AF$49,6,FALSE))</f>
      </c>
      <c r="L11" s="488"/>
      <c r="N11" s="131">
        <v>4</v>
      </c>
      <c r="O11" s="130">
        <f>IF('②選手情報入力'!$AQ$9&lt;1,"",VLOOKUP(N11,'②選手情報入力'!$AP$10:$AQ$49,2,FALSE))</f>
      </c>
      <c r="P11" s="110">
        <f>IF(O11="","",VLOOKUP(O11,'②選手情報入力'!$AF$10:$AG$49,2,FALSE))</f>
      </c>
      <c r="Q11" s="109">
        <f>IF(O11="","",VLOOKUP(O11,'②選手情報入力'!$AF$10:$AM$49,6,FALSE))</f>
      </c>
      <c r="R11" s="481"/>
      <c r="T11" s="130">
        <v>4</v>
      </c>
      <c r="U11" s="130">
        <f>IF('②選手情報入力'!$AS$9&lt;1,"",VLOOKUP(T11,'②選手情報入力'!$AR$10:$AS$49,2,FALSE))</f>
      </c>
      <c r="V11" s="109">
        <f>IF(U11="","",VLOOKUP(U11,'②選手情報入力'!$AF$10:$AG$49,2,FALSE))</f>
      </c>
      <c r="W11" s="109">
        <f>IF(U11="","",VLOOKUP(U11,'②選手情報入力'!$AF$10:$AM$49,6,FALSE))</f>
      </c>
      <c r="X11" s="481"/>
    </row>
    <row r="12" spans="2:24" ht="13.5">
      <c r="B12" s="130">
        <v>5</v>
      </c>
      <c r="C12" s="130">
        <f>IF('②選手情報入力'!$AM$9&lt;1,"",VLOOKUP(B12,'②選手情報入力'!$AL$10:$AM$49,2,FALSE))</f>
      </c>
      <c r="D12" s="109">
        <f>IF(C12="","",VLOOKUP(C12,'②選手情報入力'!$Z$10:$AA$49,2,FALSE))</f>
      </c>
      <c r="E12" s="109">
        <f>IF(C12="","",VLOOKUP(C12,'②選手情報入力'!$Z$10:$AF$49,6,FALSE))</f>
      </c>
      <c r="F12" s="481"/>
      <c r="H12" s="130">
        <v>5</v>
      </c>
      <c r="I12" s="130">
        <f>IF('②選手情報入力'!$AO$9&lt;1,"",VLOOKUP(H12,'②選手情報入力'!$AN$10:$AO$49,2,FALSE))</f>
      </c>
      <c r="J12" s="109">
        <f>IF(I12="","",VLOOKUP(I12,'②選手情報入力'!$Z$10:$AA$49,2,FALSE))</f>
      </c>
      <c r="K12" s="109">
        <f>IF(I12="","",VLOOKUP(I12,'②選手情報入力'!$Z$10:$AF$49,6,FALSE))</f>
      </c>
      <c r="L12" s="488"/>
      <c r="N12" s="131">
        <v>5</v>
      </c>
      <c r="O12" s="130">
        <f>IF('②選手情報入力'!$AQ$9&lt;1,"",VLOOKUP(N12,'②選手情報入力'!$AP$10:$AQ$49,2,FALSE))</f>
      </c>
      <c r="P12" s="110">
        <f>IF(O12="","",VLOOKUP(O12,'②選手情報入力'!$AF$10:$AG$49,2,FALSE))</f>
      </c>
      <c r="Q12" s="109">
        <f>IF(O12="","",VLOOKUP(O12,'②選手情報入力'!$AF$10:$AM$49,6,FALSE))</f>
      </c>
      <c r="R12" s="481"/>
      <c r="T12" s="130">
        <v>5</v>
      </c>
      <c r="U12" s="130">
        <f>IF('②選手情報入力'!$AS$9&lt;1,"",VLOOKUP(T12,'②選手情報入力'!$AR$10:$AS$49,2,FALSE))</f>
      </c>
      <c r="V12" s="109">
        <f>IF(U12="","",VLOOKUP(U12,'②選手情報入力'!$AF$10:$AG$49,2,FALSE))</f>
      </c>
      <c r="W12" s="109">
        <f>IF(U12="","",VLOOKUP(U12,'②選手情報入力'!$AF$10:$AM$49,6,FALSE))</f>
      </c>
      <c r="X12" s="481"/>
    </row>
    <row r="13" spans="2:24" ht="13.5">
      <c r="B13" s="130">
        <v>6</v>
      </c>
      <c r="C13" s="130">
        <f>IF('②選手情報入力'!$AM$9&lt;1,"",VLOOKUP(B13,'②選手情報入力'!$AL$10:$AM$49,2,FALSE))</f>
      </c>
      <c r="D13" s="109">
        <f>IF(C13="","",VLOOKUP(C13,'②選手情報入力'!$Z$10:$AA$49,2,FALSE))</f>
      </c>
      <c r="E13" s="109">
        <f>IF(C13="","",VLOOKUP(C13,'②選手情報入力'!$Z$10:$AF$49,6,FALSE))</f>
      </c>
      <c r="F13" s="481"/>
      <c r="H13" s="130">
        <v>6</v>
      </c>
      <c r="I13" s="130">
        <f>IF('②選手情報入力'!$AO$9&lt;1,"",VLOOKUP(H13,'②選手情報入力'!$AN$10:$AO$49,2,FALSE))</f>
      </c>
      <c r="J13" s="109">
        <f>IF(I13="","",VLOOKUP(I13,'②選手情報入力'!$Z$10:$AA$49,2,FALSE))</f>
      </c>
      <c r="K13" s="109">
        <f>IF(I13="","",VLOOKUP(I13,'②選手情報入力'!$Z$10:$AF$49,6,FALSE))</f>
      </c>
      <c r="L13" s="488"/>
      <c r="N13" s="131">
        <v>6</v>
      </c>
      <c r="O13" s="130">
        <f>IF('②選手情報入力'!$AQ$9&lt;1,"",VLOOKUP(N13,'②選手情報入力'!$AP$10:$AQ$49,2,FALSE))</f>
      </c>
      <c r="P13" s="110">
        <f>IF(O13="","",VLOOKUP(O13,'②選手情報入力'!$AF$10:$AG$49,2,FALSE))</f>
      </c>
      <c r="Q13" s="109">
        <f>IF(O13="","",VLOOKUP(O13,'②選手情報入力'!$AF$10:$AM$49,6,FALSE))</f>
      </c>
      <c r="R13" s="481"/>
      <c r="T13" s="130">
        <v>6</v>
      </c>
      <c r="U13" s="130">
        <f>IF('②選手情報入力'!$AS$9&lt;1,"",VLOOKUP(T13,'②選手情報入力'!$AR$10:$AS$49,2,FALSE))</f>
      </c>
      <c r="V13" s="109">
        <f>IF(U13="","",VLOOKUP(U13,'②選手情報入力'!$AF$10:$AG$49,2,FALSE))</f>
      </c>
      <c r="W13" s="109">
        <f>IF(U13="","",VLOOKUP(U13,'②選手情報入力'!$AF$10:$AM$49,6,FALSE))</f>
      </c>
      <c r="X13" s="481"/>
    </row>
    <row r="14" spans="2:24" ht="13.5">
      <c r="B14" s="130">
        <v>7</v>
      </c>
      <c r="C14" s="130">
        <f>IF('②選手情報入力'!$AM$9&lt;1,"",VLOOKUP(B14,'②選手情報入力'!$AL$10:$AM$49,2,FALSE))</f>
      </c>
      <c r="D14" s="109">
        <f>IF(C14="","",VLOOKUP(C14,'②選手情報入力'!$Z$10:$AA$49,2,FALSE))</f>
      </c>
      <c r="E14" s="109">
        <f>IF(C14="","",VLOOKUP(C14,'②選手情報入力'!$Z$10:$AF$49,6,FALSE))</f>
      </c>
      <c r="F14" s="481"/>
      <c r="H14" s="130">
        <v>7</v>
      </c>
      <c r="I14" s="130">
        <f>IF('②選手情報入力'!$AO$9&lt;1,"",VLOOKUP(H14,'②選手情報入力'!$AN$10:$AO$49,2,FALSE))</f>
      </c>
      <c r="J14" s="109">
        <f>IF(I14="","",VLOOKUP(I14,'②選手情報入力'!$Z$10:$AA$49,2,FALSE))</f>
      </c>
      <c r="K14" s="109">
        <f>IF(I14="","",VLOOKUP(I14,'②選手情報入力'!$Z$10:$AF$49,6,FALSE))</f>
      </c>
      <c r="L14" s="488"/>
      <c r="N14" s="131">
        <v>7</v>
      </c>
      <c r="O14" s="130">
        <f>IF('②選手情報入力'!$AQ$9&lt;1,"",VLOOKUP(N14,'②選手情報入力'!$AP$10:$AQ$49,2,FALSE))</f>
      </c>
      <c r="P14" s="110">
        <f>IF(O14="","",VLOOKUP(O14,'②選手情報入力'!$AF$10:$AG$49,2,FALSE))</f>
      </c>
      <c r="Q14" s="109">
        <f>IF(O14="","",VLOOKUP(O14,'②選手情報入力'!$AF$10:$AM$49,6,FALSE))</f>
      </c>
      <c r="R14" s="481"/>
      <c r="T14" s="130">
        <v>7</v>
      </c>
      <c r="U14" s="130">
        <f>IF('②選手情報入力'!$AS$9&lt;1,"",VLOOKUP(T14,'②選手情報入力'!$AR$10:$AS$49,2,FALSE))</f>
      </c>
      <c r="V14" s="109">
        <f>IF(U14="","",VLOOKUP(U14,'②選手情報入力'!$AF$10:$AG$49,2,FALSE))</f>
      </c>
      <c r="W14" s="109">
        <f>IF(U14="","",VLOOKUP(U14,'②選手情報入力'!$AF$10:$AM$49,6,FALSE))</f>
      </c>
      <c r="X14" s="481"/>
    </row>
    <row r="15" spans="2:24" ht="13.5">
      <c r="B15" s="130">
        <v>8</v>
      </c>
      <c r="C15" s="130">
        <f>IF('②選手情報入力'!$AM$9&lt;1,"",VLOOKUP(B15,'②選手情報入力'!$AL$10:$AM$49,2,FALSE))</f>
      </c>
      <c r="D15" s="109">
        <f>IF(C15="","",VLOOKUP(C15,'②選手情報入力'!$Z$10:$AA$49,2,FALSE))</f>
      </c>
      <c r="E15" s="109">
        <f>IF(C15="","",VLOOKUP(C15,'②選手情報入力'!$Z$10:$AF$49,6,FALSE))</f>
      </c>
      <c r="F15" s="481"/>
      <c r="H15" s="130">
        <v>8</v>
      </c>
      <c r="I15" s="130">
        <f>IF('②選手情報入力'!$AO$9&lt;1,"",VLOOKUP(H15,'②選手情報入力'!$AN$10:$AO$49,2,FALSE))</f>
      </c>
      <c r="J15" s="109">
        <f>IF(I15="","",VLOOKUP(I15,'②選手情報入力'!$Z$10:$AA$49,2,FALSE))</f>
      </c>
      <c r="K15" s="109">
        <f>IF(I15="","",VLOOKUP(I15,'②選手情報入力'!$Z$10:$AF$49,6,FALSE))</f>
      </c>
      <c r="L15" s="489"/>
      <c r="N15" s="132">
        <v>8</v>
      </c>
      <c r="O15" s="227">
        <f>IF('②選手情報入力'!$AQ$9&lt;1,"",VLOOKUP(N15,'②選手情報入力'!$AP$10:$AQ$49,2,FALSE))</f>
      </c>
      <c r="P15" s="111">
        <f>IF(O15="","",VLOOKUP(O15,'②選手情報入力'!$AF$10:$AG$49,2,FALSE))</f>
      </c>
      <c r="Q15" s="109">
        <f>IF(O15="","",VLOOKUP(O15,'②選手情報入力'!$AF$10:$AM$49,6,FALSE))</f>
      </c>
      <c r="R15" s="481"/>
      <c r="T15" s="130">
        <v>8</v>
      </c>
      <c r="U15" s="130">
        <f>IF('②選手情報入力'!$AS$9&lt;1,"",VLOOKUP(T15,'②選手情報入力'!$AR$10:$AS$49,2,FALSE))</f>
      </c>
      <c r="V15" s="109">
        <f>IF(U15="","",VLOOKUP(U15,'②選手情報入力'!$AF$10:$AG$49,2,FALSE))</f>
      </c>
      <c r="W15" s="109">
        <f>IF(U15="","",VLOOKUP(U15,'②選手情報入力'!$AF$10:$AM$49,6,FALSE))</f>
      </c>
      <c r="X15" s="481"/>
    </row>
    <row r="16" spans="3:24" ht="13.5">
      <c r="C16" s="133"/>
      <c r="D16" s="134" t="s">
        <v>78</v>
      </c>
      <c r="E16" s="135"/>
      <c r="F16" s="136">
        <f>IF('②選手情報入力'!AM9&gt;=4,1,0)</f>
        <v>0</v>
      </c>
      <c r="H16" s="133"/>
      <c r="I16" s="133"/>
      <c r="J16" s="134" t="s">
        <v>78</v>
      </c>
      <c r="K16" s="135"/>
      <c r="L16" s="136">
        <f>IF('②選手情報入力'!AO9&gt;=4,1,0)</f>
        <v>0</v>
      </c>
      <c r="N16" s="133"/>
      <c r="O16" s="133"/>
      <c r="P16" s="134" t="s">
        <v>78</v>
      </c>
      <c r="Q16" s="135"/>
      <c r="R16" s="136">
        <f>IF('②選手情報入力'!AQ9&gt;=4,1,0)</f>
        <v>0</v>
      </c>
      <c r="T16" s="133"/>
      <c r="U16" s="133"/>
      <c r="V16" s="134" t="s">
        <v>78</v>
      </c>
      <c r="W16" s="135"/>
      <c r="X16" s="136">
        <f>IF('②選手情報入力'!AS9&gt;=4,1,0)</f>
        <v>0</v>
      </c>
    </row>
  </sheetData>
  <sheetProtection sheet="1" selectLockedCells="1" selectUnlockedCells="1"/>
  <mergeCells count="10">
    <mergeCell ref="J1:L1"/>
    <mergeCell ref="R8:R15"/>
    <mergeCell ref="F8:F15"/>
    <mergeCell ref="B6:F6"/>
    <mergeCell ref="X8:X15"/>
    <mergeCell ref="N6:R6"/>
    <mergeCell ref="T6:X6"/>
    <mergeCell ref="H6:L6"/>
    <mergeCell ref="L8:L15"/>
    <mergeCell ref="P1:R1"/>
  </mergeCells>
  <dataValidations count="1">
    <dataValidation allowBlank="1" showInputMessage="1" showErrorMessage="1" imeMode="off" sqref="O8:R15 C8:F15 I8:L15 U8:X15"/>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FF0000"/>
    <pageSetUpPr fitToPage="1"/>
  </sheetPr>
  <dimension ref="A1:N47"/>
  <sheetViews>
    <sheetView zoomScalePageLayoutView="0" workbookViewId="0" topLeftCell="A1">
      <selection activeCell="B18" sqref="B18"/>
    </sheetView>
  </sheetViews>
  <sheetFormatPr defaultColWidth="9.140625" defaultRowHeight="15"/>
  <cols>
    <col min="1" max="1" width="3.7109375" style="146" customWidth="1"/>
    <col min="2" max="2" width="26.28125" style="146" customWidth="1"/>
    <col min="3" max="3" width="10.00390625" style="146" customWidth="1"/>
    <col min="4" max="4" width="4.8515625" style="146" customWidth="1"/>
    <col min="5" max="5" width="9.00390625" style="146" customWidth="1"/>
    <col min="6" max="6" width="26.28125" style="146" customWidth="1"/>
    <col min="7" max="7" width="15.421875" style="146" customWidth="1"/>
    <col min="8" max="8" width="3.7109375" style="146" customWidth="1"/>
    <col min="9" max="10" width="9.00390625" style="146" customWidth="1"/>
    <col min="11" max="11" width="11.57421875" style="146" hidden="1" customWidth="1"/>
    <col min="12" max="12" width="8.28125" style="146" hidden="1" customWidth="1"/>
    <col min="13" max="13" width="11.421875" style="146" hidden="1" customWidth="1"/>
    <col min="14" max="14" width="8.28125" style="146" hidden="1" customWidth="1"/>
    <col min="15" max="16384" width="9.00390625" style="146" customWidth="1"/>
  </cols>
  <sheetData>
    <row r="1" spans="1:8" ht="17.25">
      <c r="A1" s="34" t="s">
        <v>80</v>
      </c>
      <c r="B1" s="141"/>
      <c r="C1" s="142" t="s">
        <v>217</v>
      </c>
      <c r="D1" s="142"/>
      <c r="E1" s="142"/>
      <c r="F1" s="143"/>
      <c r="G1" s="144"/>
      <c r="H1" s="145"/>
    </row>
    <row r="2" spans="1:8" ht="24.75" customHeight="1">
      <c r="A2" s="494" t="s">
        <v>218</v>
      </c>
      <c r="B2" s="494"/>
      <c r="C2" s="494"/>
      <c r="D2" s="494"/>
      <c r="E2" s="494"/>
      <c r="F2" s="494"/>
      <c r="G2" s="494"/>
      <c r="H2" s="494"/>
    </row>
    <row r="3" spans="1:8" ht="30" customHeight="1">
      <c r="A3" s="499" t="str">
        <f>'注意事項'!C3</f>
        <v>愛知選手権混成･リレー･5000m･10000m 少年B</v>
      </c>
      <c r="B3" s="500"/>
      <c r="C3" s="500"/>
      <c r="D3" s="500"/>
      <c r="E3" s="501"/>
      <c r="G3" s="172">
        <f>IF('①団体情報入力'!D3="","",'①団体情報入力'!D3)</f>
      </c>
      <c r="H3" s="147"/>
    </row>
    <row r="4" spans="1:8" ht="19.5" thickBot="1">
      <c r="A4" s="495" t="s">
        <v>61</v>
      </c>
      <c r="B4" s="495"/>
      <c r="C4" s="495"/>
      <c r="D4" s="495"/>
      <c r="E4" s="495"/>
      <c r="F4" s="495"/>
      <c r="G4" s="495"/>
      <c r="H4" s="495"/>
    </row>
    <row r="5" spans="1:8" ht="19.5" customHeight="1" thickBot="1">
      <c r="A5" s="148"/>
      <c r="B5" s="197" t="s">
        <v>200</v>
      </c>
      <c r="C5" s="505">
        <f>IF('①団体情報入力'!D8="","",'①団体情報入力'!D8)</f>
      </c>
      <c r="D5" s="506"/>
      <c r="E5" s="506"/>
      <c r="F5" s="507"/>
      <c r="G5" s="149" t="s">
        <v>50</v>
      </c>
      <c r="H5" s="142"/>
    </row>
    <row r="6" spans="1:8" ht="22.5" customHeight="1" thickBot="1">
      <c r="A6" s="142"/>
      <c r="B6" s="196">
        <f>IF('①団体情報入力'!D7="","",'①団体情報入力'!D7)</f>
      </c>
      <c r="C6" s="184" t="s">
        <v>131</v>
      </c>
      <c r="D6" s="502">
        <f>IF('①団体情報入力'!D5="","",'①団体情報入力'!D5)</f>
      </c>
      <c r="E6" s="503"/>
      <c r="F6" s="503"/>
      <c r="G6" s="504"/>
      <c r="H6" s="150"/>
    </row>
    <row r="7" spans="1:14" ht="16.5" customHeight="1" thickBot="1">
      <c r="A7" s="142"/>
      <c r="B7" s="496" t="s">
        <v>51</v>
      </c>
      <c r="C7" s="497"/>
      <c r="D7" s="176"/>
      <c r="E7" s="219" t="s">
        <v>395</v>
      </c>
      <c r="F7" s="498" t="s">
        <v>52</v>
      </c>
      <c r="G7" s="498"/>
      <c r="H7" s="142"/>
      <c r="L7" s="142" t="s">
        <v>56</v>
      </c>
      <c r="N7" s="142" t="s">
        <v>57</v>
      </c>
    </row>
    <row r="8" spans="1:8" ht="16.5" customHeight="1">
      <c r="A8" s="142"/>
      <c r="B8" s="216" t="s">
        <v>53</v>
      </c>
      <c r="C8" s="490" t="s">
        <v>54</v>
      </c>
      <c r="D8" s="491"/>
      <c r="E8" s="151"/>
      <c r="F8" s="152" t="s">
        <v>55</v>
      </c>
      <c r="G8" s="153" t="s">
        <v>54</v>
      </c>
      <c r="H8" s="142"/>
    </row>
    <row r="9" spans="1:14" ht="21" customHeight="1">
      <c r="A9" s="142"/>
      <c r="B9" s="180" t="s">
        <v>305</v>
      </c>
      <c r="C9" s="492">
        <f>IF(L9=0,"",L9)</f>
      </c>
      <c r="D9" s="493"/>
      <c r="E9" s="156"/>
      <c r="F9" s="173" t="s">
        <v>307</v>
      </c>
      <c r="G9" s="155">
        <f>IF(N9=0,"",N9)</f>
      </c>
      <c r="H9" s="154"/>
      <c r="K9" s="146" t="str">
        <f>'種目情報'!A4</f>
        <v>男子十種競技</v>
      </c>
      <c r="L9" s="157">
        <f>COUNTIF('②選手情報入力'!$I$10:$O$49,K9)</f>
        <v>0</v>
      </c>
      <c r="M9" s="146" t="str">
        <f>'種目情報'!E4</f>
        <v>女子七種競技</v>
      </c>
      <c r="N9" s="157">
        <f>COUNTIF('②選手情報入力'!$I$10:$O$49,M9)</f>
        <v>0</v>
      </c>
    </row>
    <row r="10" spans="1:14" ht="21" customHeight="1">
      <c r="A10" s="142"/>
      <c r="B10" s="180" t="s">
        <v>201</v>
      </c>
      <c r="C10" s="492">
        <f>IF(L10=0,"",L10)</f>
      </c>
      <c r="D10" s="493"/>
      <c r="E10" s="156"/>
      <c r="F10" s="173" t="s">
        <v>237</v>
      </c>
      <c r="G10" s="155">
        <f>IF(N10=0,"",N10)</f>
      </c>
      <c r="H10" s="154"/>
      <c r="K10" s="146" t="str">
        <f>'種目情報'!A5</f>
        <v>男子5000m</v>
      </c>
      <c r="L10" s="157">
        <f>COUNTIF('②選手情報入力'!$I$10:$O$49,K10)</f>
        <v>0</v>
      </c>
      <c r="M10" s="146" t="str">
        <f>'種目情報'!E5</f>
        <v>女子5000m</v>
      </c>
      <c r="N10" s="157">
        <f>COUNTIF('②選手情報入力'!$I$10:$O$49,M10)</f>
        <v>0</v>
      </c>
    </row>
    <row r="11" spans="1:14" ht="21" customHeight="1" thickBot="1">
      <c r="A11" s="142"/>
      <c r="B11" s="180" t="s">
        <v>242</v>
      </c>
      <c r="C11" s="492">
        <f>IF(L11=0,"",L11)</f>
      </c>
      <c r="D11" s="493"/>
      <c r="E11" s="156"/>
      <c r="F11" s="173" t="s">
        <v>239</v>
      </c>
      <c r="G11" s="155">
        <f>IF(N11=0,"",N11)</f>
      </c>
      <c r="H11" s="154"/>
      <c r="K11" s="146" t="str">
        <f>'種目情報'!A6</f>
        <v>男子10000m</v>
      </c>
      <c r="L11" s="157">
        <f>COUNTIF('②選手情報入力'!$I$10:$O$49,K11)</f>
        <v>0</v>
      </c>
      <c r="M11" s="146" t="str">
        <f>'種目情報'!E6</f>
        <v>女子10000m</v>
      </c>
      <c r="N11" s="157">
        <f>COUNTIF('②選手情報入力'!$I$10:$O$49,M11)</f>
        <v>0</v>
      </c>
    </row>
    <row r="12" spans="1:14" ht="21" customHeight="1">
      <c r="A12" s="154"/>
      <c r="B12" s="179" t="s">
        <v>58</v>
      </c>
      <c r="C12" s="515">
        <f>IF('③リレー情報確認'!F16=0,"",'③リレー情報確認'!F16)</f>
      </c>
      <c r="D12" s="516"/>
      <c r="E12" s="156"/>
      <c r="F12" s="158" t="s">
        <v>58</v>
      </c>
      <c r="G12" s="159">
        <f>IF('③リレー情報確認'!R16=0,"",'③リレー情報確認'!R16)</f>
      </c>
      <c r="H12" s="154"/>
      <c r="L12" s="157"/>
      <c r="N12" s="157"/>
    </row>
    <row r="13" spans="1:14" ht="21" customHeight="1" thickBot="1">
      <c r="A13" s="154"/>
      <c r="B13" s="178" t="s">
        <v>59</v>
      </c>
      <c r="C13" s="513">
        <f>IF('③リレー情報確認'!L16=0,"",'③リレー情報確認'!L16)</f>
      </c>
      <c r="D13" s="514"/>
      <c r="E13" s="156"/>
      <c r="F13" s="160" t="s">
        <v>59</v>
      </c>
      <c r="G13" s="161">
        <f>IF('③リレー情報確認'!X16=0,"",'③リレー情報確認'!X16)</f>
      </c>
      <c r="H13" s="154"/>
      <c r="L13" s="157"/>
      <c r="N13" s="157"/>
    </row>
    <row r="14" spans="1:14" ht="21" customHeight="1" thickBot="1">
      <c r="A14" s="154"/>
      <c r="B14" s="337"/>
      <c r="C14" s="333"/>
      <c r="D14" s="333"/>
      <c r="E14" s="156"/>
      <c r="F14" s="337"/>
      <c r="G14" s="333"/>
      <c r="H14" s="154"/>
      <c r="L14" s="157"/>
      <c r="N14" s="157"/>
    </row>
    <row r="15" spans="1:14" ht="21" customHeight="1">
      <c r="A15" s="154"/>
      <c r="B15" s="381" t="s">
        <v>350</v>
      </c>
      <c r="C15" s="515">
        <f>IF(L15=0,"",L15)</f>
      </c>
      <c r="D15" s="516"/>
      <c r="E15" s="156"/>
      <c r="F15" s="381" t="s">
        <v>355</v>
      </c>
      <c r="G15" s="159">
        <f>IF(N15=0,"",N15)</f>
      </c>
      <c r="H15" s="380"/>
      <c r="K15" s="146" t="str">
        <f>'種目情報'!A8</f>
        <v>少年B男子100m</v>
      </c>
      <c r="L15" s="157">
        <f>COUNTIF('②選手情報入力'!$I$10:$O$49,K15)</f>
        <v>0</v>
      </c>
      <c r="M15" s="146" t="str">
        <f>'種目情報'!E8</f>
        <v>少年B女子100m</v>
      </c>
      <c r="N15" s="157">
        <f>COUNTIF('②選手情報入力'!$I$10:$O$49,M15)</f>
        <v>0</v>
      </c>
    </row>
    <row r="16" spans="1:14" ht="21" customHeight="1">
      <c r="A16" s="154"/>
      <c r="B16" s="180" t="s">
        <v>351</v>
      </c>
      <c r="C16" s="492">
        <f>IF(L16=0,"",L16)</f>
      </c>
      <c r="D16" s="493"/>
      <c r="E16" s="156"/>
      <c r="F16" s="421" t="s">
        <v>408</v>
      </c>
      <c r="G16" s="155">
        <f>IF(N16=0,"",N16)</f>
      </c>
      <c r="H16" s="380"/>
      <c r="K16" s="146" t="str">
        <f>'種目情報'!A9</f>
        <v>少年B男子3000m</v>
      </c>
      <c r="L16" s="157">
        <f>COUNTIF('②選手情報入力'!$I$10:$O$49,K16)</f>
        <v>0</v>
      </c>
      <c r="M16" s="146" t="str">
        <f>'種目情報'!E9</f>
        <v>少年B女子800m</v>
      </c>
      <c r="N16" s="157">
        <f>COUNTIF('②選手情報入力'!$I$10:$O$49,M16)</f>
        <v>0</v>
      </c>
    </row>
    <row r="17" spans="1:14" ht="21" customHeight="1">
      <c r="A17" s="142"/>
      <c r="B17" s="421"/>
      <c r="C17" s="492">
        <f>IF(L17=0,"",L17)</f>
      </c>
      <c r="D17" s="493"/>
      <c r="E17" s="156"/>
      <c r="F17" s="180" t="s">
        <v>356</v>
      </c>
      <c r="G17" s="155">
        <f>IF(N17=0,"",N17)</f>
      </c>
      <c r="H17" s="380"/>
      <c r="K17" s="146">
        <f>'種目情報'!A10</f>
        <v>0</v>
      </c>
      <c r="L17" s="157">
        <f>COUNTIF('②選手情報入力'!$I$10:$O$49,K17)</f>
        <v>0</v>
      </c>
      <c r="M17" s="146" t="str">
        <f>'種目情報'!E10</f>
        <v>少年B女子100mYH(0.762/8.5m)</v>
      </c>
      <c r="N17" s="157">
        <f>COUNTIF('②選手情報入力'!$I$10:$O$49,M17)</f>
        <v>0</v>
      </c>
    </row>
    <row r="18" spans="2:14" ht="21" customHeight="1">
      <c r="B18" s="180" t="s">
        <v>353</v>
      </c>
      <c r="C18" s="492">
        <f>IF(L18=0,"",L18)</f>
      </c>
      <c r="D18" s="493"/>
      <c r="E18" s="156"/>
      <c r="F18" s="425" t="s">
        <v>357</v>
      </c>
      <c r="G18" s="155">
        <f>IF(N18=0,"",N18)</f>
      </c>
      <c r="H18" s="380"/>
      <c r="K18" s="146" t="str">
        <f>'種目情報'!A11</f>
        <v>少年B男子走幅跳</v>
      </c>
      <c r="L18" s="157">
        <f>COUNTIF('②選手情報入力'!$I$10:$O$49,K18)</f>
        <v>0</v>
      </c>
      <c r="M18" s="146" t="str">
        <f>'種目情報'!E11</f>
        <v>少年B女子走幅跳</v>
      </c>
      <c r="N18" s="157">
        <f>COUNTIF('②選手情報入力'!$I$10:$O$49,M18)</f>
        <v>0</v>
      </c>
    </row>
    <row r="19" spans="1:14" ht="21" customHeight="1" thickBot="1">
      <c r="A19" s="142"/>
      <c r="B19" s="382" t="s">
        <v>354</v>
      </c>
      <c r="C19" s="519">
        <f>IF(L19=0,"",L19)</f>
      </c>
      <c r="D19" s="520"/>
      <c r="E19" s="156"/>
      <c r="F19" s="426" t="s">
        <v>409</v>
      </c>
      <c r="G19" s="422">
        <f>IF(P19=0,"",P19)</f>
      </c>
      <c r="H19" s="423"/>
      <c r="I19" s="424"/>
      <c r="K19" s="146" t="str">
        <f>'種目情報'!A12</f>
        <v>少年B男子砲丸投(5.000kg)</v>
      </c>
      <c r="L19" s="157">
        <f>COUNTIF('②選手情報入力'!$I$10:$O$49,K19)</f>
        <v>0</v>
      </c>
      <c r="M19" s="146">
        <f>'種目情報'!E12</f>
        <v>0</v>
      </c>
      <c r="N19" s="157">
        <f>COUNTIF('②選手情報入力'!$I$10:$O$49,M19)</f>
        <v>0</v>
      </c>
    </row>
    <row r="20" spans="1:14" ht="21" customHeight="1">
      <c r="A20" s="142"/>
      <c r="B20" s="337"/>
      <c r="C20" s="333"/>
      <c r="D20" s="333"/>
      <c r="E20" s="156"/>
      <c r="F20" s="337"/>
      <c r="G20" s="333"/>
      <c r="H20" s="142"/>
      <c r="K20" s="146">
        <f>'種目情報'!A13</f>
        <v>0</v>
      </c>
      <c r="L20" s="157">
        <f>COUNTIF('②選手情報入力'!$I$10:$O$49,K20)</f>
        <v>0</v>
      </c>
      <c r="N20" s="157"/>
    </row>
    <row r="21" spans="1:14" ht="21" customHeight="1" thickBot="1">
      <c r="A21" s="142"/>
      <c r="B21" s="225" t="s">
        <v>193</v>
      </c>
      <c r="C21" s="226"/>
      <c r="D21" s="226"/>
      <c r="E21" s="156"/>
      <c r="F21" s="225" t="s">
        <v>60</v>
      </c>
      <c r="G21" s="225"/>
      <c r="H21" s="142"/>
      <c r="L21" s="157"/>
      <c r="N21" s="157"/>
    </row>
    <row r="22" spans="1:14" ht="18.75" customHeight="1">
      <c r="A22" s="142"/>
      <c r="B22" s="162" t="s">
        <v>340</v>
      </c>
      <c r="C22" s="509">
        <f>L22+L24</f>
        <v>0</v>
      </c>
      <c r="D22" s="510"/>
      <c r="E22" s="156"/>
      <c r="F22" s="378" t="s">
        <v>358</v>
      </c>
      <c r="G22" s="379">
        <f>L22*1000</f>
        <v>0</v>
      </c>
      <c r="H22" s="142"/>
      <c r="K22" s="146" t="s">
        <v>338</v>
      </c>
      <c r="L22" s="157">
        <f>L11+L10+N11+N10</f>
        <v>0</v>
      </c>
      <c r="N22" s="157"/>
    </row>
    <row r="23" spans="1:14" ht="18.75" customHeight="1">
      <c r="A23" s="165"/>
      <c r="B23" s="338" t="s">
        <v>341</v>
      </c>
      <c r="C23" s="517">
        <f>L23</f>
        <v>0</v>
      </c>
      <c r="D23" s="518"/>
      <c r="E23" s="156"/>
      <c r="F23" s="209" t="s">
        <v>348</v>
      </c>
      <c r="G23" s="206">
        <f>L23*2000</f>
        <v>0</v>
      </c>
      <c r="H23" s="165"/>
      <c r="K23" s="146" t="s">
        <v>339</v>
      </c>
      <c r="L23" s="157">
        <f>N9+L9</f>
        <v>0</v>
      </c>
      <c r="N23" s="157"/>
    </row>
    <row r="24" spans="1:14" ht="18.75" customHeight="1" thickBot="1">
      <c r="A24" s="142"/>
      <c r="B24" s="163" t="s">
        <v>195</v>
      </c>
      <c r="C24" s="511">
        <f>'②選手情報入力'!G51</f>
        <v>0</v>
      </c>
      <c r="D24" s="512"/>
      <c r="E24" s="156"/>
      <c r="F24" s="335" t="s">
        <v>359</v>
      </c>
      <c r="G24" s="336">
        <f>L24*800</f>
        <v>0</v>
      </c>
      <c r="H24" s="142"/>
      <c r="K24" s="146" t="s">
        <v>360</v>
      </c>
      <c r="L24" s="157">
        <f>SUM(L15:N19)</f>
        <v>0</v>
      </c>
      <c r="N24" s="157"/>
    </row>
    <row r="25" spans="1:12" ht="18.75" customHeight="1" thickBot="1" thickTop="1">
      <c r="A25" s="142"/>
      <c r="B25" s="186" t="s">
        <v>198</v>
      </c>
      <c r="C25" s="217">
        <f>IF('①団体情報入力'!D9="",0,'①団体情報入力'!D9)</f>
        <v>0</v>
      </c>
      <c r="D25" s="177" t="s">
        <v>199</v>
      </c>
      <c r="F25" s="209" t="s">
        <v>228</v>
      </c>
      <c r="G25" s="206">
        <f>C24*2000</f>
        <v>0</v>
      </c>
      <c r="H25" s="142"/>
      <c r="K25" s="146">
        <f>'種目情報'!A34</f>
        <v>0</v>
      </c>
      <c r="L25" s="157">
        <f>COUNTIF('②選手情報入力'!$I$10:$O$49,K25)</f>
        <v>0</v>
      </c>
    </row>
    <row r="26" spans="1:11" ht="15" thickBot="1">
      <c r="A26" s="142"/>
      <c r="B26" s="508">
        <f ca="1">TODAY()</f>
        <v>42890</v>
      </c>
      <c r="C26" s="508"/>
      <c r="F26" s="207" t="s">
        <v>229</v>
      </c>
      <c r="G26" s="208">
        <f>C25*1000</f>
        <v>0</v>
      </c>
      <c r="H26" s="142"/>
      <c r="K26" s="146">
        <f>'種目情報'!A35</f>
        <v>0</v>
      </c>
    </row>
    <row r="27" spans="1:11" ht="18.75" thickBot="1" thickTop="1">
      <c r="A27" s="142"/>
      <c r="B27" s="188"/>
      <c r="C27" s="188"/>
      <c r="D27" s="188"/>
      <c r="E27" s="188"/>
      <c r="F27" s="174" t="s">
        <v>230</v>
      </c>
      <c r="G27" s="175">
        <f>SUM(G22:G26)</f>
        <v>0</v>
      </c>
      <c r="H27" s="142"/>
      <c r="K27" s="146">
        <f>'種目情報'!A36</f>
        <v>0</v>
      </c>
    </row>
    <row r="28" spans="1:8" ht="14.25">
      <c r="A28" s="416"/>
      <c r="B28" s="417" t="s">
        <v>387</v>
      </c>
      <c r="C28" s="418"/>
      <c r="D28" s="418"/>
      <c r="E28" s="416"/>
      <c r="F28" s="419"/>
      <c r="G28" s="420"/>
      <c r="H28" s="416"/>
    </row>
    <row r="29" spans="1:8" ht="14.25">
      <c r="A29" s="142"/>
      <c r="C29" s="154"/>
      <c r="D29" s="154"/>
      <c r="E29" s="164"/>
      <c r="H29" s="142"/>
    </row>
    <row r="30" spans="1:8" ht="14.25">
      <c r="A30" s="142"/>
      <c r="E30" s="164"/>
      <c r="H30" s="142"/>
    </row>
    <row r="31" spans="1:8" ht="17.25">
      <c r="A31" s="142"/>
      <c r="B31" s="164"/>
      <c r="C31" s="164"/>
      <c r="D31" s="164"/>
      <c r="E31" s="164"/>
      <c r="F31" s="188"/>
      <c r="G31" s="188"/>
      <c r="H31" s="142"/>
    </row>
    <row r="32" spans="1:8" ht="14.25">
      <c r="A32" s="142"/>
      <c r="B32" s="165"/>
      <c r="C32" s="165"/>
      <c r="D32" s="165"/>
      <c r="E32" s="165"/>
      <c r="H32" s="142"/>
    </row>
    <row r="33" spans="1:8" ht="14.25">
      <c r="A33" s="142"/>
      <c r="B33" s="164"/>
      <c r="C33" s="164"/>
      <c r="D33" s="164"/>
      <c r="E33" s="164"/>
      <c r="H33" s="142"/>
    </row>
    <row r="34" spans="1:8" ht="18.75">
      <c r="A34" s="142"/>
      <c r="B34" s="166"/>
      <c r="C34" s="166"/>
      <c r="D34" s="166"/>
      <c r="E34" s="166"/>
      <c r="H34" s="142"/>
    </row>
    <row r="35" spans="2:5" ht="18.75">
      <c r="B35" s="166"/>
      <c r="C35" s="166"/>
      <c r="D35" s="166"/>
      <c r="E35" s="166"/>
    </row>
    <row r="36" spans="2:7" ht="14.25">
      <c r="B36" s="167"/>
      <c r="C36" s="164"/>
      <c r="D36" s="164"/>
      <c r="E36" s="164"/>
      <c r="F36" s="165"/>
      <c r="G36" s="165"/>
    </row>
    <row r="37" spans="2:5" ht="14.25">
      <c r="B37" s="167"/>
      <c r="C37" s="164"/>
      <c r="D37" s="164"/>
      <c r="E37" s="164"/>
    </row>
    <row r="38" spans="2:5" ht="14.25">
      <c r="B38" s="167"/>
      <c r="C38" s="164"/>
      <c r="D38" s="164"/>
      <c r="E38" s="164"/>
    </row>
    <row r="39" spans="2:7" ht="18.75">
      <c r="B39" s="167"/>
      <c r="C39" s="164"/>
      <c r="D39" s="164"/>
      <c r="E39" s="164"/>
      <c r="F39" s="166"/>
      <c r="G39" s="166"/>
    </row>
    <row r="40" spans="2:7" ht="14.25">
      <c r="B40" s="167"/>
      <c r="C40" s="164"/>
      <c r="D40" s="164"/>
      <c r="E40" s="164"/>
      <c r="F40" s="168"/>
      <c r="G40" s="164"/>
    </row>
    <row r="41" spans="2:7" ht="14.25">
      <c r="B41" s="167"/>
      <c r="C41" s="164"/>
      <c r="D41" s="164"/>
      <c r="E41" s="164"/>
      <c r="F41" s="168"/>
      <c r="G41" s="164"/>
    </row>
    <row r="42" spans="2:7" ht="14.25">
      <c r="B42" s="167"/>
      <c r="C42" s="164"/>
      <c r="D42" s="164"/>
      <c r="E42" s="164"/>
      <c r="F42" s="168"/>
      <c r="G42" s="164"/>
    </row>
    <row r="43" spans="2:7" ht="14.25">
      <c r="B43" s="167"/>
      <c r="C43" s="164"/>
      <c r="D43" s="164"/>
      <c r="E43" s="164"/>
      <c r="F43" s="168"/>
      <c r="G43" s="164"/>
    </row>
    <row r="44" spans="6:7" ht="14.25">
      <c r="F44" s="168"/>
      <c r="G44" s="164"/>
    </row>
    <row r="45" spans="6:7" ht="14.25">
      <c r="F45" s="168"/>
      <c r="G45" s="164"/>
    </row>
    <row r="46" spans="6:7" ht="14.25">
      <c r="F46" s="168"/>
      <c r="G46" s="164"/>
    </row>
    <row r="47" spans="6:7" ht="14.25">
      <c r="F47" s="168"/>
      <c r="G47" s="164"/>
    </row>
  </sheetData>
  <sheetProtection sheet="1" objects="1" scenarios="1"/>
  <mergeCells count="22">
    <mergeCell ref="C19:D19"/>
    <mergeCell ref="C18:D18"/>
    <mergeCell ref="C5:F5"/>
    <mergeCell ref="B26:C26"/>
    <mergeCell ref="C22:D22"/>
    <mergeCell ref="C24:D24"/>
    <mergeCell ref="C13:D13"/>
    <mergeCell ref="C12:D12"/>
    <mergeCell ref="C23:D23"/>
    <mergeCell ref="C15:D15"/>
    <mergeCell ref="C16:D16"/>
    <mergeCell ref="C17:D17"/>
    <mergeCell ref="C8:D8"/>
    <mergeCell ref="C9:D9"/>
    <mergeCell ref="C10:D10"/>
    <mergeCell ref="C11:D11"/>
    <mergeCell ref="A2:H2"/>
    <mergeCell ref="A4:H4"/>
    <mergeCell ref="B7:C7"/>
    <mergeCell ref="F7:G7"/>
    <mergeCell ref="A3:E3"/>
    <mergeCell ref="D6:G6"/>
  </mergeCells>
  <dataValidations count="1">
    <dataValidation allowBlank="1" showInputMessage="1" showErrorMessage="1" imeMode="off" sqref="G1"/>
  </dataValidations>
  <printOptions horizontalCentered="1"/>
  <pageMargins left="0.3937007874015748" right="0.3937007874015748" top="0.7874015748031497" bottom="0.5905511811023623" header="0.31496062992125984" footer="0.31496062992125984"/>
  <pageSetup fitToHeight="1" fitToWidth="1" orientation="portrait" paperSize="9" scale="97" r:id="rId2"/>
  <drawing r:id="rId1"/>
</worksheet>
</file>

<file path=xl/worksheets/sheet6.xml><?xml version="1.0" encoding="utf-8"?>
<worksheet xmlns="http://schemas.openxmlformats.org/spreadsheetml/2006/main" xmlns:r="http://schemas.openxmlformats.org/officeDocument/2006/relationships">
  <sheetPr codeName="Sheet7">
    <tabColor rgb="FFFF0000"/>
    <pageSetUpPr fitToPage="1"/>
  </sheetPr>
  <dimension ref="A1:M47"/>
  <sheetViews>
    <sheetView zoomScalePageLayoutView="0" workbookViewId="0" topLeftCell="A1">
      <selection activeCell="J31" sqref="J31"/>
    </sheetView>
  </sheetViews>
  <sheetFormatPr defaultColWidth="9.140625" defaultRowHeight="15"/>
  <cols>
    <col min="1" max="1" width="3.57421875" style="13" bestFit="1" customWidth="1"/>
    <col min="2" max="2" width="6.8515625" style="1" customWidth="1"/>
    <col min="3" max="3" width="15.00390625" style="1" customWidth="1"/>
    <col min="4" max="5" width="3.7109375" style="1" customWidth="1"/>
    <col min="6" max="6" width="13.7109375" style="13" customWidth="1"/>
    <col min="7" max="7" width="9.421875" style="1" customWidth="1"/>
    <col min="8" max="8" width="13.7109375" style="13" customWidth="1"/>
    <col min="9" max="9" width="9.421875" style="1" customWidth="1"/>
    <col min="10" max="10" width="11.421875" style="13" customWidth="1"/>
    <col min="11" max="11" width="9.421875" style="1" hidden="1" customWidth="1"/>
    <col min="12" max="12" width="4.140625" style="13" customWidth="1"/>
    <col min="13" max="13" width="4.140625" style="13" bestFit="1" customWidth="1"/>
    <col min="14" max="16384" width="9.00390625" style="13" customWidth="1"/>
  </cols>
  <sheetData>
    <row r="1" ht="17.25">
      <c r="A1" s="9" t="s">
        <v>368</v>
      </c>
    </row>
    <row r="2" spans="2:8" ht="14.25">
      <c r="B2" s="15" t="s">
        <v>153</v>
      </c>
      <c r="C2" s="521" t="str">
        <f>'注意事項'!C3&amp;'注意事項'!F3</f>
        <v>愛知選手権混成･リレー･5000m･10000m 少年B</v>
      </c>
      <c r="D2" s="521"/>
      <c r="E2" s="521"/>
      <c r="F2" s="521"/>
      <c r="G2" s="521"/>
      <c r="H2" s="521"/>
    </row>
    <row r="3" spans="3:9" ht="18.75" customHeight="1" thickBot="1">
      <c r="C3" s="1" t="s">
        <v>396</v>
      </c>
      <c r="G3" s="15" t="s">
        <v>135</v>
      </c>
      <c r="H3" s="393">
        <f>IF('①団体情報入力'!D5="","",'①団体情報入力'!D5)</f>
      </c>
      <c r="I3" s="103">
        <f>IF('①団体情報入力'!D3="","",'①団体情報入力'!D3)</f>
      </c>
    </row>
    <row r="4" spans="2:10" s="81" customFormat="1" ht="16.5" customHeight="1">
      <c r="B4" s="522" t="s">
        <v>147</v>
      </c>
      <c r="C4" s="99" t="s">
        <v>148</v>
      </c>
      <c r="D4" s="524">
        <f>'②選手情報入力'!G52</f>
        <v>0</v>
      </c>
      <c r="E4" s="525"/>
      <c r="F4" s="522" t="s">
        <v>138</v>
      </c>
      <c r="G4" s="82" t="s">
        <v>119</v>
      </c>
      <c r="H4" s="83">
        <f>IF('③リレー情報確認'!F8="","",'③リレー情報確認'!F8)</f>
      </c>
      <c r="I4" s="107" t="s">
        <v>120</v>
      </c>
      <c r="J4" s="83">
        <f>IF('③リレー情報確認'!L8="","",'③リレー情報確認'!L8)</f>
      </c>
    </row>
    <row r="5" spans="2:10" s="81" customFormat="1" ht="16.5" customHeight="1" thickBot="1">
      <c r="B5" s="523"/>
      <c r="C5" s="100" t="s">
        <v>149</v>
      </c>
      <c r="D5" s="526">
        <f>'②選手情報入力'!G53</f>
        <v>0</v>
      </c>
      <c r="E5" s="527"/>
      <c r="F5" s="523"/>
      <c r="G5" s="85" t="s">
        <v>136</v>
      </c>
      <c r="H5" s="86">
        <f>IF('③リレー情報確認'!R8="","",'③リレー情報確認'!R8)</f>
      </c>
      <c r="I5" s="108" t="s">
        <v>137</v>
      </c>
      <c r="J5" s="86">
        <f>IF('③リレー情報確認'!X8="","",'③リレー情報確認'!X8)</f>
      </c>
    </row>
    <row r="6" spans="2:11" s="81" customFormat="1" ht="18.75" customHeight="1">
      <c r="B6" s="84"/>
      <c r="C6" s="84"/>
      <c r="D6" s="84"/>
      <c r="E6" s="84"/>
      <c r="G6" s="84"/>
      <c r="I6" s="84"/>
      <c r="K6" s="84"/>
    </row>
    <row r="7" spans="1:13" s="81" customFormat="1" ht="16.5" customHeight="1">
      <c r="A7" s="87"/>
      <c r="B7" s="88" t="s">
        <v>139</v>
      </c>
      <c r="C7" s="88" t="s">
        <v>140</v>
      </c>
      <c r="D7" s="88" t="s">
        <v>141</v>
      </c>
      <c r="E7" s="88" t="s">
        <v>142</v>
      </c>
      <c r="F7" s="88" t="s">
        <v>41</v>
      </c>
      <c r="G7" s="88" t="s">
        <v>42</v>
      </c>
      <c r="H7" s="88" t="s">
        <v>43</v>
      </c>
      <c r="I7" s="88" t="s">
        <v>44</v>
      </c>
      <c r="J7" s="394"/>
      <c r="K7" s="210"/>
      <c r="L7" s="88" t="s">
        <v>143</v>
      </c>
      <c r="M7" s="88" t="s">
        <v>144</v>
      </c>
    </row>
    <row r="8" spans="1:13" s="81" customFormat="1" ht="18" customHeight="1">
      <c r="A8" s="89">
        <v>1</v>
      </c>
      <c r="B8" s="112">
        <f>IF('②選手情報入力'!B10="","",'②選手情報入力'!B10)</f>
      </c>
      <c r="C8" s="112">
        <f>IF('②選手情報入力'!D10="","",'②選手情報入力'!D10)</f>
      </c>
      <c r="D8" s="90">
        <f>IF('②選手情報入力'!G10="","",'②選手情報入力'!G10)</f>
      </c>
      <c r="E8" s="90">
        <f>IF('②選手情報入力'!H10="","",'②選手情報入力'!H10)</f>
      </c>
      <c r="F8" s="89">
        <f>IF('②選手情報入力'!I10="","",'②選手情報入力'!I10)</f>
      </c>
      <c r="G8" s="90">
        <f>IF('②選手情報入力'!K10="","",'②選手情報入力'!K10)</f>
      </c>
      <c r="H8" s="89">
        <f>IF('②選手情報入力'!L10="","",'②選手情報入力'!L10)</f>
      </c>
      <c r="I8" s="90">
        <f>IF('②選手情報入力'!N10="","",'②選手情報入力'!N10)</f>
      </c>
      <c r="J8" s="395"/>
      <c r="K8" s="211"/>
      <c r="L8" s="90">
        <f>IF('②選手情報入力'!P10="","",'②選手情報入力'!P10)</f>
      </c>
      <c r="M8" s="90">
        <f>IF('②選手情報入力'!Q10="","",'②選手情報入力'!Q10)</f>
      </c>
    </row>
    <row r="9" spans="1:13" s="81" customFormat="1" ht="18" customHeight="1">
      <c r="A9" s="91">
        <v>2</v>
      </c>
      <c r="B9" s="113">
        <f>IF('②選手情報入力'!B11="","",'②選手情報入力'!B11)</f>
      </c>
      <c r="C9" s="113">
        <f>IF('②選手情報入力'!D11="","",'②選手情報入力'!D11)</f>
      </c>
      <c r="D9" s="92">
        <f>IF('②選手情報入力'!G11="","",'②選手情報入力'!G11)</f>
      </c>
      <c r="E9" s="92">
        <f>IF('②選手情報入力'!H11="","",'②選手情報入力'!H11)</f>
      </c>
      <c r="F9" s="91">
        <f>IF('②選手情報入力'!I11="","",'②選手情報入力'!I11)</f>
      </c>
      <c r="G9" s="92">
        <f>IF('②選手情報入力'!K11="","",'②選手情報入力'!K11)</f>
      </c>
      <c r="H9" s="91">
        <f>IF('②選手情報入力'!L11="","",'②選手情報入力'!L11)</f>
      </c>
      <c r="I9" s="92">
        <f>IF('②選手情報入力'!N11="","",'②選手情報入力'!N11)</f>
      </c>
      <c r="J9" s="396"/>
      <c r="K9" s="212"/>
      <c r="L9" s="92">
        <f>IF('②選手情報入力'!P11="","",'②選手情報入力'!P11)</f>
      </c>
      <c r="M9" s="92">
        <f>IF('②選手情報入力'!Q11="","",'②選手情報入力'!Q11)</f>
      </c>
    </row>
    <row r="10" spans="1:13" s="81" customFormat="1" ht="18" customHeight="1">
      <c r="A10" s="91">
        <v>3</v>
      </c>
      <c r="B10" s="113">
        <f>IF('②選手情報入力'!B12="","",'②選手情報入力'!B12)</f>
      </c>
      <c r="C10" s="113">
        <f>IF('②選手情報入力'!D12="","",'②選手情報入力'!D12)</f>
      </c>
      <c r="D10" s="92">
        <f>IF('②選手情報入力'!G12="","",'②選手情報入力'!G12)</f>
      </c>
      <c r="E10" s="92">
        <f>IF('②選手情報入力'!H12="","",'②選手情報入力'!H12)</f>
      </c>
      <c r="F10" s="91">
        <f>IF('②選手情報入力'!I12="","",'②選手情報入力'!I12)</f>
      </c>
      <c r="G10" s="92">
        <f>IF('②選手情報入力'!K12="","",'②選手情報入力'!K12)</f>
      </c>
      <c r="H10" s="91">
        <f>IF('②選手情報入力'!L12="","",'②選手情報入力'!L12)</f>
      </c>
      <c r="I10" s="92">
        <f>IF('②選手情報入力'!N12="","",'②選手情報入力'!N12)</f>
      </c>
      <c r="J10" s="396"/>
      <c r="K10" s="212"/>
      <c r="L10" s="92">
        <f>IF('②選手情報入力'!P12="","",'②選手情報入力'!P12)</f>
      </c>
      <c r="M10" s="92">
        <f>IF('②選手情報入力'!Q12="","",'②選手情報入力'!Q12)</f>
      </c>
    </row>
    <row r="11" spans="1:13" s="81" customFormat="1" ht="18" customHeight="1">
      <c r="A11" s="91">
        <v>4</v>
      </c>
      <c r="B11" s="113">
        <f>IF('②選手情報入力'!B13="","",'②選手情報入力'!B13)</f>
      </c>
      <c r="C11" s="113">
        <f>IF('②選手情報入力'!D13="","",'②選手情報入力'!D13)</f>
      </c>
      <c r="D11" s="92">
        <f>IF('②選手情報入力'!G13="","",'②選手情報入力'!G13)</f>
      </c>
      <c r="E11" s="92">
        <f>IF('②選手情報入力'!H13="","",'②選手情報入力'!H13)</f>
      </c>
      <c r="F11" s="91">
        <f>IF('②選手情報入力'!I13="","",'②選手情報入力'!I13)</f>
      </c>
      <c r="G11" s="92">
        <f>IF('②選手情報入力'!K13="","",'②選手情報入力'!K13)</f>
      </c>
      <c r="H11" s="91">
        <f>IF('②選手情報入力'!L13="","",'②選手情報入力'!L13)</f>
      </c>
      <c r="I11" s="92">
        <f>IF('②選手情報入力'!N13="","",'②選手情報入力'!N13)</f>
      </c>
      <c r="J11" s="396"/>
      <c r="K11" s="212"/>
      <c r="L11" s="92">
        <f>IF('②選手情報入力'!P13="","",'②選手情報入力'!P13)</f>
      </c>
      <c r="M11" s="92">
        <f>IF('②選手情報入力'!Q13="","",'②選手情報入力'!Q13)</f>
      </c>
    </row>
    <row r="12" spans="1:13" s="81" customFormat="1" ht="18" customHeight="1">
      <c r="A12" s="95">
        <v>5</v>
      </c>
      <c r="B12" s="114">
        <f>IF('②選手情報入力'!B14="","",'②選手情報入力'!B14)</f>
      </c>
      <c r="C12" s="114">
        <f>IF('②選手情報入力'!D14="","",'②選手情報入力'!D14)</f>
      </c>
      <c r="D12" s="96">
        <f>IF('②選手情報入力'!G14="","",'②選手情報入力'!G14)</f>
      </c>
      <c r="E12" s="96">
        <f>IF('②選手情報入力'!H14="","",'②選手情報入力'!H14)</f>
      </c>
      <c r="F12" s="95">
        <f>IF('②選手情報入力'!I14="","",'②選手情報入力'!I14)</f>
      </c>
      <c r="G12" s="96">
        <f>IF('②選手情報入力'!K14="","",'②選手情報入力'!K14)</f>
      </c>
      <c r="H12" s="95">
        <f>IF('②選手情報入力'!L14="","",'②選手情報入力'!L14)</f>
      </c>
      <c r="I12" s="96">
        <f>IF('②選手情報入力'!N14="","",'②選手情報入力'!N14)</f>
      </c>
      <c r="J12" s="397"/>
      <c r="K12" s="213"/>
      <c r="L12" s="96">
        <f>IF('②選手情報入力'!P14="","",'②選手情報入力'!P14)</f>
      </c>
      <c r="M12" s="96">
        <f>IF('②選手情報入力'!Q14="","",'②選手情報入力'!Q14)</f>
      </c>
    </row>
    <row r="13" spans="1:13" s="81" customFormat="1" ht="18" customHeight="1">
      <c r="A13" s="89">
        <v>6</v>
      </c>
      <c r="B13" s="112">
        <f>IF('②選手情報入力'!B15="","",'②選手情報入力'!B15)</f>
      </c>
      <c r="C13" s="112">
        <f>IF('②選手情報入力'!D15="","",'②選手情報入力'!D15)</f>
      </c>
      <c r="D13" s="90">
        <f>IF('②選手情報入力'!G15="","",'②選手情報入力'!G15)</f>
      </c>
      <c r="E13" s="90">
        <f>IF('②選手情報入力'!H15="","",'②選手情報入力'!H15)</f>
      </c>
      <c r="F13" s="89">
        <f>IF('②選手情報入力'!I15="","",'②選手情報入力'!I15)</f>
      </c>
      <c r="G13" s="90">
        <f>IF('②選手情報入力'!K15="","",'②選手情報入力'!K15)</f>
      </c>
      <c r="H13" s="89">
        <f>IF('②選手情報入力'!L15="","",'②選手情報入力'!L15)</f>
      </c>
      <c r="I13" s="90">
        <f>IF('②選手情報入力'!N15="","",'②選手情報入力'!N15)</f>
      </c>
      <c r="J13" s="395"/>
      <c r="K13" s="211"/>
      <c r="L13" s="90">
        <f>IF('②選手情報入力'!P15="","",'②選手情報入力'!P15)</f>
      </c>
      <c r="M13" s="90">
        <f>IF('②選手情報入力'!Q15="","",'②選手情報入力'!Q15)</f>
      </c>
    </row>
    <row r="14" spans="1:13" s="81" customFormat="1" ht="18" customHeight="1">
      <c r="A14" s="91">
        <v>7</v>
      </c>
      <c r="B14" s="113">
        <f>IF('②選手情報入力'!B16="","",'②選手情報入力'!B16)</f>
      </c>
      <c r="C14" s="113">
        <f>IF('②選手情報入力'!D16="","",'②選手情報入力'!D16)</f>
      </c>
      <c r="D14" s="92">
        <f>IF('②選手情報入力'!G16="","",'②選手情報入力'!G16)</f>
      </c>
      <c r="E14" s="92">
        <f>IF('②選手情報入力'!H16="","",'②選手情報入力'!H16)</f>
      </c>
      <c r="F14" s="91">
        <f>IF('②選手情報入力'!I16="","",'②選手情報入力'!I16)</f>
      </c>
      <c r="G14" s="92">
        <f>IF('②選手情報入力'!K16="","",'②選手情報入力'!K16)</f>
      </c>
      <c r="H14" s="91">
        <f>IF('②選手情報入力'!L16="","",'②選手情報入力'!L16)</f>
      </c>
      <c r="I14" s="92">
        <f>IF('②選手情報入力'!N16="","",'②選手情報入力'!N16)</f>
      </c>
      <c r="J14" s="396"/>
      <c r="K14" s="212"/>
      <c r="L14" s="92">
        <f>IF('②選手情報入力'!P16="","",'②選手情報入力'!P16)</f>
      </c>
      <c r="M14" s="92">
        <f>IF('②選手情報入力'!Q16="","",'②選手情報入力'!Q16)</f>
      </c>
    </row>
    <row r="15" spans="1:13" s="81" customFormat="1" ht="18" customHeight="1">
      <c r="A15" s="91">
        <v>8</v>
      </c>
      <c r="B15" s="113">
        <f>IF('②選手情報入力'!B17="","",'②選手情報入力'!B17)</f>
      </c>
      <c r="C15" s="113">
        <f>IF('②選手情報入力'!D17="","",'②選手情報入力'!D17)</f>
      </c>
      <c r="D15" s="92">
        <f>IF('②選手情報入力'!G17="","",'②選手情報入力'!G17)</f>
      </c>
      <c r="E15" s="92">
        <f>IF('②選手情報入力'!H17="","",'②選手情報入力'!H17)</f>
      </c>
      <c r="F15" s="91">
        <f>IF('②選手情報入力'!I17="","",'②選手情報入力'!I17)</f>
      </c>
      <c r="G15" s="92">
        <f>IF('②選手情報入力'!K17="","",'②選手情報入力'!K17)</f>
      </c>
      <c r="H15" s="91">
        <f>IF('②選手情報入力'!L17="","",'②選手情報入力'!L17)</f>
      </c>
      <c r="I15" s="92">
        <f>IF('②選手情報入力'!N17="","",'②選手情報入力'!N17)</f>
      </c>
      <c r="J15" s="396"/>
      <c r="K15" s="212"/>
      <c r="L15" s="92">
        <f>IF('②選手情報入力'!P17="","",'②選手情報入力'!P17)</f>
      </c>
      <c r="M15" s="92">
        <f>IF('②選手情報入力'!Q17="","",'②選手情報入力'!Q17)</f>
      </c>
    </row>
    <row r="16" spans="1:13" s="81" customFormat="1" ht="18" customHeight="1">
      <c r="A16" s="91">
        <v>9</v>
      </c>
      <c r="B16" s="113">
        <f>IF('②選手情報入力'!B18="","",'②選手情報入力'!B18)</f>
      </c>
      <c r="C16" s="113">
        <f>IF('②選手情報入力'!D18="","",'②選手情報入力'!D18)</f>
      </c>
      <c r="D16" s="92">
        <f>IF('②選手情報入力'!G18="","",'②選手情報入力'!G18)</f>
      </c>
      <c r="E16" s="92">
        <f>IF('②選手情報入力'!H18="","",'②選手情報入力'!H18)</f>
      </c>
      <c r="F16" s="91">
        <f>IF('②選手情報入力'!I18="","",'②選手情報入力'!I18)</f>
      </c>
      <c r="G16" s="92">
        <f>IF('②選手情報入力'!K18="","",'②選手情報入力'!K18)</f>
      </c>
      <c r="H16" s="91">
        <f>IF('②選手情報入力'!L18="","",'②選手情報入力'!L18)</f>
      </c>
      <c r="I16" s="92">
        <f>IF('②選手情報入力'!N18="","",'②選手情報入力'!N18)</f>
      </c>
      <c r="J16" s="396"/>
      <c r="K16" s="212"/>
      <c r="L16" s="92">
        <f>IF('②選手情報入力'!P18="","",'②選手情報入力'!P18)</f>
      </c>
      <c r="M16" s="92">
        <f>IF('②選手情報入力'!Q18="","",'②選手情報入力'!Q18)</f>
      </c>
    </row>
    <row r="17" spans="1:13" s="81" customFormat="1" ht="18" customHeight="1">
      <c r="A17" s="93">
        <v>10</v>
      </c>
      <c r="B17" s="115">
        <f>IF('②選手情報入力'!B19="","",'②選手情報入力'!B19)</f>
      </c>
      <c r="C17" s="115">
        <f>IF('②選手情報入力'!D19="","",'②選手情報入力'!D19)</f>
      </c>
      <c r="D17" s="94">
        <f>IF('②選手情報入力'!G19="","",'②選手情報入力'!G19)</f>
      </c>
      <c r="E17" s="94">
        <f>IF('②選手情報入力'!H19="","",'②選手情報入力'!H19)</f>
      </c>
      <c r="F17" s="93">
        <f>IF('②選手情報入力'!I19="","",'②選手情報入力'!I19)</f>
      </c>
      <c r="G17" s="94">
        <f>IF('②選手情報入力'!K19="","",'②選手情報入力'!K19)</f>
      </c>
      <c r="H17" s="93">
        <f>IF('②選手情報入力'!L19="","",'②選手情報入力'!L19)</f>
      </c>
      <c r="I17" s="94">
        <f>IF('②選手情報入力'!N19="","",'②選手情報入力'!N19)</f>
      </c>
      <c r="J17" s="398"/>
      <c r="K17" s="214"/>
      <c r="L17" s="94">
        <f>IF('②選手情報入力'!P19="","",'②選手情報入力'!P19)</f>
      </c>
      <c r="M17" s="94">
        <f>IF('②選手情報入力'!Q19="","",'②選手情報入力'!Q19)</f>
      </c>
    </row>
    <row r="18" spans="1:13" s="81" customFormat="1" ht="18" customHeight="1">
      <c r="A18" s="97">
        <v>11</v>
      </c>
      <c r="B18" s="116">
        <f>IF('②選手情報入力'!B20="","",'②選手情報入力'!B20)</f>
      </c>
      <c r="C18" s="116">
        <f>IF('②選手情報入力'!D20="","",'②選手情報入力'!D20)</f>
      </c>
      <c r="D18" s="98">
        <f>IF('②選手情報入力'!G20="","",'②選手情報入力'!G20)</f>
      </c>
      <c r="E18" s="98">
        <f>IF('②選手情報入力'!H20="","",'②選手情報入力'!H20)</f>
      </c>
      <c r="F18" s="97">
        <f>IF('②選手情報入力'!I20="","",'②選手情報入力'!I20)</f>
      </c>
      <c r="G18" s="98">
        <f>IF('②選手情報入力'!K20="","",'②選手情報入力'!K20)</f>
      </c>
      <c r="H18" s="97">
        <f>IF('②選手情報入力'!L20="","",'②選手情報入力'!L20)</f>
      </c>
      <c r="I18" s="98">
        <f>IF('②選手情報入力'!N20="","",'②選手情報入力'!N20)</f>
      </c>
      <c r="J18" s="399"/>
      <c r="K18" s="215"/>
      <c r="L18" s="98">
        <f>IF('②選手情報入力'!P20="","",'②選手情報入力'!P20)</f>
      </c>
      <c r="M18" s="98">
        <f>IF('②選手情報入力'!Q20="","",'②選手情報入力'!Q20)</f>
      </c>
    </row>
    <row r="19" spans="1:13" s="81" customFormat="1" ht="18" customHeight="1">
      <c r="A19" s="91">
        <v>12</v>
      </c>
      <c r="B19" s="113">
        <f>IF('②選手情報入力'!B21="","",'②選手情報入力'!B21)</f>
      </c>
      <c r="C19" s="113">
        <f>IF('②選手情報入力'!D21="","",'②選手情報入力'!D21)</f>
      </c>
      <c r="D19" s="92">
        <f>IF('②選手情報入力'!G21="","",'②選手情報入力'!G21)</f>
      </c>
      <c r="E19" s="92">
        <f>IF('②選手情報入力'!H21="","",'②選手情報入力'!H21)</f>
      </c>
      <c r="F19" s="91">
        <f>IF('②選手情報入力'!I21="","",'②選手情報入力'!I21)</f>
      </c>
      <c r="G19" s="92">
        <f>IF('②選手情報入力'!K21="","",'②選手情報入力'!K21)</f>
      </c>
      <c r="H19" s="91">
        <f>IF('②選手情報入力'!L21="","",'②選手情報入力'!L21)</f>
      </c>
      <c r="I19" s="92">
        <f>IF('②選手情報入力'!N21="","",'②選手情報入力'!N21)</f>
      </c>
      <c r="J19" s="396"/>
      <c r="K19" s="212"/>
      <c r="L19" s="92">
        <f>IF('②選手情報入力'!P21="","",'②選手情報入力'!P21)</f>
      </c>
      <c r="M19" s="92">
        <f>IF('②選手情報入力'!Q21="","",'②選手情報入力'!Q21)</f>
      </c>
    </row>
    <row r="20" spans="1:13" s="81" customFormat="1" ht="18" customHeight="1">
      <c r="A20" s="91">
        <v>13</v>
      </c>
      <c r="B20" s="113">
        <f>IF('②選手情報入力'!B22="","",'②選手情報入力'!B22)</f>
      </c>
      <c r="C20" s="113">
        <f>IF('②選手情報入力'!D22="","",'②選手情報入力'!D22)</f>
      </c>
      <c r="D20" s="92">
        <f>IF('②選手情報入力'!G22="","",'②選手情報入力'!G22)</f>
      </c>
      <c r="E20" s="92">
        <f>IF('②選手情報入力'!H22="","",'②選手情報入力'!H22)</f>
      </c>
      <c r="F20" s="91">
        <f>IF('②選手情報入力'!I22="","",'②選手情報入力'!I22)</f>
      </c>
      <c r="G20" s="92">
        <f>IF('②選手情報入力'!K22="","",'②選手情報入力'!K22)</f>
      </c>
      <c r="H20" s="91">
        <f>IF('②選手情報入力'!L22="","",'②選手情報入力'!L22)</f>
      </c>
      <c r="I20" s="92">
        <f>IF('②選手情報入力'!N22="","",'②選手情報入力'!N22)</f>
      </c>
      <c r="J20" s="396"/>
      <c r="K20" s="212"/>
      <c r="L20" s="92">
        <f>IF('②選手情報入力'!P22="","",'②選手情報入力'!P22)</f>
      </c>
      <c r="M20" s="92">
        <f>IF('②選手情報入力'!Q22="","",'②選手情報入力'!Q22)</f>
      </c>
    </row>
    <row r="21" spans="1:13" s="81" customFormat="1" ht="18" customHeight="1">
      <c r="A21" s="91">
        <v>14</v>
      </c>
      <c r="B21" s="113">
        <f>IF('②選手情報入力'!B23="","",'②選手情報入力'!B23)</f>
      </c>
      <c r="C21" s="113">
        <f>IF('②選手情報入力'!D23="","",'②選手情報入力'!D23)</f>
      </c>
      <c r="D21" s="92">
        <f>IF('②選手情報入力'!G23="","",'②選手情報入力'!G23)</f>
      </c>
      <c r="E21" s="92">
        <f>IF('②選手情報入力'!H23="","",'②選手情報入力'!H23)</f>
      </c>
      <c r="F21" s="91">
        <f>IF('②選手情報入力'!I23="","",'②選手情報入力'!I23)</f>
      </c>
      <c r="G21" s="92">
        <f>IF('②選手情報入力'!K23="","",'②選手情報入力'!K23)</f>
      </c>
      <c r="H21" s="91">
        <f>IF('②選手情報入力'!L23="","",'②選手情報入力'!L23)</f>
      </c>
      <c r="I21" s="92">
        <f>IF('②選手情報入力'!N23="","",'②選手情報入力'!N23)</f>
      </c>
      <c r="J21" s="396"/>
      <c r="K21" s="212"/>
      <c r="L21" s="92">
        <f>IF('②選手情報入力'!P23="","",'②選手情報入力'!P23)</f>
      </c>
      <c r="M21" s="92">
        <f>IF('②選手情報入力'!Q23="","",'②選手情報入力'!Q23)</f>
      </c>
    </row>
    <row r="22" spans="1:13" s="81" customFormat="1" ht="18" customHeight="1">
      <c r="A22" s="95">
        <v>15</v>
      </c>
      <c r="B22" s="114">
        <f>IF('②選手情報入力'!B24="","",'②選手情報入力'!B24)</f>
      </c>
      <c r="C22" s="114">
        <f>IF('②選手情報入力'!D24="","",'②選手情報入力'!D24)</f>
      </c>
      <c r="D22" s="96">
        <f>IF('②選手情報入力'!G24="","",'②選手情報入力'!G24)</f>
      </c>
      <c r="E22" s="96">
        <f>IF('②選手情報入力'!H24="","",'②選手情報入力'!H24)</f>
      </c>
      <c r="F22" s="95">
        <f>IF('②選手情報入力'!I24="","",'②選手情報入力'!I24)</f>
      </c>
      <c r="G22" s="96">
        <f>IF('②選手情報入力'!K24="","",'②選手情報入力'!K24)</f>
      </c>
      <c r="H22" s="95">
        <f>IF('②選手情報入力'!L24="","",'②選手情報入力'!L24)</f>
      </c>
      <c r="I22" s="96">
        <f>IF('②選手情報入力'!N24="","",'②選手情報入力'!N24)</f>
      </c>
      <c r="J22" s="397"/>
      <c r="K22" s="213"/>
      <c r="L22" s="96">
        <f>IF('②選手情報入力'!P24="","",'②選手情報入力'!P24)</f>
      </c>
      <c r="M22" s="96">
        <f>IF('②選手情報入力'!Q24="","",'②選手情報入力'!Q24)</f>
      </c>
    </row>
    <row r="23" spans="1:13" s="81" customFormat="1" ht="18" customHeight="1">
      <c r="A23" s="89">
        <v>16</v>
      </c>
      <c r="B23" s="112">
        <f>IF('②選手情報入力'!B25="","",'②選手情報入力'!B25)</f>
      </c>
      <c r="C23" s="112">
        <f>IF('②選手情報入力'!D25="","",'②選手情報入力'!D25)</f>
      </c>
      <c r="D23" s="90">
        <f>IF('②選手情報入力'!G25="","",'②選手情報入力'!G25)</f>
      </c>
      <c r="E23" s="90">
        <f>IF('②選手情報入力'!H25="","",'②選手情報入力'!H25)</f>
      </c>
      <c r="F23" s="89">
        <f>IF('②選手情報入力'!I25="","",'②選手情報入力'!I25)</f>
      </c>
      <c r="G23" s="90">
        <f>IF('②選手情報入力'!K25="","",'②選手情報入力'!K25)</f>
      </c>
      <c r="H23" s="89">
        <f>IF('②選手情報入力'!L25="","",'②選手情報入力'!L25)</f>
      </c>
      <c r="I23" s="90">
        <f>IF('②選手情報入力'!N25="","",'②選手情報入力'!N25)</f>
      </c>
      <c r="J23" s="395"/>
      <c r="K23" s="211"/>
      <c r="L23" s="90">
        <f>IF('②選手情報入力'!P25="","",'②選手情報入力'!P25)</f>
      </c>
      <c r="M23" s="90">
        <f>IF('②選手情報入力'!Q25="","",'②選手情報入力'!Q25)</f>
      </c>
    </row>
    <row r="24" spans="1:13" s="81" customFormat="1" ht="18" customHeight="1">
      <c r="A24" s="91">
        <v>17</v>
      </c>
      <c r="B24" s="113">
        <f>IF('②選手情報入力'!B26="","",'②選手情報入力'!B26)</f>
      </c>
      <c r="C24" s="113">
        <f>IF('②選手情報入力'!D26="","",'②選手情報入力'!D26)</f>
      </c>
      <c r="D24" s="92">
        <f>IF('②選手情報入力'!G26="","",'②選手情報入力'!G26)</f>
      </c>
      <c r="E24" s="92">
        <f>IF('②選手情報入力'!H26="","",'②選手情報入力'!H26)</f>
      </c>
      <c r="F24" s="91">
        <f>IF('②選手情報入力'!I26="","",'②選手情報入力'!I26)</f>
      </c>
      <c r="G24" s="92">
        <f>IF('②選手情報入力'!K26="","",'②選手情報入力'!K26)</f>
      </c>
      <c r="H24" s="91">
        <f>IF('②選手情報入力'!L26="","",'②選手情報入力'!L26)</f>
      </c>
      <c r="I24" s="92">
        <f>IF('②選手情報入力'!N26="","",'②選手情報入力'!N26)</f>
      </c>
      <c r="J24" s="396"/>
      <c r="K24" s="212"/>
      <c r="L24" s="92">
        <f>IF('②選手情報入力'!P26="","",'②選手情報入力'!P26)</f>
      </c>
      <c r="M24" s="92">
        <f>IF('②選手情報入力'!Q26="","",'②選手情報入力'!Q26)</f>
      </c>
    </row>
    <row r="25" spans="1:13" s="81" customFormat="1" ht="18" customHeight="1">
      <c r="A25" s="91">
        <v>18</v>
      </c>
      <c r="B25" s="113">
        <f>IF('②選手情報入力'!B27="","",'②選手情報入力'!B27)</f>
      </c>
      <c r="C25" s="113">
        <f>IF('②選手情報入力'!D27="","",'②選手情報入力'!D27)</f>
      </c>
      <c r="D25" s="92">
        <f>IF('②選手情報入力'!G27="","",'②選手情報入力'!G27)</f>
      </c>
      <c r="E25" s="92">
        <f>IF('②選手情報入力'!H27="","",'②選手情報入力'!H27)</f>
      </c>
      <c r="F25" s="91">
        <f>IF('②選手情報入力'!I27="","",'②選手情報入力'!I27)</f>
      </c>
      <c r="G25" s="92">
        <f>IF('②選手情報入力'!K27="","",'②選手情報入力'!K27)</f>
      </c>
      <c r="H25" s="91">
        <f>IF('②選手情報入力'!L27="","",'②選手情報入力'!L27)</f>
      </c>
      <c r="I25" s="92">
        <f>IF('②選手情報入力'!N27="","",'②選手情報入力'!N27)</f>
      </c>
      <c r="J25" s="396"/>
      <c r="K25" s="212"/>
      <c r="L25" s="92">
        <f>IF('②選手情報入力'!P27="","",'②選手情報入力'!P27)</f>
      </c>
      <c r="M25" s="92">
        <f>IF('②選手情報入力'!Q27="","",'②選手情報入力'!Q27)</f>
      </c>
    </row>
    <row r="26" spans="1:13" s="81" customFormat="1" ht="18" customHeight="1">
      <c r="A26" s="91">
        <v>19</v>
      </c>
      <c r="B26" s="113">
        <f>IF('②選手情報入力'!B28="","",'②選手情報入力'!B28)</f>
      </c>
      <c r="C26" s="113">
        <f>IF('②選手情報入力'!D28="","",'②選手情報入力'!D28)</f>
      </c>
      <c r="D26" s="92">
        <f>IF('②選手情報入力'!G28="","",'②選手情報入力'!G28)</f>
      </c>
      <c r="E26" s="92">
        <f>IF('②選手情報入力'!H28="","",'②選手情報入力'!H28)</f>
      </c>
      <c r="F26" s="91">
        <f>IF('②選手情報入力'!I28="","",'②選手情報入力'!I28)</f>
      </c>
      <c r="G26" s="92">
        <f>IF('②選手情報入力'!K28="","",'②選手情報入力'!K28)</f>
      </c>
      <c r="H26" s="91">
        <f>IF('②選手情報入力'!L28="","",'②選手情報入力'!L28)</f>
      </c>
      <c r="I26" s="92">
        <f>IF('②選手情報入力'!N28="","",'②選手情報入力'!N28)</f>
      </c>
      <c r="J26" s="396"/>
      <c r="K26" s="212"/>
      <c r="L26" s="92">
        <f>IF('②選手情報入力'!P28="","",'②選手情報入力'!P28)</f>
      </c>
      <c r="M26" s="92">
        <f>IF('②選手情報入力'!Q28="","",'②選手情報入力'!Q28)</f>
      </c>
    </row>
    <row r="27" spans="1:13" s="81" customFormat="1" ht="18" customHeight="1">
      <c r="A27" s="93">
        <v>20</v>
      </c>
      <c r="B27" s="115">
        <f>IF('②選手情報入力'!B29="","",'②選手情報入力'!B29)</f>
      </c>
      <c r="C27" s="115">
        <f>IF('②選手情報入力'!D29="","",'②選手情報入力'!D29)</f>
      </c>
      <c r="D27" s="94">
        <f>IF('②選手情報入力'!G29="","",'②選手情報入力'!G29)</f>
      </c>
      <c r="E27" s="94">
        <f>IF('②選手情報入力'!H29="","",'②選手情報入力'!H29)</f>
      </c>
      <c r="F27" s="93">
        <f>IF('②選手情報入力'!I29="","",'②選手情報入力'!I29)</f>
      </c>
      <c r="G27" s="94">
        <f>IF('②選手情報入力'!K29="","",'②選手情報入力'!K29)</f>
      </c>
      <c r="H27" s="93">
        <f>IF('②選手情報入力'!L29="","",'②選手情報入力'!L29)</f>
      </c>
      <c r="I27" s="94">
        <f>IF('②選手情報入力'!N29="","",'②選手情報入力'!N29)</f>
      </c>
      <c r="J27" s="398"/>
      <c r="K27" s="214"/>
      <c r="L27" s="94">
        <f>IF('②選手情報入力'!P29="","",'②選手情報入力'!P29)</f>
      </c>
      <c r="M27" s="94">
        <f>IF('②選手情報入力'!Q29="","",'②選手情報入力'!Q29)</f>
      </c>
    </row>
    <row r="28" spans="1:13" s="81" customFormat="1" ht="18" customHeight="1">
      <c r="A28" s="97">
        <v>21</v>
      </c>
      <c r="B28" s="116">
        <f>IF('②選手情報入力'!B30="","",'②選手情報入力'!B30)</f>
      </c>
      <c r="C28" s="116">
        <f>IF('②選手情報入力'!D30="","",'②選手情報入力'!D30)</f>
      </c>
      <c r="D28" s="98">
        <f>IF('②選手情報入力'!G30="","",'②選手情報入力'!G30)</f>
      </c>
      <c r="E28" s="98">
        <f>IF('②選手情報入力'!H30="","",'②選手情報入力'!H30)</f>
      </c>
      <c r="F28" s="97">
        <f>IF('②選手情報入力'!I30="","",'②選手情報入力'!I30)</f>
      </c>
      <c r="G28" s="98">
        <f>IF('②選手情報入力'!K30="","",'②選手情報入力'!K30)</f>
      </c>
      <c r="H28" s="97">
        <f>IF('②選手情報入力'!L30="","",'②選手情報入力'!L30)</f>
      </c>
      <c r="I28" s="98">
        <f>IF('②選手情報入力'!N30="","",'②選手情報入力'!N30)</f>
      </c>
      <c r="J28" s="399"/>
      <c r="K28" s="215"/>
      <c r="L28" s="98">
        <f>IF('②選手情報入力'!P30="","",'②選手情報入力'!P30)</f>
      </c>
      <c r="M28" s="98">
        <f>IF('②選手情報入力'!Q30="","",'②選手情報入力'!Q30)</f>
      </c>
    </row>
    <row r="29" spans="1:13" s="81" customFormat="1" ht="18" customHeight="1">
      <c r="A29" s="91">
        <v>22</v>
      </c>
      <c r="B29" s="113">
        <f>IF('②選手情報入力'!B31="","",'②選手情報入力'!B31)</f>
      </c>
      <c r="C29" s="113">
        <f>IF('②選手情報入力'!D31="","",'②選手情報入力'!D31)</f>
      </c>
      <c r="D29" s="92">
        <f>IF('②選手情報入力'!G31="","",'②選手情報入力'!G31)</f>
      </c>
      <c r="E29" s="92">
        <f>IF('②選手情報入力'!H31="","",'②選手情報入力'!H31)</f>
      </c>
      <c r="F29" s="91">
        <f>IF('②選手情報入力'!I31="","",'②選手情報入力'!I31)</f>
      </c>
      <c r="G29" s="92">
        <f>IF('②選手情報入力'!K31="","",'②選手情報入力'!K31)</f>
      </c>
      <c r="H29" s="91">
        <f>IF('②選手情報入力'!L31="","",'②選手情報入力'!L31)</f>
      </c>
      <c r="I29" s="92">
        <f>IF('②選手情報入力'!N31="","",'②選手情報入力'!N31)</f>
      </c>
      <c r="J29" s="396"/>
      <c r="K29" s="212"/>
      <c r="L29" s="92">
        <f>IF('②選手情報入力'!P31="","",'②選手情報入力'!P31)</f>
      </c>
      <c r="M29" s="92">
        <f>IF('②選手情報入力'!Q31="","",'②選手情報入力'!Q31)</f>
      </c>
    </row>
    <row r="30" spans="1:13" s="81" customFormat="1" ht="18" customHeight="1">
      <c r="A30" s="91">
        <v>23</v>
      </c>
      <c r="B30" s="113">
        <f>IF('②選手情報入力'!B32="","",'②選手情報入力'!B32)</f>
      </c>
      <c r="C30" s="113">
        <f>IF('②選手情報入力'!D32="","",'②選手情報入力'!D32)</f>
      </c>
      <c r="D30" s="92">
        <f>IF('②選手情報入力'!G32="","",'②選手情報入力'!G32)</f>
      </c>
      <c r="E30" s="92">
        <f>IF('②選手情報入力'!H32="","",'②選手情報入力'!H32)</f>
      </c>
      <c r="F30" s="91">
        <f>IF('②選手情報入力'!I32="","",'②選手情報入力'!I32)</f>
      </c>
      <c r="G30" s="92">
        <f>IF('②選手情報入力'!K32="","",'②選手情報入力'!K32)</f>
      </c>
      <c r="H30" s="91">
        <f>IF('②選手情報入力'!L32="","",'②選手情報入力'!L32)</f>
      </c>
      <c r="I30" s="92">
        <f>IF('②選手情報入力'!N32="","",'②選手情報入力'!N32)</f>
      </c>
      <c r="J30" s="396"/>
      <c r="K30" s="212"/>
      <c r="L30" s="92">
        <f>IF('②選手情報入力'!P32="","",'②選手情報入力'!P32)</f>
      </c>
      <c r="M30" s="92">
        <f>IF('②選手情報入力'!Q32="","",'②選手情報入力'!Q32)</f>
      </c>
    </row>
    <row r="31" spans="1:13" s="81" customFormat="1" ht="18" customHeight="1">
      <c r="A31" s="91">
        <v>24</v>
      </c>
      <c r="B31" s="113">
        <f>IF('②選手情報入力'!B33="","",'②選手情報入力'!B33)</f>
      </c>
      <c r="C31" s="113">
        <f>IF('②選手情報入力'!D33="","",'②選手情報入力'!D33)</f>
      </c>
      <c r="D31" s="92">
        <f>IF('②選手情報入力'!G33="","",'②選手情報入力'!G33)</f>
      </c>
      <c r="E31" s="92">
        <f>IF('②選手情報入力'!H33="","",'②選手情報入力'!H33)</f>
      </c>
      <c r="F31" s="91">
        <f>IF('②選手情報入力'!I33="","",'②選手情報入力'!I33)</f>
      </c>
      <c r="G31" s="92">
        <f>IF('②選手情報入力'!K33="","",'②選手情報入力'!K33)</f>
      </c>
      <c r="H31" s="91">
        <f>IF('②選手情報入力'!L33="","",'②選手情報入力'!L33)</f>
      </c>
      <c r="I31" s="92">
        <f>IF('②選手情報入力'!N33="","",'②選手情報入力'!N33)</f>
      </c>
      <c r="J31" s="396"/>
      <c r="K31" s="212"/>
      <c r="L31" s="92">
        <f>IF('②選手情報入力'!P33="","",'②選手情報入力'!P33)</f>
      </c>
      <c r="M31" s="92">
        <f>IF('②選手情報入力'!Q33="","",'②選手情報入力'!Q33)</f>
      </c>
    </row>
    <row r="32" spans="1:13" s="81" customFormat="1" ht="18" customHeight="1">
      <c r="A32" s="95">
        <v>25</v>
      </c>
      <c r="B32" s="114">
        <f>IF('②選手情報入力'!B34="","",'②選手情報入力'!B34)</f>
      </c>
      <c r="C32" s="114">
        <f>IF('②選手情報入力'!D34="","",'②選手情報入力'!D34)</f>
      </c>
      <c r="D32" s="96">
        <f>IF('②選手情報入力'!G34="","",'②選手情報入力'!G34)</f>
      </c>
      <c r="E32" s="96">
        <f>IF('②選手情報入力'!H34="","",'②選手情報入力'!H34)</f>
      </c>
      <c r="F32" s="95">
        <f>IF('②選手情報入力'!I34="","",'②選手情報入力'!I34)</f>
      </c>
      <c r="G32" s="96">
        <f>IF('②選手情報入力'!K34="","",'②選手情報入力'!K34)</f>
      </c>
      <c r="H32" s="95">
        <f>IF('②選手情報入力'!L34="","",'②選手情報入力'!L34)</f>
      </c>
      <c r="I32" s="96">
        <f>IF('②選手情報入力'!N34="","",'②選手情報入力'!N34)</f>
      </c>
      <c r="J32" s="397"/>
      <c r="K32" s="213"/>
      <c r="L32" s="96">
        <f>IF('②選手情報入力'!P34="","",'②選手情報入力'!P34)</f>
      </c>
      <c r="M32" s="96">
        <f>IF('②選手情報入力'!Q34="","",'②選手情報入力'!Q34)</f>
      </c>
    </row>
    <row r="33" spans="1:13" s="81" customFormat="1" ht="18" customHeight="1">
      <c r="A33" s="89">
        <v>26</v>
      </c>
      <c r="B33" s="112">
        <f>IF('②選手情報入力'!B35="","",'②選手情報入力'!B35)</f>
      </c>
      <c r="C33" s="112">
        <f>IF('②選手情報入力'!D35="","",'②選手情報入力'!D35)</f>
      </c>
      <c r="D33" s="90">
        <f>IF('②選手情報入力'!G35="","",'②選手情報入力'!G35)</f>
      </c>
      <c r="E33" s="90">
        <f>IF('②選手情報入力'!H35="","",'②選手情報入力'!H35)</f>
      </c>
      <c r="F33" s="89">
        <f>IF('②選手情報入力'!I35="","",'②選手情報入力'!I35)</f>
      </c>
      <c r="G33" s="90">
        <f>IF('②選手情報入力'!K35="","",'②選手情報入力'!K35)</f>
      </c>
      <c r="H33" s="89">
        <f>IF('②選手情報入力'!L35="","",'②選手情報入力'!L35)</f>
      </c>
      <c r="I33" s="90">
        <f>IF('②選手情報入力'!N35="","",'②選手情報入力'!N35)</f>
      </c>
      <c r="J33" s="395"/>
      <c r="K33" s="211"/>
      <c r="L33" s="90">
        <f>IF('②選手情報入力'!P35="","",'②選手情報入力'!P35)</f>
      </c>
      <c r="M33" s="90">
        <f>IF('②選手情報入力'!Q35="","",'②選手情報入力'!Q35)</f>
      </c>
    </row>
    <row r="34" spans="1:13" s="81" customFormat="1" ht="18" customHeight="1">
      <c r="A34" s="91">
        <v>27</v>
      </c>
      <c r="B34" s="113">
        <f>IF('②選手情報入力'!B36="","",'②選手情報入力'!B36)</f>
      </c>
      <c r="C34" s="113">
        <f>IF('②選手情報入力'!D36="","",'②選手情報入力'!D36)</f>
      </c>
      <c r="D34" s="92">
        <f>IF('②選手情報入力'!G36="","",'②選手情報入力'!G36)</f>
      </c>
      <c r="E34" s="92">
        <f>IF('②選手情報入力'!H36="","",'②選手情報入力'!H36)</f>
      </c>
      <c r="F34" s="91">
        <f>IF('②選手情報入力'!I36="","",'②選手情報入力'!I36)</f>
      </c>
      <c r="G34" s="92">
        <f>IF('②選手情報入力'!K36="","",'②選手情報入力'!K36)</f>
      </c>
      <c r="H34" s="91">
        <f>IF('②選手情報入力'!L36="","",'②選手情報入力'!L36)</f>
      </c>
      <c r="I34" s="92">
        <f>IF('②選手情報入力'!N36="","",'②選手情報入力'!N36)</f>
      </c>
      <c r="J34" s="396"/>
      <c r="K34" s="212"/>
      <c r="L34" s="92">
        <f>IF('②選手情報入力'!P36="","",'②選手情報入力'!P36)</f>
      </c>
      <c r="M34" s="92">
        <f>IF('②選手情報入力'!Q36="","",'②選手情報入力'!Q36)</f>
      </c>
    </row>
    <row r="35" spans="1:13" s="81" customFormat="1" ht="18" customHeight="1">
      <c r="A35" s="91">
        <v>28</v>
      </c>
      <c r="B35" s="113">
        <f>IF('②選手情報入力'!B37="","",'②選手情報入力'!B37)</f>
      </c>
      <c r="C35" s="113">
        <f>IF('②選手情報入力'!D37="","",'②選手情報入力'!D37)</f>
      </c>
      <c r="D35" s="92">
        <f>IF('②選手情報入力'!G37="","",'②選手情報入力'!G37)</f>
      </c>
      <c r="E35" s="92">
        <f>IF('②選手情報入力'!H37="","",'②選手情報入力'!H37)</f>
      </c>
      <c r="F35" s="91">
        <f>IF('②選手情報入力'!I37="","",'②選手情報入力'!I37)</f>
      </c>
      <c r="G35" s="92">
        <f>IF('②選手情報入力'!K37="","",'②選手情報入力'!K37)</f>
      </c>
      <c r="H35" s="91">
        <f>IF('②選手情報入力'!L37="","",'②選手情報入力'!L37)</f>
      </c>
      <c r="I35" s="92">
        <f>IF('②選手情報入力'!N37="","",'②選手情報入力'!N37)</f>
      </c>
      <c r="J35" s="396"/>
      <c r="K35" s="212"/>
      <c r="L35" s="92">
        <f>IF('②選手情報入力'!P37="","",'②選手情報入力'!P37)</f>
      </c>
      <c r="M35" s="92">
        <f>IF('②選手情報入力'!Q37="","",'②選手情報入力'!Q37)</f>
      </c>
    </row>
    <row r="36" spans="1:13" s="81" customFormat="1" ht="18" customHeight="1">
      <c r="A36" s="91">
        <v>29</v>
      </c>
      <c r="B36" s="113">
        <f>IF('②選手情報入力'!B38="","",'②選手情報入力'!B38)</f>
      </c>
      <c r="C36" s="113">
        <f>IF('②選手情報入力'!D38="","",'②選手情報入力'!D38)</f>
      </c>
      <c r="D36" s="92">
        <f>IF('②選手情報入力'!G38="","",'②選手情報入力'!G38)</f>
      </c>
      <c r="E36" s="92">
        <f>IF('②選手情報入力'!H38="","",'②選手情報入力'!H38)</f>
      </c>
      <c r="F36" s="91">
        <f>IF('②選手情報入力'!I38="","",'②選手情報入力'!I38)</f>
      </c>
      <c r="G36" s="92">
        <f>IF('②選手情報入力'!K38="","",'②選手情報入力'!K38)</f>
      </c>
      <c r="H36" s="91">
        <f>IF('②選手情報入力'!L38="","",'②選手情報入力'!L38)</f>
      </c>
      <c r="I36" s="92">
        <f>IF('②選手情報入力'!N38="","",'②選手情報入力'!N38)</f>
      </c>
      <c r="J36" s="396"/>
      <c r="K36" s="212"/>
      <c r="L36" s="92">
        <f>IF('②選手情報入力'!P38="","",'②選手情報入力'!P38)</f>
      </c>
      <c r="M36" s="92">
        <f>IF('②選手情報入力'!Q38="","",'②選手情報入力'!Q38)</f>
      </c>
    </row>
    <row r="37" spans="1:13" s="81" customFormat="1" ht="18" customHeight="1">
      <c r="A37" s="93">
        <v>30</v>
      </c>
      <c r="B37" s="115">
        <f>IF('②選手情報入力'!B39="","",'②選手情報入力'!B39)</f>
      </c>
      <c r="C37" s="115">
        <f>IF('②選手情報入力'!D39="","",'②選手情報入力'!D39)</f>
      </c>
      <c r="D37" s="94">
        <f>IF('②選手情報入力'!G39="","",'②選手情報入力'!G39)</f>
      </c>
      <c r="E37" s="94">
        <f>IF('②選手情報入力'!H39="","",'②選手情報入力'!H39)</f>
      </c>
      <c r="F37" s="93">
        <f>IF('②選手情報入力'!I39="","",'②選手情報入力'!I39)</f>
      </c>
      <c r="G37" s="94">
        <f>IF('②選手情報入力'!K39="","",'②選手情報入力'!K39)</f>
      </c>
      <c r="H37" s="93">
        <f>IF('②選手情報入力'!L39="","",'②選手情報入力'!L39)</f>
      </c>
      <c r="I37" s="94">
        <f>IF('②選手情報入力'!N39="","",'②選手情報入力'!N39)</f>
      </c>
      <c r="J37" s="398"/>
      <c r="K37" s="214"/>
      <c r="L37" s="94">
        <f>IF('②選手情報入力'!P39="","",'②選手情報入力'!P39)</f>
      </c>
      <c r="M37" s="94">
        <f>IF('②選手情報入力'!Q39="","",'②選手情報入力'!Q39)</f>
      </c>
    </row>
    <row r="38" spans="1:13" s="81" customFormat="1" ht="18" customHeight="1">
      <c r="A38" s="97">
        <v>31</v>
      </c>
      <c r="B38" s="116">
        <f>IF('②選手情報入力'!B40="","",'②選手情報入力'!B40)</f>
      </c>
      <c r="C38" s="116">
        <f>IF('②選手情報入力'!D40="","",'②選手情報入力'!D40)</f>
      </c>
      <c r="D38" s="98">
        <f>IF('②選手情報入力'!G40="","",'②選手情報入力'!G40)</f>
      </c>
      <c r="E38" s="98">
        <f>IF('②選手情報入力'!H40="","",'②選手情報入力'!H40)</f>
      </c>
      <c r="F38" s="97">
        <f>IF('②選手情報入力'!I40="","",'②選手情報入力'!I40)</f>
      </c>
      <c r="G38" s="98">
        <f>IF('②選手情報入力'!K40="","",'②選手情報入力'!K40)</f>
      </c>
      <c r="H38" s="97">
        <f>IF('②選手情報入力'!L40="","",'②選手情報入力'!L40)</f>
      </c>
      <c r="I38" s="98">
        <f>IF('②選手情報入力'!N40="","",'②選手情報入力'!N40)</f>
      </c>
      <c r="J38" s="399"/>
      <c r="K38" s="215"/>
      <c r="L38" s="98">
        <f>IF('②選手情報入力'!P40="","",'②選手情報入力'!P40)</f>
      </c>
      <c r="M38" s="98">
        <f>IF('②選手情報入力'!Q40="","",'②選手情報入力'!Q40)</f>
      </c>
    </row>
    <row r="39" spans="1:13" s="81" customFormat="1" ht="18" customHeight="1">
      <c r="A39" s="91">
        <v>32</v>
      </c>
      <c r="B39" s="113">
        <f>IF('②選手情報入力'!B41="","",'②選手情報入力'!B41)</f>
      </c>
      <c r="C39" s="113">
        <f>IF('②選手情報入力'!D41="","",'②選手情報入力'!D41)</f>
      </c>
      <c r="D39" s="92">
        <f>IF('②選手情報入力'!G41="","",'②選手情報入力'!G41)</f>
      </c>
      <c r="E39" s="92">
        <f>IF('②選手情報入力'!H41="","",'②選手情報入力'!H41)</f>
      </c>
      <c r="F39" s="91">
        <f>IF('②選手情報入力'!I41="","",'②選手情報入力'!I41)</f>
      </c>
      <c r="G39" s="92">
        <f>IF('②選手情報入力'!K41="","",'②選手情報入力'!K41)</f>
      </c>
      <c r="H39" s="91">
        <f>IF('②選手情報入力'!L41="","",'②選手情報入力'!L41)</f>
      </c>
      <c r="I39" s="92">
        <f>IF('②選手情報入力'!N41="","",'②選手情報入力'!N41)</f>
      </c>
      <c r="J39" s="396"/>
      <c r="K39" s="212"/>
      <c r="L39" s="92">
        <f>IF('②選手情報入力'!P41="","",'②選手情報入力'!P41)</f>
      </c>
      <c r="M39" s="92">
        <f>IF('②選手情報入力'!Q41="","",'②選手情報入力'!Q41)</f>
      </c>
    </row>
    <row r="40" spans="1:13" s="81" customFormat="1" ht="18" customHeight="1">
      <c r="A40" s="91">
        <v>33</v>
      </c>
      <c r="B40" s="113">
        <f>IF('②選手情報入力'!B42="","",'②選手情報入力'!B42)</f>
      </c>
      <c r="C40" s="113">
        <f>IF('②選手情報入力'!D42="","",'②選手情報入力'!D42)</f>
      </c>
      <c r="D40" s="92">
        <f>IF('②選手情報入力'!G42="","",'②選手情報入力'!G42)</f>
      </c>
      <c r="E40" s="92">
        <f>IF('②選手情報入力'!H42="","",'②選手情報入力'!H42)</f>
      </c>
      <c r="F40" s="91">
        <f>IF('②選手情報入力'!I42="","",'②選手情報入力'!I42)</f>
      </c>
      <c r="G40" s="92">
        <f>IF('②選手情報入力'!K42="","",'②選手情報入力'!K42)</f>
      </c>
      <c r="H40" s="91">
        <f>IF('②選手情報入力'!L42="","",'②選手情報入力'!L42)</f>
      </c>
      <c r="I40" s="92">
        <f>IF('②選手情報入力'!N42="","",'②選手情報入力'!N42)</f>
      </c>
      <c r="J40" s="396"/>
      <c r="K40" s="212"/>
      <c r="L40" s="92">
        <f>IF('②選手情報入力'!P42="","",'②選手情報入力'!P42)</f>
      </c>
      <c r="M40" s="92">
        <f>IF('②選手情報入力'!Q42="","",'②選手情報入力'!Q42)</f>
      </c>
    </row>
    <row r="41" spans="1:13" s="81" customFormat="1" ht="18" customHeight="1">
      <c r="A41" s="91">
        <v>34</v>
      </c>
      <c r="B41" s="113">
        <f>IF('②選手情報入力'!B43="","",'②選手情報入力'!B43)</f>
      </c>
      <c r="C41" s="113">
        <f>IF('②選手情報入力'!D43="","",'②選手情報入力'!D43)</f>
      </c>
      <c r="D41" s="92">
        <f>IF('②選手情報入力'!G43="","",'②選手情報入力'!G43)</f>
      </c>
      <c r="E41" s="92">
        <f>IF('②選手情報入力'!H43="","",'②選手情報入力'!H43)</f>
      </c>
      <c r="F41" s="91">
        <f>IF('②選手情報入力'!I43="","",'②選手情報入力'!I43)</f>
      </c>
      <c r="G41" s="92">
        <f>IF('②選手情報入力'!K43="","",'②選手情報入力'!K43)</f>
      </c>
      <c r="H41" s="91">
        <f>IF('②選手情報入力'!L43="","",'②選手情報入力'!L43)</f>
      </c>
      <c r="I41" s="92">
        <f>IF('②選手情報入力'!N43="","",'②選手情報入力'!N43)</f>
      </c>
      <c r="J41" s="396"/>
      <c r="K41" s="212"/>
      <c r="L41" s="92">
        <f>IF('②選手情報入力'!P43="","",'②選手情報入力'!P43)</f>
      </c>
      <c r="M41" s="92">
        <f>IF('②選手情報入力'!Q43="","",'②選手情報入力'!Q43)</f>
      </c>
    </row>
    <row r="42" spans="1:13" s="81" customFormat="1" ht="18" customHeight="1">
      <c r="A42" s="95">
        <v>35</v>
      </c>
      <c r="B42" s="114">
        <f>IF('②選手情報入力'!B44="","",'②選手情報入力'!B44)</f>
      </c>
      <c r="C42" s="114">
        <f>IF('②選手情報入力'!D44="","",'②選手情報入力'!D44)</f>
      </c>
      <c r="D42" s="96">
        <f>IF('②選手情報入力'!G44="","",'②選手情報入力'!G44)</f>
      </c>
      <c r="E42" s="96">
        <f>IF('②選手情報入力'!H44="","",'②選手情報入力'!H44)</f>
      </c>
      <c r="F42" s="95">
        <f>IF('②選手情報入力'!I44="","",'②選手情報入力'!I44)</f>
      </c>
      <c r="G42" s="96">
        <f>IF('②選手情報入力'!K44="","",'②選手情報入力'!K44)</f>
      </c>
      <c r="H42" s="95">
        <f>IF('②選手情報入力'!L44="","",'②選手情報入力'!L44)</f>
      </c>
      <c r="I42" s="96">
        <f>IF('②選手情報入力'!N44="","",'②選手情報入力'!N44)</f>
      </c>
      <c r="J42" s="397"/>
      <c r="K42" s="213"/>
      <c r="L42" s="96">
        <f>IF('②選手情報入力'!P44="","",'②選手情報入力'!P44)</f>
      </c>
      <c r="M42" s="96">
        <f>IF('②選手情報入力'!Q44="","",'②選手情報入力'!Q44)</f>
      </c>
    </row>
    <row r="43" spans="1:13" s="81" customFormat="1" ht="18" customHeight="1">
      <c r="A43" s="89">
        <v>36</v>
      </c>
      <c r="B43" s="112">
        <f>IF('②選手情報入力'!B45="","",'②選手情報入力'!B45)</f>
      </c>
      <c r="C43" s="112">
        <f>IF('②選手情報入力'!D45="","",'②選手情報入力'!D45)</f>
      </c>
      <c r="D43" s="90">
        <f>IF('②選手情報入力'!G45="","",'②選手情報入力'!G45)</f>
      </c>
      <c r="E43" s="90">
        <f>IF('②選手情報入力'!H45="","",'②選手情報入力'!H45)</f>
      </c>
      <c r="F43" s="89">
        <f>IF('②選手情報入力'!I45="","",'②選手情報入力'!I45)</f>
      </c>
      <c r="G43" s="90">
        <f>IF('②選手情報入力'!K45="","",'②選手情報入力'!K45)</f>
      </c>
      <c r="H43" s="89">
        <f>IF('②選手情報入力'!L45="","",'②選手情報入力'!L45)</f>
      </c>
      <c r="I43" s="90">
        <f>IF('②選手情報入力'!N45="","",'②選手情報入力'!N45)</f>
      </c>
      <c r="J43" s="395"/>
      <c r="K43" s="211"/>
      <c r="L43" s="90">
        <f>IF('②選手情報入力'!P45="","",'②選手情報入力'!P45)</f>
      </c>
      <c r="M43" s="90">
        <f>IF('②選手情報入力'!Q45="","",'②選手情報入力'!Q45)</f>
      </c>
    </row>
    <row r="44" spans="1:13" s="81" customFormat="1" ht="18" customHeight="1">
      <c r="A44" s="91">
        <v>37</v>
      </c>
      <c r="B44" s="113">
        <f>IF('②選手情報入力'!B46="","",'②選手情報入力'!B46)</f>
      </c>
      <c r="C44" s="113">
        <f>IF('②選手情報入力'!D46="","",'②選手情報入力'!D46)</f>
      </c>
      <c r="D44" s="92">
        <f>IF('②選手情報入力'!G46="","",'②選手情報入力'!G46)</f>
      </c>
      <c r="E44" s="92">
        <f>IF('②選手情報入力'!H46="","",'②選手情報入力'!H46)</f>
      </c>
      <c r="F44" s="91">
        <f>IF('②選手情報入力'!I46="","",'②選手情報入力'!I46)</f>
      </c>
      <c r="G44" s="92">
        <f>IF('②選手情報入力'!K46="","",'②選手情報入力'!K46)</f>
      </c>
      <c r="H44" s="91">
        <f>IF('②選手情報入力'!L46="","",'②選手情報入力'!L46)</f>
      </c>
      <c r="I44" s="92">
        <f>IF('②選手情報入力'!N46="","",'②選手情報入力'!N46)</f>
      </c>
      <c r="J44" s="396"/>
      <c r="K44" s="212"/>
      <c r="L44" s="92">
        <f>IF('②選手情報入力'!P46="","",'②選手情報入力'!P46)</f>
      </c>
      <c r="M44" s="92">
        <f>IF('②選手情報入力'!Q46="","",'②選手情報入力'!Q46)</f>
      </c>
    </row>
    <row r="45" spans="1:13" s="81" customFormat="1" ht="18" customHeight="1">
      <c r="A45" s="91">
        <v>38</v>
      </c>
      <c r="B45" s="113">
        <f>IF('②選手情報入力'!B47="","",'②選手情報入力'!B47)</f>
      </c>
      <c r="C45" s="113">
        <f>IF('②選手情報入力'!D47="","",'②選手情報入力'!D47)</f>
      </c>
      <c r="D45" s="92">
        <f>IF('②選手情報入力'!G47="","",'②選手情報入力'!G47)</f>
      </c>
      <c r="E45" s="92">
        <f>IF('②選手情報入力'!H47="","",'②選手情報入力'!H47)</f>
      </c>
      <c r="F45" s="91">
        <f>IF('②選手情報入力'!I47="","",'②選手情報入力'!I47)</f>
      </c>
      <c r="G45" s="92">
        <f>IF('②選手情報入力'!K47="","",'②選手情報入力'!K47)</f>
      </c>
      <c r="H45" s="91">
        <f>IF('②選手情報入力'!L47="","",'②選手情報入力'!L47)</f>
      </c>
      <c r="I45" s="92">
        <f>IF('②選手情報入力'!N47="","",'②選手情報入力'!N47)</f>
      </c>
      <c r="J45" s="396"/>
      <c r="K45" s="212"/>
      <c r="L45" s="92">
        <f>IF('②選手情報入力'!P47="","",'②選手情報入力'!P47)</f>
      </c>
      <c r="M45" s="92">
        <f>IF('②選手情報入力'!Q47="","",'②選手情報入力'!Q47)</f>
      </c>
    </row>
    <row r="46" spans="1:13" s="81" customFormat="1" ht="18" customHeight="1">
      <c r="A46" s="91">
        <v>39</v>
      </c>
      <c r="B46" s="113">
        <f>IF('②選手情報入力'!B48="","",'②選手情報入力'!B48)</f>
      </c>
      <c r="C46" s="113">
        <f>IF('②選手情報入力'!D48="","",'②選手情報入力'!D48)</f>
      </c>
      <c r="D46" s="92">
        <f>IF('②選手情報入力'!G48="","",'②選手情報入力'!G48)</f>
      </c>
      <c r="E46" s="92">
        <f>IF('②選手情報入力'!H48="","",'②選手情報入力'!H48)</f>
      </c>
      <c r="F46" s="91">
        <f>IF('②選手情報入力'!I48="","",'②選手情報入力'!I48)</f>
      </c>
      <c r="G46" s="92">
        <f>IF('②選手情報入力'!K48="","",'②選手情報入力'!K48)</f>
      </c>
      <c r="H46" s="91">
        <f>IF('②選手情報入力'!L48="","",'②選手情報入力'!L48)</f>
      </c>
      <c r="I46" s="92">
        <f>IF('②選手情報入力'!N48="","",'②選手情報入力'!N48)</f>
      </c>
      <c r="J46" s="396"/>
      <c r="K46" s="212"/>
      <c r="L46" s="92">
        <f>IF('②選手情報入力'!P48="","",'②選手情報入力'!P48)</f>
      </c>
      <c r="M46" s="92">
        <f>IF('②選手情報入力'!Q48="","",'②選手情報入力'!Q48)</f>
      </c>
    </row>
    <row r="47" spans="1:13" s="81" customFormat="1" ht="18" customHeight="1">
      <c r="A47" s="93">
        <v>40</v>
      </c>
      <c r="B47" s="115">
        <f>IF('②選手情報入力'!B49="","",'②選手情報入力'!B49)</f>
      </c>
      <c r="C47" s="115">
        <f>IF('②選手情報入力'!D49="","",'②選手情報入力'!D49)</f>
      </c>
      <c r="D47" s="94">
        <f>IF('②選手情報入力'!G49="","",'②選手情報入力'!G49)</f>
      </c>
      <c r="E47" s="94">
        <f>IF('②選手情報入力'!H49="","",'②選手情報入力'!H49)</f>
      </c>
      <c r="F47" s="93">
        <f>IF('②選手情報入力'!I49="","",'②選手情報入力'!I49)</f>
      </c>
      <c r="G47" s="94">
        <f>IF('②選手情報入力'!K49="","",'②選手情報入力'!K49)</f>
      </c>
      <c r="H47" s="93">
        <f>IF('②選手情報入力'!L49="","",'②選手情報入力'!L49)</f>
      </c>
      <c r="I47" s="94">
        <f>IF('②選手情報入力'!N49="","",'②選手情報入力'!N49)</f>
      </c>
      <c r="J47" s="398"/>
      <c r="K47" s="214"/>
      <c r="L47" s="94">
        <f>IF('②選手情報入力'!P49="","",'②選手情報入力'!P49)</f>
      </c>
      <c r="M47" s="94">
        <f>IF('②選手情報入力'!Q49="","",'②選手情報入力'!Q49)</f>
      </c>
    </row>
  </sheetData>
  <sheetProtection sheet="1" objects="1" scenarios="1" selectLockedCells="1" selectUnlockedCells="1"/>
  <mergeCells count="5">
    <mergeCell ref="C2:H2"/>
    <mergeCell ref="F4:F5"/>
    <mergeCell ref="B4:B5"/>
    <mergeCell ref="D4:E4"/>
    <mergeCell ref="D5:E5"/>
  </mergeCells>
  <printOptions horizontalCentered="1"/>
  <pageMargins left="0.5118110236220472" right="0.11811023622047245" top="0.7480314960629921" bottom="0.35433070866141736" header="0.31496062992125984" footer="0.31496062992125984"/>
  <pageSetup fitToHeight="2" fitToWidth="1" horizontalDpi="600" verticalDpi="600" orientation="portrait" paperSize="9" scale="99" r:id="rId1"/>
  <headerFooter>
    <oddHeader>&amp;R&amp;14&amp;D　</oddHeader>
  </headerFooter>
</worksheet>
</file>

<file path=xl/worksheets/sheet7.xml><?xml version="1.0" encoding="utf-8"?>
<worksheet xmlns="http://schemas.openxmlformats.org/spreadsheetml/2006/main" xmlns:r="http://schemas.openxmlformats.org/officeDocument/2006/relationships">
  <sheetPr codeName="Sheet12">
    <tabColor rgb="FFFF0000"/>
  </sheetPr>
  <dimension ref="A1:AB850"/>
  <sheetViews>
    <sheetView zoomScale="80" zoomScaleNormal="80" zoomScaleSheetLayoutView="50" zoomScalePageLayoutView="0" workbookViewId="0" topLeftCell="A1">
      <selection activeCell="H9" sqref="H9:K9"/>
    </sheetView>
  </sheetViews>
  <sheetFormatPr defaultColWidth="8.8515625" defaultRowHeight="15"/>
  <cols>
    <col min="1" max="11" width="8.8515625" style="256" customWidth="1"/>
    <col min="12" max="12" width="8.28125" style="256" customWidth="1"/>
    <col min="13" max="13" width="14.421875" style="256" customWidth="1"/>
    <col min="14" max="24" width="8.8515625" style="256" customWidth="1"/>
    <col min="25" max="25" width="8.421875" style="256" customWidth="1"/>
    <col min="26" max="16384" width="8.8515625" style="256" customWidth="1"/>
  </cols>
  <sheetData>
    <row r="1" spans="1:25" ht="26.25">
      <c r="A1" s="536" t="s">
        <v>361</v>
      </c>
      <c r="B1" s="536"/>
      <c r="C1" s="536"/>
      <c r="D1" s="536"/>
      <c r="E1" s="536"/>
      <c r="F1" s="536"/>
      <c r="G1" s="536"/>
      <c r="H1" s="536"/>
      <c r="I1" s="536"/>
      <c r="J1" s="536"/>
      <c r="K1" s="536"/>
      <c r="L1" s="291">
        <v>1</v>
      </c>
      <c r="N1" s="536" t="s">
        <v>362</v>
      </c>
      <c r="O1" s="536"/>
      <c r="P1" s="536"/>
      <c r="Q1" s="536"/>
      <c r="R1" s="536"/>
      <c r="S1" s="536"/>
      <c r="T1" s="536"/>
      <c r="U1" s="536"/>
      <c r="V1" s="536"/>
      <c r="W1" s="536"/>
      <c r="X1" s="536"/>
      <c r="Y1" s="291">
        <v>1</v>
      </c>
    </row>
    <row r="2" spans="1:28" ht="14.25" thickBot="1">
      <c r="A2" s="258"/>
      <c r="C2" s="259"/>
      <c r="D2" s="259" t="s">
        <v>303</v>
      </c>
      <c r="J2" s="292" t="s">
        <v>255</v>
      </c>
      <c r="L2" s="291"/>
      <c r="N2" s="258"/>
      <c r="P2" s="259"/>
      <c r="Q2" s="259" t="s">
        <v>303</v>
      </c>
      <c r="W2" s="292" t="s">
        <v>255</v>
      </c>
      <c r="Y2" s="291"/>
      <c r="AB2" s="256" t="s">
        <v>278</v>
      </c>
    </row>
    <row r="3" spans="1:28" ht="19.5" customHeight="1" thickBot="1">
      <c r="A3" s="261"/>
      <c r="B3" s="553" t="s">
        <v>279</v>
      </c>
      <c r="C3" s="554"/>
      <c r="D3" s="555">
        <f>IF('②選手情報入力'!I10="","",'②選手情報入力'!I10)</f>
      </c>
      <c r="E3" s="556"/>
      <c r="F3" s="556"/>
      <c r="G3" s="557"/>
      <c r="H3" s="320" t="s">
        <v>280</v>
      </c>
      <c r="I3" s="321"/>
      <c r="J3" s="322"/>
      <c r="K3" s="323"/>
      <c r="L3" s="291"/>
      <c r="N3" s="261"/>
      <c r="O3" s="553" t="s">
        <v>279</v>
      </c>
      <c r="P3" s="554"/>
      <c r="Q3" s="555">
        <f>IF('②選手情報入力'!L10="","",'②選手情報入力'!L10)</f>
      </c>
      <c r="R3" s="556"/>
      <c r="S3" s="556"/>
      <c r="T3" s="557"/>
      <c r="U3" s="320" t="s">
        <v>280</v>
      </c>
      <c r="V3" s="321"/>
      <c r="W3" s="322"/>
      <c r="X3" s="323"/>
      <c r="Y3" s="291"/>
      <c r="AB3" s="256" t="s">
        <v>281</v>
      </c>
    </row>
    <row r="4" spans="1:28" ht="14.25" customHeight="1">
      <c r="A4" s="264" t="s">
        <v>282</v>
      </c>
      <c r="B4" s="564">
        <f>IF('②選手情報入力'!$G$10="","",'②選手情報入力'!$G$10)</f>
      </c>
      <c r="C4" s="565"/>
      <c r="D4" s="558"/>
      <c r="E4" s="559"/>
      <c r="F4" s="559"/>
      <c r="G4" s="560"/>
      <c r="H4" s="568"/>
      <c r="I4" s="569"/>
      <c r="J4" s="569"/>
      <c r="K4" s="570"/>
      <c r="L4" s="291"/>
      <c r="N4" s="264" t="s">
        <v>282</v>
      </c>
      <c r="O4" s="564">
        <f>IF('②選手情報入力'!$G$10="","",'②選手情報入力'!$G$10)</f>
      </c>
      <c r="P4" s="565"/>
      <c r="Q4" s="558"/>
      <c r="R4" s="559"/>
      <c r="S4" s="559"/>
      <c r="T4" s="560"/>
      <c r="U4" s="568"/>
      <c r="V4" s="569"/>
      <c r="W4" s="569"/>
      <c r="X4" s="570"/>
      <c r="Y4" s="291"/>
      <c r="AB4" s="256" t="s">
        <v>283</v>
      </c>
    </row>
    <row r="5" spans="1:28" ht="19.5" customHeight="1" thickBot="1">
      <c r="A5" s="266"/>
      <c r="B5" s="566"/>
      <c r="C5" s="567"/>
      <c r="D5" s="561"/>
      <c r="E5" s="562"/>
      <c r="F5" s="562"/>
      <c r="G5" s="563"/>
      <c r="H5" s="571"/>
      <c r="I5" s="572"/>
      <c r="J5" s="572"/>
      <c r="K5" s="573"/>
      <c r="L5" s="291"/>
      <c r="N5" s="266"/>
      <c r="O5" s="566"/>
      <c r="P5" s="567"/>
      <c r="Q5" s="561"/>
      <c r="R5" s="562"/>
      <c r="S5" s="562"/>
      <c r="T5" s="563"/>
      <c r="U5" s="571"/>
      <c r="V5" s="572"/>
      <c r="W5" s="572"/>
      <c r="X5" s="573"/>
      <c r="Y5" s="291"/>
      <c r="AB5" s="256" t="s">
        <v>284</v>
      </c>
    </row>
    <row r="6" spans="1:28" ht="14.25">
      <c r="A6" s="293" t="s">
        <v>6</v>
      </c>
      <c r="B6" s="294"/>
      <c r="C6" s="270" t="s">
        <v>271</v>
      </c>
      <c r="D6" s="579">
        <f>IF('②選手情報入力'!$E$10="","",'②選手情報入力'!$E$10)</f>
      </c>
      <c r="E6" s="580"/>
      <c r="F6" s="580"/>
      <c r="G6" s="581"/>
      <c r="H6" s="571"/>
      <c r="I6" s="572"/>
      <c r="J6" s="572"/>
      <c r="K6" s="573"/>
      <c r="L6" s="291"/>
      <c r="N6" s="293" t="s">
        <v>6</v>
      </c>
      <c r="O6" s="294"/>
      <c r="P6" s="270" t="s">
        <v>271</v>
      </c>
      <c r="Q6" s="579">
        <f>IF('②選手情報入力'!$E$10="","",'②選手情報入力'!$E$10)</f>
      </c>
      <c r="R6" s="580"/>
      <c r="S6" s="580"/>
      <c r="T6" s="581"/>
      <c r="U6" s="571"/>
      <c r="V6" s="572"/>
      <c r="W6" s="572"/>
      <c r="X6" s="573"/>
      <c r="Y6" s="291"/>
      <c r="AB6" s="256" t="s">
        <v>285</v>
      </c>
    </row>
    <row r="7" spans="1:28" ht="14.25" customHeight="1">
      <c r="A7" s="582">
        <f>IF('②選手情報入力'!$B$10="","",'②選手情報入力'!$B$10)</f>
      </c>
      <c r="B7" s="583"/>
      <c r="C7" s="577" t="s">
        <v>286</v>
      </c>
      <c r="D7" s="586">
        <f>IF('②選手情報入力'!$D$10="","",'②選手情報入力'!$D$10)</f>
      </c>
      <c r="E7" s="587"/>
      <c r="F7" s="587"/>
      <c r="G7" s="588"/>
      <c r="H7" s="571"/>
      <c r="I7" s="572"/>
      <c r="J7" s="572"/>
      <c r="K7" s="573"/>
      <c r="L7" s="291"/>
      <c r="N7" s="582">
        <f>IF('②選手情報入力'!$B$10="","",'②選手情報入力'!$B$10)</f>
      </c>
      <c r="O7" s="583"/>
      <c r="P7" s="577" t="s">
        <v>286</v>
      </c>
      <c r="Q7" s="586">
        <f>IF('②選手情報入力'!$D$10="","",'②選手情報入力'!$D$10)</f>
      </c>
      <c r="R7" s="587"/>
      <c r="S7" s="587"/>
      <c r="T7" s="588"/>
      <c r="U7" s="571"/>
      <c r="V7" s="572"/>
      <c r="W7" s="572"/>
      <c r="X7" s="573"/>
      <c r="Y7" s="291"/>
      <c r="AB7" s="256" t="s">
        <v>287</v>
      </c>
    </row>
    <row r="8" spans="1:28" ht="13.5" customHeight="1" thickBot="1">
      <c r="A8" s="584"/>
      <c r="B8" s="585"/>
      <c r="C8" s="578"/>
      <c r="D8" s="589"/>
      <c r="E8" s="590"/>
      <c r="F8" s="590"/>
      <c r="G8" s="591"/>
      <c r="H8" s="574"/>
      <c r="I8" s="575"/>
      <c r="J8" s="575"/>
      <c r="K8" s="576"/>
      <c r="L8" s="291"/>
      <c r="N8" s="584"/>
      <c r="O8" s="585"/>
      <c r="P8" s="578"/>
      <c r="Q8" s="589"/>
      <c r="R8" s="590"/>
      <c r="S8" s="590"/>
      <c r="T8" s="591"/>
      <c r="U8" s="574"/>
      <c r="V8" s="575"/>
      <c r="W8" s="575"/>
      <c r="X8" s="576"/>
      <c r="Y8" s="291"/>
      <c r="AB8" s="256" t="s">
        <v>288</v>
      </c>
    </row>
    <row r="9" spans="1:28" ht="20.25" customHeight="1" thickBot="1" thickTop="1">
      <c r="A9" s="592" t="s">
        <v>289</v>
      </c>
      <c r="B9" s="595" t="s">
        <v>290</v>
      </c>
      <c r="C9" s="596"/>
      <c r="D9" s="596"/>
      <c r="E9" s="597"/>
      <c r="F9" s="598" t="s">
        <v>291</v>
      </c>
      <c r="G9" s="599"/>
      <c r="H9" s="600">
        <f>'①団体情報入力'!$D$5</f>
        <v>0</v>
      </c>
      <c r="I9" s="601"/>
      <c r="J9" s="601"/>
      <c r="K9" s="602"/>
      <c r="L9" s="291"/>
      <c r="N9" s="592" t="s">
        <v>289</v>
      </c>
      <c r="O9" s="595" t="s">
        <v>290</v>
      </c>
      <c r="P9" s="596"/>
      <c r="Q9" s="596"/>
      <c r="R9" s="597"/>
      <c r="S9" s="598" t="s">
        <v>291</v>
      </c>
      <c r="T9" s="599"/>
      <c r="U9" s="600">
        <f>'①団体情報入力'!$D$5</f>
        <v>0</v>
      </c>
      <c r="V9" s="601"/>
      <c r="W9" s="601"/>
      <c r="X9" s="602"/>
      <c r="Y9" s="291"/>
      <c r="AB9" s="256" t="s">
        <v>292</v>
      </c>
    </row>
    <row r="10" spans="1:25" ht="12.75" customHeight="1">
      <c r="A10" s="593"/>
      <c r="B10" s="603"/>
      <c r="C10" s="604"/>
      <c r="D10" s="604"/>
      <c r="E10" s="605"/>
      <c r="F10" s="295" t="s">
        <v>293</v>
      </c>
      <c r="G10" s="270" t="s">
        <v>294</v>
      </c>
      <c r="H10" s="269"/>
      <c r="I10" s="270" t="s">
        <v>264</v>
      </c>
      <c r="J10" s="269"/>
      <c r="K10" s="296" t="s">
        <v>295</v>
      </c>
      <c r="L10" s="297"/>
      <c r="M10" s="298"/>
      <c r="N10" s="593"/>
      <c r="O10" s="603"/>
      <c r="P10" s="604"/>
      <c r="Q10" s="604"/>
      <c r="R10" s="605"/>
      <c r="S10" s="295" t="s">
        <v>293</v>
      </c>
      <c r="T10" s="270" t="s">
        <v>294</v>
      </c>
      <c r="U10" s="269"/>
      <c r="V10" s="270" t="s">
        <v>264</v>
      </c>
      <c r="W10" s="269"/>
      <c r="X10" s="296" t="s">
        <v>295</v>
      </c>
      <c r="Y10" s="297"/>
    </row>
    <row r="11" spans="1:25" ht="12.75" customHeight="1">
      <c r="A11" s="593"/>
      <c r="B11" s="606"/>
      <c r="C11" s="607"/>
      <c r="D11" s="607"/>
      <c r="E11" s="608"/>
      <c r="F11" s="612"/>
      <c r="G11" s="614"/>
      <c r="H11" s="615"/>
      <c r="I11" s="618">
        <f>IF('②選手情報入力'!J10="","",'②選手情報入力'!J10)</f>
      </c>
      <c r="J11" s="619"/>
      <c r="K11" s="622"/>
      <c r="L11" s="291"/>
      <c r="N11" s="593"/>
      <c r="O11" s="606"/>
      <c r="P11" s="607"/>
      <c r="Q11" s="607"/>
      <c r="R11" s="608"/>
      <c r="S11" s="612"/>
      <c r="T11" s="614"/>
      <c r="U11" s="615"/>
      <c r="V11" s="618">
        <f>IF('②選手情報入力'!M10="","",'②選手情報入力'!M10)</f>
      </c>
      <c r="W11" s="619"/>
      <c r="X11" s="622"/>
      <c r="Y11" s="291"/>
    </row>
    <row r="12" spans="1:25" ht="12.75" customHeight="1">
      <c r="A12" s="594"/>
      <c r="B12" s="609"/>
      <c r="C12" s="610"/>
      <c r="D12" s="610"/>
      <c r="E12" s="611"/>
      <c r="F12" s="613"/>
      <c r="G12" s="616"/>
      <c r="H12" s="617"/>
      <c r="I12" s="620"/>
      <c r="J12" s="621"/>
      <c r="K12" s="623"/>
      <c r="L12" s="291"/>
      <c r="N12" s="594"/>
      <c r="O12" s="609"/>
      <c r="P12" s="610"/>
      <c r="Q12" s="610"/>
      <c r="R12" s="611"/>
      <c r="S12" s="613"/>
      <c r="T12" s="616"/>
      <c r="U12" s="617"/>
      <c r="V12" s="620"/>
      <c r="W12" s="621"/>
      <c r="X12" s="623"/>
      <c r="Y12" s="291"/>
    </row>
    <row r="13" spans="1:25" ht="14.25" customHeight="1">
      <c r="A13" s="339" t="s">
        <v>296</v>
      </c>
      <c r="B13" s="537"/>
      <c r="C13" s="538"/>
      <c r="D13" s="538"/>
      <c r="E13" s="539"/>
      <c r="F13" s="543"/>
      <c r="G13" s="545"/>
      <c r="H13" s="546"/>
      <c r="I13" s="549" t="str">
        <f>IF('②選手情報入力'!J10="","同上",'②選手情報入力'!K10)</f>
        <v>同上</v>
      </c>
      <c r="J13" s="550"/>
      <c r="K13" s="534"/>
      <c r="L13" s="291"/>
      <c r="N13" s="339" t="s">
        <v>296</v>
      </c>
      <c r="O13" s="537"/>
      <c r="P13" s="538"/>
      <c r="Q13" s="538"/>
      <c r="R13" s="539"/>
      <c r="S13" s="543"/>
      <c r="T13" s="545"/>
      <c r="U13" s="546"/>
      <c r="V13" s="549" t="str">
        <f>IF('②選手情報入力'!N10="","同上",'②選手情報入力'!N10)</f>
        <v>同上</v>
      </c>
      <c r="W13" s="550"/>
      <c r="X13" s="534"/>
      <c r="Y13" s="291"/>
    </row>
    <row r="14" spans="1:25" ht="15" customHeight="1" thickBot="1">
      <c r="A14" s="340" t="s">
        <v>297</v>
      </c>
      <c r="B14" s="540"/>
      <c r="C14" s="541"/>
      <c r="D14" s="541"/>
      <c r="E14" s="542"/>
      <c r="F14" s="544"/>
      <c r="G14" s="547"/>
      <c r="H14" s="548"/>
      <c r="I14" s="551"/>
      <c r="J14" s="552"/>
      <c r="K14" s="535"/>
      <c r="L14" s="291"/>
      <c r="N14" s="340" t="s">
        <v>297</v>
      </c>
      <c r="O14" s="540"/>
      <c r="P14" s="541"/>
      <c r="Q14" s="541"/>
      <c r="R14" s="542"/>
      <c r="S14" s="544"/>
      <c r="T14" s="547"/>
      <c r="U14" s="548"/>
      <c r="V14" s="551"/>
      <c r="W14" s="552"/>
      <c r="X14" s="535"/>
      <c r="Y14" s="291"/>
    </row>
    <row r="15" spans="1:25" ht="15" thickBot="1">
      <c r="A15" s="299" t="s">
        <v>298</v>
      </c>
      <c r="B15" s="300" t="s">
        <v>299</v>
      </c>
      <c r="C15" s="301"/>
      <c r="D15" s="301"/>
      <c r="E15" s="301"/>
      <c r="F15" s="301"/>
      <c r="G15" s="301"/>
      <c r="H15" s="301"/>
      <c r="I15" s="301"/>
      <c r="J15" s="301"/>
      <c r="K15" s="302"/>
      <c r="L15" s="291"/>
      <c r="N15" s="299" t="s">
        <v>298</v>
      </c>
      <c r="O15" s="300" t="s">
        <v>299</v>
      </c>
      <c r="P15" s="301"/>
      <c r="Q15" s="301"/>
      <c r="R15" s="301"/>
      <c r="S15" s="301"/>
      <c r="T15" s="301"/>
      <c r="U15" s="301"/>
      <c r="V15" s="301"/>
      <c r="W15" s="301"/>
      <c r="X15" s="302"/>
      <c r="Y15" s="291"/>
    </row>
    <row r="16" spans="1:25" ht="13.5">
      <c r="A16" s="303"/>
      <c r="B16" s="280"/>
      <c r="C16" s="280"/>
      <c r="D16" s="280"/>
      <c r="E16" s="280"/>
      <c r="F16" s="280"/>
      <c r="G16" s="280"/>
      <c r="H16" s="280"/>
      <c r="I16" s="280"/>
      <c r="J16" s="280"/>
      <c r="K16" s="281"/>
      <c r="L16" s="291"/>
      <c r="N16" s="303"/>
      <c r="O16" s="280"/>
      <c r="P16" s="280"/>
      <c r="Q16" s="280"/>
      <c r="R16" s="280"/>
      <c r="S16" s="280"/>
      <c r="T16" s="280"/>
      <c r="U16" s="280"/>
      <c r="V16" s="280"/>
      <c r="W16" s="280"/>
      <c r="X16" s="281"/>
      <c r="Y16" s="291"/>
    </row>
    <row r="17" spans="1:25" ht="14.25">
      <c r="A17" s="304" t="s">
        <v>273</v>
      </c>
      <c r="B17" s="280"/>
      <c r="C17" s="280"/>
      <c r="D17" s="280"/>
      <c r="E17" s="280"/>
      <c r="F17" s="280"/>
      <c r="G17" s="280"/>
      <c r="H17" s="280"/>
      <c r="I17" s="279"/>
      <c r="J17" s="282"/>
      <c r="K17" s="530" t="s">
        <v>364</v>
      </c>
      <c r="L17" s="531"/>
      <c r="M17" s="306"/>
      <c r="N17" s="304" t="s">
        <v>273</v>
      </c>
      <c r="O17" s="280"/>
      <c r="P17" s="280"/>
      <c r="Q17" s="280"/>
      <c r="R17" s="280"/>
      <c r="S17" s="280"/>
      <c r="T17" s="280"/>
      <c r="U17" s="280"/>
      <c r="V17" s="279"/>
      <c r="W17" s="282"/>
      <c r="X17" s="530" t="s">
        <v>364</v>
      </c>
      <c r="Y17" s="531"/>
    </row>
    <row r="18" spans="1:25" ht="14.25">
      <c r="A18" s="304" t="s">
        <v>274</v>
      </c>
      <c r="B18" s="280"/>
      <c r="C18" s="280"/>
      <c r="D18" s="280"/>
      <c r="E18" s="280"/>
      <c r="F18" s="280"/>
      <c r="G18" s="280"/>
      <c r="H18" s="280"/>
      <c r="I18" s="279"/>
      <c r="J18" s="282"/>
      <c r="K18" s="532" t="s">
        <v>300</v>
      </c>
      <c r="L18" s="533"/>
      <c r="M18" s="306"/>
      <c r="N18" s="304" t="s">
        <v>274</v>
      </c>
      <c r="O18" s="280"/>
      <c r="P18" s="280"/>
      <c r="Q18" s="280"/>
      <c r="R18" s="280"/>
      <c r="S18" s="280"/>
      <c r="T18" s="280"/>
      <c r="U18" s="280"/>
      <c r="V18" s="279"/>
      <c r="W18" s="282"/>
      <c r="X18" s="532" t="s">
        <v>300</v>
      </c>
      <c r="Y18" s="533"/>
    </row>
    <row r="19" spans="1:25" ht="14.25">
      <c r="A19" s="304" t="s">
        <v>275</v>
      </c>
      <c r="B19" s="280"/>
      <c r="C19" s="280"/>
      <c r="D19" s="280"/>
      <c r="E19" s="280"/>
      <c r="F19" s="280"/>
      <c r="G19" s="280"/>
      <c r="H19" s="280"/>
      <c r="I19" s="279"/>
      <c r="J19" s="282"/>
      <c r="K19" s="528" t="s">
        <v>301</v>
      </c>
      <c r="L19" s="529"/>
      <c r="M19" s="306"/>
      <c r="N19" s="304" t="s">
        <v>275</v>
      </c>
      <c r="O19" s="280"/>
      <c r="P19" s="280"/>
      <c r="Q19" s="280"/>
      <c r="R19" s="280"/>
      <c r="S19" s="280"/>
      <c r="T19" s="280"/>
      <c r="U19" s="280"/>
      <c r="V19" s="279"/>
      <c r="W19" s="282"/>
      <c r="X19" s="528" t="s">
        <v>301</v>
      </c>
      <c r="Y19" s="529"/>
    </row>
    <row r="20" spans="1:25" ht="45.75" customHeight="1">
      <c r="A20" s="307"/>
      <c r="B20" s="308"/>
      <c r="C20" s="308"/>
      <c r="D20" s="308"/>
      <c r="E20" s="308"/>
      <c r="F20" s="308"/>
      <c r="G20" s="308"/>
      <c r="H20" s="308"/>
      <c r="I20" s="308"/>
      <c r="J20" s="309"/>
      <c r="K20" s="310"/>
      <c r="L20" s="305"/>
      <c r="M20" s="311"/>
      <c r="N20" s="307"/>
      <c r="O20" s="308"/>
      <c r="P20" s="308"/>
      <c r="Q20" s="308"/>
      <c r="R20" s="308"/>
      <c r="S20" s="308"/>
      <c r="T20" s="308"/>
      <c r="U20" s="308"/>
      <c r="V20" s="308"/>
      <c r="W20" s="309"/>
      <c r="X20" s="310"/>
      <c r="Y20" s="305"/>
    </row>
    <row r="21" spans="1:24" ht="69" customHeight="1">
      <c r="A21" s="312"/>
      <c r="B21" s="313"/>
      <c r="C21" s="313"/>
      <c r="D21" s="313"/>
      <c r="E21" s="313"/>
      <c r="F21" s="313"/>
      <c r="G21" s="313"/>
      <c r="H21" s="313"/>
      <c r="I21" s="313"/>
      <c r="J21" s="314"/>
      <c r="K21" s="315"/>
      <c r="L21" s="316"/>
      <c r="M21" s="317"/>
      <c r="N21" s="312"/>
      <c r="O21" s="313"/>
      <c r="P21" s="313"/>
      <c r="Q21" s="313"/>
      <c r="R21" s="313"/>
      <c r="S21" s="313"/>
      <c r="T21" s="313"/>
      <c r="U21" s="313"/>
      <c r="V21" s="313"/>
      <c r="W21" s="314"/>
      <c r="X21" s="315"/>
    </row>
    <row r="22" spans="1:25" ht="26.25">
      <c r="A22" s="536" t="s">
        <v>363</v>
      </c>
      <c r="B22" s="536"/>
      <c r="C22" s="536"/>
      <c r="D22" s="536"/>
      <c r="E22" s="536"/>
      <c r="F22" s="536"/>
      <c r="G22" s="536"/>
      <c r="H22" s="536"/>
      <c r="I22" s="536"/>
      <c r="J22" s="536"/>
      <c r="K22" s="536"/>
      <c r="L22" s="291">
        <v>2</v>
      </c>
      <c r="N22" s="536" t="s">
        <v>363</v>
      </c>
      <c r="O22" s="536"/>
      <c r="P22" s="536"/>
      <c r="Q22" s="536"/>
      <c r="R22" s="536"/>
      <c r="S22" s="536"/>
      <c r="T22" s="536"/>
      <c r="U22" s="536"/>
      <c r="V22" s="536"/>
      <c r="W22" s="536"/>
      <c r="X22" s="536"/>
      <c r="Y22" s="256">
        <v>2</v>
      </c>
    </row>
    <row r="23" spans="1:23" ht="14.25" thickBot="1">
      <c r="A23" s="258"/>
      <c r="C23" s="259"/>
      <c r="D23" s="259" t="s">
        <v>303</v>
      </c>
      <c r="J23" s="292" t="s">
        <v>255</v>
      </c>
      <c r="L23" s="291"/>
      <c r="N23" s="258"/>
      <c r="P23" s="259"/>
      <c r="Q23" s="259" t="s">
        <v>303</v>
      </c>
      <c r="W23" s="292" t="s">
        <v>255</v>
      </c>
    </row>
    <row r="24" spans="1:24" ht="19.5" customHeight="1" thickBot="1">
      <c r="A24" s="261"/>
      <c r="B24" s="553" t="s">
        <v>279</v>
      </c>
      <c r="C24" s="554"/>
      <c r="D24" s="555">
        <f>IF('②選手情報入力'!I11="","",'②選手情報入力'!I11)</f>
      </c>
      <c r="E24" s="556"/>
      <c r="F24" s="556"/>
      <c r="G24" s="557"/>
      <c r="H24" s="320" t="s">
        <v>280</v>
      </c>
      <c r="I24" s="321"/>
      <c r="J24" s="322"/>
      <c r="K24" s="323"/>
      <c r="L24" s="291"/>
      <c r="N24" s="261"/>
      <c r="O24" s="553" t="s">
        <v>279</v>
      </c>
      <c r="P24" s="554"/>
      <c r="Q24" s="555">
        <f>IF('②選手情報入力'!L11="","",'②選手情報入力'!L11)</f>
      </c>
      <c r="R24" s="556"/>
      <c r="S24" s="556"/>
      <c r="T24" s="557"/>
      <c r="U24" s="320" t="s">
        <v>280</v>
      </c>
      <c r="V24" s="321"/>
      <c r="W24" s="322"/>
      <c r="X24" s="323"/>
    </row>
    <row r="25" spans="1:24" ht="21" customHeight="1">
      <c r="A25" s="264" t="s">
        <v>282</v>
      </c>
      <c r="B25" s="564">
        <f>IF('②選手情報入力'!$G$11="","",'②選手情報入力'!$G$11)</f>
      </c>
      <c r="C25" s="565"/>
      <c r="D25" s="558"/>
      <c r="E25" s="559"/>
      <c r="F25" s="559"/>
      <c r="G25" s="560"/>
      <c r="H25" s="568"/>
      <c r="I25" s="569"/>
      <c r="J25" s="569"/>
      <c r="K25" s="570"/>
      <c r="L25" s="291"/>
      <c r="N25" s="264" t="s">
        <v>282</v>
      </c>
      <c r="O25" s="564">
        <f>IF('②選手情報入力'!$G$11="","",'②選手情報入力'!$G$11)</f>
      </c>
      <c r="P25" s="565"/>
      <c r="Q25" s="558"/>
      <c r="R25" s="559"/>
      <c r="S25" s="559"/>
      <c r="T25" s="560"/>
      <c r="U25" s="568"/>
      <c r="V25" s="569"/>
      <c r="W25" s="569"/>
      <c r="X25" s="570"/>
    </row>
    <row r="26" spans="1:24" ht="19.5" customHeight="1" thickBot="1">
      <c r="A26" s="266"/>
      <c r="B26" s="566"/>
      <c r="C26" s="567"/>
      <c r="D26" s="561"/>
      <c r="E26" s="562"/>
      <c r="F26" s="562"/>
      <c r="G26" s="563"/>
      <c r="H26" s="571"/>
      <c r="I26" s="572"/>
      <c r="J26" s="572"/>
      <c r="K26" s="573"/>
      <c r="L26" s="291"/>
      <c r="N26" s="266"/>
      <c r="O26" s="566"/>
      <c r="P26" s="567"/>
      <c r="Q26" s="561"/>
      <c r="R26" s="562"/>
      <c r="S26" s="562"/>
      <c r="T26" s="563"/>
      <c r="U26" s="571"/>
      <c r="V26" s="572"/>
      <c r="W26" s="572"/>
      <c r="X26" s="573"/>
    </row>
    <row r="27" spans="1:24" ht="14.25">
      <c r="A27" s="293" t="s">
        <v>6</v>
      </c>
      <c r="B27" s="294"/>
      <c r="C27" s="270" t="s">
        <v>271</v>
      </c>
      <c r="D27" s="579">
        <f>IF('②選手情報入力'!$E$11="","",'②選手情報入力'!$E$11)</f>
      </c>
      <c r="E27" s="580"/>
      <c r="F27" s="580"/>
      <c r="G27" s="581"/>
      <c r="H27" s="571"/>
      <c r="I27" s="572"/>
      <c r="J27" s="572"/>
      <c r="K27" s="573"/>
      <c r="L27" s="291"/>
      <c r="N27" s="293" t="s">
        <v>6</v>
      </c>
      <c r="O27" s="294"/>
      <c r="P27" s="270" t="s">
        <v>271</v>
      </c>
      <c r="Q27" s="579">
        <f>IF('②選手情報入力'!$E$11="","",'②選手情報入力'!$E$11)</f>
      </c>
      <c r="R27" s="580"/>
      <c r="S27" s="580"/>
      <c r="T27" s="581"/>
      <c r="U27" s="571"/>
      <c r="V27" s="572"/>
      <c r="W27" s="572"/>
      <c r="X27" s="573"/>
    </row>
    <row r="28" spans="1:24" ht="14.25" customHeight="1">
      <c r="A28" s="582">
        <f>IF('②選手情報入力'!$B$11="","",'②選手情報入力'!$B$11)</f>
      </c>
      <c r="B28" s="583"/>
      <c r="C28" s="577" t="s">
        <v>286</v>
      </c>
      <c r="D28" s="586">
        <f>IF('②選手情報入力'!$D$11="","",'②選手情報入力'!$D$11)</f>
      </c>
      <c r="E28" s="587"/>
      <c r="F28" s="587"/>
      <c r="G28" s="588"/>
      <c r="H28" s="571"/>
      <c r="I28" s="572"/>
      <c r="J28" s="572"/>
      <c r="K28" s="573"/>
      <c r="L28" s="291"/>
      <c r="N28" s="582">
        <f>IF('②選手情報入力'!$B$11="","",'②選手情報入力'!$B$11)</f>
      </c>
      <c r="O28" s="583"/>
      <c r="P28" s="577" t="s">
        <v>286</v>
      </c>
      <c r="Q28" s="586">
        <f>IF('②選手情報入力'!$D$11="","",'②選手情報入力'!$D$11)</f>
      </c>
      <c r="R28" s="587"/>
      <c r="S28" s="587"/>
      <c r="T28" s="588"/>
      <c r="U28" s="571"/>
      <c r="V28" s="572"/>
      <c r="W28" s="572"/>
      <c r="X28" s="573"/>
    </row>
    <row r="29" spans="1:24" ht="13.5" customHeight="1" thickBot="1">
      <c r="A29" s="584"/>
      <c r="B29" s="585"/>
      <c r="C29" s="578"/>
      <c r="D29" s="589"/>
      <c r="E29" s="590"/>
      <c r="F29" s="590"/>
      <c r="G29" s="591"/>
      <c r="H29" s="574"/>
      <c r="I29" s="575"/>
      <c r="J29" s="575"/>
      <c r="K29" s="576"/>
      <c r="L29" s="291"/>
      <c r="N29" s="584"/>
      <c r="O29" s="585"/>
      <c r="P29" s="578"/>
      <c r="Q29" s="589"/>
      <c r="R29" s="590"/>
      <c r="S29" s="590"/>
      <c r="T29" s="591"/>
      <c r="U29" s="574"/>
      <c r="V29" s="575"/>
      <c r="W29" s="575"/>
      <c r="X29" s="576"/>
    </row>
    <row r="30" spans="1:24" ht="20.25" customHeight="1" thickBot="1" thickTop="1">
      <c r="A30" s="592" t="s">
        <v>289</v>
      </c>
      <c r="B30" s="595" t="s">
        <v>290</v>
      </c>
      <c r="C30" s="596"/>
      <c r="D30" s="596"/>
      <c r="E30" s="597"/>
      <c r="F30" s="598" t="s">
        <v>291</v>
      </c>
      <c r="G30" s="599"/>
      <c r="H30" s="600">
        <f>'①団体情報入力'!$D$5</f>
        <v>0</v>
      </c>
      <c r="I30" s="601"/>
      <c r="J30" s="601"/>
      <c r="K30" s="602"/>
      <c r="L30" s="291"/>
      <c r="N30" s="592" t="s">
        <v>289</v>
      </c>
      <c r="O30" s="595" t="s">
        <v>290</v>
      </c>
      <c r="P30" s="596"/>
      <c r="Q30" s="596"/>
      <c r="R30" s="597"/>
      <c r="S30" s="598" t="s">
        <v>291</v>
      </c>
      <c r="T30" s="599"/>
      <c r="U30" s="600">
        <f>'①団体情報入力'!$D$5</f>
        <v>0</v>
      </c>
      <c r="V30" s="601"/>
      <c r="W30" s="601"/>
      <c r="X30" s="602"/>
    </row>
    <row r="31" spans="1:24" ht="12.75" customHeight="1">
      <c r="A31" s="593"/>
      <c r="B31" s="603"/>
      <c r="C31" s="604"/>
      <c r="D31" s="604"/>
      <c r="E31" s="605"/>
      <c r="F31" s="295" t="s">
        <v>293</v>
      </c>
      <c r="G31" s="270" t="s">
        <v>294</v>
      </c>
      <c r="H31" s="269"/>
      <c r="I31" s="270" t="s">
        <v>264</v>
      </c>
      <c r="J31" s="269"/>
      <c r="K31" s="296" t="s">
        <v>295</v>
      </c>
      <c r="L31" s="297"/>
      <c r="M31" s="298"/>
      <c r="N31" s="593"/>
      <c r="O31" s="603"/>
      <c r="P31" s="604"/>
      <c r="Q31" s="604"/>
      <c r="R31" s="605"/>
      <c r="S31" s="295" t="s">
        <v>293</v>
      </c>
      <c r="T31" s="270" t="s">
        <v>294</v>
      </c>
      <c r="U31" s="269"/>
      <c r="V31" s="270" t="s">
        <v>264</v>
      </c>
      <c r="W31" s="269"/>
      <c r="X31" s="296" t="s">
        <v>295</v>
      </c>
    </row>
    <row r="32" spans="1:24" ht="12.75" customHeight="1">
      <c r="A32" s="593"/>
      <c r="B32" s="606"/>
      <c r="C32" s="607"/>
      <c r="D32" s="607"/>
      <c r="E32" s="608"/>
      <c r="F32" s="612"/>
      <c r="G32" s="614"/>
      <c r="H32" s="615"/>
      <c r="I32" s="618">
        <f>IF('②選手情報入力'!J11="","",'②選手情報入力'!J11)</f>
      </c>
      <c r="J32" s="619"/>
      <c r="K32" s="622"/>
      <c r="L32" s="291"/>
      <c r="N32" s="593"/>
      <c r="O32" s="606"/>
      <c r="P32" s="607"/>
      <c r="Q32" s="607"/>
      <c r="R32" s="608"/>
      <c r="S32" s="612"/>
      <c r="T32" s="614"/>
      <c r="U32" s="615"/>
      <c r="V32" s="618">
        <f>IF('②選手情報入力'!M11="","",'②選手情報入力'!M11)</f>
      </c>
      <c r="W32" s="619"/>
      <c r="X32" s="622"/>
    </row>
    <row r="33" spans="1:24" ht="12.75" customHeight="1">
      <c r="A33" s="594"/>
      <c r="B33" s="609"/>
      <c r="C33" s="610"/>
      <c r="D33" s="610"/>
      <c r="E33" s="611"/>
      <c r="F33" s="613"/>
      <c r="G33" s="616"/>
      <c r="H33" s="617"/>
      <c r="I33" s="620"/>
      <c r="J33" s="621"/>
      <c r="K33" s="623"/>
      <c r="L33" s="291"/>
      <c r="N33" s="594"/>
      <c r="O33" s="609"/>
      <c r="P33" s="610"/>
      <c r="Q33" s="610"/>
      <c r="R33" s="611"/>
      <c r="S33" s="613"/>
      <c r="T33" s="616"/>
      <c r="U33" s="617"/>
      <c r="V33" s="620"/>
      <c r="W33" s="621"/>
      <c r="X33" s="623"/>
    </row>
    <row r="34" spans="1:24" ht="14.25" customHeight="1">
      <c r="A34" s="339" t="s">
        <v>296</v>
      </c>
      <c r="B34" s="537"/>
      <c r="C34" s="538"/>
      <c r="D34" s="538"/>
      <c r="E34" s="539"/>
      <c r="F34" s="543"/>
      <c r="G34" s="545"/>
      <c r="H34" s="546"/>
      <c r="I34" s="549" t="str">
        <f>IF('②選手情報入力'!K11="","同上",'②選手情報入力'!K11)</f>
        <v>同上</v>
      </c>
      <c r="J34" s="550"/>
      <c r="K34" s="534"/>
      <c r="L34" s="291"/>
      <c r="N34" s="339" t="s">
        <v>296</v>
      </c>
      <c r="O34" s="537"/>
      <c r="P34" s="538"/>
      <c r="Q34" s="538"/>
      <c r="R34" s="539"/>
      <c r="S34" s="543"/>
      <c r="T34" s="545"/>
      <c r="U34" s="546"/>
      <c r="V34" s="549" t="str">
        <f>IF('②選手情報入力'!N11="","同上",'②選手情報入力'!N11)</f>
        <v>同上</v>
      </c>
      <c r="W34" s="550"/>
      <c r="X34" s="534"/>
    </row>
    <row r="35" spans="1:24" ht="15" customHeight="1" thickBot="1">
      <c r="A35" s="340" t="s">
        <v>297</v>
      </c>
      <c r="B35" s="540"/>
      <c r="C35" s="541"/>
      <c r="D35" s="541"/>
      <c r="E35" s="542"/>
      <c r="F35" s="544"/>
      <c r="G35" s="547"/>
      <c r="H35" s="548"/>
      <c r="I35" s="551"/>
      <c r="J35" s="552"/>
      <c r="K35" s="535"/>
      <c r="L35" s="291"/>
      <c r="N35" s="340" t="s">
        <v>297</v>
      </c>
      <c r="O35" s="540"/>
      <c r="P35" s="541"/>
      <c r="Q35" s="541"/>
      <c r="R35" s="542"/>
      <c r="S35" s="544"/>
      <c r="T35" s="547"/>
      <c r="U35" s="548"/>
      <c r="V35" s="551"/>
      <c r="W35" s="552"/>
      <c r="X35" s="535"/>
    </row>
    <row r="36" spans="1:24" ht="15" thickBot="1">
      <c r="A36" s="299" t="s">
        <v>298</v>
      </c>
      <c r="B36" s="300" t="s">
        <v>299</v>
      </c>
      <c r="C36" s="301"/>
      <c r="D36" s="301"/>
      <c r="E36" s="301"/>
      <c r="F36" s="301"/>
      <c r="G36" s="301"/>
      <c r="H36" s="301"/>
      <c r="I36" s="301"/>
      <c r="J36" s="301"/>
      <c r="K36" s="302"/>
      <c r="L36" s="291"/>
      <c r="N36" s="299" t="s">
        <v>298</v>
      </c>
      <c r="O36" s="300" t="s">
        <v>299</v>
      </c>
      <c r="P36" s="301"/>
      <c r="Q36" s="301"/>
      <c r="R36" s="301"/>
      <c r="S36" s="301"/>
      <c r="T36" s="301"/>
      <c r="U36" s="301"/>
      <c r="V36" s="301"/>
      <c r="W36" s="301"/>
      <c r="X36" s="302"/>
    </row>
    <row r="37" spans="1:24" ht="13.5">
      <c r="A37" s="303"/>
      <c r="B37" s="280"/>
      <c r="C37" s="280"/>
      <c r="D37" s="280"/>
      <c r="E37" s="280"/>
      <c r="F37" s="280"/>
      <c r="G37" s="280"/>
      <c r="H37" s="280"/>
      <c r="I37" s="280"/>
      <c r="J37" s="280"/>
      <c r="K37" s="281"/>
      <c r="L37" s="291"/>
      <c r="N37" s="303"/>
      <c r="O37" s="280"/>
      <c r="P37" s="280"/>
      <c r="Q37" s="280"/>
      <c r="R37" s="280"/>
      <c r="S37" s="280"/>
      <c r="T37" s="280"/>
      <c r="U37" s="280"/>
      <c r="V37" s="280"/>
      <c r="W37" s="280"/>
      <c r="X37" s="281"/>
    </row>
    <row r="38" spans="1:25" ht="14.25">
      <c r="A38" s="304" t="s">
        <v>273</v>
      </c>
      <c r="B38" s="280"/>
      <c r="C38" s="280"/>
      <c r="D38" s="280"/>
      <c r="E38" s="280"/>
      <c r="F38" s="280"/>
      <c r="G38" s="280"/>
      <c r="H38" s="280"/>
      <c r="I38" s="279"/>
      <c r="J38" s="282"/>
      <c r="K38" s="530" t="s">
        <v>364</v>
      </c>
      <c r="L38" s="531"/>
      <c r="M38" s="306"/>
      <c r="N38" s="304" t="s">
        <v>273</v>
      </c>
      <c r="O38" s="280"/>
      <c r="P38" s="280"/>
      <c r="Q38" s="280"/>
      <c r="R38" s="280"/>
      <c r="S38" s="280"/>
      <c r="T38" s="280"/>
      <c r="U38" s="280"/>
      <c r="V38" s="279"/>
      <c r="W38" s="282"/>
      <c r="X38" s="530" t="s">
        <v>364</v>
      </c>
      <c r="Y38" s="531"/>
    </row>
    <row r="39" spans="1:25" ht="14.25">
      <c r="A39" s="304" t="s">
        <v>274</v>
      </c>
      <c r="B39" s="280"/>
      <c r="C39" s="280"/>
      <c r="D39" s="280"/>
      <c r="E39" s="280"/>
      <c r="F39" s="280"/>
      <c r="G39" s="280"/>
      <c r="H39" s="280"/>
      <c r="I39" s="279"/>
      <c r="J39" s="282"/>
      <c r="K39" s="532" t="s">
        <v>300</v>
      </c>
      <c r="L39" s="533"/>
      <c r="M39" s="306"/>
      <c r="N39" s="304" t="s">
        <v>274</v>
      </c>
      <c r="O39" s="280"/>
      <c r="P39" s="280"/>
      <c r="Q39" s="280"/>
      <c r="R39" s="280"/>
      <c r="S39" s="280"/>
      <c r="T39" s="280"/>
      <c r="U39" s="280"/>
      <c r="V39" s="279"/>
      <c r="W39" s="282"/>
      <c r="X39" s="532" t="s">
        <v>300</v>
      </c>
      <c r="Y39" s="533"/>
    </row>
    <row r="40" spans="1:25" ht="14.25">
      <c r="A40" s="304" t="s">
        <v>275</v>
      </c>
      <c r="B40" s="280"/>
      <c r="C40" s="280"/>
      <c r="D40" s="280"/>
      <c r="E40" s="280"/>
      <c r="F40" s="280"/>
      <c r="G40" s="280"/>
      <c r="H40" s="280"/>
      <c r="I40" s="279"/>
      <c r="J40" s="282"/>
      <c r="K40" s="528" t="s">
        <v>301</v>
      </c>
      <c r="L40" s="529"/>
      <c r="M40" s="306"/>
      <c r="N40" s="304" t="s">
        <v>275</v>
      </c>
      <c r="O40" s="280"/>
      <c r="P40" s="280"/>
      <c r="Q40" s="280"/>
      <c r="R40" s="280"/>
      <c r="S40" s="280"/>
      <c r="T40" s="280"/>
      <c r="U40" s="280"/>
      <c r="V40" s="279"/>
      <c r="W40" s="282"/>
      <c r="X40" s="528" t="s">
        <v>301</v>
      </c>
      <c r="Y40" s="529"/>
    </row>
    <row r="41" spans="1:24" ht="14.25">
      <c r="A41" s="307"/>
      <c r="B41" s="308"/>
      <c r="C41" s="308"/>
      <c r="D41" s="308"/>
      <c r="E41" s="308"/>
      <c r="F41" s="308"/>
      <c r="G41" s="308"/>
      <c r="H41" s="308"/>
      <c r="I41" s="308"/>
      <c r="J41" s="309"/>
      <c r="K41" s="310"/>
      <c r="L41" s="305"/>
      <c r="M41" s="311"/>
      <c r="N41" s="307"/>
      <c r="O41" s="308"/>
      <c r="P41" s="308"/>
      <c r="Q41" s="308"/>
      <c r="R41" s="308"/>
      <c r="S41" s="308"/>
      <c r="T41" s="308"/>
      <c r="U41" s="308"/>
      <c r="V41" s="308"/>
      <c r="W41" s="309"/>
      <c r="X41" s="310"/>
    </row>
    <row r="42" spans="1:24" ht="8.25" customHeight="1">
      <c r="A42" s="312"/>
      <c r="B42" s="313"/>
      <c r="C42" s="313"/>
      <c r="D42" s="313"/>
      <c r="E42" s="313"/>
      <c r="F42" s="313"/>
      <c r="G42" s="313"/>
      <c r="H42" s="313"/>
      <c r="I42" s="313"/>
      <c r="J42" s="314"/>
      <c r="K42" s="315"/>
      <c r="L42" s="316"/>
      <c r="M42" s="317"/>
      <c r="N42" s="312"/>
      <c r="O42" s="313"/>
      <c r="P42" s="313"/>
      <c r="Q42" s="313"/>
      <c r="R42" s="313"/>
      <c r="S42" s="313"/>
      <c r="T42" s="313"/>
      <c r="U42" s="313"/>
      <c r="V42" s="313"/>
      <c r="W42" s="314"/>
      <c r="X42" s="315"/>
    </row>
    <row r="43" spans="1:25" ht="26.25">
      <c r="A43" s="536" t="s">
        <v>362</v>
      </c>
      <c r="B43" s="536"/>
      <c r="C43" s="536"/>
      <c r="D43" s="536"/>
      <c r="E43" s="536"/>
      <c r="F43" s="536"/>
      <c r="G43" s="536"/>
      <c r="H43" s="536"/>
      <c r="I43" s="536"/>
      <c r="J43" s="536"/>
      <c r="K43" s="536"/>
      <c r="L43" s="291">
        <v>3</v>
      </c>
      <c r="N43" s="536" t="s">
        <v>362</v>
      </c>
      <c r="O43" s="536"/>
      <c r="P43" s="536"/>
      <c r="Q43" s="536"/>
      <c r="R43" s="536"/>
      <c r="S43" s="536"/>
      <c r="T43" s="536"/>
      <c r="U43" s="536"/>
      <c r="V43" s="536"/>
      <c r="W43" s="536"/>
      <c r="X43" s="536"/>
      <c r="Y43" s="256">
        <v>3</v>
      </c>
    </row>
    <row r="44" spans="1:23" ht="14.25" thickBot="1">
      <c r="A44" s="258"/>
      <c r="C44" s="259"/>
      <c r="D44" s="259" t="s">
        <v>303</v>
      </c>
      <c r="J44" s="292" t="s">
        <v>255</v>
      </c>
      <c r="L44" s="291"/>
      <c r="N44" s="258"/>
      <c r="P44" s="259"/>
      <c r="Q44" s="259" t="s">
        <v>303</v>
      </c>
      <c r="W44" s="292" t="s">
        <v>255</v>
      </c>
    </row>
    <row r="45" spans="1:24" ht="19.5" customHeight="1" thickBot="1">
      <c r="A45" s="261"/>
      <c r="B45" s="553" t="s">
        <v>279</v>
      </c>
      <c r="C45" s="554"/>
      <c r="D45" s="555">
        <f>IF('②選手情報入力'!I12="","",'②選手情報入力'!I12)</f>
      </c>
      <c r="E45" s="556"/>
      <c r="F45" s="556"/>
      <c r="G45" s="557"/>
      <c r="H45" s="320" t="s">
        <v>280</v>
      </c>
      <c r="I45" s="321"/>
      <c r="J45" s="322"/>
      <c r="K45" s="323"/>
      <c r="L45" s="291"/>
      <c r="N45" s="261"/>
      <c r="O45" s="553" t="s">
        <v>279</v>
      </c>
      <c r="P45" s="554"/>
      <c r="Q45" s="555">
        <f>IF('②選手情報入力'!L12="","",'②選手情報入力'!L12)</f>
      </c>
      <c r="R45" s="556"/>
      <c r="S45" s="556"/>
      <c r="T45" s="557"/>
      <c r="U45" s="320" t="s">
        <v>280</v>
      </c>
      <c r="V45" s="321"/>
      <c r="W45" s="322"/>
      <c r="X45" s="323"/>
    </row>
    <row r="46" spans="1:24" ht="21" customHeight="1">
      <c r="A46" s="264" t="s">
        <v>282</v>
      </c>
      <c r="B46" s="564">
        <f>IF('②選手情報入力'!$G$12="","",'②選手情報入力'!$G$12)</f>
      </c>
      <c r="C46" s="565"/>
      <c r="D46" s="558"/>
      <c r="E46" s="559"/>
      <c r="F46" s="559"/>
      <c r="G46" s="560"/>
      <c r="H46" s="568"/>
      <c r="I46" s="569"/>
      <c r="J46" s="569"/>
      <c r="K46" s="570"/>
      <c r="L46" s="291"/>
      <c r="N46" s="264" t="s">
        <v>282</v>
      </c>
      <c r="O46" s="564">
        <f>IF('②選手情報入力'!$G$12="","",'②選手情報入力'!$G$12)</f>
      </c>
      <c r="P46" s="565"/>
      <c r="Q46" s="558"/>
      <c r="R46" s="559"/>
      <c r="S46" s="559"/>
      <c r="T46" s="560"/>
      <c r="U46" s="568"/>
      <c r="V46" s="569"/>
      <c r="W46" s="569"/>
      <c r="X46" s="570"/>
    </row>
    <row r="47" spans="1:24" ht="19.5" customHeight="1" thickBot="1">
      <c r="A47" s="266"/>
      <c r="B47" s="566"/>
      <c r="C47" s="567"/>
      <c r="D47" s="561"/>
      <c r="E47" s="562"/>
      <c r="F47" s="562"/>
      <c r="G47" s="563"/>
      <c r="H47" s="571"/>
      <c r="I47" s="572"/>
      <c r="J47" s="572"/>
      <c r="K47" s="573"/>
      <c r="L47" s="291"/>
      <c r="N47" s="266"/>
      <c r="O47" s="566"/>
      <c r="P47" s="567"/>
      <c r="Q47" s="561"/>
      <c r="R47" s="562"/>
      <c r="S47" s="562"/>
      <c r="T47" s="563"/>
      <c r="U47" s="571"/>
      <c r="V47" s="572"/>
      <c r="W47" s="572"/>
      <c r="X47" s="573"/>
    </row>
    <row r="48" spans="1:24" ht="14.25">
      <c r="A48" s="293" t="s">
        <v>6</v>
      </c>
      <c r="B48" s="294"/>
      <c r="C48" s="270" t="s">
        <v>271</v>
      </c>
      <c r="D48" s="579">
        <f>IF('②選手情報入力'!$E$12="","",'②選手情報入力'!$E$12)</f>
      </c>
      <c r="E48" s="580"/>
      <c r="F48" s="580"/>
      <c r="G48" s="581"/>
      <c r="H48" s="571"/>
      <c r="I48" s="572"/>
      <c r="J48" s="572"/>
      <c r="K48" s="573"/>
      <c r="L48" s="291"/>
      <c r="N48" s="293" t="s">
        <v>6</v>
      </c>
      <c r="O48" s="294"/>
      <c r="P48" s="270" t="s">
        <v>271</v>
      </c>
      <c r="Q48" s="579">
        <f>IF('②選手情報入力'!$E$12="","",'②選手情報入力'!$E$12)</f>
      </c>
      <c r="R48" s="580"/>
      <c r="S48" s="580"/>
      <c r="T48" s="581"/>
      <c r="U48" s="571"/>
      <c r="V48" s="572"/>
      <c r="W48" s="572"/>
      <c r="X48" s="573"/>
    </row>
    <row r="49" spans="1:24" ht="14.25" customHeight="1">
      <c r="A49" s="582">
        <f>IF('②選手情報入力'!$B$12="","",'②選手情報入力'!$B$12)</f>
      </c>
      <c r="B49" s="583"/>
      <c r="C49" s="577" t="s">
        <v>286</v>
      </c>
      <c r="D49" s="586">
        <f>IF('②選手情報入力'!$D$12="","",'②選手情報入力'!$D$12)</f>
      </c>
      <c r="E49" s="587"/>
      <c r="F49" s="587"/>
      <c r="G49" s="588"/>
      <c r="H49" s="571"/>
      <c r="I49" s="572"/>
      <c r="J49" s="572"/>
      <c r="K49" s="573"/>
      <c r="L49" s="291"/>
      <c r="N49" s="582">
        <f>IF('②選手情報入力'!$B$12="","",'②選手情報入力'!$B$12)</f>
      </c>
      <c r="O49" s="583"/>
      <c r="P49" s="577" t="s">
        <v>286</v>
      </c>
      <c r="Q49" s="586">
        <f>IF('②選手情報入力'!$D$12="","",'②選手情報入力'!$D$12)</f>
      </c>
      <c r="R49" s="587"/>
      <c r="S49" s="587"/>
      <c r="T49" s="588"/>
      <c r="U49" s="571"/>
      <c r="V49" s="572"/>
      <c r="W49" s="572"/>
      <c r="X49" s="573"/>
    </row>
    <row r="50" spans="1:24" ht="13.5" customHeight="1" thickBot="1">
      <c r="A50" s="584"/>
      <c r="B50" s="585"/>
      <c r="C50" s="578"/>
      <c r="D50" s="589"/>
      <c r="E50" s="590"/>
      <c r="F50" s="590"/>
      <c r="G50" s="591"/>
      <c r="H50" s="574"/>
      <c r="I50" s="575"/>
      <c r="J50" s="575"/>
      <c r="K50" s="576"/>
      <c r="L50" s="291"/>
      <c r="N50" s="584"/>
      <c r="O50" s="585"/>
      <c r="P50" s="578"/>
      <c r="Q50" s="589"/>
      <c r="R50" s="590"/>
      <c r="S50" s="590"/>
      <c r="T50" s="591"/>
      <c r="U50" s="574"/>
      <c r="V50" s="575"/>
      <c r="W50" s="575"/>
      <c r="X50" s="576"/>
    </row>
    <row r="51" spans="1:24" ht="20.25" customHeight="1" thickBot="1" thickTop="1">
      <c r="A51" s="592" t="s">
        <v>289</v>
      </c>
      <c r="B51" s="595" t="s">
        <v>290</v>
      </c>
      <c r="C51" s="596"/>
      <c r="D51" s="596"/>
      <c r="E51" s="597"/>
      <c r="F51" s="598" t="s">
        <v>291</v>
      </c>
      <c r="G51" s="599"/>
      <c r="H51" s="600">
        <f>'①団体情報入力'!$D$5</f>
        <v>0</v>
      </c>
      <c r="I51" s="601"/>
      <c r="J51" s="601"/>
      <c r="K51" s="602"/>
      <c r="L51" s="291"/>
      <c r="N51" s="592" t="s">
        <v>289</v>
      </c>
      <c r="O51" s="595" t="s">
        <v>290</v>
      </c>
      <c r="P51" s="596"/>
      <c r="Q51" s="596"/>
      <c r="R51" s="597"/>
      <c r="S51" s="598" t="s">
        <v>291</v>
      </c>
      <c r="T51" s="599"/>
      <c r="U51" s="600">
        <f>'①団体情報入力'!$D$5</f>
        <v>0</v>
      </c>
      <c r="V51" s="601"/>
      <c r="W51" s="601"/>
      <c r="X51" s="602"/>
    </row>
    <row r="52" spans="1:24" ht="12.75" customHeight="1">
      <c r="A52" s="593"/>
      <c r="B52" s="603"/>
      <c r="C52" s="604"/>
      <c r="D52" s="604"/>
      <c r="E52" s="605"/>
      <c r="F52" s="295" t="s">
        <v>293</v>
      </c>
      <c r="G52" s="270" t="s">
        <v>294</v>
      </c>
      <c r="H52" s="269"/>
      <c r="I52" s="270" t="s">
        <v>264</v>
      </c>
      <c r="J52" s="269"/>
      <c r="K52" s="296" t="s">
        <v>295</v>
      </c>
      <c r="L52" s="297"/>
      <c r="M52" s="298"/>
      <c r="N52" s="593"/>
      <c r="O52" s="603"/>
      <c r="P52" s="604"/>
      <c r="Q52" s="604"/>
      <c r="R52" s="605"/>
      <c r="S52" s="295" t="s">
        <v>293</v>
      </c>
      <c r="T52" s="270" t="s">
        <v>294</v>
      </c>
      <c r="U52" s="269"/>
      <c r="V52" s="270" t="s">
        <v>264</v>
      </c>
      <c r="W52" s="269"/>
      <c r="X52" s="296" t="s">
        <v>295</v>
      </c>
    </row>
    <row r="53" spans="1:24" ht="12.75" customHeight="1">
      <c r="A53" s="593"/>
      <c r="B53" s="606"/>
      <c r="C53" s="607"/>
      <c r="D53" s="607"/>
      <c r="E53" s="608"/>
      <c r="F53" s="612"/>
      <c r="G53" s="614"/>
      <c r="H53" s="615"/>
      <c r="I53" s="618">
        <f>IF('②選手情報入力'!J12="","",'②選手情報入力'!J12)</f>
      </c>
      <c r="J53" s="619"/>
      <c r="K53" s="622"/>
      <c r="L53" s="291"/>
      <c r="N53" s="593"/>
      <c r="O53" s="606"/>
      <c r="P53" s="607"/>
      <c r="Q53" s="607"/>
      <c r="R53" s="608"/>
      <c r="S53" s="612"/>
      <c r="T53" s="614"/>
      <c r="U53" s="615"/>
      <c r="V53" s="618">
        <f>IF('②選手情報入力'!M12="","",'②選手情報入力'!M12)</f>
      </c>
      <c r="W53" s="619"/>
      <c r="X53" s="622"/>
    </row>
    <row r="54" spans="1:24" ht="12.75" customHeight="1">
      <c r="A54" s="594"/>
      <c r="B54" s="609"/>
      <c r="C54" s="610"/>
      <c r="D54" s="610"/>
      <c r="E54" s="611"/>
      <c r="F54" s="613"/>
      <c r="G54" s="616"/>
      <c r="H54" s="617"/>
      <c r="I54" s="620"/>
      <c r="J54" s="621"/>
      <c r="K54" s="623"/>
      <c r="L54" s="291"/>
      <c r="N54" s="594"/>
      <c r="O54" s="609"/>
      <c r="P54" s="610"/>
      <c r="Q54" s="610"/>
      <c r="R54" s="611"/>
      <c r="S54" s="613"/>
      <c r="T54" s="616"/>
      <c r="U54" s="617"/>
      <c r="V54" s="620"/>
      <c r="W54" s="621"/>
      <c r="X54" s="623"/>
    </row>
    <row r="55" spans="1:24" ht="14.25" customHeight="1">
      <c r="A55" s="339" t="s">
        <v>296</v>
      </c>
      <c r="B55" s="537"/>
      <c r="C55" s="538"/>
      <c r="D55" s="538"/>
      <c r="E55" s="539"/>
      <c r="F55" s="543"/>
      <c r="G55" s="545"/>
      <c r="H55" s="546"/>
      <c r="I55" s="549" t="str">
        <f>IF('②選手情報入力'!K12="","同上",'②選手情報入力'!K12)</f>
        <v>同上</v>
      </c>
      <c r="J55" s="550"/>
      <c r="K55" s="534"/>
      <c r="L55" s="291"/>
      <c r="N55" s="339" t="s">
        <v>296</v>
      </c>
      <c r="O55" s="537"/>
      <c r="P55" s="538"/>
      <c r="Q55" s="538"/>
      <c r="R55" s="539"/>
      <c r="S55" s="543"/>
      <c r="T55" s="545"/>
      <c r="U55" s="546"/>
      <c r="V55" s="549" t="str">
        <f>IF('②選手情報入力'!N12="","同上",'②選手情報入力'!N12)</f>
        <v>同上</v>
      </c>
      <c r="W55" s="550"/>
      <c r="X55" s="534"/>
    </row>
    <row r="56" spans="1:24" ht="15" customHeight="1" thickBot="1">
      <c r="A56" s="340" t="s">
        <v>297</v>
      </c>
      <c r="B56" s="540"/>
      <c r="C56" s="541"/>
      <c r="D56" s="541"/>
      <c r="E56" s="542"/>
      <c r="F56" s="544"/>
      <c r="G56" s="547"/>
      <c r="H56" s="548"/>
      <c r="I56" s="551"/>
      <c r="J56" s="552"/>
      <c r="K56" s="535"/>
      <c r="L56" s="291"/>
      <c r="N56" s="340" t="s">
        <v>297</v>
      </c>
      <c r="O56" s="540"/>
      <c r="P56" s="541"/>
      <c r="Q56" s="541"/>
      <c r="R56" s="542"/>
      <c r="S56" s="544"/>
      <c r="T56" s="547"/>
      <c r="U56" s="548"/>
      <c r="V56" s="551"/>
      <c r="W56" s="552"/>
      <c r="X56" s="535"/>
    </row>
    <row r="57" spans="1:24" ht="15" thickBot="1">
      <c r="A57" s="299" t="s">
        <v>298</v>
      </c>
      <c r="B57" s="300" t="s">
        <v>299</v>
      </c>
      <c r="C57" s="301"/>
      <c r="D57" s="301"/>
      <c r="E57" s="301"/>
      <c r="F57" s="301"/>
      <c r="G57" s="301"/>
      <c r="H57" s="301"/>
      <c r="I57" s="301"/>
      <c r="J57" s="301"/>
      <c r="K57" s="302"/>
      <c r="L57" s="291"/>
      <c r="N57" s="299" t="s">
        <v>298</v>
      </c>
      <c r="O57" s="300" t="s">
        <v>299</v>
      </c>
      <c r="P57" s="301"/>
      <c r="Q57" s="301"/>
      <c r="R57" s="301"/>
      <c r="S57" s="301"/>
      <c r="T57" s="301"/>
      <c r="U57" s="301"/>
      <c r="V57" s="301"/>
      <c r="W57" s="301"/>
      <c r="X57" s="302"/>
    </row>
    <row r="58" spans="1:24" ht="13.5">
      <c r="A58" s="303"/>
      <c r="B58" s="280"/>
      <c r="C58" s="280"/>
      <c r="D58" s="280"/>
      <c r="E58" s="280"/>
      <c r="F58" s="280"/>
      <c r="G58" s="280"/>
      <c r="H58" s="280"/>
      <c r="I58" s="280"/>
      <c r="J58" s="280"/>
      <c r="K58" s="281"/>
      <c r="L58" s="291"/>
      <c r="N58" s="303"/>
      <c r="O58" s="280"/>
      <c r="P58" s="280"/>
      <c r="Q58" s="280"/>
      <c r="R58" s="280"/>
      <c r="S58" s="280"/>
      <c r="T58" s="280"/>
      <c r="U58" s="280"/>
      <c r="V58" s="280"/>
      <c r="W58" s="280"/>
      <c r="X58" s="281"/>
    </row>
    <row r="59" spans="1:25" ht="14.25">
      <c r="A59" s="304" t="s">
        <v>273</v>
      </c>
      <c r="B59" s="280"/>
      <c r="C59" s="280"/>
      <c r="D59" s="280"/>
      <c r="E59" s="280"/>
      <c r="F59" s="280"/>
      <c r="G59" s="280"/>
      <c r="H59" s="280"/>
      <c r="I59" s="279"/>
      <c r="J59" s="282"/>
      <c r="K59" s="530" t="s">
        <v>364</v>
      </c>
      <c r="L59" s="531"/>
      <c r="M59" s="306"/>
      <c r="N59" s="304" t="s">
        <v>273</v>
      </c>
      <c r="O59" s="280"/>
      <c r="P59" s="280"/>
      <c r="Q59" s="280"/>
      <c r="R59" s="280"/>
      <c r="S59" s="280"/>
      <c r="T59" s="280"/>
      <c r="U59" s="280"/>
      <c r="V59" s="279"/>
      <c r="W59" s="282"/>
      <c r="X59" s="530" t="s">
        <v>364</v>
      </c>
      <c r="Y59" s="531"/>
    </row>
    <row r="60" spans="1:25" ht="14.25">
      <c r="A60" s="304" t="s">
        <v>274</v>
      </c>
      <c r="B60" s="280"/>
      <c r="C60" s="280"/>
      <c r="D60" s="280"/>
      <c r="E60" s="280"/>
      <c r="F60" s="280"/>
      <c r="G60" s="280"/>
      <c r="H60" s="280"/>
      <c r="I60" s="279"/>
      <c r="J60" s="282"/>
      <c r="K60" s="532" t="s">
        <v>300</v>
      </c>
      <c r="L60" s="533"/>
      <c r="M60" s="306"/>
      <c r="N60" s="304" t="s">
        <v>274</v>
      </c>
      <c r="O60" s="280"/>
      <c r="P60" s="280"/>
      <c r="Q60" s="280"/>
      <c r="R60" s="280"/>
      <c r="S60" s="280"/>
      <c r="T60" s="280"/>
      <c r="U60" s="280"/>
      <c r="V60" s="279"/>
      <c r="W60" s="282"/>
      <c r="X60" s="532" t="s">
        <v>300</v>
      </c>
      <c r="Y60" s="533"/>
    </row>
    <row r="61" spans="1:25" ht="14.25">
      <c r="A61" s="304" t="s">
        <v>275</v>
      </c>
      <c r="B61" s="280"/>
      <c r="C61" s="280"/>
      <c r="D61" s="280"/>
      <c r="E61" s="280"/>
      <c r="F61" s="280"/>
      <c r="G61" s="280"/>
      <c r="H61" s="280"/>
      <c r="I61" s="279"/>
      <c r="J61" s="282"/>
      <c r="K61" s="528" t="s">
        <v>301</v>
      </c>
      <c r="L61" s="529"/>
      <c r="M61" s="306"/>
      <c r="N61" s="304" t="s">
        <v>275</v>
      </c>
      <c r="O61" s="280"/>
      <c r="P61" s="280"/>
      <c r="Q61" s="280"/>
      <c r="R61" s="280"/>
      <c r="S61" s="280"/>
      <c r="T61" s="280"/>
      <c r="U61" s="280"/>
      <c r="V61" s="279"/>
      <c r="W61" s="282"/>
      <c r="X61" s="528" t="s">
        <v>301</v>
      </c>
      <c r="Y61" s="529"/>
    </row>
    <row r="62" spans="1:24" ht="14.25">
      <c r="A62" s="307"/>
      <c r="B62" s="308"/>
      <c r="C62" s="308"/>
      <c r="D62" s="308"/>
      <c r="E62" s="308"/>
      <c r="F62" s="308"/>
      <c r="G62" s="308"/>
      <c r="H62" s="308"/>
      <c r="I62" s="308"/>
      <c r="J62" s="309"/>
      <c r="K62" s="310"/>
      <c r="L62" s="305"/>
      <c r="M62" s="311"/>
      <c r="N62" s="307"/>
      <c r="O62" s="308"/>
      <c r="P62" s="308"/>
      <c r="Q62" s="308"/>
      <c r="R62" s="308"/>
      <c r="S62" s="308"/>
      <c r="T62" s="308"/>
      <c r="U62" s="308"/>
      <c r="V62" s="308"/>
      <c r="W62" s="309"/>
      <c r="X62" s="310"/>
    </row>
    <row r="63" spans="1:25" ht="71.25" customHeight="1">
      <c r="A63" s="312"/>
      <c r="B63" s="313"/>
      <c r="C63" s="313"/>
      <c r="D63" s="313"/>
      <c r="E63" s="313"/>
      <c r="F63" s="313"/>
      <c r="G63" s="313"/>
      <c r="H63" s="313"/>
      <c r="I63" s="313"/>
      <c r="J63" s="314"/>
      <c r="K63" s="315"/>
      <c r="L63" s="316"/>
      <c r="M63" s="317"/>
      <c r="N63" s="312"/>
      <c r="O63" s="313"/>
      <c r="P63" s="313"/>
      <c r="Q63" s="313"/>
      <c r="R63" s="313"/>
      <c r="S63" s="313"/>
      <c r="T63" s="313"/>
      <c r="U63" s="313"/>
      <c r="V63" s="313"/>
      <c r="W63" s="314"/>
      <c r="X63" s="315"/>
      <c r="Y63" s="318"/>
    </row>
    <row r="64" spans="1:25" ht="26.25">
      <c r="A64" s="536" t="s">
        <v>362</v>
      </c>
      <c r="B64" s="536"/>
      <c r="C64" s="536"/>
      <c r="D64" s="536"/>
      <c r="E64" s="536"/>
      <c r="F64" s="536"/>
      <c r="G64" s="536"/>
      <c r="H64" s="536"/>
      <c r="I64" s="536"/>
      <c r="J64" s="536"/>
      <c r="K64" s="536"/>
      <c r="L64" s="291">
        <v>4</v>
      </c>
      <c r="N64" s="536" t="s">
        <v>363</v>
      </c>
      <c r="O64" s="536"/>
      <c r="P64" s="536"/>
      <c r="Q64" s="536"/>
      <c r="R64" s="536"/>
      <c r="S64" s="536"/>
      <c r="T64" s="536"/>
      <c r="U64" s="536"/>
      <c r="V64" s="536"/>
      <c r="W64" s="536"/>
      <c r="X64" s="536"/>
      <c r="Y64" s="256">
        <v>4</v>
      </c>
    </row>
    <row r="65" spans="1:23" ht="14.25" thickBot="1">
      <c r="A65" s="258"/>
      <c r="C65" s="259"/>
      <c r="D65" s="259" t="s">
        <v>303</v>
      </c>
      <c r="J65" s="292" t="s">
        <v>255</v>
      </c>
      <c r="L65" s="291"/>
      <c r="N65" s="258"/>
      <c r="P65" s="259"/>
      <c r="Q65" s="259" t="s">
        <v>303</v>
      </c>
      <c r="W65" s="292" t="s">
        <v>255</v>
      </c>
    </row>
    <row r="66" spans="1:24" ht="19.5" customHeight="1" thickBot="1">
      <c r="A66" s="261"/>
      <c r="B66" s="553" t="s">
        <v>279</v>
      </c>
      <c r="C66" s="554"/>
      <c r="D66" s="555">
        <f>IF('②選手情報入力'!I13="","",'②選手情報入力'!I13)</f>
      </c>
      <c r="E66" s="556"/>
      <c r="F66" s="556"/>
      <c r="G66" s="557"/>
      <c r="H66" s="320" t="s">
        <v>280</v>
      </c>
      <c r="I66" s="321"/>
      <c r="J66" s="322"/>
      <c r="K66" s="323"/>
      <c r="L66" s="291"/>
      <c r="N66" s="261"/>
      <c r="O66" s="553" t="s">
        <v>279</v>
      </c>
      <c r="P66" s="554"/>
      <c r="Q66" s="555">
        <f>IF('②選手情報入力'!L13="","",'②選手情報入力'!L13)</f>
      </c>
      <c r="R66" s="556"/>
      <c r="S66" s="556"/>
      <c r="T66" s="557"/>
      <c r="U66" s="320" t="s">
        <v>280</v>
      </c>
      <c r="V66" s="321"/>
      <c r="W66" s="322"/>
      <c r="X66" s="323"/>
    </row>
    <row r="67" spans="1:24" ht="21" customHeight="1">
      <c r="A67" s="264" t="s">
        <v>282</v>
      </c>
      <c r="B67" s="564">
        <f>IF('②選手情報入力'!$G$13="","",'②選手情報入力'!$G$13)</f>
      </c>
      <c r="C67" s="565"/>
      <c r="D67" s="558"/>
      <c r="E67" s="559"/>
      <c r="F67" s="559"/>
      <c r="G67" s="560"/>
      <c r="H67" s="568"/>
      <c r="I67" s="569"/>
      <c r="J67" s="569"/>
      <c r="K67" s="570"/>
      <c r="L67" s="291"/>
      <c r="N67" s="264" t="s">
        <v>282</v>
      </c>
      <c r="O67" s="564">
        <f>IF('②選手情報入力'!$G$13="","",'②選手情報入力'!$G$13)</f>
      </c>
      <c r="P67" s="565"/>
      <c r="Q67" s="558"/>
      <c r="R67" s="559"/>
      <c r="S67" s="559"/>
      <c r="T67" s="560"/>
      <c r="U67" s="568"/>
      <c r="V67" s="569"/>
      <c r="W67" s="569"/>
      <c r="X67" s="570"/>
    </row>
    <row r="68" spans="1:24" ht="19.5" customHeight="1" thickBot="1">
      <c r="A68" s="266"/>
      <c r="B68" s="566"/>
      <c r="C68" s="567"/>
      <c r="D68" s="561"/>
      <c r="E68" s="562"/>
      <c r="F68" s="562"/>
      <c r="G68" s="563"/>
      <c r="H68" s="571"/>
      <c r="I68" s="572"/>
      <c r="J68" s="572"/>
      <c r="K68" s="573"/>
      <c r="L68" s="291"/>
      <c r="N68" s="266"/>
      <c r="O68" s="566"/>
      <c r="P68" s="567"/>
      <c r="Q68" s="561"/>
      <c r="R68" s="562"/>
      <c r="S68" s="562"/>
      <c r="T68" s="563"/>
      <c r="U68" s="571"/>
      <c r="V68" s="572"/>
      <c r="W68" s="572"/>
      <c r="X68" s="573"/>
    </row>
    <row r="69" spans="1:24" ht="14.25">
      <c r="A69" s="293" t="s">
        <v>6</v>
      </c>
      <c r="B69" s="294"/>
      <c r="C69" s="270" t="s">
        <v>271</v>
      </c>
      <c r="D69" s="579">
        <f>IF('②選手情報入力'!$E$13="","",'②選手情報入力'!$E$13)</f>
      </c>
      <c r="E69" s="580"/>
      <c r="F69" s="580"/>
      <c r="G69" s="581"/>
      <c r="H69" s="571"/>
      <c r="I69" s="572"/>
      <c r="J69" s="572"/>
      <c r="K69" s="573"/>
      <c r="L69" s="291"/>
      <c r="N69" s="293" t="s">
        <v>6</v>
      </c>
      <c r="O69" s="294"/>
      <c r="P69" s="270" t="s">
        <v>271</v>
      </c>
      <c r="Q69" s="579">
        <f>IF('②選手情報入力'!$E$13="","",'②選手情報入力'!$E$13)</f>
      </c>
      <c r="R69" s="580"/>
      <c r="S69" s="580"/>
      <c r="T69" s="581"/>
      <c r="U69" s="571"/>
      <c r="V69" s="572"/>
      <c r="W69" s="572"/>
      <c r="X69" s="573"/>
    </row>
    <row r="70" spans="1:24" ht="14.25" customHeight="1">
      <c r="A70" s="582">
        <f>IF('②選手情報入力'!$B$13="","",'②選手情報入力'!$B$13)</f>
      </c>
      <c r="B70" s="583"/>
      <c r="C70" s="577" t="s">
        <v>286</v>
      </c>
      <c r="D70" s="586">
        <f>IF('②選手情報入力'!$D$13="","",'②選手情報入力'!$D$13)</f>
      </c>
      <c r="E70" s="587"/>
      <c r="F70" s="587"/>
      <c r="G70" s="588"/>
      <c r="H70" s="571"/>
      <c r="I70" s="572"/>
      <c r="J70" s="572"/>
      <c r="K70" s="573"/>
      <c r="L70" s="291"/>
      <c r="N70" s="582">
        <f>IF('②選手情報入力'!$B$13="","",'②選手情報入力'!$B$13)</f>
      </c>
      <c r="O70" s="583"/>
      <c r="P70" s="577" t="s">
        <v>286</v>
      </c>
      <c r="Q70" s="586">
        <f>IF('②選手情報入力'!$D$13="","",'②選手情報入力'!$D$13)</f>
      </c>
      <c r="R70" s="587"/>
      <c r="S70" s="587"/>
      <c r="T70" s="588"/>
      <c r="U70" s="571"/>
      <c r="V70" s="572"/>
      <c r="W70" s="572"/>
      <c r="X70" s="573"/>
    </row>
    <row r="71" spans="1:24" ht="13.5" customHeight="1" thickBot="1">
      <c r="A71" s="584"/>
      <c r="B71" s="585"/>
      <c r="C71" s="578"/>
      <c r="D71" s="589"/>
      <c r="E71" s="590"/>
      <c r="F71" s="590"/>
      <c r="G71" s="591"/>
      <c r="H71" s="574"/>
      <c r="I71" s="575"/>
      <c r="J71" s="575"/>
      <c r="K71" s="576"/>
      <c r="L71" s="291"/>
      <c r="N71" s="584"/>
      <c r="O71" s="585"/>
      <c r="P71" s="578"/>
      <c r="Q71" s="589"/>
      <c r="R71" s="590"/>
      <c r="S71" s="590"/>
      <c r="T71" s="591"/>
      <c r="U71" s="574"/>
      <c r="V71" s="575"/>
      <c r="W71" s="575"/>
      <c r="X71" s="576"/>
    </row>
    <row r="72" spans="1:24" ht="20.25" customHeight="1" thickBot="1" thickTop="1">
      <c r="A72" s="592" t="s">
        <v>289</v>
      </c>
      <c r="B72" s="595" t="s">
        <v>290</v>
      </c>
      <c r="C72" s="596"/>
      <c r="D72" s="596"/>
      <c r="E72" s="597"/>
      <c r="F72" s="598" t="s">
        <v>291</v>
      </c>
      <c r="G72" s="599"/>
      <c r="H72" s="600">
        <f>'①団体情報入力'!$D$5</f>
        <v>0</v>
      </c>
      <c r="I72" s="601"/>
      <c r="J72" s="601"/>
      <c r="K72" s="602"/>
      <c r="L72" s="291"/>
      <c r="N72" s="592" t="s">
        <v>289</v>
      </c>
      <c r="O72" s="595" t="s">
        <v>290</v>
      </c>
      <c r="P72" s="596"/>
      <c r="Q72" s="596"/>
      <c r="R72" s="597"/>
      <c r="S72" s="598" t="s">
        <v>291</v>
      </c>
      <c r="T72" s="599"/>
      <c r="U72" s="600">
        <f>'①団体情報入力'!$D$5</f>
        <v>0</v>
      </c>
      <c r="V72" s="601"/>
      <c r="W72" s="601"/>
      <c r="X72" s="602"/>
    </row>
    <row r="73" spans="1:24" ht="12.75" customHeight="1">
      <c r="A73" s="593"/>
      <c r="B73" s="603"/>
      <c r="C73" s="604"/>
      <c r="D73" s="604"/>
      <c r="E73" s="605"/>
      <c r="F73" s="295" t="s">
        <v>293</v>
      </c>
      <c r="G73" s="270" t="s">
        <v>294</v>
      </c>
      <c r="H73" s="269"/>
      <c r="I73" s="270" t="s">
        <v>264</v>
      </c>
      <c r="J73" s="269"/>
      <c r="K73" s="296" t="s">
        <v>295</v>
      </c>
      <c r="L73" s="297"/>
      <c r="M73" s="298"/>
      <c r="N73" s="593"/>
      <c r="O73" s="603"/>
      <c r="P73" s="604"/>
      <c r="Q73" s="604"/>
      <c r="R73" s="605"/>
      <c r="S73" s="295" t="s">
        <v>293</v>
      </c>
      <c r="T73" s="270" t="s">
        <v>294</v>
      </c>
      <c r="U73" s="269"/>
      <c r="V73" s="270" t="s">
        <v>264</v>
      </c>
      <c r="W73" s="269"/>
      <c r="X73" s="296" t="s">
        <v>295</v>
      </c>
    </row>
    <row r="74" spans="1:24" ht="12.75" customHeight="1">
      <c r="A74" s="593"/>
      <c r="B74" s="606"/>
      <c r="C74" s="607"/>
      <c r="D74" s="607"/>
      <c r="E74" s="608"/>
      <c r="F74" s="612"/>
      <c r="G74" s="614"/>
      <c r="H74" s="615"/>
      <c r="I74" s="618">
        <f>IF('②選手情報入力'!J13="","",'②選手情報入力'!J13)</f>
      </c>
      <c r="J74" s="619"/>
      <c r="K74" s="622"/>
      <c r="L74" s="291"/>
      <c r="N74" s="593"/>
      <c r="O74" s="606"/>
      <c r="P74" s="607"/>
      <c r="Q74" s="607"/>
      <c r="R74" s="608"/>
      <c r="S74" s="612"/>
      <c r="T74" s="614"/>
      <c r="U74" s="615"/>
      <c r="V74" s="618">
        <f>IF('②選手情報入力'!M13="","",'②選手情報入力'!M13)</f>
      </c>
      <c r="W74" s="619"/>
      <c r="X74" s="622"/>
    </row>
    <row r="75" spans="1:24" ht="12.75" customHeight="1">
      <c r="A75" s="594"/>
      <c r="B75" s="609"/>
      <c r="C75" s="610"/>
      <c r="D75" s="610"/>
      <c r="E75" s="611"/>
      <c r="F75" s="613"/>
      <c r="G75" s="616"/>
      <c r="H75" s="617"/>
      <c r="I75" s="620"/>
      <c r="J75" s="621"/>
      <c r="K75" s="623"/>
      <c r="L75" s="291"/>
      <c r="N75" s="594"/>
      <c r="O75" s="609"/>
      <c r="P75" s="610"/>
      <c r="Q75" s="610"/>
      <c r="R75" s="611"/>
      <c r="S75" s="613"/>
      <c r="T75" s="616"/>
      <c r="U75" s="617"/>
      <c r="V75" s="620"/>
      <c r="W75" s="621"/>
      <c r="X75" s="623"/>
    </row>
    <row r="76" spans="1:24" ht="14.25" customHeight="1">
      <c r="A76" s="339" t="s">
        <v>296</v>
      </c>
      <c r="B76" s="537"/>
      <c r="C76" s="538"/>
      <c r="D76" s="538"/>
      <c r="E76" s="539"/>
      <c r="F76" s="543"/>
      <c r="G76" s="545"/>
      <c r="H76" s="546"/>
      <c r="I76" s="549" t="str">
        <f>IF('②選手情報入力'!K13="","同上",'②選手情報入力'!K13)</f>
        <v>同上</v>
      </c>
      <c r="J76" s="550"/>
      <c r="K76" s="534"/>
      <c r="L76" s="291"/>
      <c r="N76" s="339" t="s">
        <v>296</v>
      </c>
      <c r="O76" s="537"/>
      <c r="P76" s="538"/>
      <c r="Q76" s="538"/>
      <c r="R76" s="539"/>
      <c r="S76" s="543"/>
      <c r="T76" s="545"/>
      <c r="U76" s="546"/>
      <c r="V76" s="549" t="str">
        <f>IF('②選手情報入力'!N13="","同上",'②選手情報入力'!N13)</f>
        <v>同上</v>
      </c>
      <c r="W76" s="550"/>
      <c r="X76" s="534"/>
    </row>
    <row r="77" spans="1:24" ht="15" customHeight="1" thickBot="1">
      <c r="A77" s="340" t="s">
        <v>297</v>
      </c>
      <c r="B77" s="540"/>
      <c r="C77" s="541"/>
      <c r="D77" s="541"/>
      <c r="E77" s="542"/>
      <c r="F77" s="544"/>
      <c r="G77" s="547"/>
      <c r="H77" s="548"/>
      <c r="I77" s="551"/>
      <c r="J77" s="552"/>
      <c r="K77" s="535"/>
      <c r="L77" s="291"/>
      <c r="N77" s="340" t="s">
        <v>297</v>
      </c>
      <c r="O77" s="540"/>
      <c r="P77" s="541"/>
      <c r="Q77" s="541"/>
      <c r="R77" s="542"/>
      <c r="S77" s="544"/>
      <c r="T77" s="547"/>
      <c r="U77" s="548"/>
      <c r="V77" s="551"/>
      <c r="W77" s="552"/>
      <c r="X77" s="535"/>
    </row>
    <row r="78" spans="1:24" ht="15" thickBot="1">
      <c r="A78" s="299" t="s">
        <v>302</v>
      </c>
      <c r="B78" s="300" t="s">
        <v>299</v>
      </c>
      <c r="C78" s="301"/>
      <c r="D78" s="301"/>
      <c r="E78" s="301"/>
      <c r="F78" s="301"/>
      <c r="G78" s="301"/>
      <c r="H78" s="301"/>
      <c r="I78" s="301"/>
      <c r="J78" s="301"/>
      <c r="K78" s="302"/>
      <c r="L78" s="291"/>
      <c r="N78" s="299" t="s">
        <v>302</v>
      </c>
      <c r="O78" s="300" t="s">
        <v>299</v>
      </c>
      <c r="P78" s="301"/>
      <c r="Q78" s="301"/>
      <c r="R78" s="301"/>
      <c r="S78" s="301"/>
      <c r="T78" s="301"/>
      <c r="U78" s="301"/>
      <c r="V78" s="301"/>
      <c r="W78" s="301"/>
      <c r="X78" s="302"/>
    </row>
    <row r="79" spans="1:24" ht="13.5">
      <c r="A79" s="303"/>
      <c r="B79" s="280"/>
      <c r="C79" s="280"/>
      <c r="D79" s="280"/>
      <c r="E79" s="280"/>
      <c r="F79" s="280"/>
      <c r="G79" s="280"/>
      <c r="H79" s="280"/>
      <c r="I79" s="280"/>
      <c r="J79" s="280"/>
      <c r="K79" s="281"/>
      <c r="L79" s="291"/>
      <c r="N79" s="303"/>
      <c r="O79" s="280"/>
      <c r="P79" s="280"/>
      <c r="Q79" s="280"/>
      <c r="R79" s="280"/>
      <c r="S79" s="280"/>
      <c r="T79" s="280"/>
      <c r="U79" s="280"/>
      <c r="V79" s="280"/>
      <c r="W79" s="280"/>
      <c r="X79" s="281"/>
    </row>
    <row r="80" spans="1:25" ht="14.25">
      <c r="A80" s="304" t="s">
        <v>273</v>
      </c>
      <c r="B80" s="280"/>
      <c r="C80" s="280"/>
      <c r="D80" s="280"/>
      <c r="E80" s="280"/>
      <c r="F80" s="280"/>
      <c r="G80" s="280"/>
      <c r="H80" s="280"/>
      <c r="I80" s="279"/>
      <c r="J80" s="282"/>
      <c r="K80" s="530" t="s">
        <v>364</v>
      </c>
      <c r="L80" s="531"/>
      <c r="M80" s="306"/>
      <c r="N80" s="304" t="s">
        <v>273</v>
      </c>
      <c r="O80" s="280"/>
      <c r="P80" s="280"/>
      <c r="Q80" s="280"/>
      <c r="R80" s="280"/>
      <c r="S80" s="280"/>
      <c r="T80" s="280"/>
      <c r="U80" s="280"/>
      <c r="V80" s="279"/>
      <c r="W80" s="282"/>
      <c r="X80" s="530" t="s">
        <v>364</v>
      </c>
      <c r="Y80" s="531"/>
    </row>
    <row r="81" spans="1:25" ht="14.25">
      <c r="A81" s="304" t="s">
        <v>274</v>
      </c>
      <c r="B81" s="280"/>
      <c r="C81" s="280"/>
      <c r="D81" s="280"/>
      <c r="E81" s="280"/>
      <c r="F81" s="280"/>
      <c r="G81" s="280"/>
      <c r="H81" s="280"/>
      <c r="I81" s="279"/>
      <c r="J81" s="282"/>
      <c r="K81" s="532" t="s">
        <v>300</v>
      </c>
      <c r="L81" s="533"/>
      <c r="M81" s="306"/>
      <c r="N81" s="304" t="s">
        <v>274</v>
      </c>
      <c r="O81" s="280"/>
      <c r="P81" s="280"/>
      <c r="Q81" s="280"/>
      <c r="R81" s="280"/>
      <c r="S81" s="280"/>
      <c r="T81" s="280"/>
      <c r="U81" s="280"/>
      <c r="V81" s="279"/>
      <c r="W81" s="282"/>
      <c r="X81" s="532" t="s">
        <v>300</v>
      </c>
      <c r="Y81" s="533"/>
    </row>
    <row r="82" spans="1:25" ht="14.25">
      <c r="A82" s="304" t="s">
        <v>275</v>
      </c>
      <c r="B82" s="280"/>
      <c r="C82" s="280"/>
      <c r="D82" s="280"/>
      <c r="E82" s="280"/>
      <c r="F82" s="280"/>
      <c r="G82" s="280"/>
      <c r="H82" s="280"/>
      <c r="I82" s="279"/>
      <c r="J82" s="282"/>
      <c r="K82" s="528" t="s">
        <v>301</v>
      </c>
      <c r="L82" s="529"/>
      <c r="M82" s="306"/>
      <c r="N82" s="304" t="s">
        <v>275</v>
      </c>
      <c r="O82" s="280"/>
      <c r="P82" s="280"/>
      <c r="Q82" s="280"/>
      <c r="R82" s="280"/>
      <c r="S82" s="280"/>
      <c r="T82" s="280"/>
      <c r="U82" s="280"/>
      <c r="V82" s="279"/>
      <c r="W82" s="282"/>
      <c r="X82" s="528" t="s">
        <v>301</v>
      </c>
      <c r="Y82" s="529"/>
    </row>
    <row r="83" spans="1:24" ht="14.25">
      <c r="A83" s="307"/>
      <c r="B83" s="308"/>
      <c r="C83" s="308"/>
      <c r="D83" s="308"/>
      <c r="E83" s="308"/>
      <c r="F83" s="308"/>
      <c r="G83" s="308"/>
      <c r="H83" s="308"/>
      <c r="I83" s="308"/>
      <c r="J83" s="309"/>
      <c r="K83" s="310"/>
      <c r="L83" s="305"/>
      <c r="M83" s="311"/>
      <c r="N83" s="307"/>
      <c r="O83" s="308"/>
      <c r="P83" s="308"/>
      <c r="Q83" s="308"/>
      <c r="R83" s="308"/>
      <c r="S83" s="308"/>
      <c r="T83" s="308"/>
      <c r="U83" s="308"/>
      <c r="V83" s="308"/>
      <c r="W83" s="309"/>
      <c r="X83" s="310"/>
    </row>
    <row r="84" spans="1:25" ht="45" customHeight="1">
      <c r="A84" s="312"/>
      <c r="B84" s="313"/>
      <c r="C84" s="313"/>
      <c r="D84" s="313"/>
      <c r="E84" s="313"/>
      <c r="F84" s="313"/>
      <c r="G84" s="313"/>
      <c r="H84" s="313"/>
      <c r="I84" s="313"/>
      <c r="J84" s="314"/>
      <c r="K84" s="315"/>
      <c r="L84" s="316"/>
      <c r="M84" s="317"/>
      <c r="N84" s="312"/>
      <c r="O84" s="313"/>
      <c r="P84" s="313"/>
      <c r="Q84" s="313"/>
      <c r="R84" s="313"/>
      <c r="S84" s="313"/>
      <c r="T84" s="313"/>
      <c r="U84" s="313"/>
      <c r="V84" s="313"/>
      <c r="W84" s="314"/>
      <c r="X84" s="315"/>
      <c r="Y84" s="318"/>
    </row>
    <row r="85" spans="1:25" ht="26.25">
      <c r="A85" s="536" t="s">
        <v>363</v>
      </c>
      <c r="B85" s="536"/>
      <c r="C85" s="536"/>
      <c r="D85" s="536"/>
      <c r="E85" s="536"/>
      <c r="F85" s="536"/>
      <c r="G85" s="536"/>
      <c r="H85" s="536"/>
      <c r="I85" s="536"/>
      <c r="J85" s="536"/>
      <c r="K85" s="536"/>
      <c r="L85" s="291">
        <v>5</v>
      </c>
      <c r="N85" s="536" t="s">
        <v>363</v>
      </c>
      <c r="O85" s="536"/>
      <c r="P85" s="536"/>
      <c r="Q85" s="536"/>
      <c r="R85" s="536"/>
      <c r="S85" s="536"/>
      <c r="T85" s="536"/>
      <c r="U85" s="536"/>
      <c r="V85" s="536"/>
      <c r="W85" s="536"/>
      <c r="X85" s="536"/>
      <c r="Y85" s="256">
        <v>5</v>
      </c>
    </row>
    <row r="86" spans="1:23" ht="14.25" thickBot="1">
      <c r="A86" s="258"/>
      <c r="C86" s="259"/>
      <c r="D86" s="259" t="s">
        <v>303</v>
      </c>
      <c r="J86" s="292" t="s">
        <v>255</v>
      </c>
      <c r="L86" s="291"/>
      <c r="N86" s="258"/>
      <c r="P86" s="259"/>
      <c r="Q86" s="259" t="s">
        <v>303</v>
      </c>
      <c r="W86" s="292" t="s">
        <v>255</v>
      </c>
    </row>
    <row r="87" spans="1:24" ht="19.5" customHeight="1" thickBot="1">
      <c r="A87" s="261"/>
      <c r="B87" s="553" t="s">
        <v>279</v>
      </c>
      <c r="C87" s="554"/>
      <c r="D87" s="555">
        <f>IF('②選手情報入力'!I14="","",'②選手情報入力'!I14)</f>
      </c>
      <c r="E87" s="556"/>
      <c r="F87" s="556"/>
      <c r="G87" s="557"/>
      <c r="H87" s="320" t="s">
        <v>280</v>
      </c>
      <c r="I87" s="321"/>
      <c r="J87" s="322"/>
      <c r="K87" s="323"/>
      <c r="L87" s="291"/>
      <c r="N87" s="261"/>
      <c r="O87" s="553" t="s">
        <v>279</v>
      </c>
      <c r="P87" s="554"/>
      <c r="Q87" s="555">
        <f>IF('②選手情報入力'!L14="","",'②選手情報入力'!L14)</f>
      </c>
      <c r="R87" s="556"/>
      <c r="S87" s="556"/>
      <c r="T87" s="557"/>
      <c r="U87" s="320" t="s">
        <v>280</v>
      </c>
      <c r="V87" s="321"/>
      <c r="W87" s="322"/>
      <c r="X87" s="323"/>
    </row>
    <row r="88" spans="1:24" ht="21" customHeight="1">
      <c r="A88" s="264" t="s">
        <v>282</v>
      </c>
      <c r="B88" s="564">
        <f>IF('②選手情報入力'!$G$14="","",'②選手情報入力'!$G$14)</f>
      </c>
      <c r="C88" s="565"/>
      <c r="D88" s="558"/>
      <c r="E88" s="559"/>
      <c r="F88" s="559"/>
      <c r="G88" s="560"/>
      <c r="H88" s="568"/>
      <c r="I88" s="569"/>
      <c r="J88" s="569"/>
      <c r="K88" s="570"/>
      <c r="L88" s="291"/>
      <c r="N88" s="264" t="s">
        <v>282</v>
      </c>
      <c r="O88" s="564">
        <f>IF('②選手情報入力'!$G$14="","",'②選手情報入力'!$G$14)</f>
      </c>
      <c r="P88" s="565"/>
      <c r="Q88" s="558"/>
      <c r="R88" s="559"/>
      <c r="S88" s="559"/>
      <c r="T88" s="560"/>
      <c r="U88" s="568"/>
      <c r="V88" s="569"/>
      <c r="W88" s="569"/>
      <c r="X88" s="570"/>
    </row>
    <row r="89" spans="1:24" ht="19.5" customHeight="1" thickBot="1">
      <c r="A89" s="266"/>
      <c r="B89" s="566"/>
      <c r="C89" s="567"/>
      <c r="D89" s="561"/>
      <c r="E89" s="562"/>
      <c r="F89" s="562"/>
      <c r="G89" s="563"/>
      <c r="H89" s="571"/>
      <c r="I89" s="572"/>
      <c r="J89" s="572"/>
      <c r="K89" s="573"/>
      <c r="L89" s="291"/>
      <c r="N89" s="266"/>
      <c r="O89" s="566"/>
      <c r="P89" s="567"/>
      <c r="Q89" s="561"/>
      <c r="R89" s="562"/>
      <c r="S89" s="562"/>
      <c r="T89" s="563"/>
      <c r="U89" s="571"/>
      <c r="V89" s="572"/>
      <c r="W89" s="572"/>
      <c r="X89" s="573"/>
    </row>
    <row r="90" spans="1:24" ht="14.25">
      <c r="A90" s="293" t="s">
        <v>6</v>
      </c>
      <c r="B90" s="294"/>
      <c r="C90" s="270" t="s">
        <v>271</v>
      </c>
      <c r="D90" s="579">
        <f>IF('②選手情報入力'!$E$14="","",'②選手情報入力'!$E$14)</f>
      </c>
      <c r="E90" s="580"/>
      <c r="F90" s="580"/>
      <c r="G90" s="581"/>
      <c r="H90" s="571"/>
      <c r="I90" s="572"/>
      <c r="J90" s="572"/>
      <c r="K90" s="573"/>
      <c r="L90" s="291"/>
      <c r="N90" s="293" t="s">
        <v>6</v>
      </c>
      <c r="O90" s="294"/>
      <c r="P90" s="270" t="s">
        <v>271</v>
      </c>
      <c r="Q90" s="579">
        <f>IF('②選手情報入力'!$E$14="","",'②選手情報入力'!$E$14)</f>
      </c>
      <c r="R90" s="580"/>
      <c r="S90" s="580"/>
      <c r="T90" s="581"/>
      <c r="U90" s="571"/>
      <c r="V90" s="572"/>
      <c r="W90" s="572"/>
      <c r="X90" s="573"/>
    </row>
    <row r="91" spans="1:24" ht="14.25" customHeight="1">
      <c r="A91" s="582">
        <f>IF('②選手情報入力'!$B$14="","",'②選手情報入力'!$B$14)</f>
      </c>
      <c r="B91" s="583"/>
      <c r="C91" s="577" t="s">
        <v>286</v>
      </c>
      <c r="D91" s="586">
        <f>IF('②選手情報入力'!$D$14="","",'②選手情報入力'!$D$14)</f>
      </c>
      <c r="E91" s="587"/>
      <c r="F91" s="587"/>
      <c r="G91" s="588"/>
      <c r="H91" s="571"/>
      <c r="I91" s="572"/>
      <c r="J91" s="572"/>
      <c r="K91" s="573"/>
      <c r="L91" s="291"/>
      <c r="N91" s="582">
        <f>IF('②選手情報入力'!$B$14="","",'②選手情報入力'!$B$14)</f>
      </c>
      <c r="O91" s="583"/>
      <c r="P91" s="577" t="s">
        <v>286</v>
      </c>
      <c r="Q91" s="586">
        <f>IF('②選手情報入力'!$D$14="","",'②選手情報入力'!$D$14)</f>
      </c>
      <c r="R91" s="587"/>
      <c r="S91" s="587"/>
      <c r="T91" s="588"/>
      <c r="U91" s="571"/>
      <c r="V91" s="572"/>
      <c r="W91" s="572"/>
      <c r="X91" s="573"/>
    </row>
    <row r="92" spans="1:24" ht="13.5" customHeight="1" thickBot="1">
      <c r="A92" s="584"/>
      <c r="B92" s="585"/>
      <c r="C92" s="578"/>
      <c r="D92" s="589"/>
      <c r="E92" s="590"/>
      <c r="F92" s="590"/>
      <c r="G92" s="591"/>
      <c r="H92" s="574"/>
      <c r="I92" s="575"/>
      <c r="J92" s="575"/>
      <c r="K92" s="576"/>
      <c r="L92" s="291"/>
      <c r="N92" s="584"/>
      <c r="O92" s="585"/>
      <c r="P92" s="578"/>
      <c r="Q92" s="589"/>
      <c r="R92" s="590"/>
      <c r="S92" s="590"/>
      <c r="T92" s="591"/>
      <c r="U92" s="574"/>
      <c r="V92" s="575"/>
      <c r="W92" s="575"/>
      <c r="X92" s="576"/>
    </row>
    <row r="93" spans="1:24" ht="20.25" customHeight="1" thickBot="1" thickTop="1">
      <c r="A93" s="592" t="s">
        <v>289</v>
      </c>
      <c r="B93" s="595" t="s">
        <v>290</v>
      </c>
      <c r="C93" s="596"/>
      <c r="D93" s="596"/>
      <c r="E93" s="597"/>
      <c r="F93" s="598" t="s">
        <v>291</v>
      </c>
      <c r="G93" s="599"/>
      <c r="H93" s="600">
        <f>'①団体情報入力'!$D$5</f>
        <v>0</v>
      </c>
      <c r="I93" s="601"/>
      <c r="J93" s="601"/>
      <c r="K93" s="602"/>
      <c r="L93" s="291"/>
      <c r="N93" s="592" t="s">
        <v>289</v>
      </c>
      <c r="O93" s="595" t="s">
        <v>290</v>
      </c>
      <c r="P93" s="596"/>
      <c r="Q93" s="596"/>
      <c r="R93" s="597"/>
      <c r="S93" s="598" t="s">
        <v>291</v>
      </c>
      <c r="T93" s="599"/>
      <c r="U93" s="600">
        <f>'①団体情報入力'!$D$5</f>
        <v>0</v>
      </c>
      <c r="V93" s="601"/>
      <c r="W93" s="601"/>
      <c r="X93" s="602"/>
    </row>
    <row r="94" spans="1:24" ht="12.75" customHeight="1">
      <c r="A94" s="593"/>
      <c r="B94" s="603"/>
      <c r="C94" s="604"/>
      <c r="D94" s="604"/>
      <c r="E94" s="605"/>
      <c r="F94" s="295" t="s">
        <v>293</v>
      </c>
      <c r="G94" s="270" t="s">
        <v>294</v>
      </c>
      <c r="H94" s="269"/>
      <c r="I94" s="270" t="s">
        <v>264</v>
      </c>
      <c r="J94" s="269"/>
      <c r="K94" s="296" t="s">
        <v>295</v>
      </c>
      <c r="L94" s="297"/>
      <c r="M94" s="298"/>
      <c r="N94" s="593"/>
      <c r="O94" s="603"/>
      <c r="P94" s="604"/>
      <c r="Q94" s="604"/>
      <c r="R94" s="605"/>
      <c r="S94" s="295" t="s">
        <v>293</v>
      </c>
      <c r="T94" s="270" t="s">
        <v>294</v>
      </c>
      <c r="U94" s="269"/>
      <c r="V94" s="270" t="s">
        <v>264</v>
      </c>
      <c r="W94" s="269"/>
      <c r="X94" s="296" t="s">
        <v>295</v>
      </c>
    </row>
    <row r="95" spans="1:24" ht="12.75" customHeight="1">
      <c r="A95" s="593"/>
      <c r="B95" s="606"/>
      <c r="C95" s="607"/>
      <c r="D95" s="607"/>
      <c r="E95" s="608"/>
      <c r="F95" s="612"/>
      <c r="G95" s="614"/>
      <c r="H95" s="615"/>
      <c r="I95" s="618">
        <f>IF('②選手情報入力'!J14="","",'②選手情報入力'!J14)</f>
      </c>
      <c r="J95" s="619"/>
      <c r="K95" s="622"/>
      <c r="L95" s="291"/>
      <c r="N95" s="593"/>
      <c r="O95" s="606"/>
      <c r="P95" s="607"/>
      <c r="Q95" s="607"/>
      <c r="R95" s="608"/>
      <c r="S95" s="612"/>
      <c r="T95" s="614"/>
      <c r="U95" s="615"/>
      <c r="V95" s="618">
        <f>IF('②選手情報入力'!M14="","",'②選手情報入力'!M14)</f>
      </c>
      <c r="W95" s="619"/>
      <c r="X95" s="622"/>
    </row>
    <row r="96" spans="1:24" ht="12.75" customHeight="1">
      <c r="A96" s="594"/>
      <c r="B96" s="609"/>
      <c r="C96" s="610"/>
      <c r="D96" s="610"/>
      <c r="E96" s="611"/>
      <c r="F96" s="613"/>
      <c r="G96" s="616"/>
      <c r="H96" s="617"/>
      <c r="I96" s="620"/>
      <c r="J96" s="621"/>
      <c r="K96" s="623"/>
      <c r="L96" s="291"/>
      <c r="N96" s="594"/>
      <c r="O96" s="609"/>
      <c r="P96" s="610"/>
      <c r="Q96" s="610"/>
      <c r="R96" s="611"/>
      <c r="S96" s="613"/>
      <c r="T96" s="616"/>
      <c r="U96" s="617"/>
      <c r="V96" s="620"/>
      <c r="W96" s="621"/>
      <c r="X96" s="623"/>
    </row>
    <row r="97" spans="1:24" ht="14.25" customHeight="1">
      <c r="A97" s="339" t="s">
        <v>296</v>
      </c>
      <c r="B97" s="537"/>
      <c r="C97" s="538"/>
      <c r="D97" s="538"/>
      <c r="E97" s="539"/>
      <c r="F97" s="543"/>
      <c r="G97" s="545"/>
      <c r="H97" s="546"/>
      <c r="I97" s="549" t="str">
        <f>IF('②選手情報入力'!K14="","同上",'②選手情報入力'!K14)</f>
        <v>同上</v>
      </c>
      <c r="J97" s="550"/>
      <c r="K97" s="534"/>
      <c r="L97" s="291"/>
      <c r="N97" s="339" t="s">
        <v>296</v>
      </c>
      <c r="O97" s="537"/>
      <c r="P97" s="538"/>
      <c r="Q97" s="538"/>
      <c r="R97" s="539"/>
      <c r="S97" s="543"/>
      <c r="T97" s="545"/>
      <c r="U97" s="546"/>
      <c r="V97" s="549" t="str">
        <f>IF('②選手情報入力'!N14="","同上",'②選手情報入力'!N14)</f>
        <v>同上</v>
      </c>
      <c r="W97" s="550"/>
      <c r="X97" s="534"/>
    </row>
    <row r="98" spans="1:24" ht="15" customHeight="1" thickBot="1">
      <c r="A98" s="340" t="s">
        <v>297</v>
      </c>
      <c r="B98" s="540"/>
      <c r="C98" s="541"/>
      <c r="D98" s="541"/>
      <c r="E98" s="542"/>
      <c r="F98" s="544"/>
      <c r="G98" s="547"/>
      <c r="H98" s="548"/>
      <c r="I98" s="551"/>
      <c r="J98" s="552"/>
      <c r="K98" s="535"/>
      <c r="L98" s="291"/>
      <c r="N98" s="340" t="s">
        <v>297</v>
      </c>
      <c r="O98" s="540"/>
      <c r="P98" s="541"/>
      <c r="Q98" s="541"/>
      <c r="R98" s="542"/>
      <c r="S98" s="544"/>
      <c r="T98" s="547"/>
      <c r="U98" s="548"/>
      <c r="V98" s="551"/>
      <c r="W98" s="552"/>
      <c r="X98" s="535"/>
    </row>
    <row r="99" spans="1:24" ht="15" thickBot="1">
      <c r="A99" s="299" t="s">
        <v>302</v>
      </c>
      <c r="B99" s="300" t="s">
        <v>299</v>
      </c>
      <c r="C99" s="301"/>
      <c r="D99" s="301"/>
      <c r="E99" s="301"/>
      <c r="F99" s="301"/>
      <c r="G99" s="301"/>
      <c r="H99" s="301"/>
      <c r="I99" s="301"/>
      <c r="J99" s="301"/>
      <c r="K99" s="302"/>
      <c r="L99" s="291"/>
      <c r="N99" s="299" t="s">
        <v>302</v>
      </c>
      <c r="O99" s="300" t="s">
        <v>299</v>
      </c>
      <c r="P99" s="301"/>
      <c r="Q99" s="301"/>
      <c r="R99" s="301"/>
      <c r="S99" s="301"/>
      <c r="T99" s="301"/>
      <c r="U99" s="301"/>
      <c r="V99" s="301"/>
      <c r="W99" s="301"/>
      <c r="X99" s="302"/>
    </row>
    <row r="100" spans="1:24" ht="13.5">
      <c r="A100" s="303"/>
      <c r="B100" s="280"/>
      <c r="C100" s="280"/>
      <c r="D100" s="280"/>
      <c r="E100" s="280"/>
      <c r="F100" s="280"/>
      <c r="G100" s="280"/>
      <c r="H100" s="280"/>
      <c r="I100" s="280"/>
      <c r="J100" s="280"/>
      <c r="K100" s="281"/>
      <c r="L100" s="291"/>
      <c r="N100" s="303"/>
      <c r="O100" s="280"/>
      <c r="P100" s="280"/>
      <c r="Q100" s="280"/>
      <c r="R100" s="280"/>
      <c r="S100" s="280"/>
      <c r="T100" s="280"/>
      <c r="U100" s="280"/>
      <c r="V100" s="280"/>
      <c r="W100" s="280"/>
      <c r="X100" s="281"/>
    </row>
    <row r="101" spans="1:25" ht="14.25">
      <c r="A101" s="304" t="s">
        <v>273</v>
      </c>
      <c r="B101" s="280"/>
      <c r="C101" s="280"/>
      <c r="D101" s="280"/>
      <c r="E101" s="280"/>
      <c r="F101" s="280"/>
      <c r="G101" s="280"/>
      <c r="H101" s="280"/>
      <c r="I101" s="279"/>
      <c r="J101" s="282"/>
      <c r="K101" s="530" t="s">
        <v>364</v>
      </c>
      <c r="L101" s="531"/>
      <c r="M101" s="306"/>
      <c r="N101" s="304" t="s">
        <v>273</v>
      </c>
      <c r="O101" s="280"/>
      <c r="P101" s="280"/>
      <c r="Q101" s="280"/>
      <c r="R101" s="280"/>
      <c r="S101" s="280"/>
      <c r="T101" s="280"/>
      <c r="U101" s="280"/>
      <c r="V101" s="279"/>
      <c r="W101" s="282"/>
      <c r="X101" s="530" t="s">
        <v>364</v>
      </c>
      <c r="Y101" s="531"/>
    </row>
    <row r="102" spans="1:25" ht="14.25">
      <c r="A102" s="304" t="s">
        <v>274</v>
      </c>
      <c r="B102" s="280"/>
      <c r="C102" s="280"/>
      <c r="D102" s="280"/>
      <c r="E102" s="280"/>
      <c r="F102" s="280"/>
      <c r="G102" s="280"/>
      <c r="H102" s="280"/>
      <c r="I102" s="279"/>
      <c r="J102" s="282"/>
      <c r="K102" s="532" t="s">
        <v>300</v>
      </c>
      <c r="L102" s="533"/>
      <c r="M102" s="306"/>
      <c r="N102" s="304" t="s">
        <v>274</v>
      </c>
      <c r="O102" s="280"/>
      <c r="P102" s="280"/>
      <c r="Q102" s="280"/>
      <c r="R102" s="280"/>
      <c r="S102" s="280"/>
      <c r="T102" s="280"/>
      <c r="U102" s="280"/>
      <c r="V102" s="279"/>
      <c r="W102" s="282"/>
      <c r="X102" s="532" t="s">
        <v>300</v>
      </c>
      <c r="Y102" s="533"/>
    </row>
    <row r="103" spans="1:25" ht="14.25">
      <c r="A103" s="304" t="s">
        <v>275</v>
      </c>
      <c r="B103" s="280"/>
      <c r="C103" s="280"/>
      <c r="D103" s="280"/>
      <c r="E103" s="280"/>
      <c r="F103" s="280"/>
      <c r="G103" s="280"/>
      <c r="H103" s="280"/>
      <c r="I103" s="279"/>
      <c r="J103" s="282"/>
      <c r="K103" s="528" t="s">
        <v>301</v>
      </c>
      <c r="L103" s="529"/>
      <c r="M103" s="306"/>
      <c r="N103" s="304" t="s">
        <v>275</v>
      </c>
      <c r="O103" s="280"/>
      <c r="P103" s="280"/>
      <c r="Q103" s="280"/>
      <c r="R103" s="280"/>
      <c r="S103" s="280"/>
      <c r="T103" s="280"/>
      <c r="U103" s="280"/>
      <c r="V103" s="279"/>
      <c r="W103" s="282"/>
      <c r="X103" s="528" t="s">
        <v>301</v>
      </c>
      <c r="Y103" s="529"/>
    </row>
    <row r="104" spans="1:24" ht="14.25">
      <c r="A104" s="307"/>
      <c r="B104" s="308"/>
      <c r="C104" s="308"/>
      <c r="D104" s="308"/>
      <c r="E104" s="308"/>
      <c r="F104" s="308"/>
      <c r="G104" s="308"/>
      <c r="H104" s="308"/>
      <c r="I104" s="308"/>
      <c r="J104" s="309"/>
      <c r="K104" s="310"/>
      <c r="L104" s="305"/>
      <c r="M104" s="311"/>
      <c r="N104" s="307"/>
      <c r="O104" s="308"/>
      <c r="P104" s="308"/>
      <c r="Q104" s="308"/>
      <c r="R104" s="308"/>
      <c r="S104" s="308"/>
      <c r="T104" s="308"/>
      <c r="U104" s="308"/>
      <c r="V104" s="308"/>
      <c r="W104" s="309"/>
      <c r="X104" s="310"/>
    </row>
    <row r="105" spans="1:24" ht="39.75" customHeight="1">
      <c r="A105" s="307"/>
      <c r="B105" s="308"/>
      <c r="C105" s="308"/>
      <c r="D105" s="308"/>
      <c r="E105" s="308"/>
      <c r="F105" s="308"/>
      <c r="G105" s="308"/>
      <c r="H105" s="308"/>
      <c r="I105" s="308"/>
      <c r="J105" s="309"/>
      <c r="K105" s="310"/>
      <c r="L105" s="305"/>
      <c r="M105" s="311"/>
      <c r="N105" s="307"/>
      <c r="O105" s="308"/>
      <c r="P105" s="308"/>
      <c r="Q105" s="308"/>
      <c r="R105" s="308"/>
      <c r="S105" s="308"/>
      <c r="T105" s="308"/>
      <c r="U105" s="308"/>
      <c r="V105" s="308"/>
      <c r="W105" s="309"/>
      <c r="X105" s="310"/>
    </row>
    <row r="106" spans="1:25" ht="40.5" customHeight="1">
      <c r="A106" s="312"/>
      <c r="B106" s="313"/>
      <c r="C106" s="313"/>
      <c r="D106" s="313"/>
      <c r="E106" s="313"/>
      <c r="F106" s="313"/>
      <c r="G106" s="313"/>
      <c r="H106" s="313"/>
      <c r="I106" s="313"/>
      <c r="J106" s="314"/>
      <c r="K106" s="315"/>
      <c r="L106" s="316"/>
      <c r="M106" s="317"/>
      <c r="N106" s="312"/>
      <c r="O106" s="313"/>
      <c r="P106" s="313"/>
      <c r="Q106" s="313"/>
      <c r="R106" s="313"/>
      <c r="S106" s="313"/>
      <c r="T106" s="313"/>
      <c r="U106" s="313"/>
      <c r="V106" s="313"/>
      <c r="W106" s="314"/>
      <c r="X106" s="315"/>
      <c r="Y106" s="318"/>
    </row>
    <row r="107" spans="1:25" ht="26.25">
      <c r="A107" s="536" t="s">
        <v>363</v>
      </c>
      <c r="B107" s="536"/>
      <c r="C107" s="536"/>
      <c r="D107" s="536"/>
      <c r="E107" s="536"/>
      <c r="F107" s="536"/>
      <c r="G107" s="536"/>
      <c r="H107" s="536"/>
      <c r="I107" s="536"/>
      <c r="J107" s="536"/>
      <c r="K107" s="536"/>
      <c r="L107" s="291">
        <v>6</v>
      </c>
      <c r="N107" s="536" t="s">
        <v>362</v>
      </c>
      <c r="O107" s="536"/>
      <c r="P107" s="536"/>
      <c r="Q107" s="536"/>
      <c r="R107" s="536"/>
      <c r="S107" s="536"/>
      <c r="T107" s="536"/>
      <c r="U107" s="536"/>
      <c r="V107" s="536"/>
      <c r="W107" s="536"/>
      <c r="X107" s="536"/>
      <c r="Y107" s="256">
        <v>6</v>
      </c>
    </row>
    <row r="108" spans="1:23" ht="14.25" thickBot="1">
      <c r="A108" s="258"/>
      <c r="C108" s="259"/>
      <c r="D108" s="259" t="s">
        <v>303</v>
      </c>
      <c r="J108" s="292" t="s">
        <v>255</v>
      </c>
      <c r="L108" s="291"/>
      <c r="N108" s="258"/>
      <c r="P108" s="259"/>
      <c r="Q108" s="259" t="s">
        <v>303</v>
      </c>
      <c r="W108" s="292" t="s">
        <v>255</v>
      </c>
    </row>
    <row r="109" spans="1:24" ht="19.5" customHeight="1" thickBot="1">
      <c r="A109" s="261"/>
      <c r="B109" s="553" t="s">
        <v>279</v>
      </c>
      <c r="C109" s="554"/>
      <c r="D109" s="555">
        <f>IF('②選手情報入力'!I15="","",'②選手情報入力'!I15)</f>
      </c>
      <c r="E109" s="556"/>
      <c r="F109" s="556"/>
      <c r="G109" s="557"/>
      <c r="H109" s="320" t="s">
        <v>280</v>
      </c>
      <c r="I109" s="321"/>
      <c r="J109" s="322"/>
      <c r="K109" s="323"/>
      <c r="L109" s="291"/>
      <c r="N109" s="261"/>
      <c r="O109" s="553" t="s">
        <v>279</v>
      </c>
      <c r="P109" s="554"/>
      <c r="Q109" s="555">
        <f>IF('②選手情報入力'!L15="","",'②選手情報入力'!L15)</f>
      </c>
      <c r="R109" s="556"/>
      <c r="S109" s="556"/>
      <c r="T109" s="557"/>
      <c r="U109" s="320" t="s">
        <v>280</v>
      </c>
      <c r="V109" s="321"/>
      <c r="W109" s="322"/>
      <c r="X109" s="323"/>
    </row>
    <row r="110" spans="1:24" ht="21" customHeight="1">
      <c r="A110" s="264" t="s">
        <v>282</v>
      </c>
      <c r="B110" s="564">
        <f>IF('②選手情報入力'!$G$15="","",'②選手情報入力'!$G$15)</f>
      </c>
      <c r="C110" s="565"/>
      <c r="D110" s="558"/>
      <c r="E110" s="559"/>
      <c r="F110" s="559"/>
      <c r="G110" s="560"/>
      <c r="H110" s="568"/>
      <c r="I110" s="569"/>
      <c r="J110" s="569"/>
      <c r="K110" s="570"/>
      <c r="L110" s="291"/>
      <c r="N110" s="264" t="s">
        <v>282</v>
      </c>
      <c r="O110" s="564">
        <f>IF('②選手情報入力'!$G$15="","",'②選手情報入力'!$G$15)</f>
      </c>
      <c r="P110" s="565"/>
      <c r="Q110" s="558"/>
      <c r="R110" s="559"/>
      <c r="S110" s="559"/>
      <c r="T110" s="560"/>
      <c r="U110" s="568"/>
      <c r="V110" s="569"/>
      <c r="W110" s="569"/>
      <c r="X110" s="570"/>
    </row>
    <row r="111" spans="1:24" ht="19.5" customHeight="1" thickBot="1">
      <c r="A111" s="266"/>
      <c r="B111" s="566"/>
      <c r="C111" s="567"/>
      <c r="D111" s="561"/>
      <c r="E111" s="562"/>
      <c r="F111" s="562"/>
      <c r="G111" s="563"/>
      <c r="H111" s="571"/>
      <c r="I111" s="572"/>
      <c r="J111" s="572"/>
      <c r="K111" s="573"/>
      <c r="L111" s="291"/>
      <c r="N111" s="266"/>
      <c r="O111" s="566"/>
      <c r="P111" s="567"/>
      <c r="Q111" s="561"/>
      <c r="R111" s="562"/>
      <c r="S111" s="562"/>
      <c r="T111" s="563"/>
      <c r="U111" s="571"/>
      <c r="V111" s="572"/>
      <c r="W111" s="572"/>
      <c r="X111" s="573"/>
    </row>
    <row r="112" spans="1:24" ht="14.25">
      <c r="A112" s="293" t="s">
        <v>6</v>
      </c>
      <c r="B112" s="294"/>
      <c r="C112" s="270" t="s">
        <v>271</v>
      </c>
      <c r="D112" s="579">
        <f>IF('②選手情報入力'!$E$15="","",'②選手情報入力'!$E$15)</f>
      </c>
      <c r="E112" s="580"/>
      <c r="F112" s="580"/>
      <c r="G112" s="581"/>
      <c r="H112" s="571"/>
      <c r="I112" s="572"/>
      <c r="J112" s="572"/>
      <c r="K112" s="573"/>
      <c r="L112" s="291"/>
      <c r="N112" s="293" t="s">
        <v>6</v>
      </c>
      <c r="O112" s="294"/>
      <c r="P112" s="270" t="s">
        <v>271</v>
      </c>
      <c r="Q112" s="579">
        <f>IF('②選手情報入力'!$E$15="","",'②選手情報入力'!$E$15)</f>
      </c>
      <c r="R112" s="580"/>
      <c r="S112" s="580"/>
      <c r="T112" s="581"/>
      <c r="U112" s="571"/>
      <c r="V112" s="572"/>
      <c r="W112" s="572"/>
      <c r="X112" s="573"/>
    </row>
    <row r="113" spans="1:24" ht="14.25" customHeight="1">
      <c r="A113" s="582">
        <f>IF('②選手情報入力'!$B$15="","",'②選手情報入力'!$B$15)</f>
      </c>
      <c r="B113" s="583"/>
      <c r="C113" s="577" t="s">
        <v>286</v>
      </c>
      <c r="D113" s="586">
        <f>IF('②選手情報入力'!$D$15="","",'②選手情報入力'!$D$15)</f>
      </c>
      <c r="E113" s="587"/>
      <c r="F113" s="587"/>
      <c r="G113" s="588"/>
      <c r="H113" s="571"/>
      <c r="I113" s="572"/>
      <c r="J113" s="572"/>
      <c r="K113" s="573"/>
      <c r="L113" s="291"/>
      <c r="N113" s="582">
        <f>IF('②選手情報入力'!$B$15="","",'②選手情報入力'!$B$15)</f>
      </c>
      <c r="O113" s="583"/>
      <c r="P113" s="577" t="s">
        <v>286</v>
      </c>
      <c r="Q113" s="586">
        <f>IF('②選手情報入力'!$D$15="","",'②選手情報入力'!$D$15)</f>
      </c>
      <c r="R113" s="587"/>
      <c r="S113" s="587"/>
      <c r="T113" s="588"/>
      <c r="U113" s="571"/>
      <c r="V113" s="572"/>
      <c r="W113" s="572"/>
      <c r="X113" s="573"/>
    </row>
    <row r="114" spans="1:24" ht="13.5" customHeight="1" thickBot="1">
      <c r="A114" s="584"/>
      <c r="B114" s="585"/>
      <c r="C114" s="578"/>
      <c r="D114" s="589"/>
      <c r="E114" s="590"/>
      <c r="F114" s="590"/>
      <c r="G114" s="591"/>
      <c r="H114" s="574"/>
      <c r="I114" s="575"/>
      <c r="J114" s="575"/>
      <c r="K114" s="576"/>
      <c r="L114" s="291"/>
      <c r="N114" s="584"/>
      <c r="O114" s="585"/>
      <c r="P114" s="578"/>
      <c r="Q114" s="589"/>
      <c r="R114" s="590"/>
      <c r="S114" s="590"/>
      <c r="T114" s="591"/>
      <c r="U114" s="574"/>
      <c r="V114" s="575"/>
      <c r="W114" s="575"/>
      <c r="X114" s="576"/>
    </row>
    <row r="115" spans="1:24" ht="20.25" customHeight="1" thickBot="1" thickTop="1">
      <c r="A115" s="592" t="s">
        <v>289</v>
      </c>
      <c r="B115" s="595" t="s">
        <v>290</v>
      </c>
      <c r="C115" s="596"/>
      <c r="D115" s="596"/>
      <c r="E115" s="597"/>
      <c r="F115" s="598" t="s">
        <v>291</v>
      </c>
      <c r="G115" s="599"/>
      <c r="H115" s="600">
        <f>'①団体情報入力'!$D$5</f>
        <v>0</v>
      </c>
      <c r="I115" s="601"/>
      <c r="J115" s="601"/>
      <c r="K115" s="602"/>
      <c r="L115" s="291"/>
      <c r="N115" s="592" t="s">
        <v>289</v>
      </c>
      <c r="O115" s="595" t="s">
        <v>290</v>
      </c>
      <c r="P115" s="596"/>
      <c r="Q115" s="596"/>
      <c r="R115" s="597"/>
      <c r="S115" s="598" t="s">
        <v>291</v>
      </c>
      <c r="T115" s="599"/>
      <c r="U115" s="600">
        <f>'①団体情報入力'!$D$5</f>
        <v>0</v>
      </c>
      <c r="V115" s="601"/>
      <c r="W115" s="601"/>
      <c r="X115" s="602"/>
    </row>
    <row r="116" spans="1:24" ht="12.75" customHeight="1">
      <c r="A116" s="593"/>
      <c r="B116" s="603"/>
      <c r="C116" s="604"/>
      <c r="D116" s="604"/>
      <c r="E116" s="605"/>
      <c r="F116" s="295" t="s">
        <v>293</v>
      </c>
      <c r="G116" s="270" t="s">
        <v>294</v>
      </c>
      <c r="H116" s="269"/>
      <c r="I116" s="270" t="s">
        <v>264</v>
      </c>
      <c r="J116" s="269"/>
      <c r="K116" s="296" t="s">
        <v>295</v>
      </c>
      <c r="L116" s="297"/>
      <c r="M116" s="298"/>
      <c r="N116" s="593"/>
      <c r="O116" s="603"/>
      <c r="P116" s="604"/>
      <c r="Q116" s="604"/>
      <c r="R116" s="605"/>
      <c r="S116" s="295" t="s">
        <v>293</v>
      </c>
      <c r="T116" s="270" t="s">
        <v>294</v>
      </c>
      <c r="U116" s="269"/>
      <c r="V116" s="270" t="s">
        <v>264</v>
      </c>
      <c r="W116" s="269"/>
      <c r="X116" s="296" t="s">
        <v>295</v>
      </c>
    </row>
    <row r="117" spans="1:24" ht="12.75" customHeight="1">
      <c r="A117" s="593"/>
      <c r="B117" s="606"/>
      <c r="C117" s="607"/>
      <c r="D117" s="607"/>
      <c r="E117" s="608"/>
      <c r="F117" s="612"/>
      <c r="G117" s="614"/>
      <c r="H117" s="615"/>
      <c r="I117" s="618">
        <f>IF('②選手情報入力'!J15="","",'②選手情報入力'!J15)</f>
      </c>
      <c r="J117" s="619"/>
      <c r="K117" s="622"/>
      <c r="L117" s="291"/>
      <c r="N117" s="593"/>
      <c r="O117" s="606"/>
      <c r="P117" s="607"/>
      <c r="Q117" s="607"/>
      <c r="R117" s="608"/>
      <c r="S117" s="612"/>
      <c r="T117" s="614"/>
      <c r="U117" s="615"/>
      <c r="V117" s="618">
        <f>IF('②選手情報入力'!M15="","",'②選手情報入力'!M15)</f>
      </c>
      <c r="W117" s="619"/>
      <c r="X117" s="622"/>
    </row>
    <row r="118" spans="1:24" ht="12.75" customHeight="1">
      <c r="A118" s="594"/>
      <c r="B118" s="609"/>
      <c r="C118" s="610"/>
      <c r="D118" s="610"/>
      <c r="E118" s="611"/>
      <c r="F118" s="613"/>
      <c r="G118" s="616"/>
      <c r="H118" s="617"/>
      <c r="I118" s="620"/>
      <c r="J118" s="621"/>
      <c r="K118" s="623"/>
      <c r="L118" s="291"/>
      <c r="N118" s="594"/>
      <c r="O118" s="609"/>
      <c r="P118" s="610"/>
      <c r="Q118" s="610"/>
      <c r="R118" s="611"/>
      <c r="S118" s="613"/>
      <c r="T118" s="616"/>
      <c r="U118" s="617"/>
      <c r="V118" s="620"/>
      <c r="W118" s="621"/>
      <c r="X118" s="623"/>
    </row>
    <row r="119" spans="1:24" ht="14.25" customHeight="1">
      <c r="A119" s="339" t="s">
        <v>296</v>
      </c>
      <c r="B119" s="537"/>
      <c r="C119" s="538"/>
      <c r="D119" s="538"/>
      <c r="E119" s="539"/>
      <c r="F119" s="543"/>
      <c r="G119" s="545"/>
      <c r="H119" s="546"/>
      <c r="I119" s="549" t="str">
        <f>IF('②選手情報入力'!K15="","同上",'②選手情報入力'!K15)</f>
        <v>同上</v>
      </c>
      <c r="J119" s="550"/>
      <c r="K119" s="534"/>
      <c r="L119" s="291"/>
      <c r="N119" s="339" t="s">
        <v>296</v>
      </c>
      <c r="O119" s="537"/>
      <c r="P119" s="538"/>
      <c r="Q119" s="538"/>
      <c r="R119" s="539"/>
      <c r="S119" s="543"/>
      <c r="T119" s="545"/>
      <c r="U119" s="546"/>
      <c r="V119" s="549" t="str">
        <f>IF('②選手情報入力'!N15="","同上",'②選手情報入力'!N15)</f>
        <v>同上</v>
      </c>
      <c r="W119" s="550"/>
      <c r="X119" s="534"/>
    </row>
    <row r="120" spans="1:24" ht="15" customHeight="1" thickBot="1">
      <c r="A120" s="340" t="s">
        <v>297</v>
      </c>
      <c r="B120" s="540"/>
      <c r="C120" s="541"/>
      <c r="D120" s="541"/>
      <c r="E120" s="542"/>
      <c r="F120" s="544"/>
      <c r="G120" s="547"/>
      <c r="H120" s="548"/>
      <c r="I120" s="551"/>
      <c r="J120" s="552"/>
      <c r="K120" s="535"/>
      <c r="L120" s="291"/>
      <c r="N120" s="340" t="s">
        <v>297</v>
      </c>
      <c r="O120" s="540"/>
      <c r="P120" s="541"/>
      <c r="Q120" s="541"/>
      <c r="R120" s="542"/>
      <c r="S120" s="544"/>
      <c r="T120" s="547"/>
      <c r="U120" s="548"/>
      <c r="V120" s="551"/>
      <c r="W120" s="552"/>
      <c r="X120" s="535"/>
    </row>
    <row r="121" spans="1:24" ht="15" thickBot="1">
      <c r="A121" s="299" t="s">
        <v>302</v>
      </c>
      <c r="B121" s="300" t="s">
        <v>299</v>
      </c>
      <c r="C121" s="301"/>
      <c r="D121" s="301"/>
      <c r="E121" s="301"/>
      <c r="F121" s="301"/>
      <c r="G121" s="301"/>
      <c r="H121" s="301"/>
      <c r="I121" s="301"/>
      <c r="J121" s="301"/>
      <c r="K121" s="302"/>
      <c r="L121" s="291"/>
      <c r="N121" s="299" t="s">
        <v>302</v>
      </c>
      <c r="O121" s="300" t="s">
        <v>299</v>
      </c>
      <c r="P121" s="301"/>
      <c r="Q121" s="301"/>
      <c r="R121" s="301"/>
      <c r="S121" s="301"/>
      <c r="T121" s="301"/>
      <c r="U121" s="301"/>
      <c r="V121" s="301"/>
      <c r="W121" s="301"/>
      <c r="X121" s="302"/>
    </row>
    <row r="122" spans="1:24" ht="13.5">
      <c r="A122" s="303"/>
      <c r="B122" s="280"/>
      <c r="C122" s="280"/>
      <c r="D122" s="280"/>
      <c r="E122" s="280"/>
      <c r="F122" s="280"/>
      <c r="G122" s="280"/>
      <c r="H122" s="280"/>
      <c r="I122" s="280"/>
      <c r="J122" s="280"/>
      <c r="K122" s="281"/>
      <c r="L122" s="291"/>
      <c r="N122" s="303"/>
      <c r="O122" s="280"/>
      <c r="P122" s="280"/>
      <c r="Q122" s="280"/>
      <c r="R122" s="280"/>
      <c r="S122" s="280"/>
      <c r="T122" s="280"/>
      <c r="U122" s="280"/>
      <c r="V122" s="280"/>
      <c r="W122" s="280"/>
      <c r="X122" s="281"/>
    </row>
    <row r="123" spans="1:25" ht="14.25">
      <c r="A123" s="304" t="s">
        <v>273</v>
      </c>
      <c r="B123" s="280"/>
      <c r="C123" s="280"/>
      <c r="D123" s="280"/>
      <c r="E123" s="280"/>
      <c r="F123" s="280"/>
      <c r="G123" s="280"/>
      <c r="H123" s="280"/>
      <c r="I123" s="279"/>
      <c r="J123" s="282"/>
      <c r="K123" s="530" t="s">
        <v>364</v>
      </c>
      <c r="L123" s="531"/>
      <c r="M123" s="306"/>
      <c r="N123" s="304" t="s">
        <v>273</v>
      </c>
      <c r="O123" s="280"/>
      <c r="P123" s="280"/>
      <c r="Q123" s="280"/>
      <c r="R123" s="280"/>
      <c r="S123" s="280"/>
      <c r="T123" s="280"/>
      <c r="U123" s="280"/>
      <c r="V123" s="279"/>
      <c r="W123" s="282"/>
      <c r="X123" s="530" t="s">
        <v>364</v>
      </c>
      <c r="Y123" s="531"/>
    </row>
    <row r="124" spans="1:25" ht="14.25">
      <c r="A124" s="304" t="s">
        <v>274</v>
      </c>
      <c r="B124" s="280"/>
      <c r="C124" s="280"/>
      <c r="D124" s="280"/>
      <c r="E124" s="280"/>
      <c r="F124" s="280"/>
      <c r="G124" s="280"/>
      <c r="H124" s="280"/>
      <c r="I124" s="279"/>
      <c r="J124" s="282"/>
      <c r="K124" s="532" t="s">
        <v>300</v>
      </c>
      <c r="L124" s="533"/>
      <c r="M124" s="306"/>
      <c r="N124" s="304" t="s">
        <v>274</v>
      </c>
      <c r="O124" s="280"/>
      <c r="P124" s="280"/>
      <c r="Q124" s="280"/>
      <c r="R124" s="280"/>
      <c r="S124" s="280"/>
      <c r="T124" s="280"/>
      <c r="U124" s="280"/>
      <c r="V124" s="279"/>
      <c r="W124" s="282"/>
      <c r="X124" s="532" t="s">
        <v>300</v>
      </c>
      <c r="Y124" s="533"/>
    </row>
    <row r="125" spans="1:25" ht="14.25">
      <c r="A125" s="304" t="s">
        <v>275</v>
      </c>
      <c r="B125" s="280"/>
      <c r="C125" s="280"/>
      <c r="D125" s="280"/>
      <c r="E125" s="280"/>
      <c r="F125" s="280"/>
      <c r="G125" s="280"/>
      <c r="H125" s="280"/>
      <c r="I125" s="279"/>
      <c r="J125" s="282"/>
      <c r="K125" s="528" t="s">
        <v>301</v>
      </c>
      <c r="L125" s="529"/>
      <c r="M125" s="306"/>
      <c r="N125" s="304" t="s">
        <v>275</v>
      </c>
      <c r="O125" s="280"/>
      <c r="P125" s="280"/>
      <c r="Q125" s="280"/>
      <c r="R125" s="280"/>
      <c r="S125" s="280"/>
      <c r="T125" s="280"/>
      <c r="U125" s="280"/>
      <c r="V125" s="279"/>
      <c r="W125" s="282"/>
      <c r="X125" s="528" t="s">
        <v>301</v>
      </c>
      <c r="Y125" s="529"/>
    </row>
    <row r="126" spans="1:24" ht="43.5" customHeight="1">
      <c r="A126" s="307"/>
      <c r="B126" s="308"/>
      <c r="C126" s="308"/>
      <c r="D126" s="308"/>
      <c r="E126" s="308"/>
      <c r="F126" s="308"/>
      <c r="G126" s="308"/>
      <c r="H126" s="308"/>
      <c r="I126" s="308"/>
      <c r="J126" s="309"/>
      <c r="K126" s="310"/>
      <c r="L126" s="305"/>
      <c r="M126" s="311"/>
      <c r="N126" s="307"/>
      <c r="O126" s="308"/>
      <c r="P126" s="308"/>
      <c r="Q126" s="308"/>
      <c r="R126" s="308"/>
      <c r="S126" s="308"/>
      <c r="T126" s="308"/>
      <c r="U126" s="308"/>
      <c r="V126" s="308"/>
      <c r="W126" s="309"/>
      <c r="X126" s="310"/>
    </row>
    <row r="127" spans="1:25" ht="51" customHeight="1">
      <c r="A127" s="312"/>
      <c r="B127" s="313"/>
      <c r="C127" s="313"/>
      <c r="D127" s="313"/>
      <c r="E127" s="313"/>
      <c r="F127" s="313"/>
      <c r="G127" s="313"/>
      <c r="H127" s="313"/>
      <c r="I127" s="313"/>
      <c r="J127" s="314"/>
      <c r="K127" s="315"/>
      <c r="L127" s="316"/>
      <c r="M127" s="317"/>
      <c r="N127" s="312"/>
      <c r="O127" s="313"/>
      <c r="P127" s="313"/>
      <c r="Q127" s="313"/>
      <c r="R127" s="313"/>
      <c r="S127" s="313"/>
      <c r="T127" s="313"/>
      <c r="U127" s="313"/>
      <c r="V127" s="313"/>
      <c r="W127" s="314"/>
      <c r="X127" s="315"/>
      <c r="Y127" s="318"/>
    </row>
    <row r="128" spans="1:25" ht="26.25">
      <c r="A128" s="536" t="s">
        <v>363</v>
      </c>
      <c r="B128" s="536"/>
      <c r="C128" s="536"/>
      <c r="D128" s="536"/>
      <c r="E128" s="536"/>
      <c r="F128" s="536"/>
      <c r="G128" s="536"/>
      <c r="H128" s="536"/>
      <c r="I128" s="536"/>
      <c r="J128" s="536"/>
      <c r="K128" s="536"/>
      <c r="L128" s="291">
        <v>7</v>
      </c>
      <c r="N128" s="536" t="s">
        <v>362</v>
      </c>
      <c r="O128" s="536"/>
      <c r="P128" s="536"/>
      <c r="Q128" s="536"/>
      <c r="R128" s="536"/>
      <c r="S128" s="536"/>
      <c r="T128" s="536"/>
      <c r="U128" s="536"/>
      <c r="V128" s="536"/>
      <c r="W128" s="536"/>
      <c r="X128" s="536"/>
      <c r="Y128" s="256">
        <v>7</v>
      </c>
    </row>
    <row r="129" spans="1:23" ht="14.25" thickBot="1">
      <c r="A129" s="258"/>
      <c r="C129" s="259"/>
      <c r="D129" s="259" t="s">
        <v>303</v>
      </c>
      <c r="J129" s="292" t="s">
        <v>255</v>
      </c>
      <c r="L129" s="291"/>
      <c r="N129" s="258"/>
      <c r="P129" s="259"/>
      <c r="Q129" s="259" t="s">
        <v>303</v>
      </c>
      <c r="W129" s="292" t="s">
        <v>255</v>
      </c>
    </row>
    <row r="130" spans="1:24" ht="19.5" customHeight="1" thickBot="1">
      <c r="A130" s="261"/>
      <c r="B130" s="553" t="s">
        <v>279</v>
      </c>
      <c r="C130" s="554"/>
      <c r="D130" s="555">
        <f>IF('②選手情報入力'!I16="","",'②選手情報入力'!I16)</f>
      </c>
      <c r="E130" s="556"/>
      <c r="F130" s="556"/>
      <c r="G130" s="557"/>
      <c r="H130" s="320" t="s">
        <v>280</v>
      </c>
      <c r="I130" s="321"/>
      <c r="J130" s="322"/>
      <c r="K130" s="323"/>
      <c r="L130" s="291"/>
      <c r="N130" s="261"/>
      <c r="O130" s="553" t="s">
        <v>279</v>
      </c>
      <c r="P130" s="554"/>
      <c r="Q130" s="555">
        <f>IF('②選手情報入力'!L16="","",'②選手情報入力'!L16)</f>
      </c>
      <c r="R130" s="556"/>
      <c r="S130" s="556"/>
      <c r="T130" s="557"/>
      <c r="U130" s="320" t="s">
        <v>280</v>
      </c>
      <c r="V130" s="321"/>
      <c r="W130" s="322"/>
      <c r="X130" s="323"/>
    </row>
    <row r="131" spans="1:24" ht="21" customHeight="1">
      <c r="A131" s="264" t="s">
        <v>282</v>
      </c>
      <c r="B131" s="564">
        <f>IF('②選手情報入力'!$G$16="","",'②選手情報入力'!$G$16)</f>
      </c>
      <c r="C131" s="565"/>
      <c r="D131" s="558"/>
      <c r="E131" s="559"/>
      <c r="F131" s="559"/>
      <c r="G131" s="560"/>
      <c r="H131" s="568"/>
      <c r="I131" s="569"/>
      <c r="J131" s="569"/>
      <c r="K131" s="570"/>
      <c r="L131" s="291"/>
      <c r="N131" s="264" t="s">
        <v>282</v>
      </c>
      <c r="O131" s="564">
        <f>IF('②選手情報入力'!$G$16="","",'②選手情報入力'!$G$16)</f>
      </c>
      <c r="P131" s="565"/>
      <c r="Q131" s="558"/>
      <c r="R131" s="559"/>
      <c r="S131" s="559"/>
      <c r="T131" s="560"/>
      <c r="U131" s="568"/>
      <c r="V131" s="569"/>
      <c r="W131" s="569"/>
      <c r="X131" s="570"/>
    </row>
    <row r="132" spans="1:24" ht="19.5" customHeight="1" thickBot="1">
      <c r="A132" s="266"/>
      <c r="B132" s="566"/>
      <c r="C132" s="567"/>
      <c r="D132" s="561"/>
      <c r="E132" s="562"/>
      <c r="F132" s="562"/>
      <c r="G132" s="563"/>
      <c r="H132" s="571"/>
      <c r="I132" s="572"/>
      <c r="J132" s="572"/>
      <c r="K132" s="573"/>
      <c r="L132" s="291"/>
      <c r="N132" s="266"/>
      <c r="O132" s="566"/>
      <c r="P132" s="567"/>
      <c r="Q132" s="561"/>
      <c r="R132" s="562"/>
      <c r="S132" s="562"/>
      <c r="T132" s="563"/>
      <c r="U132" s="571"/>
      <c r="V132" s="572"/>
      <c r="W132" s="572"/>
      <c r="X132" s="573"/>
    </row>
    <row r="133" spans="1:24" ht="14.25">
      <c r="A133" s="293" t="s">
        <v>6</v>
      </c>
      <c r="B133" s="294"/>
      <c r="C133" s="270" t="s">
        <v>271</v>
      </c>
      <c r="D133" s="579">
        <f>IF('②選手情報入力'!$E$16="","",'②選手情報入力'!$E$16)</f>
      </c>
      <c r="E133" s="580"/>
      <c r="F133" s="580"/>
      <c r="G133" s="581"/>
      <c r="H133" s="571"/>
      <c r="I133" s="572"/>
      <c r="J133" s="572"/>
      <c r="K133" s="573"/>
      <c r="L133" s="291"/>
      <c r="N133" s="293" t="s">
        <v>6</v>
      </c>
      <c r="O133" s="294"/>
      <c r="P133" s="270" t="s">
        <v>271</v>
      </c>
      <c r="Q133" s="579">
        <f>IF('②選手情報入力'!$E$16="","",'②選手情報入力'!$E$16)</f>
      </c>
      <c r="R133" s="580"/>
      <c r="S133" s="580"/>
      <c r="T133" s="581"/>
      <c r="U133" s="571"/>
      <c r="V133" s="572"/>
      <c r="W133" s="572"/>
      <c r="X133" s="573"/>
    </row>
    <row r="134" spans="1:24" ht="14.25" customHeight="1">
      <c r="A134" s="582">
        <f>IF('②選手情報入力'!$B$16="","",'②選手情報入力'!$B$16)</f>
      </c>
      <c r="B134" s="583"/>
      <c r="C134" s="577" t="s">
        <v>286</v>
      </c>
      <c r="D134" s="586">
        <f>IF('②選手情報入力'!$D$16="","",'②選手情報入力'!$D$16)</f>
      </c>
      <c r="E134" s="587"/>
      <c r="F134" s="587"/>
      <c r="G134" s="588"/>
      <c r="H134" s="571"/>
      <c r="I134" s="572"/>
      <c r="J134" s="572"/>
      <c r="K134" s="573"/>
      <c r="L134" s="291"/>
      <c r="N134" s="582">
        <f>IF('②選手情報入力'!$B$16="","",'②選手情報入力'!$B$16)</f>
      </c>
      <c r="O134" s="583"/>
      <c r="P134" s="577" t="s">
        <v>286</v>
      </c>
      <c r="Q134" s="586">
        <f>IF('②選手情報入力'!$D$16="","",'②選手情報入力'!$D$16)</f>
      </c>
      <c r="R134" s="587"/>
      <c r="S134" s="587"/>
      <c r="T134" s="588"/>
      <c r="U134" s="571"/>
      <c r="V134" s="572"/>
      <c r="W134" s="572"/>
      <c r="X134" s="573"/>
    </row>
    <row r="135" spans="1:24" ht="13.5" customHeight="1" thickBot="1">
      <c r="A135" s="584"/>
      <c r="B135" s="585"/>
      <c r="C135" s="578"/>
      <c r="D135" s="589"/>
      <c r="E135" s="590"/>
      <c r="F135" s="590"/>
      <c r="G135" s="591"/>
      <c r="H135" s="574"/>
      <c r="I135" s="575"/>
      <c r="J135" s="575"/>
      <c r="K135" s="576"/>
      <c r="L135" s="291"/>
      <c r="N135" s="584"/>
      <c r="O135" s="585"/>
      <c r="P135" s="578"/>
      <c r="Q135" s="589"/>
      <c r="R135" s="590"/>
      <c r="S135" s="590"/>
      <c r="T135" s="591"/>
      <c r="U135" s="574"/>
      <c r="V135" s="575"/>
      <c r="W135" s="575"/>
      <c r="X135" s="576"/>
    </row>
    <row r="136" spans="1:24" ht="20.25" customHeight="1" thickBot="1" thickTop="1">
      <c r="A136" s="592" t="s">
        <v>289</v>
      </c>
      <c r="B136" s="595" t="s">
        <v>290</v>
      </c>
      <c r="C136" s="596"/>
      <c r="D136" s="596"/>
      <c r="E136" s="597"/>
      <c r="F136" s="598" t="s">
        <v>291</v>
      </c>
      <c r="G136" s="599"/>
      <c r="H136" s="600">
        <f>'①団体情報入力'!$D$5</f>
        <v>0</v>
      </c>
      <c r="I136" s="601"/>
      <c r="J136" s="601"/>
      <c r="K136" s="602"/>
      <c r="L136" s="291"/>
      <c r="N136" s="592" t="s">
        <v>289</v>
      </c>
      <c r="O136" s="595" t="s">
        <v>290</v>
      </c>
      <c r="P136" s="596"/>
      <c r="Q136" s="596"/>
      <c r="R136" s="597"/>
      <c r="S136" s="598" t="s">
        <v>291</v>
      </c>
      <c r="T136" s="599"/>
      <c r="U136" s="600">
        <f>'①団体情報入力'!$D$5</f>
        <v>0</v>
      </c>
      <c r="V136" s="601"/>
      <c r="W136" s="601"/>
      <c r="X136" s="602"/>
    </row>
    <row r="137" spans="1:24" ht="12.75" customHeight="1">
      <c r="A137" s="593"/>
      <c r="B137" s="603"/>
      <c r="C137" s="604"/>
      <c r="D137" s="604"/>
      <c r="E137" s="605"/>
      <c r="F137" s="295" t="s">
        <v>293</v>
      </c>
      <c r="G137" s="270" t="s">
        <v>294</v>
      </c>
      <c r="H137" s="269"/>
      <c r="I137" s="270" t="s">
        <v>264</v>
      </c>
      <c r="J137" s="269"/>
      <c r="K137" s="296" t="s">
        <v>295</v>
      </c>
      <c r="L137" s="297"/>
      <c r="M137" s="298"/>
      <c r="N137" s="593"/>
      <c r="O137" s="603"/>
      <c r="P137" s="604"/>
      <c r="Q137" s="604"/>
      <c r="R137" s="605"/>
      <c r="S137" s="295" t="s">
        <v>293</v>
      </c>
      <c r="T137" s="270" t="s">
        <v>294</v>
      </c>
      <c r="U137" s="269"/>
      <c r="V137" s="270" t="s">
        <v>264</v>
      </c>
      <c r="W137" s="269"/>
      <c r="X137" s="296" t="s">
        <v>295</v>
      </c>
    </row>
    <row r="138" spans="1:24" ht="12.75" customHeight="1">
      <c r="A138" s="593"/>
      <c r="B138" s="606"/>
      <c r="C138" s="607"/>
      <c r="D138" s="607"/>
      <c r="E138" s="608"/>
      <c r="F138" s="612"/>
      <c r="G138" s="614"/>
      <c r="H138" s="615"/>
      <c r="I138" s="618">
        <f>IF('②選手情報入力'!J16="","",'②選手情報入力'!J16)</f>
      </c>
      <c r="J138" s="619"/>
      <c r="K138" s="622"/>
      <c r="L138" s="291"/>
      <c r="N138" s="593"/>
      <c r="O138" s="606"/>
      <c r="P138" s="607"/>
      <c r="Q138" s="607"/>
      <c r="R138" s="608"/>
      <c r="S138" s="612"/>
      <c r="T138" s="614"/>
      <c r="U138" s="615"/>
      <c r="V138" s="618">
        <f>IF('②選手情報入力'!M16="","",'②選手情報入力'!M16)</f>
      </c>
      <c r="W138" s="619"/>
      <c r="X138" s="622"/>
    </row>
    <row r="139" spans="1:24" ht="12.75" customHeight="1">
      <c r="A139" s="594"/>
      <c r="B139" s="609"/>
      <c r="C139" s="610"/>
      <c r="D139" s="610"/>
      <c r="E139" s="611"/>
      <c r="F139" s="613"/>
      <c r="G139" s="616"/>
      <c r="H139" s="617"/>
      <c r="I139" s="620"/>
      <c r="J139" s="621"/>
      <c r="K139" s="623"/>
      <c r="L139" s="291"/>
      <c r="N139" s="594"/>
      <c r="O139" s="609"/>
      <c r="P139" s="610"/>
      <c r="Q139" s="610"/>
      <c r="R139" s="611"/>
      <c r="S139" s="613"/>
      <c r="T139" s="616"/>
      <c r="U139" s="617"/>
      <c r="V139" s="620"/>
      <c r="W139" s="621"/>
      <c r="X139" s="623"/>
    </row>
    <row r="140" spans="1:24" ht="14.25" customHeight="1">
      <c r="A140" s="339" t="s">
        <v>296</v>
      </c>
      <c r="B140" s="537"/>
      <c r="C140" s="538"/>
      <c r="D140" s="538"/>
      <c r="E140" s="539"/>
      <c r="F140" s="543"/>
      <c r="G140" s="545"/>
      <c r="H140" s="546"/>
      <c r="I140" s="549" t="str">
        <f>IF('②選手情報入力'!K16="","同上",'②選手情報入力'!K16)</f>
        <v>同上</v>
      </c>
      <c r="J140" s="550"/>
      <c r="K140" s="534"/>
      <c r="L140" s="291"/>
      <c r="N140" s="339" t="s">
        <v>296</v>
      </c>
      <c r="O140" s="537"/>
      <c r="P140" s="538"/>
      <c r="Q140" s="538"/>
      <c r="R140" s="539"/>
      <c r="S140" s="543"/>
      <c r="T140" s="545"/>
      <c r="U140" s="546"/>
      <c r="V140" s="549" t="str">
        <f>IF('②選手情報入力'!N16="","同上",'②選手情報入力'!N16)</f>
        <v>同上</v>
      </c>
      <c r="W140" s="550"/>
      <c r="X140" s="534"/>
    </row>
    <row r="141" spans="1:24" ht="15" customHeight="1" thickBot="1">
      <c r="A141" s="340" t="s">
        <v>297</v>
      </c>
      <c r="B141" s="540"/>
      <c r="C141" s="541"/>
      <c r="D141" s="541"/>
      <c r="E141" s="542"/>
      <c r="F141" s="544"/>
      <c r="G141" s="547"/>
      <c r="H141" s="548"/>
      <c r="I141" s="551"/>
      <c r="J141" s="552"/>
      <c r="K141" s="535"/>
      <c r="L141" s="291"/>
      <c r="N141" s="340" t="s">
        <v>297</v>
      </c>
      <c r="O141" s="540"/>
      <c r="P141" s="541"/>
      <c r="Q141" s="541"/>
      <c r="R141" s="542"/>
      <c r="S141" s="544"/>
      <c r="T141" s="547"/>
      <c r="U141" s="548"/>
      <c r="V141" s="551"/>
      <c r="W141" s="552"/>
      <c r="X141" s="535"/>
    </row>
    <row r="142" spans="1:24" ht="15" thickBot="1">
      <c r="A142" s="299" t="s">
        <v>302</v>
      </c>
      <c r="B142" s="300" t="s">
        <v>299</v>
      </c>
      <c r="C142" s="301"/>
      <c r="D142" s="301"/>
      <c r="E142" s="301"/>
      <c r="F142" s="301"/>
      <c r="G142" s="301"/>
      <c r="H142" s="301"/>
      <c r="I142" s="301"/>
      <c r="J142" s="301"/>
      <c r="K142" s="302"/>
      <c r="L142" s="291"/>
      <c r="N142" s="299" t="s">
        <v>302</v>
      </c>
      <c r="O142" s="300" t="s">
        <v>299</v>
      </c>
      <c r="P142" s="301"/>
      <c r="Q142" s="301"/>
      <c r="R142" s="301"/>
      <c r="S142" s="301"/>
      <c r="T142" s="301"/>
      <c r="U142" s="301"/>
      <c r="V142" s="301"/>
      <c r="W142" s="301"/>
      <c r="X142" s="302"/>
    </row>
    <row r="143" spans="1:24" ht="13.5">
      <c r="A143" s="303"/>
      <c r="B143" s="280"/>
      <c r="C143" s="280"/>
      <c r="D143" s="280"/>
      <c r="E143" s="280"/>
      <c r="F143" s="280"/>
      <c r="G143" s="280"/>
      <c r="H143" s="280"/>
      <c r="I143" s="280"/>
      <c r="J143" s="280"/>
      <c r="K143" s="281"/>
      <c r="L143" s="291"/>
      <c r="N143" s="303"/>
      <c r="O143" s="280"/>
      <c r="P143" s="280"/>
      <c r="Q143" s="280"/>
      <c r="R143" s="280"/>
      <c r="S143" s="280"/>
      <c r="T143" s="280"/>
      <c r="U143" s="280"/>
      <c r="V143" s="280"/>
      <c r="W143" s="280"/>
      <c r="X143" s="281"/>
    </row>
    <row r="144" spans="1:25" ht="14.25">
      <c r="A144" s="304" t="s">
        <v>273</v>
      </c>
      <c r="B144" s="280"/>
      <c r="C144" s="280"/>
      <c r="D144" s="280"/>
      <c r="E144" s="280"/>
      <c r="F144" s="280"/>
      <c r="G144" s="280"/>
      <c r="H144" s="280"/>
      <c r="I144" s="279"/>
      <c r="J144" s="282"/>
      <c r="K144" s="530" t="s">
        <v>364</v>
      </c>
      <c r="L144" s="531"/>
      <c r="M144" s="306"/>
      <c r="N144" s="304" t="s">
        <v>273</v>
      </c>
      <c r="O144" s="280"/>
      <c r="P144" s="280"/>
      <c r="Q144" s="280"/>
      <c r="R144" s="280"/>
      <c r="S144" s="280"/>
      <c r="T144" s="280"/>
      <c r="U144" s="280"/>
      <c r="V144" s="279"/>
      <c r="W144" s="282"/>
      <c r="X144" s="530" t="s">
        <v>364</v>
      </c>
      <c r="Y144" s="531"/>
    </row>
    <row r="145" spans="1:25" ht="14.25">
      <c r="A145" s="304" t="s">
        <v>274</v>
      </c>
      <c r="B145" s="280"/>
      <c r="C145" s="280"/>
      <c r="D145" s="280"/>
      <c r="E145" s="280"/>
      <c r="F145" s="280"/>
      <c r="G145" s="280"/>
      <c r="H145" s="280"/>
      <c r="I145" s="279"/>
      <c r="J145" s="282"/>
      <c r="K145" s="532" t="s">
        <v>300</v>
      </c>
      <c r="L145" s="533"/>
      <c r="M145" s="306"/>
      <c r="N145" s="304" t="s">
        <v>274</v>
      </c>
      <c r="O145" s="280"/>
      <c r="P145" s="280"/>
      <c r="Q145" s="280"/>
      <c r="R145" s="280"/>
      <c r="S145" s="280"/>
      <c r="T145" s="280"/>
      <c r="U145" s="280"/>
      <c r="V145" s="279"/>
      <c r="W145" s="282"/>
      <c r="X145" s="532" t="s">
        <v>300</v>
      </c>
      <c r="Y145" s="533"/>
    </row>
    <row r="146" spans="1:25" ht="14.25">
      <c r="A146" s="304" t="s">
        <v>275</v>
      </c>
      <c r="B146" s="280"/>
      <c r="C146" s="280"/>
      <c r="D146" s="280"/>
      <c r="E146" s="280"/>
      <c r="F146" s="280"/>
      <c r="G146" s="280"/>
      <c r="H146" s="280"/>
      <c r="I146" s="279"/>
      <c r="J146" s="282"/>
      <c r="K146" s="528" t="s">
        <v>301</v>
      </c>
      <c r="L146" s="529"/>
      <c r="M146" s="306"/>
      <c r="N146" s="304" t="s">
        <v>275</v>
      </c>
      <c r="O146" s="280"/>
      <c r="P146" s="280"/>
      <c r="Q146" s="280"/>
      <c r="R146" s="280"/>
      <c r="S146" s="280"/>
      <c r="T146" s="280"/>
      <c r="U146" s="280"/>
      <c r="V146" s="279"/>
      <c r="W146" s="282"/>
      <c r="X146" s="528" t="s">
        <v>301</v>
      </c>
      <c r="Y146" s="529"/>
    </row>
    <row r="147" spans="1:24" ht="48" customHeight="1">
      <c r="A147" s="307"/>
      <c r="B147" s="308"/>
      <c r="C147" s="308"/>
      <c r="D147" s="308"/>
      <c r="E147" s="308"/>
      <c r="F147" s="308"/>
      <c r="G147" s="308"/>
      <c r="H147" s="308"/>
      <c r="I147" s="308"/>
      <c r="J147" s="309"/>
      <c r="K147" s="310"/>
      <c r="L147" s="305"/>
      <c r="M147" s="311"/>
      <c r="N147" s="307"/>
      <c r="O147" s="308"/>
      <c r="P147" s="308"/>
      <c r="Q147" s="308"/>
      <c r="R147" s="308"/>
      <c r="S147" s="308"/>
      <c r="T147" s="308"/>
      <c r="U147" s="308"/>
      <c r="V147" s="308"/>
      <c r="W147" s="309"/>
      <c r="X147" s="310"/>
    </row>
    <row r="148" spans="1:25" ht="48" customHeight="1">
      <c r="A148" s="312"/>
      <c r="B148" s="313"/>
      <c r="C148" s="313"/>
      <c r="D148" s="313"/>
      <c r="E148" s="313"/>
      <c r="F148" s="313"/>
      <c r="G148" s="313"/>
      <c r="H148" s="313"/>
      <c r="I148" s="313"/>
      <c r="J148" s="314"/>
      <c r="K148" s="315"/>
      <c r="L148" s="316"/>
      <c r="M148" s="319"/>
      <c r="N148" s="312"/>
      <c r="O148" s="313"/>
      <c r="P148" s="313"/>
      <c r="Q148" s="313"/>
      <c r="R148" s="313"/>
      <c r="S148" s="313"/>
      <c r="T148" s="313"/>
      <c r="U148" s="313"/>
      <c r="V148" s="313"/>
      <c r="W148" s="314"/>
      <c r="X148" s="315"/>
      <c r="Y148" s="316"/>
    </row>
    <row r="149" spans="1:25" ht="26.25">
      <c r="A149" s="536" t="s">
        <v>363</v>
      </c>
      <c r="B149" s="536"/>
      <c r="C149" s="536"/>
      <c r="D149" s="536"/>
      <c r="E149" s="536"/>
      <c r="F149" s="536"/>
      <c r="G149" s="536"/>
      <c r="H149" s="536"/>
      <c r="I149" s="536"/>
      <c r="J149" s="536"/>
      <c r="K149" s="536"/>
      <c r="L149" s="291">
        <v>8</v>
      </c>
      <c r="N149" s="536" t="s">
        <v>363</v>
      </c>
      <c r="O149" s="536"/>
      <c r="P149" s="536"/>
      <c r="Q149" s="536"/>
      <c r="R149" s="536"/>
      <c r="S149" s="536"/>
      <c r="T149" s="536"/>
      <c r="U149" s="536"/>
      <c r="V149" s="536"/>
      <c r="W149" s="536"/>
      <c r="X149" s="536"/>
      <c r="Y149" s="291">
        <v>8</v>
      </c>
    </row>
    <row r="150" spans="1:25" ht="14.25" thickBot="1">
      <c r="A150" s="258"/>
      <c r="C150" s="259"/>
      <c r="D150" s="259" t="s">
        <v>303</v>
      </c>
      <c r="J150" s="292" t="s">
        <v>255</v>
      </c>
      <c r="L150" s="291"/>
      <c r="N150" s="258"/>
      <c r="P150" s="259"/>
      <c r="Q150" s="259" t="s">
        <v>303</v>
      </c>
      <c r="W150" s="292" t="s">
        <v>255</v>
      </c>
      <c r="Y150" s="291"/>
    </row>
    <row r="151" spans="1:25" ht="19.5" customHeight="1" thickBot="1">
      <c r="A151" s="261"/>
      <c r="B151" s="553" t="s">
        <v>279</v>
      </c>
      <c r="C151" s="554"/>
      <c r="D151" s="555">
        <f>IF('②選手情報入力'!I17="","",'②選手情報入力'!I17)</f>
      </c>
      <c r="E151" s="556"/>
      <c r="F151" s="556"/>
      <c r="G151" s="557"/>
      <c r="H151" s="320" t="s">
        <v>280</v>
      </c>
      <c r="I151" s="321"/>
      <c r="J151" s="322"/>
      <c r="K151" s="323"/>
      <c r="L151" s="291"/>
      <c r="N151" s="261"/>
      <c r="O151" s="553" t="s">
        <v>279</v>
      </c>
      <c r="P151" s="554"/>
      <c r="Q151" s="555">
        <f>IF('②選手情報入力'!L17="","",'②選手情報入力'!L17)</f>
      </c>
      <c r="R151" s="556"/>
      <c r="S151" s="556"/>
      <c r="T151" s="557"/>
      <c r="U151" s="320" t="s">
        <v>280</v>
      </c>
      <c r="V151" s="321"/>
      <c r="W151" s="322"/>
      <c r="X151" s="323"/>
      <c r="Y151" s="291"/>
    </row>
    <row r="152" spans="1:25" ht="21" customHeight="1">
      <c r="A152" s="264" t="s">
        <v>282</v>
      </c>
      <c r="B152" s="564">
        <f>IF('②選手情報入力'!$G$17="","",'②選手情報入力'!$G$17)</f>
      </c>
      <c r="C152" s="565"/>
      <c r="D152" s="558"/>
      <c r="E152" s="559"/>
      <c r="F152" s="559"/>
      <c r="G152" s="560"/>
      <c r="H152" s="568"/>
      <c r="I152" s="569"/>
      <c r="J152" s="569"/>
      <c r="K152" s="570"/>
      <c r="L152" s="291"/>
      <c r="N152" s="264" t="s">
        <v>282</v>
      </c>
      <c r="O152" s="564">
        <f>IF('②選手情報入力'!$G$17="","",'②選手情報入力'!$G$17)</f>
      </c>
      <c r="P152" s="565"/>
      <c r="Q152" s="558"/>
      <c r="R152" s="559"/>
      <c r="S152" s="559"/>
      <c r="T152" s="560"/>
      <c r="U152" s="568"/>
      <c r="V152" s="569"/>
      <c r="W152" s="569"/>
      <c r="X152" s="570"/>
      <c r="Y152" s="291"/>
    </row>
    <row r="153" spans="1:25" ht="19.5" customHeight="1" thickBot="1">
      <c r="A153" s="266"/>
      <c r="B153" s="566"/>
      <c r="C153" s="567"/>
      <c r="D153" s="561"/>
      <c r="E153" s="562"/>
      <c r="F153" s="562"/>
      <c r="G153" s="563"/>
      <c r="H153" s="571"/>
      <c r="I153" s="572"/>
      <c r="J153" s="572"/>
      <c r="K153" s="573"/>
      <c r="L153" s="291"/>
      <c r="N153" s="266"/>
      <c r="O153" s="566"/>
      <c r="P153" s="567"/>
      <c r="Q153" s="561"/>
      <c r="R153" s="562"/>
      <c r="S153" s="562"/>
      <c r="T153" s="563"/>
      <c r="U153" s="571"/>
      <c r="V153" s="572"/>
      <c r="W153" s="572"/>
      <c r="X153" s="573"/>
      <c r="Y153" s="291"/>
    </row>
    <row r="154" spans="1:25" ht="14.25">
      <c r="A154" s="293" t="s">
        <v>6</v>
      </c>
      <c r="B154" s="294"/>
      <c r="C154" s="270" t="s">
        <v>271</v>
      </c>
      <c r="D154" s="579">
        <f>IF('②選手情報入力'!$E$17="","",'②選手情報入力'!$E$17)</f>
      </c>
      <c r="E154" s="580"/>
      <c r="F154" s="580"/>
      <c r="G154" s="581"/>
      <c r="H154" s="571"/>
      <c r="I154" s="572"/>
      <c r="J154" s="572"/>
      <c r="K154" s="573"/>
      <c r="L154" s="291"/>
      <c r="N154" s="293" t="s">
        <v>6</v>
      </c>
      <c r="O154" s="294"/>
      <c r="P154" s="270" t="s">
        <v>271</v>
      </c>
      <c r="Q154" s="579">
        <f>IF('②選手情報入力'!$E$17="","",'②選手情報入力'!$E$17)</f>
      </c>
      <c r="R154" s="580"/>
      <c r="S154" s="580"/>
      <c r="T154" s="581"/>
      <c r="U154" s="571"/>
      <c r="V154" s="572"/>
      <c r="W154" s="572"/>
      <c r="X154" s="573"/>
      <c r="Y154" s="291"/>
    </row>
    <row r="155" spans="1:25" ht="12.75" customHeight="1">
      <c r="A155" s="582">
        <f>IF('②選手情報入力'!$B$17="","",'②選手情報入力'!$B$17)</f>
      </c>
      <c r="B155" s="583"/>
      <c r="C155" s="577" t="s">
        <v>286</v>
      </c>
      <c r="D155" s="586">
        <f>IF('②選手情報入力'!$D$17="","",'②選手情報入力'!$D$17)</f>
      </c>
      <c r="E155" s="587"/>
      <c r="F155" s="587"/>
      <c r="G155" s="588"/>
      <c r="H155" s="571"/>
      <c r="I155" s="572"/>
      <c r="J155" s="572"/>
      <c r="K155" s="573"/>
      <c r="L155" s="291"/>
      <c r="N155" s="582">
        <f>IF('②選手情報入力'!$B$17="","",'②選手情報入力'!$B$17)</f>
      </c>
      <c r="O155" s="583"/>
      <c r="P155" s="577" t="s">
        <v>286</v>
      </c>
      <c r="Q155" s="586">
        <f>IF('②選手情報入力'!$D$17="","",'②選手情報入力'!$D$17)</f>
      </c>
      <c r="R155" s="587"/>
      <c r="S155" s="587"/>
      <c r="T155" s="588"/>
      <c r="U155" s="571"/>
      <c r="V155" s="572"/>
      <c r="W155" s="572"/>
      <c r="X155" s="573"/>
      <c r="Y155" s="291"/>
    </row>
    <row r="156" spans="1:25" ht="13.5" customHeight="1" thickBot="1">
      <c r="A156" s="584"/>
      <c r="B156" s="585"/>
      <c r="C156" s="578"/>
      <c r="D156" s="589"/>
      <c r="E156" s="590"/>
      <c r="F156" s="590"/>
      <c r="G156" s="591"/>
      <c r="H156" s="574"/>
      <c r="I156" s="575"/>
      <c r="J156" s="575"/>
      <c r="K156" s="576"/>
      <c r="L156" s="291"/>
      <c r="N156" s="584"/>
      <c r="O156" s="585"/>
      <c r="P156" s="578"/>
      <c r="Q156" s="589"/>
      <c r="R156" s="590"/>
      <c r="S156" s="590"/>
      <c r="T156" s="591"/>
      <c r="U156" s="574"/>
      <c r="V156" s="575"/>
      <c r="W156" s="575"/>
      <c r="X156" s="576"/>
      <c r="Y156" s="291"/>
    </row>
    <row r="157" spans="1:25" ht="20.25" customHeight="1" thickBot="1" thickTop="1">
      <c r="A157" s="592" t="s">
        <v>289</v>
      </c>
      <c r="B157" s="595" t="s">
        <v>290</v>
      </c>
      <c r="C157" s="596"/>
      <c r="D157" s="596"/>
      <c r="E157" s="597"/>
      <c r="F157" s="598" t="s">
        <v>291</v>
      </c>
      <c r="G157" s="599"/>
      <c r="H157" s="600">
        <f>'①団体情報入力'!$D$5</f>
        <v>0</v>
      </c>
      <c r="I157" s="601"/>
      <c r="J157" s="601"/>
      <c r="K157" s="602"/>
      <c r="L157" s="291"/>
      <c r="N157" s="592" t="s">
        <v>289</v>
      </c>
      <c r="O157" s="595" t="s">
        <v>290</v>
      </c>
      <c r="P157" s="596"/>
      <c r="Q157" s="596"/>
      <c r="R157" s="597"/>
      <c r="S157" s="598" t="s">
        <v>291</v>
      </c>
      <c r="T157" s="599"/>
      <c r="U157" s="600">
        <f>'①団体情報入力'!$D$5</f>
        <v>0</v>
      </c>
      <c r="V157" s="601"/>
      <c r="W157" s="601"/>
      <c r="X157" s="602"/>
      <c r="Y157" s="291"/>
    </row>
    <row r="158" spans="1:25" ht="12.75" customHeight="1">
      <c r="A158" s="593"/>
      <c r="B158" s="603"/>
      <c r="C158" s="604"/>
      <c r="D158" s="604"/>
      <c r="E158" s="605"/>
      <c r="F158" s="295" t="s">
        <v>293</v>
      </c>
      <c r="G158" s="270" t="s">
        <v>294</v>
      </c>
      <c r="H158" s="269"/>
      <c r="I158" s="270" t="s">
        <v>264</v>
      </c>
      <c r="J158" s="269"/>
      <c r="K158" s="296" t="s">
        <v>295</v>
      </c>
      <c r="L158" s="297"/>
      <c r="M158" s="298"/>
      <c r="N158" s="593"/>
      <c r="O158" s="603"/>
      <c r="P158" s="604"/>
      <c r="Q158" s="604"/>
      <c r="R158" s="605"/>
      <c r="S158" s="295" t="s">
        <v>293</v>
      </c>
      <c r="T158" s="270" t="s">
        <v>294</v>
      </c>
      <c r="U158" s="269"/>
      <c r="V158" s="270" t="s">
        <v>264</v>
      </c>
      <c r="W158" s="269"/>
      <c r="X158" s="296" t="s">
        <v>295</v>
      </c>
      <c r="Y158" s="297"/>
    </row>
    <row r="159" spans="1:25" ht="12.75" customHeight="1">
      <c r="A159" s="593"/>
      <c r="B159" s="606"/>
      <c r="C159" s="607"/>
      <c r="D159" s="607"/>
      <c r="E159" s="608"/>
      <c r="F159" s="612"/>
      <c r="G159" s="614"/>
      <c r="H159" s="615"/>
      <c r="I159" s="618">
        <f>IF('②選手情報入力'!J17="","",'②選手情報入力'!J17)</f>
      </c>
      <c r="J159" s="619"/>
      <c r="K159" s="622"/>
      <c r="L159" s="291"/>
      <c r="N159" s="593"/>
      <c r="O159" s="606"/>
      <c r="P159" s="607"/>
      <c r="Q159" s="607"/>
      <c r="R159" s="608"/>
      <c r="S159" s="612"/>
      <c r="T159" s="614"/>
      <c r="U159" s="615"/>
      <c r="V159" s="618">
        <f>IF('②選手情報入力'!M17="","",'②選手情報入力'!M17)</f>
      </c>
      <c r="W159" s="619"/>
      <c r="X159" s="622"/>
      <c r="Y159" s="291"/>
    </row>
    <row r="160" spans="1:25" ht="12.75" customHeight="1">
      <c r="A160" s="594"/>
      <c r="B160" s="609"/>
      <c r="C160" s="610"/>
      <c r="D160" s="610"/>
      <c r="E160" s="611"/>
      <c r="F160" s="613"/>
      <c r="G160" s="616"/>
      <c r="H160" s="617"/>
      <c r="I160" s="620"/>
      <c r="J160" s="621"/>
      <c r="K160" s="623"/>
      <c r="L160" s="291"/>
      <c r="N160" s="594"/>
      <c r="O160" s="609"/>
      <c r="P160" s="610"/>
      <c r="Q160" s="610"/>
      <c r="R160" s="611"/>
      <c r="S160" s="613"/>
      <c r="T160" s="616"/>
      <c r="U160" s="617"/>
      <c r="V160" s="620"/>
      <c r="W160" s="621"/>
      <c r="X160" s="623"/>
      <c r="Y160" s="291"/>
    </row>
    <row r="161" spans="1:25" ht="14.25" customHeight="1">
      <c r="A161" s="339" t="s">
        <v>296</v>
      </c>
      <c r="B161" s="537"/>
      <c r="C161" s="538"/>
      <c r="D161" s="538"/>
      <c r="E161" s="539"/>
      <c r="F161" s="543"/>
      <c r="G161" s="545"/>
      <c r="H161" s="546"/>
      <c r="I161" s="549" t="str">
        <f>IF('②選手情報入力'!K17="","同上",'②選手情報入力'!K17)</f>
        <v>同上</v>
      </c>
      <c r="J161" s="550"/>
      <c r="K161" s="534"/>
      <c r="L161" s="291"/>
      <c r="N161" s="339" t="s">
        <v>296</v>
      </c>
      <c r="O161" s="537"/>
      <c r="P161" s="538"/>
      <c r="Q161" s="538"/>
      <c r="R161" s="539"/>
      <c r="S161" s="543"/>
      <c r="T161" s="545"/>
      <c r="U161" s="546"/>
      <c r="V161" s="549" t="str">
        <f>IF('②選手情報入力'!N17="","同上",'②選手情報入力'!N17)</f>
        <v>同上</v>
      </c>
      <c r="W161" s="550"/>
      <c r="X161" s="534"/>
      <c r="Y161" s="291"/>
    </row>
    <row r="162" spans="1:25" ht="15" customHeight="1" thickBot="1">
      <c r="A162" s="340" t="s">
        <v>297</v>
      </c>
      <c r="B162" s="540"/>
      <c r="C162" s="541"/>
      <c r="D162" s="541"/>
      <c r="E162" s="542"/>
      <c r="F162" s="544"/>
      <c r="G162" s="547"/>
      <c r="H162" s="548"/>
      <c r="I162" s="551"/>
      <c r="J162" s="552"/>
      <c r="K162" s="535"/>
      <c r="L162" s="291"/>
      <c r="N162" s="340" t="s">
        <v>297</v>
      </c>
      <c r="O162" s="540"/>
      <c r="P162" s="541"/>
      <c r="Q162" s="541"/>
      <c r="R162" s="542"/>
      <c r="S162" s="544"/>
      <c r="T162" s="547"/>
      <c r="U162" s="548"/>
      <c r="V162" s="551"/>
      <c r="W162" s="552"/>
      <c r="X162" s="535"/>
      <c r="Y162" s="291"/>
    </row>
    <row r="163" spans="1:25" ht="15" thickBot="1">
      <c r="A163" s="299" t="s">
        <v>302</v>
      </c>
      <c r="B163" s="300" t="s">
        <v>299</v>
      </c>
      <c r="C163" s="301"/>
      <c r="D163" s="301"/>
      <c r="E163" s="301"/>
      <c r="F163" s="301"/>
      <c r="G163" s="301"/>
      <c r="H163" s="301"/>
      <c r="I163" s="301"/>
      <c r="J163" s="301"/>
      <c r="K163" s="302"/>
      <c r="L163" s="291"/>
      <c r="N163" s="299" t="s">
        <v>302</v>
      </c>
      <c r="O163" s="300" t="s">
        <v>299</v>
      </c>
      <c r="P163" s="301"/>
      <c r="Q163" s="301"/>
      <c r="R163" s="301"/>
      <c r="S163" s="301"/>
      <c r="T163" s="301"/>
      <c r="U163" s="301"/>
      <c r="V163" s="301"/>
      <c r="W163" s="301"/>
      <c r="X163" s="302"/>
      <c r="Y163" s="291"/>
    </row>
    <row r="164" spans="1:25" ht="13.5">
      <c r="A164" s="303"/>
      <c r="B164" s="280"/>
      <c r="C164" s="280"/>
      <c r="D164" s="280"/>
      <c r="E164" s="280"/>
      <c r="F164" s="280"/>
      <c r="G164" s="280"/>
      <c r="H164" s="280"/>
      <c r="I164" s="280"/>
      <c r="J164" s="280"/>
      <c r="K164" s="281"/>
      <c r="L164" s="291"/>
      <c r="N164" s="303"/>
      <c r="O164" s="280"/>
      <c r="P164" s="280"/>
      <c r="Q164" s="280"/>
      <c r="R164" s="280"/>
      <c r="S164" s="280"/>
      <c r="T164" s="280"/>
      <c r="U164" s="280"/>
      <c r="V164" s="280"/>
      <c r="W164" s="280"/>
      <c r="X164" s="281"/>
      <c r="Y164" s="291"/>
    </row>
    <row r="165" spans="1:25" ht="14.25">
      <c r="A165" s="304" t="s">
        <v>273</v>
      </c>
      <c r="B165" s="280"/>
      <c r="C165" s="280"/>
      <c r="D165" s="280"/>
      <c r="E165" s="280"/>
      <c r="F165" s="280"/>
      <c r="G165" s="280"/>
      <c r="H165" s="280"/>
      <c r="I165" s="279"/>
      <c r="J165" s="282"/>
      <c r="K165" s="530" t="s">
        <v>364</v>
      </c>
      <c r="L165" s="531"/>
      <c r="M165" s="306"/>
      <c r="N165" s="304" t="s">
        <v>273</v>
      </c>
      <c r="O165" s="280"/>
      <c r="P165" s="280"/>
      <c r="Q165" s="280"/>
      <c r="R165" s="280"/>
      <c r="S165" s="280"/>
      <c r="T165" s="280"/>
      <c r="U165" s="280"/>
      <c r="V165" s="279"/>
      <c r="W165" s="282"/>
      <c r="X165" s="530" t="s">
        <v>364</v>
      </c>
      <c r="Y165" s="531"/>
    </row>
    <row r="166" spans="1:25" ht="14.25">
      <c r="A166" s="304" t="s">
        <v>274</v>
      </c>
      <c r="B166" s="280"/>
      <c r="C166" s="280"/>
      <c r="D166" s="280"/>
      <c r="E166" s="280"/>
      <c r="F166" s="280"/>
      <c r="G166" s="280"/>
      <c r="H166" s="280"/>
      <c r="I166" s="279"/>
      <c r="J166" s="282"/>
      <c r="K166" s="532" t="s">
        <v>300</v>
      </c>
      <c r="L166" s="533"/>
      <c r="M166" s="306"/>
      <c r="N166" s="304" t="s">
        <v>274</v>
      </c>
      <c r="O166" s="280"/>
      <c r="P166" s="280"/>
      <c r="Q166" s="280"/>
      <c r="R166" s="280"/>
      <c r="S166" s="280"/>
      <c r="T166" s="280"/>
      <c r="U166" s="280"/>
      <c r="V166" s="279"/>
      <c r="W166" s="282"/>
      <c r="X166" s="532" t="s">
        <v>300</v>
      </c>
      <c r="Y166" s="533"/>
    </row>
    <row r="167" spans="1:25" ht="14.25">
      <c r="A167" s="304" t="s">
        <v>275</v>
      </c>
      <c r="B167" s="280"/>
      <c r="C167" s="280"/>
      <c r="D167" s="280"/>
      <c r="E167" s="280"/>
      <c r="F167" s="280"/>
      <c r="G167" s="280"/>
      <c r="H167" s="280"/>
      <c r="I167" s="279"/>
      <c r="J167" s="282"/>
      <c r="K167" s="528" t="s">
        <v>301</v>
      </c>
      <c r="L167" s="529"/>
      <c r="M167" s="306"/>
      <c r="N167" s="304" t="s">
        <v>275</v>
      </c>
      <c r="O167" s="280"/>
      <c r="P167" s="280"/>
      <c r="Q167" s="280"/>
      <c r="R167" s="280"/>
      <c r="S167" s="280"/>
      <c r="T167" s="280"/>
      <c r="U167" s="280"/>
      <c r="V167" s="279"/>
      <c r="W167" s="282"/>
      <c r="X167" s="528" t="s">
        <v>301</v>
      </c>
      <c r="Y167" s="529"/>
    </row>
    <row r="168" spans="1:25" ht="14.25">
      <c r="A168" s="307"/>
      <c r="B168" s="308"/>
      <c r="C168" s="308"/>
      <c r="D168" s="308"/>
      <c r="E168" s="308"/>
      <c r="F168" s="308"/>
      <c r="G168" s="308"/>
      <c r="H168" s="308"/>
      <c r="I168" s="308"/>
      <c r="J168" s="309"/>
      <c r="K168" s="310"/>
      <c r="L168" s="305"/>
      <c r="N168" s="307"/>
      <c r="O168" s="308"/>
      <c r="P168" s="308"/>
      <c r="Q168" s="308"/>
      <c r="R168" s="308"/>
      <c r="S168" s="308"/>
      <c r="T168" s="308"/>
      <c r="U168" s="308"/>
      <c r="V168" s="308"/>
      <c r="W168" s="309"/>
      <c r="X168" s="310"/>
      <c r="Y168" s="305"/>
    </row>
    <row r="169" spans="1:24" ht="48" customHeight="1">
      <c r="A169" s="307"/>
      <c r="B169" s="308"/>
      <c r="C169" s="308"/>
      <c r="D169" s="308"/>
      <c r="E169" s="308"/>
      <c r="F169" s="308"/>
      <c r="G169" s="308"/>
      <c r="H169" s="308"/>
      <c r="I169" s="308"/>
      <c r="J169" s="309"/>
      <c r="K169" s="310"/>
      <c r="L169" s="305"/>
      <c r="M169" s="311"/>
      <c r="N169" s="307"/>
      <c r="O169" s="308"/>
      <c r="P169" s="308"/>
      <c r="Q169" s="308"/>
      <c r="R169" s="308"/>
      <c r="S169" s="308"/>
      <c r="T169" s="308"/>
      <c r="U169" s="308"/>
      <c r="V169" s="308"/>
      <c r="W169" s="309"/>
      <c r="X169" s="310"/>
    </row>
    <row r="170" spans="1:24" ht="69" customHeight="1">
      <c r="A170" s="312"/>
      <c r="B170" s="313"/>
      <c r="C170" s="313"/>
      <c r="D170" s="313"/>
      <c r="E170" s="313"/>
      <c r="F170" s="313"/>
      <c r="G170" s="313"/>
      <c r="H170" s="313"/>
      <c r="I170" s="313"/>
      <c r="J170" s="314"/>
      <c r="K170" s="315"/>
      <c r="L170" s="316"/>
      <c r="M170" s="317"/>
      <c r="N170" s="312"/>
      <c r="O170" s="313"/>
      <c r="P170" s="313"/>
      <c r="Q170" s="313"/>
      <c r="R170" s="313"/>
      <c r="S170" s="313"/>
      <c r="T170" s="313"/>
      <c r="U170" s="313"/>
      <c r="V170" s="313"/>
      <c r="W170" s="314"/>
      <c r="X170" s="315"/>
    </row>
    <row r="171" spans="1:25" ht="26.25">
      <c r="A171" s="536" t="s">
        <v>362</v>
      </c>
      <c r="B171" s="536"/>
      <c r="C171" s="536"/>
      <c r="D171" s="536"/>
      <c r="E171" s="536"/>
      <c r="F171" s="536"/>
      <c r="G171" s="536"/>
      <c r="H171" s="536"/>
      <c r="I171" s="536"/>
      <c r="J171" s="536"/>
      <c r="K171" s="536"/>
      <c r="L171" s="291">
        <v>9</v>
      </c>
      <c r="N171" s="536" t="s">
        <v>363</v>
      </c>
      <c r="O171" s="536"/>
      <c r="P171" s="536"/>
      <c r="Q171" s="536"/>
      <c r="R171" s="536"/>
      <c r="S171" s="536"/>
      <c r="T171" s="536"/>
      <c r="U171" s="536"/>
      <c r="V171" s="536"/>
      <c r="W171" s="536"/>
      <c r="X171" s="536"/>
      <c r="Y171" s="256">
        <v>9</v>
      </c>
    </row>
    <row r="172" spans="1:23" ht="14.25" thickBot="1">
      <c r="A172" s="258"/>
      <c r="C172" s="259"/>
      <c r="D172" s="259" t="s">
        <v>303</v>
      </c>
      <c r="J172" s="292" t="s">
        <v>255</v>
      </c>
      <c r="L172" s="291"/>
      <c r="N172" s="258"/>
      <c r="P172" s="259"/>
      <c r="Q172" s="259" t="s">
        <v>303</v>
      </c>
      <c r="W172" s="292" t="s">
        <v>255</v>
      </c>
    </row>
    <row r="173" spans="1:24" ht="19.5" customHeight="1" thickBot="1">
      <c r="A173" s="261"/>
      <c r="B173" s="553" t="s">
        <v>279</v>
      </c>
      <c r="C173" s="554"/>
      <c r="D173" s="555">
        <f>IF('②選手情報入力'!I18="","",'②選手情報入力'!I18)</f>
      </c>
      <c r="E173" s="556"/>
      <c r="F173" s="556"/>
      <c r="G173" s="557"/>
      <c r="H173" s="320" t="s">
        <v>280</v>
      </c>
      <c r="I173" s="321"/>
      <c r="J173" s="322"/>
      <c r="K173" s="323"/>
      <c r="L173" s="291"/>
      <c r="N173" s="261"/>
      <c r="O173" s="553" t="s">
        <v>279</v>
      </c>
      <c r="P173" s="554"/>
      <c r="Q173" s="555">
        <f>IF('②選手情報入力'!L18="","",'②選手情報入力'!L18)</f>
      </c>
      <c r="R173" s="556"/>
      <c r="S173" s="556"/>
      <c r="T173" s="557"/>
      <c r="U173" s="320" t="s">
        <v>280</v>
      </c>
      <c r="V173" s="321"/>
      <c r="W173" s="322"/>
      <c r="X173" s="323"/>
    </row>
    <row r="174" spans="1:24" ht="21" customHeight="1">
      <c r="A174" s="264" t="s">
        <v>282</v>
      </c>
      <c r="B174" s="564">
        <f>IF('②選手情報入力'!$G$18="","",'②選手情報入力'!$G$18)</f>
      </c>
      <c r="C174" s="565"/>
      <c r="D174" s="558"/>
      <c r="E174" s="559"/>
      <c r="F174" s="559"/>
      <c r="G174" s="560"/>
      <c r="H174" s="568"/>
      <c r="I174" s="569"/>
      <c r="J174" s="569"/>
      <c r="K174" s="570"/>
      <c r="L174" s="291"/>
      <c r="N174" s="264" t="s">
        <v>282</v>
      </c>
      <c r="O174" s="564">
        <f>IF('②選手情報入力'!$G$18="","",'②選手情報入力'!$G$18)</f>
      </c>
      <c r="P174" s="565"/>
      <c r="Q174" s="558"/>
      <c r="R174" s="559"/>
      <c r="S174" s="559"/>
      <c r="T174" s="560"/>
      <c r="U174" s="568"/>
      <c r="V174" s="569"/>
      <c r="W174" s="569"/>
      <c r="X174" s="570"/>
    </row>
    <row r="175" spans="1:24" ht="19.5" customHeight="1" thickBot="1">
      <c r="A175" s="266"/>
      <c r="B175" s="566"/>
      <c r="C175" s="567"/>
      <c r="D175" s="561"/>
      <c r="E175" s="562"/>
      <c r="F175" s="562"/>
      <c r="G175" s="563"/>
      <c r="H175" s="571"/>
      <c r="I175" s="572"/>
      <c r="J175" s="572"/>
      <c r="K175" s="573"/>
      <c r="L175" s="291"/>
      <c r="N175" s="266"/>
      <c r="O175" s="566"/>
      <c r="P175" s="567"/>
      <c r="Q175" s="561"/>
      <c r="R175" s="562"/>
      <c r="S175" s="562"/>
      <c r="T175" s="563"/>
      <c r="U175" s="571"/>
      <c r="V175" s="572"/>
      <c r="W175" s="572"/>
      <c r="X175" s="573"/>
    </row>
    <row r="176" spans="1:24" ht="14.25">
      <c r="A176" s="293" t="s">
        <v>6</v>
      </c>
      <c r="B176" s="294"/>
      <c r="C176" s="270" t="s">
        <v>271</v>
      </c>
      <c r="D176" s="579">
        <f>IF('②選手情報入力'!$E$18="","",'②選手情報入力'!$E$18)</f>
      </c>
      <c r="E176" s="580"/>
      <c r="F176" s="580"/>
      <c r="G176" s="581"/>
      <c r="H176" s="571"/>
      <c r="I176" s="572"/>
      <c r="J176" s="572"/>
      <c r="K176" s="573"/>
      <c r="L176" s="291"/>
      <c r="N176" s="293" t="s">
        <v>6</v>
      </c>
      <c r="O176" s="294"/>
      <c r="P176" s="270" t="s">
        <v>271</v>
      </c>
      <c r="Q176" s="579">
        <f>IF('②選手情報入力'!$E$18="","",'②選手情報入力'!$E$18)</f>
      </c>
      <c r="R176" s="580"/>
      <c r="S176" s="580"/>
      <c r="T176" s="581"/>
      <c r="U176" s="571"/>
      <c r="V176" s="572"/>
      <c r="W176" s="572"/>
      <c r="X176" s="573"/>
    </row>
    <row r="177" spans="1:24" ht="14.25" customHeight="1">
      <c r="A177" s="582">
        <f>IF('②選手情報入力'!$B$18="","",'②選手情報入力'!$B$18)</f>
      </c>
      <c r="B177" s="583"/>
      <c r="C177" s="577" t="s">
        <v>286</v>
      </c>
      <c r="D177" s="586">
        <f>IF('②選手情報入力'!$D$18="","",'②選手情報入力'!$D$18)</f>
      </c>
      <c r="E177" s="587"/>
      <c r="F177" s="587"/>
      <c r="G177" s="588"/>
      <c r="H177" s="571"/>
      <c r="I177" s="572"/>
      <c r="J177" s="572"/>
      <c r="K177" s="573"/>
      <c r="L177" s="291"/>
      <c r="N177" s="582">
        <f>IF('②選手情報入力'!$B$18="","",'②選手情報入力'!$B$18)</f>
      </c>
      <c r="O177" s="583"/>
      <c r="P177" s="577" t="s">
        <v>286</v>
      </c>
      <c r="Q177" s="586">
        <f>IF('②選手情報入力'!$D$18="","",'②選手情報入力'!$D$18)</f>
      </c>
      <c r="R177" s="587"/>
      <c r="S177" s="587"/>
      <c r="T177" s="588"/>
      <c r="U177" s="571"/>
      <c r="V177" s="572"/>
      <c r="W177" s="572"/>
      <c r="X177" s="573"/>
    </row>
    <row r="178" spans="1:24" ht="13.5" customHeight="1" thickBot="1">
      <c r="A178" s="584"/>
      <c r="B178" s="585"/>
      <c r="C178" s="578"/>
      <c r="D178" s="589"/>
      <c r="E178" s="590"/>
      <c r="F178" s="590"/>
      <c r="G178" s="591"/>
      <c r="H178" s="574"/>
      <c r="I178" s="575"/>
      <c r="J178" s="575"/>
      <c r="K178" s="576"/>
      <c r="L178" s="291"/>
      <c r="N178" s="584"/>
      <c r="O178" s="585"/>
      <c r="P178" s="578"/>
      <c r="Q178" s="589"/>
      <c r="R178" s="590"/>
      <c r="S178" s="590"/>
      <c r="T178" s="591"/>
      <c r="U178" s="574"/>
      <c r="V178" s="575"/>
      <c r="W178" s="575"/>
      <c r="X178" s="576"/>
    </row>
    <row r="179" spans="1:24" ht="20.25" customHeight="1" thickBot="1" thickTop="1">
      <c r="A179" s="592" t="s">
        <v>289</v>
      </c>
      <c r="B179" s="595" t="s">
        <v>290</v>
      </c>
      <c r="C179" s="596"/>
      <c r="D179" s="596"/>
      <c r="E179" s="597"/>
      <c r="F179" s="598" t="s">
        <v>291</v>
      </c>
      <c r="G179" s="599"/>
      <c r="H179" s="600">
        <f>'①団体情報入力'!$D$5</f>
        <v>0</v>
      </c>
      <c r="I179" s="601"/>
      <c r="J179" s="601"/>
      <c r="K179" s="602"/>
      <c r="L179" s="291"/>
      <c r="N179" s="592" t="s">
        <v>289</v>
      </c>
      <c r="O179" s="595" t="s">
        <v>290</v>
      </c>
      <c r="P179" s="596"/>
      <c r="Q179" s="596"/>
      <c r="R179" s="597"/>
      <c r="S179" s="598" t="s">
        <v>291</v>
      </c>
      <c r="T179" s="599"/>
      <c r="U179" s="600">
        <f>'①団体情報入力'!$D$5</f>
        <v>0</v>
      </c>
      <c r="V179" s="601"/>
      <c r="W179" s="601"/>
      <c r="X179" s="602"/>
    </row>
    <row r="180" spans="1:24" ht="12.75" customHeight="1">
      <c r="A180" s="593"/>
      <c r="B180" s="603"/>
      <c r="C180" s="604"/>
      <c r="D180" s="604"/>
      <c r="E180" s="605"/>
      <c r="F180" s="295" t="s">
        <v>293</v>
      </c>
      <c r="G180" s="270" t="s">
        <v>294</v>
      </c>
      <c r="H180" s="269"/>
      <c r="I180" s="270" t="s">
        <v>264</v>
      </c>
      <c r="J180" s="269"/>
      <c r="K180" s="296" t="s">
        <v>295</v>
      </c>
      <c r="L180" s="297"/>
      <c r="M180" s="298"/>
      <c r="N180" s="593"/>
      <c r="O180" s="603"/>
      <c r="P180" s="604"/>
      <c r="Q180" s="604"/>
      <c r="R180" s="605"/>
      <c r="S180" s="295" t="s">
        <v>293</v>
      </c>
      <c r="T180" s="270" t="s">
        <v>294</v>
      </c>
      <c r="U180" s="269"/>
      <c r="V180" s="270" t="s">
        <v>264</v>
      </c>
      <c r="W180" s="269"/>
      <c r="X180" s="296" t="s">
        <v>295</v>
      </c>
    </row>
    <row r="181" spans="1:24" ht="12.75" customHeight="1">
      <c r="A181" s="593"/>
      <c r="B181" s="606"/>
      <c r="C181" s="607"/>
      <c r="D181" s="607"/>
      <c r="E181" s="608"/>
      <c r="F181" s="612"/>
      <c r="G181" s="614"/>
      <c r="H181" s="615"/>
      <c r="I181" s="618">
        <f>IF('②選手情報入力'!J18="","",'②選手情報入力'!J18)</f>
      </c>
      <c r="J181" s="619"/>
      <c r="K181" s="622"/>
      <c r="L181" s="291"/>
      <c r="N181" s="593"/>
      <c r="O181" s="606"/>
      <c r="P181" s="607"/>
      <c r="Q181" s="607"/>
      <c r="R181" s="608"/>
      <c r="S181" s="612"/>
      <c r="T181" s="614"/>
      <c r="U181" s="615"/>
      <c r="V181" s="618">
        <f>IF('②選手情報入力'!M18="","",'②選手情報入力'!M18)</f>
      </c>
      <c r="W181" s="619"/>
      <c r="X181" s="622"/>
    </row>
    <row r="182" spans="1:24" ht="12.75" customHeight="1">
      <c r="A182" s="594"/>
      <c r="B182" s="609"/>
      <c r="C182" s="610"/>
      <c r="D182" s="610"/>
      <c r="E182" s="611"/>
      <c r="F182" s="613"/>
      <c r="G182" s="616"/>
      <c r="H182" s="617"/>
      <c r="I182" s="620"/>
      <c r="J182" s="621"/>
      <c r="K182" s="623"/>
      <c r="L182" s="291"/>
      <c r="N182" s="594"/>
      <c r="O182" s="609"/>
      <c r="P182" s="610"/>
      <c r="Q182" s="610"/>
      <c r="R182" s="611"/>
      <c r="S182" s="613"/>
      <c r="T182" s="616"/>
      <c r="U182" s="617"/>
      <c r="V182" s="620"/>
      <c r="W182" s="621"/>
      <c r="X182" s="623"/>
    </row>
    <row r="183" spans="1:24" ht="14.25" customHeight="1">
      <c r="A183" s="339" t="s">
        <v>296</v>
      </c>
      <c r="B183" s="537"/>
      <c r="C183" s="538"/>
      <c r="D183" s="538"/>
      <c r="E183" s="539"/>
      <c r="F183" s="543"/>
      <c r="G183" s="545"/>
      <c r="H183" s="546"/>
      <c r="I183" s="549" t="str">
        <f>IF('②選手情報入力'!K18="","同上",'②選手情報入力'!K18)</f>
        <v>同上</v>
      </c>
      <c r="J183" s="550"/>
      <c r="K183" s="534"/>
      <c r="L183" s="291"/>
      <c r="N183" s="339" t="s">
        <v>296</v>
      </c>
      <c r="O183" s="537"/>
      <c r="P183" s="538"/>
      <c r="Q183" s="538"/>
      <c r="R183" s="539"/>
      <c r="S183" s="543"/>
      <c r="T183" s="545"/>
      <c r="U183" s="546"/>
      <c r="V183" s="549" t="str">
        <f>IF('②選手情報入力'!N18="","同上",'②選手情報入力'!N18)</f>
        <v>同上</v>
      </c>
      <c r="W183" s="550"/>
      <c r="X183" s="534"/>
    </row>
    <row r="184" spans="1:24" ht="15" customHeight="1" thickBot="1">
      <c r="A184" s="340" t="s">
        <v>297</v>
      </c>
      <c r="B184" s="540"/>
      <c r="C184" s="541"/>
      <c r="D184" s="541"/>
      <c r="E184" s="542"/>
      <c r="F184" s="544"/>
      <c r="G184" s="547"/>
      <c r="H184" s="548"/>
      <c r="I184" s="551"/>
      <c r="J184" s="552"/>
      <c r="K184" s="535"/>
      <c r="L184" s="291"/>
      <c r="N184" s="340" t="s">
        <v>297</v>
      </c>
      <c r="O184" s="540"/>
      <c r="P184" s="541"/>
      <c r="Q184" s="541"/>
      <c r="R184" s="542"/>
      <c r="S184" s="544"/>
      <c r="T184" s="547"/>
      <c r="U184" s="548"/>
      <c r="V184" s="551"/>
      <c r="W184" s="552"/>
      <c r="X184" s="535"/>
    </row>
    <row r="185" spans="1:24" ht="15" thickBot="1">
      <c r="A185" s="299" t="s">
        <v>298</v>
      </c>
      <c r="B185" s="300" t="s">
        <v>299</v>
      </c>
      <c r="C185" s="301"/>
      <c r="D185" s="301"/>
      <c r="E185" s="301"/>
      <c r="F185" s="301"/>
      <c r="G185" s="301"/>
      <c r="H185" s="301"/>
      <c r="I185" s="301"/>
      <c r="J185" s="301"/>
      <c r="K185" s="302"/>
      <c r="L185" s="291"/>
      <c r="N185" s="299" t="s">
        <v>298</v>
      </c>
      <c r="O185" s="300" t="s">
        <v>299</v>
      </c>
      <c r="P185" s="301"/>
      <c r="Q185" s="301"/>
      <c r="R185" s="301"/>
      <c r="S185" s="301"/>
      <c r="T185" s="301"/>
      <c r="U185" s="301"/>
      <c r="V185" s="301"/>
      <c r="W185" s="301"/>
      <c r="X185" s="302"/>
    </row>
    <row r="186" spans="1:24" ht="13.5">
      <c r="A186" s="303"/>
      <c r="B186" s="280"/>
      <c r="C186" s="280"/>
      <c r="D186" s="280"/>
      <c r="E186" s="280"/>
      <c r="F186" s="280"/>
      <c r="G186" s="280"/>
      <c r="H186" s="280"/>
      <c r="I186" s="280"/>
      <c r="J186" s="280"/>
      <c r="K186" s="281"/>
      <c r="L186" s="291"/>
      <c r="N186" s="303"/>
      <c r="O186" s="280"/>
      <c r="P186" s="280"/>
      <c r="Q186" s="280"/>
      <c r="R186" s="280"/>
      <c r="S186" s="280"/>
      <c r="T186" s="280"/>
      <c r="U186" s="280"/>
      <c r="V186" s="280"/>
      <c r="W186" s="280"/>
      <c r="X186" s="281"/>
    </row>
    <row r="187" spans="1:25" ht="14.25">
      <c r="A187" s="304" t="s">
        <v>273</v>
      </c>
      <c r="B187" s="280"/>
      <c r="C187" s="280"/>
      <c r="D187" s="280"/>
      <c r="E187" s="280"/>
      <c r="F187" s="280"/>
      <c r="G187" s="280"/>
      <c r="H187" s="280"/>
      <c r="I187" s="279"/>
      <c r="J187" s="282"/>
      <c r="K187" s="530" t="s">
        <v>364</v>
      </c>
      <c r="L187" s="531"/>
      <c r="M187" s="306"/>
      <c r="N187" s="304" t="s">
        <v>273</v>
      </c>
      <c r="O187" s="280"/>
      <c r="P187" s="280"/>
      <c r="Q187" s="280"/>
      <c r="R187" s="280"/>
      <c r="S187" s="280"/>
      <c r="T187" s="280"/>
      <c r="U187" s="280"/>
      <c r="V187" s="279"/>
      <c r="W187" s="282"/>
      <c r="X187" s="530" t="s">
        <v>364</v>
      </c>
      <c r="Y187" s="531"/>
    </row>
    <row r="188" spans="1:25" ht="14.25">
      <c r="A188" s="304" t="s">
        <v>274</v>
      </c>
      <c r="B188" s="280"/>
      <c r="C188" s="280"/>
      <c r="D188" s="280"/>
      <c r="E188" s="280"/>
      <c r="F188" s="280"/>
      <c r="G188" s="280"/>
      <c r="H188" s="280"/>
      <c r="I188" s="279"/>
      <c r="J188" s="282"/>
      <c r="K188" s="532" t="s">
        <v>300</v>
      </c>
      <c r="L188" s="533"/>
      <c r="M188" s="306"/>
      <c r="N188" s="304" t="s">
        <v>274</v>
      </c>
      <c r="O188" s="280"/>
      <c r="P188" s="280"/>
      <c r="Q188" s="280"/>
      <c r="R188" s="280"/>
      <c r="S188" s="280"/>
      <c r="T188" s="280"/>
      <c r="U188" s="280"/>
      <c r="V188" s="279"/>
      <c r="W188" s="282"/>
      <c r="X188" s="532" t="s">
        <v>300</v>
      </c>
      <c r="Y188" s="533"/>
    </row>
    <row r="189" spans="1:25" ht="14.25">
      <c r="A189" s="304" t="s">
        <v>275</v>
      </c>
      <c r="B189" s="280"/>
      <c r="C189" s="280"/>
      <c r="D189" s="280"/>
      <c r="E189" s="280"/>
      <c r="F189" s="280"/>
      <c r="G189" s="280"/>
      <c r="H189" s="280"/>
      <c r="I189" s="279"/>
      <c r="J189" s="282"/>
      <c r="K189" s="528" t="s">
        <v>301</v>
      </c>
      <c r="L189" s="529"/>
      <c r="M189" s="306"/>
      <c r="N189" s="304" t="s">
        <v>275</v>
      </c>
      <c r="O189" s="280"/>
      <c r="P189" s="280"/>
      <c r="Q189" s="280"/>
      <c r="R189" s="280"/>
      <c r="S189" s="280"/>
      <c r="T189" s="280"/>
      <c r="U189" s="280"/>
      <c r="V189" s="279"/>
      <c r="W189" s="282"/>
      <c r="X189" s="528" t="s">
        <v>301</v>
      </c>
      <c r="Y189" s="529"/>
    </row>
    <row r="190" spans="1:24" ht="14.25">
      <c r="A190" s="307"/>
      <c r="B190" s="308"/>
      <c r="C190" s="308"/>
      <c r="D190" s="308"/>
      <c r="E190" s="308"/>
      <c r="F190" s="308"/>
      <c r="G190" s="308"/>
      <c r="H190" s="308"/>
      <c r="I190" s="308"/>
      <c r="J190" s="309"/>
      <c r="K190" s="310"/>
      <c r="L190" s="305"/>
      <c r="M190" s="311"/>
      <c r="N190" s="307"/>
      <c r="O190" s="308"/>
      <c r="P190" s="308"/>
      <c r="Q190" s="308"/>
      <c r="R190" s="308"/>
      <c r="S190" s="308"/>
      <c r="T190" s="308"/>
      <c r="U190" s="308"/>
      <c r="V190" s="308"/>
      <c r="W190" s="309"/>
      <c r="X190" s="310"/>
    </row>
    <row r="191" spans="1:24" ht="8.25" customHeight="1">
      <c r="A191" s="312"/>
      <c r="B191" s="313"/>
      <c r="C191" s="313"/>
      <c r="D191" s="313"/>
      <c r="E191" s="313"/>
      <c r="F191" s="313"/>
      <c r="G191" s="313"/>
      <c r="H191" s="313"/>
      <c r="I191" s="313"/>
      <c r="J191" s="314"/>
      <c r="K191" s="315"/>
      <c r="L191" s="316"/>
      <c r="M191" s="317"/>
      <c r="N191" s="312"/>
      <c r="O191" s="313"/>
      <c r="P191" s="313"/>
      <c r="Q191" s="313"/>
      <c r="R191" s="313"/>
      <c r="S191" s="313"/>
      <c r="T191" s="313"/>
      <c r="U191" s="313"/>
      <c r="V191" s="313"/>
      <c r="W191" s="314"/>
      <c r="X191" s="315"/>
    </row>
    <row r="192" spans="1:25" ht="26.25">
      <c r="A192" s="536" t="s">
        <v>362</v>
      </c>
      <c r="B192" s="536"/>
      <c r="C192" s="536"/>
      <c r="D192" s="536"/>
      <c r="E192" s="536"/>
      <c r="F192" s="536"/>
      <c r="G192" s="536"/>
      <c r="H192" s="536"/>
      <c r="I192" s="536"/>
      <c r="J192" s="536"/>
      <c r="K192" s="536"/>
      <c r="L192" s="291">
        <v>10</v>
      </c>
      <c r="N192" s="536" t="s">
        <v>362</v>
      </c>
      <c r="O192" s="536"/>
      <c r="P192" s="536"/>
      <c r="Q192" s="536"/>
      <c r="R192" s="536"/>
      <c r="S192" s="536"/>
      <c r="T192" s="536"/>
      <c r="U192" s="536"/>
      <c r="V192" s="536"/>
      <c r="W192" s="536"/>
      <c r="X192" s="536"/>
      <c r="Y192" s="256">
        <v>10</v>
      </c>
    </row>
    <row r="193" spans="1:23" ht="14.25" thickBot="1">
      <c r="A193" s="258"/>
      <c r="C193" s="259"/>
      <c r="D193" s="259" t="s">
        <v>303</v>
      </c>
      <c r="J193" s="292" t="s">
        <v>255</v>
      </c>
      <c r="L193" s="291"/>
      <c r="N193" s="258"/>
      <c r="P193" s="259"/>
      <c r="Q193" s="259" t="s">
        <v>303</v>
      </c>
      <c r="W193" s="292" t="s">
        <v>255</v>
      </c>
    </row>
    <row r="194" spans="1:24" ht="19.5" customHeight="1" thickBot="1">
      <c r="A194" s="261"/>
      <c r="B194" s="553" t="s">
        <v>279</v>
      </c>
      <c r="C194" s="554"/>
      <c r="D194" s="555">
        <f>IF('②選手情報入力'!I20="","",'②選手情報入力'!I20)</f>
      </c>
      <c r="E194" s="556"/>
      <c r="F194" s="556"/>
      <c r="G194" s="557"/>
      <c r="H194" s="320" t="s">
        <v>280</v>
      </c>
      <c r="I194" s="321"/>
      <c r="J194" s="322"/>
      <c r="K194" s="323"/>
      <c r="L194" s="291"/>
      <c r="N194" s="261"/>
      <c r="O194" s="553" t="s">
        <v>279</v>
      </c>
      <c r="P194" s="554"/>
      <c r="Q194" s="555">
        <f>IF('②選手情報入力'!L20="","",'②選手情報入力'!L20)</f>
      </c>
      <c r="R194" s="556"/>
      <c r="S194" s="556"/>
      <c r="T194" s="557"/>
      <c r="U194" s="320" t="s">
        <v>280</v>
      </c>
      <c r="V194" s="321"/>
      <c r="W194" s="322"/>
      <c r="X194" s="323"/>
    </row>
    <row r="195" spans="1:24" ht="21" customHeight="1">
      <c r="A195" s="264" t="s">
        <v>282</v>
      </c>
      <c r="B195" s="564">
        <f>IF('②選手情報入力'!$G$20="","",'②選手情報入力'!$G$20)</f>
      </c>
      <c r="C195" s="565"/>
      <c r="D195" s="558"/>
      <c r="E195" s="559"/>
      <c r="F195" s="559"/>
      <c r="G195" s="560"/>
      <c r="H195" s="568"/>
      <c r="I195" s="569"/>
      <c r="J195" s="569"/>
      <c r="K195" s="570"/>
      <c r="L195" s="291"/>
      <c r="N195" s="264" t="s">
        <v>282</v>
      </c>
      <c r="O195" s="564">
        <f>IF('②選手情報入力'!$G$20="","",'②選手情報入力'!$G$20)</f>
      </c>
      <c r="P195" s="565"/>
      <c r="Q195" s="558"/>
      <c r="R195" s="559"/>
      <c r="S195" s="559"/>
      <c r="T195" s="560"/>
      <c r="U195" s="568"/>
      <c r="V195" s="569"/>
      <c r="W195" s="569"/>
      <c r="X195" s="570"/>
    </row>
    <row r="196" spans="1:24" ht="19.5" customHeight="1" thickBot="1">
      <c r="A196" s="266"/>
      <c r="B196" s="566"/>
      <c r="C196" s="567"/>
      <c r="D196" s="561"/>
      <c r="E196" s="562"/>
      <c r="F196" s="562"/>
      <c r="G196" s="563"/>
      <c r="H196" s="571"/>
      <c r="I196" s="572"/>
      <c r="J196" s="572"/>
      <c r="K196" s="573"/>
      <c r="L196" s="291"/>
      <c r="N196" s="266"/>
      <c r="O196" s="566"/>
      <c r="P196" s="567"/>
      <c r="Q196" s="561"/>
      <c r="R196" s="562"/>
      <c r="S196" s="562"/>
      <c r="T196" s="563"/>
      <c r="U196" s="571"/>
      <c r="V196" s="572"/>
      <c r="W196" s="572"/>
      <c r="X196" s="573"/>
    </row>
    <row r="197" spans="1:24" ht="14.25">
      <c r="A197" s="293" t="s">
        <v>6</v>
      </c>
      <c r="B197" s="294"/>
      <c r="C197" s="270" t="s">
        <v>271</v>
      </c>
      <c r="D197" s="579">
        <f>IF('②選手情報入力'!$E$20="","",'②選手情報入力'!$E$20)</f>
      </c>
      <c r="E197" s="580"/>
      <c r="F197" s="580"/>
      <c r="G197" s="581"/>
      <c r="H197" s="571"/>
      <c r="I197" s="572"/>
      <c r="J197" s="572"/>
      <c r="K197" s="573"/>
      <c r="L197" s="291"/>
      <c r="N197" s="293" t="s">
        <v>6</v>
      </c>
      <c r="O197" s="294"/>
      <c r="P197" s="270" t="s">
        <v>271</v>
      </c>
      <c r="Q197" s="579">
        <f>IF('②選手情報入力'!$E$20="","",'②選手情報入力'!$E$20)</f>
      </c>
      <c r="R197" s="580"/>
      <c r="S197" s="580"/>
      <c r="T197" s="581"/>
      <c r="U197" s="571"/>
      <c r="V197" s="572"/>
      <c r="W197" s="572"/>
      <c r="X197" s="573"/>
    </row>
    <row r="198" spans="1:24" ht="14.25" customHeight="1">
      <c r="A198" s="582">
        <f>IF('②選手情報入力'!$B$20="","",'②選手情報入力'!$B$20)</f>
      </c>
      <c r="B198" s="583"/>
      <c r="C198" s="577" t="s">
        <v>286</v>
      </c>
      <c r="D198" s="586">
        <f>IF('②選手情報入力'!$D$20="","",'②選手情報入力'!$D$20)</f>
      </c>
      <c r="E198" s="587"/>
      <c r="F198" s="587"/>
      <c r="G198" s="588"/>
      <c r="H198" s="571"/>
      <c r="I198" s="572"/>
      <c r="J198" s="572"/>
      <c r="K198" s="573"/>
      <c r="L198" s="291"/>
      <c r="N198" s="582">
        <f>IF('②選手情報入力'!$B$20="","",'②選手情報入力'!$B$20)</f>
      </c>
      <c r="O198" s="583"/>
      <c r="P198" s="577" t="s">
        <v>286</v>
      </c>
      <c r="Q198" s="586">
        <f>IF('②選手情報入力'!$D$20="","",'②選手情報入力'!$D$20)</f>
      </c>
      <c r="R198" s="587"/>
      <c r="S198" s="587"/>
      <c r="T198" s="588"/>
      <c r="U198" s="571"/>
      <c r="V198" s="572"/>
      <c r="W198" s="572"/>
      <c r="X198" s="573"/>
    </row>
    <row r="199" spans="1:24" ht="13.5" customHeight="1" thickBot="1">
      <c r="A199" s="584"/>
      <c r="B199" s="585"/>
      <c r="C199" s="578"/>
      <c r="D199" s="589"/>
      <c r="E199" s="590"/>
      <c r="F199" s="590"/>
      <c r="G199" s="591"/>
      <c r="H199" s="574"/>
      <c r="I199" s="575"/>
      <c r="J199" s="575"/>
      <c r="K199" s="576"/>
      <c r="L199" s="291"/>
      <c r="N199" s="584"/>
      <c r="O199" s="585"/>
      <c r="P199" s="578"/>
      <c r="Q199" s="589"/>
      <c r="R199" s="590"/>
      <c r="S199" s="590"/>
      <c r="T199" s="591"/>
      <c r="U199" s="574"/>
      <c r="V199" s="575"/>
      <c r="W199" s="575"/>
      <c r="X199" s="576"/>
    </row>
    <row r="200" spans="1:24" ht="20.25" customHeight="1" thickBot="1" thickTop="1">
      <c r="A200" s="592" t="s">
        <v>289</v>
      </c>
      <c r="B200" s="595" t="s">
        <v>290</v>
      </c>
      <c r="C200" s="596"/>
      <c r="D200" s="596"/>
      <c r="E200" s="597"/>
      <c r="F200" s="598" t="s">
        <v>291</v>
      </c>
      <c r="G200" s="599"/>
      <c r="H200" s="600">
        <f>'①団体情報入力'!$D$5</f>
        <v>0</v>
      </c>
      <c r="I200" s="601"/>
      <c r="J200" s="601"/>
      <c r="K200" s="602"/>
      <c r="L200" s="291"/>
      <c r="N200" s="592" t="s">
        <v>289</v>
      </c>
      <c r="O200" s="595" t="s">
        <v>290</v>
      </c>
      <c r="P200" s="596"/>
      <c r="Q200" s="596"/>
      <c r="R200" s="597"/>
      <c r="S200" s="598" t="s">
        <v>291</v>
      </c>
      <c r="T200" s="599"/>
      <c r="U200" s="600">
        <f>'①団体情報入力'!$D$5</f>
        <v>0</v>
      </c>
      <c r="V200" s="601"/>
      <c r="W200" s="601"/>
      <c r="X200" s="602"/>
    </row>
    <row r="201" spans="1:24" ht="12.75" customHeight="1">
      <c r="A201" s="593"/>
      <c r="B201" s="603"/>
      <c r="C201" s="604"/>
      <c r="D201" s="604"/>
      <c r="E201" s="605"/>
      <c r="F201" s="295" t="s">
        <v>293</v>
      </c>
      <c r="G201" s="270" t="s">
        <v>294</v>
      </c>
      <c r="H201" s="269"/>
      <c r="I201" s="270" t="s">
        <v>264</v>
      </c>
      <c r="J201" s="269"/>
      <c r="K201" s="296" t="s">
        <v>295</v>
      </c>
      <c r="L201" s="297"/>
      <c r="M201" s="298"/>
      <c r="N201" s="593"/>
      <c r="O201" s="603"/>
      <c r="P201" s="604"/>
      <c r="Q201" s="604"/>
      <c r="R201" s="605"/>
      <c r="S201" s="295" t="s">
        <v>293</v>
      </c>
      <c r="T201" s="270" t="s">
        <v>294</v>
      </c>
      <c r="U201" s="269"/>
      <c r="V201" s="270" t="s">
        <v>264</v>
      </c>
      <c r="W201" s="269"/>
      <c r="X201" s="296" t="s">
        <v>295</v>
      </c>
    </row>
    <row r="202" spans="1:24" ht="12.75" customHeight="1">
      <c r="A202" s="593"/>
      <c r="B202" s="606"/>
      <c r="C202" s="607"/>
      <c r="D202" s="607"/>
      <c r="E202" s="608"/>
      <c r="F202" s="612"/>
      <c r="G202" s="614"/>
      <c r="H202" s="615"/>
      <c r="I202" s="618">
        <f>IF('②選手情報入力'!J20="","",'②選手情報入力'!J20)</f>
      </c>
      <c r="J202" s="619"/>
      <c r="K202" s="622"/>
      <c r="L202" s="291"/>
      <c r="N202" s="593"/>
      <c r="O202" s="606"/>
      <c r="P202" s="607"/>
      <c r="Q202" s="607"/>
      <c r="R202" s="608"/>
      <c r="S202" s="612"/>
      <c r="T202" s="614"/>
      <c r="U202" s="615"/>
      <c r="V202" s="618">
        <f>IF('②選手情報入力'!M20="","",'②選手情報入力'!M20)</f>
      </c>
      <c r="W202" s="619"/>
      <c r="X202" s="622"/>
    </row>
    <row r="203" spans="1:24" ht="12.75" customHeight="1">
      <c r="A203" s="594"/>
      <c r="B203" s="609"/>
      <c r="C203" s="610"/>
      <c r="D203" s="610"/>
      <c r="E203" s="611"/>
      <c r="F203" s="613"/>
      <c r="G203" s="616"/>
      <c r="H203" s="617"/>
      <c r="I203" s="620"/>
      <c r="J203" s="621"/>
      <c r="K203" s="623"/>
      <c r="L203" s="291"/>
      <c r="N203" s="594"/>
      <c r="O203" s="609"/>
      <c r="P203" s="610"/>
      <c r="Q203" s="610"/>
      <c r="R203" s="611"/>
      <c r="S203" s="613"/>
      <c r="T203" s="616"/>
      <c r="U203" s="617"/>
      <c r="V203" s="620"/>
      <c r="W203" s="621"/>
      <c r="X203" s="623"/>
    </row>
    <row r="204" spans="1:24" ht="14.25" customHeight="1">
      <c r="A204" s="339" t="s">
        <v>296</v>
      </c>
      <c r="B204" s="537"/>
      <c r="C204" s="538"/>
      <c r="D204" s="538"/>
      <c r="E204" s="539"/>
      <c r="F204" s="543"/>
      <c r="G204" s="545"/>
      <c r="H204" s="546"/>
      <c r="I204" s="549" t="str">
        <f>IF('②選手情報入力'!K20="","同上",'②選手情報入力'!K20)</f>
        <v>同上</v>
      </c>
      <c r="J204" s="550"/>
      <c r="K204" s="534"/>
      <c r="L204" s="291"/>
      <c r="N204" s="339" t="s">
        <v>296</v>
      </c>
      <c r="O204" s="537"/>
      <c r="P204" s="538"/>
      <c r="Q204" s="538"/>
      <c r="R204" s="539"/>
      <c r="S204" s="543"/>
      <c r="T204" s="545"/>
      <c r="U204" s="546"/>
      <c r="V204" s="549" t="str">
        <f>IF('②選手情報入力'!N20="","同上",'②選手情報入力'!N20)</f>
        <v>同上</v>
      </c>
      <c r="W204" s="550"/>
      <c r="X204" s="534"/>
    </row>
    <row r="205" spans="1:24" ht="15" customHeight="1" thickBot="1">
      <c r="A205" s="340" t="s">
        <v>297</v>
      </c>
      <c r="B205" s="540"/>
      <c r="C205" s="541"/>
      <c r="D205" s="541"/>
      <c r="E205" s="542"/>
      <c r="F205" s="544"/>
      <c r="G205" s="547"/>
      <c r="H205" s="548"/>
      <c r="I205" s="551"/>
      <c r="J205" s="552"/>
      <c r="K205" s="535"/>
      <c r="L205" s="291"/>
      <c r="N205" s="340" t="s">
        <v>297</v>
      </c>
      <c r="O205" s="540"/>
      <c r="P205" s="541"/>
      <c r="Q205" s="541"/>
      <c r="R205" s="542"/>
      <c r="S205" s="544"/>
      <c r="T205" s="547"/>
      <c r="U205" s="548"/>
      <c r="V205" s="551"/>
      <c r="W205" s="552"/>
      <c r="X205" s="535"/>
    </row>
    <row r="206" spans="1:24" ht="15" thickBot="1">
      <c r="A206" s="299" t="s">
        <v>298</v>
      </c>
      <c r="B206" s="300" t="s">
        <v>299</v>
      </c>
      <c r="C206" s="301"/>
      <c r="D206" s="301"/>
      <c r="E206" s="301"/>
      <c r="F206" s="301"/>
      <c r="G206" s="301"/>
      <c r="H206" s="301"/>
      <c r="I206" s="301"/>
      <c r="J206" s="301"/>
      <c r="K206" s="302"/>
      <c r="L206" s="291"/>
      <c r="N206" s="299" t="s">
        <v>298</v>
      </c>
      <c r="O206" s="300" t="s">
        <v>299</v>
      </c>
      <c r="P206" s="301"/>
      <c r="Q206" s="301"/>
      <c r="R206" s="301"/>
      <c r="S206" s="301"/>
      <c r="T206" s="301"/>
      <c r="U206" s="301"/>
      <c r="V206" s="301"/>
      <c r="W206" s="301"/>
      <c r="X206" s="302"/>
    </row>
    <row r="207" spans="1:24" ht="13.5">
      <c r="A207" s="303"/>
      <c r="B207" s="280"/>
      <c r="C207" s="280"/>
      <c r="D207" s="280"/>
      <c r="E207" s="280"/>
      <c r="F207" s="280"/>
      <c r="G207" s="280"/>
      <c r="H207" s="280"/>
      <c r="I207" s="280"/>
      <c r="J207" s="280"/>
      <c r="K207" s="281"/>
      <c r="L207" s="291"/>
      <c r="N207" s="303"/>
      <c r="O207" s="280"/>
      <c r="P207" s="280"/>
      <c r="Q207" s="280"/>
      <c r="R207" s="280"/>
      <c r="S207" s="280"/>
      <c r="T207" s="280"/>
      <c r="U207" s="280"/>
      <c r="V207" s="280"/>
      <c r="W207" s="280"/>
      <c r="X207" s="281"/>
    </row>
    <row r="208" spans="1:25" ht="14.25">
      <c r="A208" s="304" t="s">
        <v>273</v>
      </c>
      <c r="B208" s="280"/>
      <c r="C208" s="280"/>
      <c r="D208" s="280"/>
      <c r="E208" s="280"/>
      <c r="F208" s="280"/>
      <c r="G208" s="280"/>
      <c r="H208" s="280"/>
      <c r="I208" s="279"/>
      <c r="J208" s="282"/>
      <c r="K208" s="530" t="s">
        <v>364</v>
      </c>
      <c r="L208" s="531"/>
      <c r="M208" s="306"/>
      <c r="N208" s="304" t="s">
        <v>273</v>
      </c>
      <c r="O208" s="280"/>
      <c r="P208" s="280"/>
      <c r="Q208" s="280"/>
      <c r="R208" s="280"/>
      <c r="S208" s="280"/>
      <c r="T208" s="280"/>
      <c r="U208" s="280"/>
      <c r="V208" s="279"/>
      <c r="W208" s="282"/>
      <c r="X208" s="530" t="s">
        <v>364</v>
      </c>
      <c r="Y208" s="531"/>
    </row>
    <row r="209" spans="1:25" ht="14.25">
      <c r="A209" s="304" t="s">
        <v>274</v>
      </c>
      <c r="B209" s="280"/>
      <c r="C209" s="280"/>
      <c r="D209" s="280"/>
      <c r="E209" s="280"/>
      <c r="F209" s="280"/>
      <c r="G209" s="280"/>
      <c r="H209" s="280"/>
      <c r="I209" s="279"/>
      <c r="J209" s="282"/>
      <c r="K209" s="532" t="s">
        <v>300</v>
      </c>
      <c r="L209" s="533"/>
      <c r="M209" s="306"/>
      <c r="N209" s="304" t="s">
        <v>274</v>
      </c>
      <c r="O209" s="280"/>
      <c r="P209" s="280"/>
      <c r="Q209" s="280"/>
      <c r="R209" s="280"/>
      <c r="S209" s="280"/>
      <c r="T209" s="280"/>
      <c r="U209" s="280"/>
      <c r="V209" s="279"/>
      <c r="W209" s="282"/>
      <c r="X209" s="532" t="s">
        <v>300</v>
      </c>
      <c r="Y209" s="533"/>
    </row>
    <row r="210" spans="1:25" ht="14.25">
      <c r="A210" s="304" t="s">
        <v>275</v>
      </c>
      <c r="B210" s="280"/>
      <c r="C210" s="280"/>
      <c r="D210" s="280"/>
      <c r="E210" s="280"/>
      <c r="F210" s="280"/>
      <c r="G210" s="280"/>
      <c r="H210" s="280"/>
      <c r="I210" s="279"/>
      <c r="J210" s="282"/>
      <c r="K210" s="528" t="s">
        <v>301</v>
      </c>
      <c r="L210" s="529"/>
      <c r="M210" s="306"/>
      <c r="N210" s="304" t="s">
        <v>275</v>
      </c>
      <c r="O210" s="280"/>
      <c r="P210" s="280"/>
      <c r="Q210" s="280"/>
      <c r="R210" s="280"/>
      <c r="S210" s="280"/>
      <c r="T210" s="280"/>
      <c r="U210" s="280"/>
      <c r="V210" s="279"/>
      <c r="W210" s="282"/>
      <c r="X210" s="528" t="s">
        <v>301</v>
      </c>
      <c r="Y210" s="529"/>
    </row>
    <row r="211" spans="1:24" ht="45" customHeight="1">
      <c r="A211" s="307"/>
      <c r="B211" s="308"/>
      <c r="C211" s="308"/>
      <c r="D211" s="308"/>
      <c r="E211" s="308"/>
      <c r="F211" s="308"/>
      <c r="G211" s="308"/>
      <c r="H211" s="308"/>
      <c r="I211" s="308"/>
      <c r="J211" s="309"/>
      <c r="K211" s="310"/>
      <c r="L211" s="305"/>
      <c r="M211" s="311"/>
      <c r="N211" s="307"/>
      <c r="O211" s="308"/>
      <c r="P211" s="308"/>
      <c r="Q211" s="308"/>
      <c r="R211" s="308"/>
      <c r="S211" s="308"/>
      <c r="T211" s="308"/>
      <c r="U211" s="308"/>
      <c r="V211" s="308"/>
      <c r="W211" s="309"/>
      <c r="X211" s="310"/>
    </row>
    <row r="212" spans="1:25" ht="71.25" customHeight="1">
      <c r="A212" s="312"/>
      <c r="B212" s="313"/>
      <c r="C212" s="313"/>
      <c r="D212" s="313"/>
      <c r="E212" s="313"/>
      <c r="F212" s="313"/>
      <c r="G212" s="313"/>
      <c r="H212" s="313"/>
      <c r="I212" s="313"/>
      <c r="J212" s="314"/>
      <c r="K212" s="315"/>
      <c r="L212" s="316"/>
      <c r="M212" s="317"/>
      <c r="N212" s="312"/>
      <c r="O212" s="313"/>
      <c r="P212" s="313"/>
      <c r="Q212" s="313"/>
      <c r="R212" s="313"/>
      <c r="S212" s="313"/>
      <c r="T212" s="313"/>
      <c r="U212" s="313"/>
      <c r="V212" s="313"/>
      <c r="W212" s="314"/>
      <c r="X212" s="315"/>
      <c r="Y212" s="318"/>
    </row>
    <row r="213" spans="1:25" ht="26.25">
      <c r="A213" s="536" t="s">
        <v>363</v>
      </c>
      <c r="B213" s="536"/>
      <c r="C213" s="536"/>
      <c r="D213" s="536"/>
      <c r="E213" s="536"/>
      <c r="F213" s="536"/>
      <c r="G213" s="536"/>
      <c r="H213" s="536"/>
      <c r="I213" s="536"/>
      <c r="J213" s="536"/>
      <c r="K213" s="536"/>
      <c r="L213" s="291">
        <v>11</v>
      </c>
      <c r="N213" s="536" t="s">
        <v>362</v>
      </c>
      <c r="O213" s="536"/>
      <c r="P213" s="536"/>
      <c r="Q213" s="536"/>
      <c r="R213" s="536"/>
      <c r="S213" s="536"/>
      <c r="T213" s="536"/>
      <c r="U213" s="536"/>
      <c r="V213" s="536"/>
      <c r="W213" s="536"/>
      <c r="X213" s="536"/>
      <c r="Y213" s="256">
        <v>11</v>
      </c>
    </row>
    <row r="214" spans="1:23" ht="14.25" thickBot="1">
      <c r="A214" s="258"/>
      <c r="C214" s="259"/>
      <c r="D214" s="259" t="s">
        <v>303</v>
      </c>
      <c r="J214" s="292" t="s">
        <v>255</v>
      </c>
      <c r="L214" s="291"/>
      <c r="N214" s="258"/>
      <c r="P214" s="259"/>
      <c r="Q214" s="259" t="s">
        <v>303</v>
      </c>
      <c r="W214" s="292" t="s">
        <v>255</v>
      </c>
    </row>
    <row r="215" spans="1:24" ht="19.5" customHeight="1" thickBot="1">
      <c r="A215" s="261"/>
      <c r="B215" s="553" t="s">
        <v>279</v>
      </c>
      <c r="C215" s="554"/>
      <c r="D215" s="555">
        <f>IF('②選手情報入力'!I20="","",'②選手情報入力'!I20)</f>
      </c>
      <c r="E215" s="556"/>
      <c r="F215" s="556"/>
      <c r="G215" s="557"/>
      <c r="H215" s="320" t="s">
        <v>280</v>
      </c>
      <c r="I215" s="321"/>
      <c r="J215" s="322"/>
      <c r="K215" s="323"/>
      <c r="L215" s="291"/>
      <c r="N215" s="261"/>
      <c r="O215" s="553" t="s">
        <v>279</v>
      </c>
      <c r="P215" s="554"/>
      <c r="Q215" s="555">
        <f>IF('②選手情報入力'!L20="","",'②選手情報入力'!L20)</f>
      </c>
      <c r="R215" s="556"/>
      <c r="S215" s="556"/>
      <c r="T215" s="557"/>
      <c r="U215" s="320" t="s">
        <v>280</v>
      </c>
      <c r="V215" s="321"/>
      <c r="W215" s="322"/>
      <c r="X215" s="323"/>
    </row>
    <row r="216" spans="1:24" ht="21" customHeight="1">
      <c r="A216" s="264" t="s">
        <v>282</v>
      </c>
      <c r="B216" s="564">
        <f>IF('②選手情報入力'!$G$20="","",'②選手情報入力'!$G$20)</f>
      </c>
      <c r="C216" s="565"/>
      <c r="D216" s="558"/>
      <c r="E216" s="559"/>
      <c r="F216" s="559"/>
      <c r="G216" s="560"/>
      <c r="H216" s="568"/>
      <c r="I216" s="569"/>
      <c r="J216" s="569"/>
      <c r="K216" s="570"/>
      <c r="L216" s="291"/>
      <c r="N216" s="264" t="s">
        <v>282</v>
      </c>
      <c r="O216" s="564">
        <f>IF('②選手情報入力'!$G$20="","",'②選手情報入力'!$G$20)</f>
      </c>
      <c r="P216" s="565"/>
      <c r="Q216" s="558"/>
      <c r="R216" s="559"/>
      <c r="S216" s="559"/>
      <c r="T216" s="560"/>
      <c r="U216" s="568"/>
      <c r="V216" s="569"/>
      <c r="W216" s="569"/>
      <c r="X216" s="570"/>
    </row>
    <row r="217" spans="1:24" ht="19.5" customHeight="1" thickBot="1">
      <c r="A217" s="266"/>
      <c r="B217" s="566"/>
      <c r="C217" s="567"/>
      <c r="D217" s="561"/>
      <c r="E217" s="562"/>
      <c r="F217" s="562"/>
      <c r="G217" s="563"/>
      <c r="H217" s="571"/>
      <c r="I217" s="572"/>
      <c r="J217" s="572"/>
      <c r="K217" s="573"/>
      <c r="L217" s="291"/>
      <c r="N217" s="266"/>
      <c r="O217" s="566"/>
      <c r="P217" s="567"/>
      <c r="Q217" s="561"/>
      <c r="R217" s="562"/>
      <c r="S217" s="562"/>
      <c r="T217" s="563"/>
      <c r="U217" s="571"/>
      <c r="V217" s="572"/>
      <c r="W217" s="572"/>
      <c r="X217" s="573"/>
    </row>
    <row r="218" spans="1:24" ht="14.25">
      <c r="A218" s="293" t="s">
        <v>6</v>
      </c>
      <c r="B218" s="294"/>
      <c r="C218" s="270" t="s">
        <v>271</v>
      </c>
      <c r="D218" s="579">
        <f>IF('②選手情報入力'!$E$20="","",'②選手情報入力'!$E$20)</f>
      </c>
      <c r="E218" s="580"/>
      <c r="F218" s="580"/>
      <c r="G218" s="581"/>
      <c r="H218" s="571"/>
      <c r="I218" s="572"/>
      <c r="J218" s="572"/>
      <c r="K218" s="573"/>
      <c r="L218" s="291"/>
      <c r="N218" s="293" t="s">
        <v>6</v>
      </c>
      <c r="O218" s="294"/>
      <c r="P218" s="270" t="s">
        <v>271</v>
      </c>
      <c r="Q218" s="579">
        <f>IF('②選手情報入力'!$E$20="","",'②選手情報入力'!$E$20)</f>
      </c>
      <c r="R218" s="580"/>
      <c r="S218" s="580"/>
      <c r="T218" s="581"/>
      <c r="U218" s="571"/>
      <c r="V218" s="572"/>
      <c r="W218" s="572"/>
      <c r="X218" s="573"/>
    </row>
    <row r="219" spans="1:24" ht="14.25" customHeight="1">
      <c r="A219" s="582">
        <f>IF('②選手情報入力'!$B$20="","",'②選手情報入力'!$B$20)</f>
      </c>
      <c r="B219" s="583"/>
      <c r="C219" s="577" t="s">
        <v>286</v>
      </c>
      <c r="D219" s="586">
        <f>IF('②選手情報入力'!$D$20="","",'②選手情報入力'!$D$20)</f>
      </c>
      <c r="E219" s="587"/>
      <c r="F219" s="587"/>
      <c r="G219" s="588"/>
      <c r="H219" s="571"/>
      <c r="I219" s="572"/>
      <c r="J219" s="572"/>
      <c r="K219" s="573"/>
      <c r="L219" s="291"/>
      <c r="N219" s="582">
        <f>IF('②選手情報入力'!$B$20="","",'②選手情報入力'!$B$20)</f>
      </c>
      <c r="O219" s="583"/>
      <c r="P219" s="577" t="s">
        <v>286</v>
      </c>
      <c r="Q219" s="586">
        <f>IF('②選手情報入力'!$D$20="","",'②選手情報入力'!$D$20)</f>
      </c>
      <c r="R219" s="587"/>
      <c r="S219" s="587"/>
      <c r="T219" s="588"/>
      <c r="U219" s="571"/>
      <c r="V219" s="572"/>
      <c r="W219" s="572"/>
      <c r="X219" s="573"/>
    </row>
    <row r="220" spans="1:24" ht="13.5" customHeight="1" thickBot="1">
      <c r="A220" s="584"/>
      <c r="B220" s="585"/>
      <c r="C220" s="578"/>
      <c r="D220" s="589"/>
      <c r="E220" s="590"/>
      <c r="F220" s="590"/>
      <c r="G220" s="591"/>
      <c r="H220" s="574"/>
      <c r="I220" s="575"/>
      <c r="J220" s="575"/>
      <c r="K220" s="576"/>
      <c r="L220" s="291"/>
      <c r="N220" s="584"/>
      <c r="O220" s="585"/>
      <c r="P220" s="578"/>
      <c r="Q220" s="589"/>
      <c r="R220" s="590"/>
      <c r="S220" s="590"/>
      <c r="T220" s="591"/>
      <c r="U220" s="574"/>
      <c r="V220" s="575"/>
      <c r="W220" s="575"/>
      <c r="X220" s="576"/>
    </row>
    <row r="221" spans="1:24" ht="20.25" customHeight="1" thickBot="1" thickTop="1">
      <c r="A221" s="592" t="s">
        <v>289</v>
      </c>
      <c r="B221" s="595" t="s">
        <v>290</v>
      </c>
      <c r="C221" s="596"/>
      <c r="D221" s="596"/>
      <c r="E221" s="597"/>
      <c r="F221" s="598" t="s">
        <v>291</v>
      </c>
      <c r="G221" s="599"/>
      <c r="H221" s="600">
        <f>'①団体情報入力'!$D$5</f>
        <v>0</v>
      </c>
      <c r="I221" s="601"/>
      <c r="J221" s="601"/>
      <c r="K221" s="602"/>
      <c r="L221" s="291"/>
      <c r="N221" s="592" t="s">
        <v>289</v>
      </c>
      <c r="O221" s="595" t="s">
        <v>290</v>
      </c>
      <c r="P221" s="596"/>
      <c r="Q221" s="596"/>
      <c r="R221" s="597"/>
      <c r="S221" s="598" t="s">
        <v>291</v>
      </c>
      <c r="T221" s="599"/>
      <c r="U221" s="600">
        <f>'①団体情報入力'!$D$5</f>
        <v>0</v>
      </c>
      <c r="V221" s="601"/>
      <c r="W221" s="601"/>
      <c r="X221" s="602"/>
    </row>
    <row r="222" spans="1:24" ht="12.75" customHeight="1">
      <c r="A222" s="593"/>
      <c r="B222" s="603"/>
      <c r="C222" s="604"/>
      <c r="D222" s="604"/>
      <c r="E222" s="605"/>
      <c r="F222" s="295" t="s">
        <v>293</v>
      </c>
      <c r="G222" s="270" t="s">
        <v>294</v>
      </c>
      <c r="H222" s="269"/>
      <c r="I222" s="270" t="s">
        <v>264</v>
      </c>
      <c r="J222" s="269"/>
      <c r="K222" s="296" t="s">
        <v>295</v>
      </c>
      <c r="L222" s="297"/>
      <c r="M222" s="298"/>
      <c r="N222" s="593"/>
      <c r="O222" s="603"/>
      <c r="P222" s="604"/>
      <c r="Q222" s="604"/>
      <c r="R222" s="605"/>
      <c r="S222" s="295" t="s">
        <v>293</v>
      </c>
      <c r="T222" s="270" t="s">
        <v>294</v>
      </c>
      <c r="U222" s="269"/>
      <c r="V222" s="270" t="s">
        <v>264</v>
      </c>
      <c r="W222" s="269"/>
      <c r="X222" s="296" t="s">
        <v>295</v>
      </c>
    </row>
    <row r="223" spans="1:24" ht="12.75" customHeight="1">
      <c r="A223" s="593"/>
      <c r="B223" s="606"/>
      <c r="C223" s="607"/>
      <c r="D223" s="607"/>
      <c r="E223" s="608"/>
      <c r="F223" s="612"/>
      <c r="G223" s="614"/>
      <c r="H223" s="615"/>
      <c r="I223" s="618">
        <f>IF('②選手情報入力'!J20="","",'②選手情報入力'!J20)</f>
      </c>
      <c r="J223" s="619"/>
      <c r="K223" s="622"/>
      <c r="L223" s="291"/>
      <c r="N223" s="593"/>
      <c r="O223" s="606"/>
      <c r="P223" s="607"/>
      <c r="Q223" s="607"/>
      <c r="R223" s="608"/>
      <c r="S223" s="612"/>
      <c r="T223" s="614"/>
      <c r="U223" s="615"/>
      <c r="V223" s="618">
        <f>IF('②選手情報入力'!M20="","",'②選手情報入力'!M20)</f>
      </c>
      <c r="W223" s="619"/>
      <c r="X223" s="622"/>
    </row>
    <row r="224" spans="1:24" ht="12.75" customHeight="1">
      <c r="A224" s="594"/>
      <c r="B224" s="609"/>
      <c r="C224" s="610"/>
      <c r="D224" s="610"/>
      <c r="E224" s="611"/>
      <c r="F224" s="613"/>
      <c r="G224" s="616"/>
      <c r="H224" s="617"/>
      <c r="I224" s="620"/>
      <c r="J224" s="621"/>
      <c r="K224" s="623"/>
      <c r="L224" s="291"/>
      <c r="N224" s="594"/>
      <c r="O224" s="609"/>
      <c r="P224" s="610"/>
      <c r="Q224" s="610"/>
      <c r="R224" s="611"/>
      <c r="S224" s="613"/>
      <c r="T224" s="616"/>
      <c r="U224" s="617"/>
      <c r="V224" s="620"/>
      <c r="W224" s="621"/>
      <c r="X224" s="623"/>
    </row>
    <row r="225" spans="1:24" ht="14.25" customHeight="1">
      <c r="A225" s="339" t="s">
        <v>296</v>
      </c>
      <c r="B225" s="537"/>
      <c r="C225" s="538"/>
      <c r="D225" s="538"/>
      <c r="E225" s="539"/>
      <c r="F225" s="543"/>
      <c r="G225" s="545"/>
      <c r="H225" s="546"/>
      <c r="I225" s="549" t="str">
        <f>IF('②選手情報入力'!K20="","同上",'②選手情報入力'!K20)</f>
        <v>同上</v>
      </c>
      <c r="J225" s="550"/>
      <c r="K225" s="534"/>
      <c r="L225" s="291"/>
      <c r="N225" s="339" t="s">
        <v>296</v>
      </c>
      <c r="O225" s="537"/>
      <c r="P225" s="538"/>
      <c r="Q225" s="538"/>
      <c r="R225" s="539"/>
      <c r="S225" s="543"/>
      <c r="T225" s="545"/>
      <c r="U225" s="546"/>
      <c r="V225" s="549" t="str">
        <f>IF('②選手情報入力'!N20="","同上",'②選手情報入力'!N20)</f>
        <v>同上</v>
      </c>
      <c r="W225" s="550"/>
      <c r="X225" s="534"/>
    </row>
    <row r="226" spans="1:24" ht="15" customHeight="1" thickBot="1">
      <c r="A226" s="340" t="s">
        <v>297</v>
      </c>
      <c r="B226" s="540"/>
      <c r="C226" s="541"/>
      <c r="D226" s="541"/>
      <c r="E226" s="542"/>
      <c r="F226" s="544"/>
      <c r="G226" s="547"/>
      <c r="H226" s="548"/>
      <c r="I226" s="551"/>
      <c r="J226" s="552"/>
      <c r="K226" s="535"/>
      <c r="L226" s="291"/>
      <c r="N226" s="340" t="s">
        <v>297</v>
      </c>
      <c r="O226" s="540"/>
      <c r="P226" s="541"/>
      <c r="Q226" s="541"/>
      <c r="R226" s="542"/>
      <c r="S226" s="544"/>
      <c r="T226" s="547"/>
      <c r="U226" s="548"/>
      <c r="V226" s="551"/>
      <c r="W226" s="552"/>
      <c r="X226" s="535"/>
    </row>
    <row r="227" spans="1:24" ht="15" thickBot="1">
      <c r="A227" s="299" t="s">
        <v>298</v>
      </c>
      <c r="B227" s="300" t="s">
        <v>299</v>
      </c>
      <c r="C227" s="301"/>
      <c r="D227" s="301"/>
      <c r="E227" s="301"/>
      <c r="F227" s="301"/>
      <c r="G227" s="301"/>
      <c r="H227" s="301"/>
      <c r="I227" s="301"/>
      <c r="J227" s="301"/>
      <c r="K227" s="302"/>
      <c r="L227" s="291"/>
      <c r="N227" s="299" t="s">
        <v>298</v>
      </c>
      <c r="O227" s="300" t="s">
        <v>299</v>
      </c>
      <c r="P227" s="301"/>
      <c r="Q227" s="301"/>
      <c r="R227" s="301"/>
      <c r="S227" s="301"/>
      <c r="T227" s="301"/>
      <c r="U227" s="301"/>
      <c r="V227" s="301"/>
      <c r="W227" s="301"/>
      <c r="X227" s="302"/>
    </row>
    <row r="228" spans="1:24" ht="13.5">
      <c r="A228" s="303"/>
      <c r="B228" s="280"/>
      <c r="C228" s="280"/>
      <c r="D228" s="280"/>
      <c r="E228" s="280"/>
      <c r="F228" s="280"/>
      <c r="G228" s="280"/>
      <c r="H228" s="280"/>
      <c r="I228" s="280"/>
      <c r="J228" s="280"/>
      <c r="K228" s="281"/>
      <c r="L228" s="291"/>
      <c r="N228" s="303"/>
      <c r="O228" s="280"/>
      <c r="P228" s="280"/>
      <c r="Q228" s="280"/>
      <c r="R228" s="280"/>
      <c r="S228" s="280"/>
      <c r="T228" s="280"/>
      <c r="U228" s="280"/>
      <c r="V228" s="280"/>
      <c r="W228" s="280"/>
      <c r="X228" s="281"/>
    </row>
    <row r="229" spans="1:25" ht="14.25">
      <c r="A229" s="304" t="s">
        <v>273</v>
      </c>
      <c r="B229" s="280"/>
      <c r="C229" s="280"/>
      <c r="D229" s="280"/>
      <c r="E229" s="280"/>
      <c r="F229" s="280"/>
      <c r="G229" s="280"/>
      <c r="H229" s="280"/>
      <c r="I229" s="279"/>
      <c r="J229" s="282"/>
      <c r="K229" s="530" t="s">
        <v>364</v>
      </c>
      <c r="L229" s="531"/>
      <c r="M229" s="306"/>
      <c r="N229" s="304" t="s">
        <v>273</v>
      </c>
      <c r="O229" s="280"/>
      <c r="P229" s="280"/>
      <c r="Q229" s="280"/>
      <c r="R229" s="280"/>
      <c r="S229" s="280"/>
      <c r="T229" s="280"/>
      <c r="U229" s="280"/>
      <c r="V229" s="279"/>
      <c r="W229" s="282"/>
      <c r="X229" s="530" t="s">
        <v>364</v>
      </c>
      <c r="Y229" s="531"/>
    </row>
    <row r="230" spans="1:25" ht="14.25">
      <c r="A230" s="304" t="s">
        <v>274</v>
      </c>
      <c r="B230" s="280"/>
      <c r="C230" s="280"/>
      <c r="D230" s="280"/>
      <c r="E230" s="280"/>
      <c r="F230" s="280"/>
      <c r="G230" s="280"/>
      <c r="H230" s="280"/>
      <c r="I230" s="279"/>
      <c r="J230" s="282"/>
      <c r="K230" s="532" t="s">
        <v>300</v>
      </c>
      <c r="L230" s="533"/>
      <c r="M230" s="306"/>
      <c r="N230" s="304" t="s">
        <v>274</v>
      </c>
      <c r="O230" s="280"/>
      <c r="P230" s="280"/>
      <c r="Q230" s="280"/>
      <c r="R230" s="280"/>
      <c r="S230" s="280"/>
      <c r="T230" s="280"/>
      <c r="U230" s="280"/>
      <c r="V230" s="279"/>
      <c r="W230" s="282"/>
      <c r="X230" s="532" t="s">
        <v>300</v>
      </c>
      <c r="Y230" s="533"/>
    </row>
    <row r="231" spans="1:25" ht="14.25">
      <c r="A231" s="304" t="s">
        <v>275</v>
      </c>
      <c r="B231" s="280"/>
      <c r="C231" s="280"/>
      <c r="D231" s="280"/>
      <c r="E231" s="280"/>
      <c r="F231" s="280"/>
      <c r="G231" s="280"/>
      <c r="H231" s="280"/>
      <c r="I231" s="279"/>
      <c r="J231" s="282"/>
      <c r="K231" s="528" t="s">
        <v>301</v>
      </c>
      <c r="L231" s="529"/>
      <c r="M231" s="306"/>
      <c r="N231" s="304" t="s">
        <v>275</v>
      </c>
      <c r="O231" s="280"/>
      <c r="P231" s="280"/>
      <c r="Q231" s="280"/>
      <c r="R231" s="280"/>
      <c r="S231" s="280"/>
      <c r="T231" s="280"/>
      <c r="U231" s="280"/>
      <c r="V231" s="279"/>
      <c r="W231" s="282"/>
      <c r="X231" s="528" t="s">
        <v>301</v>
      </c>
      <c r="Y231" s="529"/>
    </row>
    <row r="232" spans="1:24" ht="45.75" customHeight="1">
      <c r="A232" s="307"/>
      <c r="B232" s="308"/>
      <c r="C232" s="308"/>
      <c r="D232" s="308"/>
      <c r="E232" s="308"/>
      <c r="F232" s="308"/>
      <c r="G232" s="308"/>
      <c r="H232" s="308"/>
      <c r="I232" s="308"/>
      <c r="J232" s="309"/>
      <c r="K232" s="310"/>
      <c r="L232" s="305"/>
      <c r="M232" s="311"/>
      <c r="N232" s="307"/>
      <c r="O232" s="308"/>
      <c r="P232" s="308"/>
      <c r="Q232" s="308"/>
      <c r="R232" s="308"/>
      <c r="S232" s="308"/>
      <c r="T232" s="308"/>
      <c r="U232" s="308"/>
      <c r="V232" s="308"/>
      <c r="W232" s="309"/>
      <c r="X232" s="310"/>
    </row>
    <row r="233" spans="1:25" ht="45" customHeight="1">
      <c r="A233" s="312"/>
      <c r="B233" s="313"/>
      <c r="C233" s="313"/>
      <c r="D233" s="313"/>
      <c r="E233" s="313"/>
      <c r="F233" s="313"/>
      <c r="G233" s="313"/>
      <c r="H233" s="313"/>
      <c r="I233" s="313"/>
      <c r="J233" s="314"/>
      <c r="K233" s="315"/>
      <c r="L233" s="316"/>
      <c r="M233" s="317"/>
      <c r="N233" s="312"/>
      <c r="O233" s="313"/>
      <c r="P233" s="313"/>
      <c r="Q233" s="313"/>
      <c r="R233" s="313"/>
      <c r="S233" s="313"/>
      <c r="T233" s="313"/>
      <c r="U233" s="313"/>
      <c r="V233" s="313"/>
      <c r="W233" s="314"/>
      <c r="X233" s="315"/>
      <c r="Y233" s="318"/>
    </row>
    <row r="234" spans="1:25" ht="26.25">
      <c r="A234" s="536" t="s">
        <v>362</v>
      </c>
      <c r="B234" s="536"/>
      <c r="C234" s="536"/>
      <c r="D234" s="536"/>
      <c r="E234" s="536"/>
      <c r="F234" s="536"/>
      <c r="G234" s="536"/>
      <c r="H234" s="536"/>
      <c r="I234" s="536"/>
      <c r="J234" s="536"/>
      <c r="K234" s="536"/>
      <c r="L234" s="291">
        <v>12</v>
      </c>
      <c r="N234" s="536" t="s">
        <v>362</v>
      </c>
      <c r="O234" s="536"/>
      <c r="P234" s="536"/>
      <c r="Q234" s="536"/>
      <c r="R234" s="536"/>
      <c r="S234" s="536"/>
      <c r="T234" s="536"/>
      <c r="U234" s="536"/>
      <c r="V234" s="536"/>
      <c r="W234" s="536"/>
      <c r="X234" s="536"/>
      <c r="Y234" s="256">
        <v>12</v>
      </c>
    </row>
    <row r="235" spans="1:23" ht="14.25" thickBot="1">
      <c r="A235" s="258"/>
      <c r="C235" s="259"/>
      <c r="D235" s="259" t="s">
        <v>303</v>
      </c>
      <c r="J235" s="292" t="s">
        <v>255</v>
      </c>
      <c r="L235" s="291"/>
      <c r="N235" s="258"/>
      <c r="P235" s="259"/>
      <c r="Q235" s="259" t="s">
        <v>303</v>
      </c>
      <c r="W235" s="292" t="s">
        <v>255</v>
      </c>
    </row>
    <row r="236" spans="1:24" ht="19.5" customHeight="1" thickBot="1">
      <c r="A236" s="261"/>
      <c r="B236" s="553" t="s">
        <v>279</v>
      </c>
      <c r="C236" s="554"/>
      <c r="D236" s="555">
        <f>IF('②選手情報入力'!I21="","",'②選手情報入力'!I21)</f>
      </c>
      <c r="E236" s="556"/>
      <c r="F236" s="556"/>
      <c r="G236" s="557"/>
      <c r="H236" s="320" t="s">
        <v>280</v>
      </c>
      <c r="I236" s="321"/>
      <c r="J236" s="322"/>
      <c r="K236" s="323"/>
      <c r="L236" s="291"/>
      <c r="N236" s="261"/>
      <c r="O236" s="553" t="s">
        <v>279</v>
      </c>
      <c r="P236" s="554"/>
      <c r="Q236" s="555">
        <f>IF('②選手情報入力'!L21="","",'②選手情報入力'!L21)</f>
      </c>
      <c r="R236" s="556"/>
      <c r="S236" s="556"/>
      <c r="T236" s="557"/>
      <c r="U236" s="320" t="s">
        <v>280</v>
      </c>
      <c r="V236" s="321"/>
      <c r="W236" s="322"/>
      <c r="X236" s="323"/>
    </row>
    <row r="237" spans="1:24" ht="21" customHeight="1">
      <c r="A237" s="264" t="s">
        <v>282</v>
      </c>
      <c r="B237" s="564">
        <f>IF('②選手情報入力'!$G$21="","",'②選手情報入力'!$G$21)</f>
      </c>
      <c r="C237" s="565"/>
      <c r="D237" s="558"/>
      <c r="E237" s="559"/>
      <c r="F237" s="559"/>
      <c r="G237" s="560"/>
      <c r="H237" s="568"/>
      <c r="I237" s="569"/>
      <c r="J237" s="569"/>
      <c r="K237" s="570"/>
      <c r="L237" s="291"/>
      <c r="N237" s="264" t="s">
        <v>282</v>
      </c>
      <c r="O237" s="564">
        <f>IF('②選手情報入力'!$G$21="","",'②選手情報入力'!$G$21)</f>
      </c>
      <c r="P237" s="565"/>
      <c r="Q237" s="558"/>
      <c r="R237" s="559"/>
      <c r="S237" s="559"/>
      <c r="T237" s="560"/>
      <c r="U237" s="568"/>
      <c r="V237" s="569"/>
      <c r="W237" s="569"/>
      <c r="X237" s="570"/>
    </row>
    <row r="238" spans="1:24" ht="19.5" customHeight="1" thickBot="1">
      <c r="A238" s="266"/>
      <c r="B238" s="566"/>
      <c r="C238" s="567"/>
      <c r="D238" s="561"/>
      <c r="E238" s="562"/>
      <c r="F238" s="562"/>
      <c r="G238" s="563"/>
      <c r="H238" s="571"/>
      <c r="I238" s="572"/>
      <c r="J238" s="572"/>
      <c r="K238" s="573"/>
      <c r="L238" s="291"/>
      <c r="N238" s="266"/>
      <c r="O238" s="566"/>
      <c r="P238" s="567"/>
      <c r="Q238" s="561"/>
      <c r="R238" s="562"/>
      <c r="S238" s="562"/>
      <c r="T238" s="563"/>
      <c r="U238" s="571"/>
      <c r="V238" s="572"/>
      <c r="W238" s="572"/>
      <c r="X238" s="573"/>
    </row>
    <row r="239" spans="1:24" ht="14.25">
      <c r="A239" s="293" t="s">
        <v>6</v>
      </c>
      <c r="B239" s="294"/>
      <c r="C239" s="270" t="s">
        <v>271</v>
      </c>
      <c r="D239" s="579">
        <f>IF('②選手情報入力'!$E$21="","",'②選手情報入力'!$E$21)</f>
      </c>
      <c r="E239" s="580"/>
      <c r="F239" s="580"/>
      <c r="G239" s="581"/>
      <c r="H239" s="571"/>
      <c r="I239" s="572"/>
      <c r="J239" s="572"/>
      <c r="K239" s="573"/>
      <c r="L239" s="291"/>
      <c r="N239" s="293" t="s">
        <v>6</v>
      </c>
      <c r="O239" s="294"/>
      <c r="P239" s="270" t="s">
        <v>271</v>
      </c>
      <c r="Q239" s="579">
        <f>IF('②選手情報入力'!$E$21="","",'②選手情報入力'!$E$21)</f>
      </c>
      <c r="R239" s="580"/>
      <c r="S239" s="580"/>
      <c r="T239" s="581"/>
      <c r="U239" s="571"/>
      <c r="V239" s="572"/>
      <c r="W239" s="572"/>
      <c r="X239" s="573"/>
    </row>
    <row r="240" spans="1:24" ht="14.25" customHeight="1">
      <c r="A240" s="582">
        <f>IF('②選手情報入力'!$B$21="","",'②選手情報入力'!$B$21)</f>
      </c>
      <c r="B240" s="583"/>
      <c r="C240" s="577" t="s">
        <v>286</v>
      </c>
      <c r="D240" s="586">
        <f>IF('②選手情報入力'!$D$21="","",'②選手情報入力'!$D$21)</f>
      </c>
      <c r="E240" s="587"/>
      <c r="F240" s="587"/>
      <c r="G240" s="588"/>
      <c r="H240" s="571"/>
      <c r="I240" s="572"/>
      <c r="J240" s="572"/>
      <c r="K240" s="573"/>
      <c r="L240" s="291"/>
      <c r="N240" s="582">
        <f>IF('②選手情報入力'!$B$21="","",'②選手情報入力'!$B$21)</f>
      </c>
      <c r="O240" s="583"/>
      <c r="P240" s="577" t="s">
        <v>286</v>
      </c>
      <c r="Q240" s="586">
        <f>IF('②選手情報入力'!$D$21="","",'②選手情報入力'!$D$21)</f>
      </c>
      <c r="R240" s="587"/>
      <c r="S240" s="587"/>
      <c r="T240" s="588"/>
      <c r="U240" s="571"/>
      <c r="V240" s="572"/>
      <c r="W240" s="572"/>
      <c r="X240" s="573"/>
    </row>
    <row r="241" spans="1:24" ht="13.5" customHeight="1" thickBot="1">
      <c r="A241" s="584"/>
      <c r="B241" s="585"/>
      <c r="C241" s="578"/>
      <c r="D241" s="589"/>
      <c r="E241" s="590"/>
      <c r="F241" s="590"/>
      <c r="G241" s="591"/>
      <c r="H241" s="574"/>
      <c r="I241" s="575"/>
      <c r="J241" s="575"/>
      <c r="K241" s="576"/>
      <c r="L241" s="291"/>
      <c r="N241" s="584"/>
      <c r="O241" s="585"/>
      <c r="P241" s="578"/>
      <c r="Q241" s="589"/>
      <c r="R241" s="590"/>
      <c r="S241" s="590"/>
      <c r="T241" s="591"/>
      <c r="U241" s="574"/>
      <c r="V241" s="575"/>
      <c r="W241" s="575"/>
      <c r="X241" s="576"/>
    </row>
    <row r="242" spans="1:24" ht="20.25" customHeight="1" thickBot="1" thickTop="1">
      <c r="A242" s="592" t="s">
        <v>289</v>
      </c>
      <c r="B242" s="595" t="s">
        <v>290</v>
      </c>
      <c r="C242" s="596"/>
      <c r="D242" s="596"/>
      <c r="E242" s="597"/>
      <c r="F242" s="598" t="s">
        <v>291</v>
      </c>
      <c r="G242" s="599"/>
      <c r="H242" s="600">
        <f>'①団体情報入力'!$D$5</f>
        <v>0</v>
      </c>
      <c r="I242" s="601"/>
      <c r="J242" s="601"/>
      <c r="K242" s="602"/>
      <c r="L242" s="291"/>
      <c r="N242" s="592" t="s">
        <v>289</v>
      </c>
      <c r="O242" s="595" t="s">
        <v>290</v>
      </c>
      <c r="P242" s="596"/>
      <c r="Q242" s="596"/>
      <c r="R242" s="597"/>
      <c r="S242" s="598" t="s">
        <v>291</v>
      </c>
      <c r="T242" s="599"/>
      <c r="U242" s="600">
        <f>'①団体情報入力'!$D$5</f>
        <v>0</v>
      </c>
      <c r="V242" s="601"/>
      <c r="W242" s="601"/>
      <c r="X242" s="602"/>
    </row>
    <row r="243" spans="1:24" ht="12.75" customHeight="1">
      <c r="A243" s="593"/>
      <c r="B243" s="603"/>
      <c r="C243" s="604"/>
      <c r="D243" s="604"/>
      <c r="E243" s="605"/>
      <c r="F243" s="295" t="s">
        <v>293</v>
      </c>
      <c r="G243" s="270" t="s">
        <v>294</v>
      </c>
      <c r="H243" s="269"/>
      <c r="I243" s="270" t="s">
        <v>264</v>
      </c>
      <c r="J243" s="269"/>
      <c r="K243" s="296" t="s">
        <v>295</v>
      </c>
      <c r="L243" s="297"/>
      <c r="M243" s="298"/>
      <c r="N243" s="593"/>
      <c r="O243" s="603"/>
      <c r="P243" s="604"/>
      <c r="Q243" s="604"/>
      <c r="R243" s="605"/>
      <c r="S243" s="295" t="s">
        <v>293</v>
      </c>
      <c r="T243" s="270" t="s">
        <v>294</v>
      </c>
      <c r="U243" s="269"/>
      <c r="V243" s="270" t="s">
        <v>264</v>
      </c>
      <c r="W243" s="269"/>
      <c r="X243" s="296" t="s">
        <v>295</v>
      </c>
    </row>
    <row r="244" spans="1:24" ht="12.75" customHeight="1">
      <c r="A244" s="593"/>
      <c r="B244" s="606"/>
      <c r="C244" s="607"/>
      <c r="D244" s="607"/>
      <c r="E244" s="608"/>
      <c r="F244" s="612"/>
      <c r="G244" s="614"/>
      <c r="H244" s="615"/>
      <c r="I244" s="618">
        <f>IF('②選手情報入力'!J21="","",'②選手情報入力'!J21)</f>
      </c>
      <c r="J244" s="619"/>
      <c r="K244" s="622"/>
      <c r="L244" s="291"/>
      <c r="N244" s="593"/>
      <c r="O244" s="606"/>
      <c r="P244" s="607"/>
      <c r="Q244" s="607"/>
      <c r="R244" s="608"/>
      <c r="S244" s="612"/>
      <c r="T244" s="614"/>
      <c r="U244" s="615"/>
      <c r="V244" s="618">
        <f>IF('②選手情報入力'!M21="","",'②選手情報入力'!M21)</f>
      </c>
      <c r="W244" s="619"/>
      <c r="X244" s="622"/>
    </row>
    <row r="245" spans="1:24" ht="12.75" customHeight="1">
      <c r="A245" s="594"/>
      <c r="B245" s="609"/>
      <c r="C245" s="610"/>
      <c r="D245" s="610"/>
      <c r="E245" s="611"/>
      <c r="F245" s="613"/>
      <c r="G245" s="616"/>
      <c r="H245" s="617"/>
      <c r="I245" s="620"/>
      <c r="J245" s="621"/>
      <c r="K245" s="623"/>
      <c r="L245" s="291"/>
      <c r="N245" s="594"/>
      <c r="O245" s="609"/>
      <c r="P245" s="610"/>
      <c r="Q245" s="610"/>
      <c r="R245" s="611"/>
      <c r="S245" s="613"/>
      <c r="T245" s="616"/>
      <c r="U245" s="617"/>
      <c r="V245" s="620"/>
      <c r="W245" s="621"/>
      <c r="X245" s="623"/>
    </row>
    <row r="246" spans="1:24" ht="14.25" customHeight="1">
      <c r="A246" s="339" t="s">
        <v>296</v>
      </c>
      <c r="B246" s="537"/>
      <c r="C246" s="538"/>
      <c r="D246" s="538"/>
      <c r="E246" s="539"/>
      <c r="F246" s="543"/>
      <c r="G246" s="545"/>
      <c r="H246" s="546"/>
      <c r="I246" s="549" t="str">
        <f>IF('②選手情報入力'!K21="","同上",'②選手情報入力'!K21)</f>
        <v>同上</v>
      </c>
      <c r="J246" s="550"/>
      <c r="K246" s="534"/>
      <c r="L246" s="291"/>
      <c r="N246" s="339" t="s">
        <v>296</v>
      </c>
      <c r="O246" s="537"/>
      <c r="P246" s="538"/>
      <c r="Q246" s="538"/>
      <c r="R246" s="539"/>
      <c r="S246" s="543"/>
      <c r="T246" s="545"/>
      <c r="U246" s="546"/>
      <c r="V246" s="549" t="str">
        <f>IF('②選手情報入力'!N21="","同上",'②選手情報入力'!N21)</f>
        <v>同上</v>
      </c>
      <c r="W246" s="550"/>
      <c r="X246" s="534"/>
    </row>
    <row r="247" spans="1:24" ht="15" customHeight="1" thickBot="1">
      <c r="A247" s="340" t="s">
        <v>297</v>
      </c>
      <c r="B247" s="540"/>
      <c r="C247" s="541"/>
      <c r="D247" s="541"/>
      <c r="E247" s="542"/>
      <c r="F247" s="544"/>
      <c r="G247" s="547"/>
      <c r="H247" s="548"/>
      <c r="I247" s="551"/>
      <c r="J247" s="552"/>
      <c r="K247" s="535"/>
      <c r="L247" s="291"/>
      <c r="N247" s="340" t="s">
        <v>297</v>
      </c>
      <c r="O247" s="540"/>
      <c r="P247" s="541"/>
      <c r="Q247" s="541"/>
      <c r="R247" s="542"/>
      <c r="S247" s="544"/>
      <c r="T247" s="547"/>
      <c r="U247" s="548"/>
      <c r="V247" s="551"/>
      <c r="W247" s="552"/>
      <c r="X247" s="535"/>
    </row>
    <row r="248" spans="1:24" ht="15" thickBot="1">
      <c r="A248" s="299" t="s">
        <v>298</v>
      </c>
      <c r="B248" s="300" t="s">
        <v>299</v>
      </c>
      <c r="C248" s="301"/>
      <c r="D248" s="301"/>
      <c r="E248" s="301"/>
      <c r="F248" s="301"/>
      <c r="G248" s="301"/>
      <c r="H248" s="301"/>
      <c r="I248" s="301"/>
      <c r="J248" s="301"/>
      <c r="K248" s="302"/>
      <c r="L248" s="291"/>
      <c r="N248" s="299" t="s">
        <v>298</v>
      </c>
      <c r="O248" s="300" t="s">
        <v>299</v>
      </c>
      <c r="P248" s="301"/>
      <c r="Q248" s="301"/>
      <c r="R248" s="301"/>
      <c r="S248" s="301"/>
      <c r="T248" s="301"/>
      <c r="U248" s="301"/>
      <c r="V248" s="301"/>
      <c r="W248" s="301"/>
      <c r="X248" s="302"/>
    </row>
    <row r="249" spans="1:24" ht="13.5">
      <c r="A249" s="303"/>
      <c r="B249" s="280"/>
      <c r="C249" s="280"/>
      <c r="D249" s="280"/>
      <c r="E249" s="280"/>
      <c r="F249" s="280"/>
      <c r="G249" s="280"/>
      <c r="H249" s="280"/>
      <c r="I249" s="280"/>
      <c r="J249" s="280"/>
      <c r="K249" s="281"/>
      <c r="L249" s="291"/>
      <c r="N249" s="303"/>
      <c r="O249" s="280"/>
      <c r="P249" s="280"/>
      <c r="Q249" s="280"/>
      <c r="R249" s="280"/>
      <c r="S249" s="280"/>
      <c r="T249" s="280"/>
      <c r="U249" s="280"/>
      <c r="V249" s="280"/>
      <c r="W249" s="280"/>
      <c r="X249" s="281"/>
    </row>
    <row r="250" spans="1:25" ht="14.25">
      <c r="A250" s="304" t="s">
        <v>273</v>
      </c>
      <c r="B250" s="280"/>
      <c r="C250" s="280"/>
      <c r="D250" s="280"/>
      <c r="E250" s="280"/>
      <c r="F250" s="280"/>
      <c r="G250" s="280"/>
      <c r="H250" s="280"/>
      <c r="I250" s="279"/>
      <c r="J250" s="282"/>
      <c r="K250" s="530" t="s">
        <v>364</v>
      </c>
      <c r="L250" s="531"/>
      <c r="M250" s="306"/>
      <c r="N250" s="304" t="s">
        <v>273</v>
      </c>
      <c r="O250" s="280"/>
      <c r="P250" s="280"/>
      <c r="Q250" s="280"/>
      <c r="R250" s="280"/>
      <c r="S250" s="280"/>
      <c r="T250" s="280"/>
      <c r="U250" s="280"/>
      <c r="V250" s="279"/>
      <c r="W250" s="282"/>
      <c r="X250" s="530" t="s">
        <v>364</v>
      </c>
      <c r="Y250" s="531"/>
    </row>
    <row r="251" spans="1:25" ht="14.25">
      <c r="A251" s="304" t="s">
        <v>274</v>
      </c>
      <c r="B251" s="280"/>
      <c r="C251" s="280"/>
      <c r="D251" s="280"/>
      <c r="E251" s="280"/>
      <c r="F251" s="280"/>
      <c r="G251" s="280"/>
      <c r="H251" s="280"/>
      <c r="I251" s="279"/>
      <c r="J251" s="282"/>
      <c r="K251" s="532" t="s">
        <v>300</v>
      </c>
      <c r="L251" s="533"/>
      <c r="M251" s="306"/>
      <c r="N251" s="304" t="s">
        <v>274</v>
      </c>
      <c r="O251" s="280"/>
      <c r="P251" s="280"/>
      <c r="Q251" s="280"/>
      <c r="R251" s="280"/>
      <c r="S251" s="280"/>
      <c r="T251" s="280"/>
      <c r="U251" s="280"/>
      <c r="V251" s="279"/>
      <c r="W251" s="282"/>
      <c r="X251" s="532" t="s">
        <v>300</v>
      </c>
      <c r="Y251" s="533"/>
    </row>
    <row r="252" spans="1:25" ht="14.25">
      <c r="A252" s="304" t="s">
        <v>275</v>
      </c>
      <c r="B252" s="280"/>
      <c r="C252" s="280"/>
      <c r="D252" s="280"/>
      <c r="E252" s="280"/>
      <c r="F252" s="280"/>
      <c r="G252" s="280"/>
      <c r="H252" s="280"/>
      <c r="I252" s="279"/>
      <c r="J252" s="282"/>
      <c r="K252" s="528" t="s">
        <v>301</v>
      </c>
      <c r="L252" s="529"/>
      <c r="M252" s="306"/>
      <c r="N252" s="304" t="s">
        <v>275</v>
      </c>
      <c r="O252" s="280"/>
      <c r="P252" s="280"/>
      <c r="Q252" s="280"/>
      <c r="R252" s="280"/>
      <c r="S252" s="280"/>
      <c r="T252" s="280"/>
      <c r="U252" s="280"/>
      <c r="V252" s="279"/>
      <c r="W252" s="282"/>
      <c r="X252" s="528" t="s">
        <v>301</v>
      </c>
      <c r="Y252" s="529"/>
    </row>
    <row r="253" spans="1:24" ht="14.25">
      <c r="A253" s="307"/>
      <c r="B253" s="308"/>
      <c r="C253" s="308"/>
      <c r="D253" s="308"/>
      <c r="E253" s="308"/>
      <c r="F253" s="308"/>
      <c r="G253" s="308"/>
      <c r="H253" s="308"/>
      <c r="I253" s="308"/>
      <c r="J253" s="309"/>
      <c r="K253" s="310"/>
      <c r="L253" s="305"/>
      <c r="M253" s="311"/>
      <c r="N253" s="307"/>
      <c r="O253" s="308"/>
      <c r="P253" s="308"/>
      <c r="Q253" s="308"/>
      <c r="R253" s="308"/>
      <c r="S253" s="308"/>
      <c r="T253" s="308"/>
      <c r="U253" s="308"/>
      <c r="V253" s="308"/>
      <c r="W253" s="309"/>
      <c r="X253" s="310"/>
    </row>
    <row r="254" spans="1:24" ht="39.75" customHeight="1">
      <c r="A254" s="307"/>
      <c r="B254" s="308"/>
      <c r="C254" s="308"/>
      <c r="D254" s="308"/>
      <c r="E254" s="308"/>
      <c r="F254" s="308"/>
      <c r="G254" s="308"/>
      <c r="H254" s="308"/>
      <c r="I254" s="308"/>
      <c r="J254" s="309"/>
      <c r="K254" s="310"/>
      <c r="L254" s="305"/>
      <c r="M254" s="311"/>
      <c r="N254" s="307"/>
      <c r="O254" s="308"/>
      <c r="P254" s="308"/>
      <c r="Q254" s="308"/>
      <c r="R254" s="308"/>
      <c r="S254" s="308"/>
      <c r="T254" s="308"/>
      <c r="U254" s="308"/>
      <c r="V254" s="308"/>
      <c r="W254" s="309"/>
      <c r="X254" s="310"/>
    </row>
    <row r="255" spans="1:25" ht="40.5" customHeight="1">
      <c r="A255" s="312"/>
      <c r="B255" s="313"/>
      <c r="C255" s="313"/>
      <c r="D255" s="313"/>
      <c r="E255" s="313"/>
      <c r="F255" s="313"/>
      <c r="G255" s="313"/>
      <c r="H255" s="313"/>
      <c r="I255" s="313"/>
      <c r="J255" s="314"/>
      <c r="K255" s="315"/>
      <c r="L255" s="316"/>
      <c r="M255" s="317"/>
      <c r="N255" s="312"/>
      <c r="O255" s="313"/>
      <c r="P255" s="313"/>
      <c r="Q255" s="313"/>
      <c r="R255" s="313"/>
      <c r="S255" s="313"/>
      <c r="T255" s="313"/>
      <c r="U255" s="313"/>
      <c r="V255" s="313"/>
      <c r="W255" s="314"/>
      <c r="X255" s="315"/>
      <c r="Y255" s="318"/>
    </row>
    <row r="256" spans="1:25" ht="26.25">
      <c r="A256" s="536" t="s">
        <v>362</v>
      </c>
      <c r="B256" s="536"/>
      <c r="C256" s="536"/>
      <c r="D256" s="536"/>
      <c r="E256" s="536"/>
      <c r="F256" s="536"/>
      <c r="G256" s="536"/>
      <c r="H256" s="536"/>
      <c r="I256" s="536"/>
      <c r="J256" s="536"/>
      <c r="K256" s="536"/>
      <c r="L256" s="291">
        <v>13</v>
      </c>
      <c r="N256" s="536" t="s">
        <v>362</v>
      </c>
      <c r="O256" s="536"/>
      <c r="P256" s="536"/>
      <c r="Q256" s="536"/>
      <c r="R256" s="536"/>
      <c r="S256" s="536"/>
      <c r="T256" s="536"/>
      <c r="U256" s="536"/>
      <c r="V256" s="536"/>
      <c r="W256" s="536"/>
      <c r="X256" s="536"/>
      <c r="Y256" s="256">
        <v>13</v>
      </c>
    </row>
    <row r="257" spans="1:23" ht="14.25" thickBot="1">
      <c r="A257" s="258"/>
      <c r="C257" s="259"/>
      <c r="D257" s="259" t="s">
        <v>303</v>
      </c>
      <c r="J257" s="292" t="s">
        <v>255</v>
      </c>
      <c r="L257" s="291"/>
      <c r="N257" s="258"/>
      <c r="P257" s="259"/>
      <c r="Q257" s="259" t="s">
        <v>303</v>
      </c>
      <c r="W257" s="292" t="s">
        <v>255</v>
      </c>
    </row>
    <row r="258" spans="1:24" ht="19.5" customHeight="1" thickBot="1">
      <c r="A258" s="261"/>
      <c r="B258" s="553" t="s">
        <v>279</v>
      </c>
      <c r="C258" s="554"/>
      <c r="D258" s="555">
        <f>IF('②選手情報入力'!I22="","",'②選手情報入力'!I22)</f>
      </c>
      <c r="E258" s="556"/>
      <c r="F258" s="556"/>
      <c r="G258" s="557"/>
      <c r="H258" s="320" t="s">
        <v>280</v>
      </c>
      <c r="I258" s="321"/>
      <c r="J258" s="322"/>
      <c r="K258" s="323"/>
      <c r="L258" s="291"/>
      <c r="N258" s="261"/>
      <c r="O258" s="553" t="s">
        <v>279</v>
      </c>
      <c r="P258" s="554"/>
      <c r="Q258" s="555">
        <f>IF('②選手情報入力'!L22="","",'②選手情報入力'!L22)</f>
      </c>
      <c r="R258" s="556"/>
      <c r="S258" s="556"/>
      <c r="T258" s="557"/>
      <c r="U258" s="320" t="s">
        <v>280</v>
      </c>
      <c r="V258" s="321"/>
      <c r="W258" s="322"/>
      <c r="X258" s="323"/>
    </row>
    <row r="259" spans="1:24" ht="21" customHeight="1">
      <c r="A259" s="264" t="s">
        <v>282</v>
      </c>
      <c r="B259" s="564">
        <f>IF('②選手情報入力'!$G$22="","",'②選手情報入力'!$G$22)</f>
      </c>
      <c r="C259" s="565"/>
      <c r="D259" s="558"/>
      <c r="E259" s="559"/>
      <c r="F259" s="559"/>
      <c r="G259" s="560"/>
      <c r="H259" s="568"/>
      <c r="I259" s="569"/>
      <c r="J259" s="569"/>
      <c r="K259" s="570"/>
      <c r="L259" s="291"/>
      <c r="N259" s="264" t="s">
        <v>282</v>
      </c>
      <c r="O259" s="564">
        <f>IF('②選手情報入力'!$G$22="","",'②選手情報入力'!$G$22)</f>
      </c>
      <c r="P259" s="565"/>
      <c r="Q259" s="558"/>
      <c r="R259" s="559"/>
      <c r="S259" s="559"/>
      <c r="T259" s="560"/>
      <c r="U259" s="568"/>
      <c r="V259" s="569"/>
      <c r="W259" s="569"/>
      <c r="X259" s="570"/>
    </row>
    <row r="260" spans="1:24" ht="19.5" customHeight="1" thickBot="1">
      <c r="A260" s="266"/>
      <c r="B260" s="566"/>
      <c r="C260" s="567"/>
      <c r="D260" s="561"/>
      <c r="E260" s="562"/>
      <c r="F260" s="562"/>
      <c r="G260" s="563"/>
      <c r="H260" s="571"/>
      <c r="I260" s="572"/>
      <c r="J260" s="572"/>
      <c r="K260" s="573"/>
      <c r="L260" s="291"/>
      <c r="N260" s="266"/>
      <c r="O260" s="566"/>
      <c r="P260" s="567"/>
      <c r="Q260" s="561"/>
      <c r="R260" s="562"/>
      <c r="S260" s="562"/>
      <c r="T260" s="563"/>
      <c r="U260" s="571"/>
      <c r="V260" s="572"/>
      <c r="W260" s="572"/>
      <c r="X260" s="573"/>
    </row>
    <row r="261" spans="1:24" ht="14.25">
      <c r="A261" s="293" t="s">
        <v>6</v>
      </c>
      <c r="B261" s="294"/>
      <c r="C261" s="270" t="s">
        <v>271</v>
      </c>
      <c r="D261" s="579">
        <f>IF('②選手情報入力'!$E$22="","",'②選手情報入力'!$E$22)</f>
      </c>
      <c r="E261" s="580"/>
      <c r="F261" s="580"/>
      <c r="G261" s="581"/>
      <c r="H261" s="571"/>
      <c r="I261" s="572"/>
      <c r="J261" s="572"/>
      <c r="K261" s="573"/>
      <c r="L261" s="291"/>
      <c r="N261" s="293" t="s">
        <v>6</v>
      </c>
      <c r="O261" s="294"/>
      <c r="P261" s="270" t="s">
        <v>271</v>
      </c>
      <c r="Q261" s="579">
        <f>IF('②選手情報入力'!$E$22="","",'②選手情報入力'!$E$22)</f>
      </c>
      <c r="R261" s="580"/>
      <c r="S261" s="580"/>
      <c r="T261" s="581"/>
      <c r="U261" s="571"/>
      <c r="V261" s="572"/>
      <c r="W261" s="572"/>
      <c r="X261" s="573"/>
    </row>
    <row r="262" spans="1:24" ht="14.25" customHeight="1">
      <c r="A262" s="582">
        <f>IF('②選手情報入力'!$B$22="","",'②選手情報入力'!$B$22)</f>
      </c>
      <c r="B262" s="583"/>
      <c r="C262" s="577" t="s">
        <v>286</v>
      </c>
      <c r="D262" s="586">
        <f>IF('②選手情報入力'!$D$22="","",'②選手情報入力'!$D$22)</f>
      </c>
      <c r="E262" s="587"/>
      <c r="F262" s="587"/>
      <c r="G262" s="588"/>
      <c r="H262" s="571"/>
      <c r="I262" s="572"/>
      <c r="J262" s="572"/>
      <c r="K262" s="573"/>
      <c r="L262" s="291"/>
      <c r="N262" s="582">
        <f>IF('②選手情報入力'!$B$22="","",'②選手情報入力'!$B$22)</f>
      </c>
      <c r="O262" s="583"/>
      <c r="P262" s="577" t="s">
        <v>286</v>
      </c>
      <c r="Q262" s="586">
        <f>IF('②選手情報入力'!$D$22="","",'②選手情報入力'!$D$22)</f>
      </c>
      <c r="R262" s="587"/>
      <c r="S262" s="587"/>
      <c r="T262" s="588"/>
      <c r="U262" s="571"/>
      <c r="V262" s="572"/>
      <c r="W262" s="572"/>
      <c r="X262" s="573"/>
    </row>
    <row r="263" spans="1:24" ht="13.5" customHeight="1" thickBot="1">
      <c r="A263" s="584"/>
      <c r="B263" s="585"/>
      <c r="C263" s="578"/>
      <c r="D263" s="589"/>
      <c r="E263" s="590"/>
      <c r="F263" s="590"/>
      <c r="G263" s="591"/>
      <c r="H263" s="574"/>
      <c r="I263" s="575"/>
      <c r="J263" s="575"/>
      <c r="K263" s="576"/>
      <c r="L263" s="291"/>
      <c r="N263" s="584"/>
      <c r="O263" s="585"/>
      <c r="P263" s="578"/>
      <c r="Q263" s="589"/>
      <c r="R263" s="590"/>
      <c r="S263" s="590"/>
      <c r="T263" s="591"/>
      <c r="U263" s="574"/>
      <c r="V263" s="575"/>
      <c r="W263" s="575"/>
      <c r="X263" s="576"/>
    </row>
    <row r="264" spans="1:24" ht="20.25" customHeight="1" thickBot="1" thickTop="1">
      <c r="A264" s="592" t="s">
        <v>289</v>
      </c>
      <c r="B264" s="595" t="s">
        <v>290</v>
      </c>
      <c r="C264" s="596"/>
      <c r="D264" s="596"/>
      <c r="E264" s="597"/>
      <c r="F264" s="598" t="s">
        <v>291</v>
      </c>
      <c r="G264" s="599"/>
      <c r="H264" s="600">
        <f>'①団体情報入力'!$D$5</f>
        <v>0</v>
      </c>
      <c r="I264" s="601"/>
      <c r="J264" s="601"/>
      <c r="K264" s="602"/>
      <c r="L264" s="291"/>
      <c r="N264" s="592" t="s">
        <v>289</v>
      </c>
      <c r="O264" s="595" t="s">
        <v>290</v>
      </c>
      <c r="P264" s="596"/>
      <c r="Q264" s="596"/>
      <c r="R264" s="597"/>
      <c r="S264" s="598" t="s">
        <v>291</v>
      </c>
      <c r="T264" s="599"/>
      <c r="U264" s="600">
        <f>'①団体情報入力'!$D$5</f>
        <v>0</v>
      </c>
      <c r="V264" s="601"/>
      <c r="W264" s="601"/>
      <c r="X264" s="602"/>
    </row>
    <row r="265" spans="1:24" ht="12.75" customHeight="1">
      <c r="A265" s="593"/>
      <c r="B265" s="603"/>
      <c r="C265" s="604"/>
      <c r="D265" s="604"/>
      <c r="E265" s="605"/>
      <c r="F265" s="295" t="s">
        <v>293</v>
      </c>
      <c r="G265" s="270" t="s">
        <v>294</v>
      </c>
      <c r="H265" s="269"/>
      <c r="I265" s="270" t="s">
        <v>264</v>
      </c>
      <c r="J265" s="269"/>
      <c r="K265" s="296" t="s">
        <v>295</v>
      </c>
      <c r="L265" s="297"/>
      <c r="M265" s="298"/>
      <c r="N265" s="593"/>
      <c r="O265" s="603"/>
      <c r="P265" s="604"/>
      <c r="Q265" s="604"/>
      <c r="R265" s="605"/>
      <c r="S265" s="295" t="s">
        <v>293</v>
      </c>
      <c r="T265" s="270" t="s">
        <v>294</v>
      </c>
      <c r="U265" s="269"/>
      <c r="V265" s="270" t="s">
        <v>264</v>
      </c>
      <c r="W265" s="269"/>
      <c r="X265" s="296" t="s">
        <v>295</v>
      </c>
    </row>
    <row r="266" spans="1:24" ht="12.75" customHeight="1">
      <c r="A266" s="593"/>
      <c r="B266" s="606"/>
      <c r="C266" s="607"/>
      <c r="D266" s="607"/>
      <c r="E266" s="608"/>
      <c r="F266" s="612"/>
      <c r="G266" s="614"/>
      <c r="H266" s="615"/>
      <c r="I266" s="618">
        <f>IF('②選手情報入力'!J22="","",'②選手情報入力'!J22)</f>
      </c>
      <c r="J266" s="619"/>
      <c r="K266" s="622"/>
      <c r="L266" s="291"/>
      <c r="N266" s="593"/>
      <c r="O266" s="606"/>
      <c r="P266" s="607"/>
      <c r="Q266" s="607"/>
      <c r="R266" s="608"/>
      <c r="S266" s="612"/>
      <c r="T266" s="614"/>
      <c r="U266" s="615"/>
      <c r="V266" s="618">
        <f>IF('②選手情報入力'!M22="","",'②選手情報入力'!M22)</f>
      </c>
      <c r="W266" s="619"/>
      <c r="X266" s="622"/>
    </row>
    <row r="267" spans="1:24" ht="12.75" customHeight="1">
      <c r="A267" s="594"/>
      <c r="B267" s="609"/>
      <c r="C267" s="610"/>
      <c r="D267" s="610"/>
      <c r="E267" s="611"/>
      <c r="F267" s="613"/>
      <c r="G267" s="616"/>
      <c r="H267" s="617"/>
      <c r="I267" s="620"/>
      <c r="J267" s="621"/>
      <c r="K267" s="623"/>
      <c r="L267" s="291"/>
      <c r="N267" s="594"/>
      <c r="O267" s="609"/>
      <c r="P267" s="610"/>
      <c r="Q267" s="610"/>
      <c r="R267" s="611"/>
      <c r="S267" s="613"/>
      <c r="T267" s="616"/>
      <c r="U267" s="617"/>
      <c r="V267" s="620"/>
      <c r="W267" s="621"/>
      <c r="X267" s="623"/>
    </row>
    <row r="268" spans="1:24" ht="14.25" customHeight="1">
      <c r="A268" s="339" t="s">
        <v>296</v>
      </c>
      <c r="B268" s="537"/>
      <c r="C268" s="538"/>
      <c r="D268" s="538"/>
      <c r="E268" s="539"/>
      <c r="F268" s="543"/>
      <c r="G268" s="545"/>
      <c r="H268" s="546"/>
      <c r="I268" s="549" t="str">
        <f>IF('②選手情報入力'!K22="","同上",'②選手情報入力'!K22)</f>
        <v>同上</v>
      </c>
      <c r="J268" s="550"/>
      <c r="K268" s="534"/>
      <c r="L268" s="291"/>
      <c r="N268" s="339" t="s">
        <v>296</v>
      </c>
      <c r="O268" s="537"/>
      <c r="P268" s="538"/>
      <c r="Q268" s="538"/>
      <c r="R268" s="539"/>
      <c r="S268" s="543"/>
      <c r="T268" s="545"/>
      <c r="U268" s="546"/>
      <c r="V268" s="549" t="str">
        <f>IF('②選手情報入力'!N22="","同上",'②選手情報入力'!N22)</f>
        <v>同上</v>
      </c>
      <c r="W268" s="550"/>
      <c r="X268" s="534"/>
    </row>
    <row r="269" spans="1:24" ht="15" customHeight="1" thickBot="1">
      <c r="A269" s="340" t="s">
        <v>297</v>
      </c>
      <c r="B269" s="540"/>
      <c r="C269" s="541"/>
      <c r="D269" s="541"/>
      <c r="E269" s="542"/>
      <c r="F269" s="544"/>
      <c r="G269" s="547"/>
      <c r="H269" s="548"/>
      <c r="I269" s="551"/>
      <c r="J269" s="552"/>
      <c r="K269" s="535"/>
      <c r="L269" s="291"/>
      <c r="N269" s="340" t="s">
        <v>297</v>
      </c>
      <c r="O269" s="540"/>
      <c r="P269" s="541"/>
      <c r="Q269" s="541"/>
      <c r="R269" s="542"/>
      <c r="S269" s="544"/>
      <c r="T269" s="547"/>
      <c r="U269" s="548"/>
      <c r="V269" s="551"/>
      <c r="W269" s="552"/>
      <c r="X269" s="535"/>
    </row>
    <row r="270" spans="1:24" ht="15" thickBot="1">
      <c r="A270" s="299" t="s">
        <v>298</v>
      </c>
      <c r="B270" s="300" t="s">
        <v>299</v>
      </c>
      <c r="C270" s="301"/>
      <c r="D270" s="301"/>
      <c r="E270" s="301"/>
      <c r="F270" s="301"/>
      <c r="G270" s="301"/>
      <c r="H270" s="301"/>
      <c r="I270" s="301"/>
      <c r="J270" s="301"/>
      <c r="K270" s="302"/>
      <c r="L270" s="291"/>
      <c r="N270" s="299" t="s">
        <v>298</v>
      </c>
      <c r="O270" s="300" t="s">
        <v>299</v>
      </c>
      <c r="P270" s="301"/>
      <c r="Q270" s="301"/>
      <c r="R270" s="301"/>
      <c r="S270" s="301"/>
      <c r="T270" s="301"/>
      <c r="U270" s="301"/>
      <c r="V270" s="301"/>
      <c r="W270" s="301"/>
      <c r="X270" s="302"/>
    </row>
    <row r="271" spans="1:24" ht="13.5">
      <c r="A271" s="303"/>
      <c r="B271" s="280"/>
      <c r="C271" s="280"/>
      <c r="D271" s="280"/>
      <c r="E271" s="280"/>
      <c r="F271" s="280"/>
      <c r="G271" s="280"/>
      <c r="H271" s="280"/>
      <c r="I271" s="280"/>
      <c r="J271" s="280"/>
      <c r="K271" s="281"/>
      <c r="L271" s="291"/>
      <c r="N271" s="303"/>
      <c r="O271" s="280"/>
      <c r="P271" s="280"/>
      <c r="Q271" s="280"/>
      <c r="R271" s="280"/>
      <c r="S271" s="280"/>
      <c r="T271" s="280"/>
      <c r="U271" s="280"/>
      <c r="V271" s="280"/>
      <c r="W271" s="280"/>
      <c r="X271" s="281"/>
    </row>
    <row r="272" spans="1:25" ht="14.25">
      <c r="A272" s="304" t="s">
        <v>273</v>
      </c>
      <c r="B272" s="280"/>
      <c r="C272" s="280"/>
      <c r="D272" s="280"/>
      <c r="E272" s="280"/>
      <c r="F272" s="280"/>
      <c r="G272" s="280"/>
      <c r="H272" s="280"/>
      <c r="I272" s="279"/>
      <c r="J272" s="282"/>
      <c r="K272" s="530" t="s">
        <v>364</v>
      </c>
      <c r="L272" s="531"/>
      <c r="M272" s="306"/>
      <c r="N272" s="304" t="s">
        <v>273</v>
      </c>
      <c r="O272" s="280"/>
      <c r="P272" s="280"/>
      <c r="Q272" s="280"/>
      <c r="R272" s="280"/>
      <c r="S272" s="280"/>
      <c r="T272" s="280"/>
      <c r="U272" s="280"/>
      <c r="V272" s="279"/>
      <c r="W272" s="282"/>
      <c r="X272" s="530" t="s">
        <v>364</v>
      </c>
      <c r="Y272" s="531"/>
    </row>
    <row r="273" spans="1:25" ht="14.25">
      <c r="A273" s="304" t="s">
        <v>274</v>
      </c>
      <c r="B273" s="280"/>
      <c r="C273" s="280"/>
      <c r="D273" s="280"/>
      <c r="E273" s="280"/>
      <c r="F273" s="280"/>
      <c r="G273" s="280"/>
      <c r="H273" s="280"/>
      <c r="I273" s="279"/>
      <c r="J273" s="282"/>
      <c r="K273" s="532" t="s">
        <v>300</v>
      </c>
      <c r="L273" s="533"/>
      <c r="M273" s="306"/>
      <c r="N273" s="304" t="s">
        <v>274</v>
      </c>
      <c r="O273" s="280"/>
      <c r="P273" s="280"/>
      <c r="Q273" s="280"/>
      <c r="R273" s="280"/>
      <c r="S273" s="280"/>
      <c r="T273" s="280"/>
      <c r="U273" s="280"/>
      <c r="V273" s="279"/>
      <c r="W273" s="282"/>
      <c r="X273" s="532" t="s">
        <v>300</v>
      </c>
      <c r="Y273" s="533"/>
    </row>
    <row r="274" spans="1:25" ht="14.25">
      <c r="A274" s="304" t="s">
        <v>275</v>
      </c>
      <c r="B274" s="280"/>
      <c r="C274" s="280"/>
      <c r="D274" s="280"/>
      <c r="E274" s="280"/>
      <c r="F274" s="280"/>
      <c r="G274" s="280"/>
      <c r="H274" s="280"/>
      <c r="I274" s="279"/>
      <c r="J274" s="282"/>
      <c r="K274" s="528" t="s">
        <v>301</v>
      </c>
      <c r="L274" s="529"/>
      <c r="M274" s="306"/>
      <c r="N274" s="304" t="s">
        <v>275</v>
      </c>
      <c r="O274" s="280"/>
      <c r="P274" s="280"/>
      <c r="Q274" s="280"/>
      <c r="R274" s="280"/>
      <c r="S274" s="280"/>
      <c r="T274" s="280"/>
      <c r="U274" s="280"/>
      <c r="V274" s="279"/>
      <c r="W274" s="282"/>
      <c r="X274" s="528" t="s">
        <v>301</v>
      </c>
      <c r="Y274" s="529"/>
    </row>
    <row r="275" spans="1:24" ht="43.5" customHeight="1">
      <c r="A275" s="307"/>
      <c r="B275" s="308"/>
      <c r="C275" s="308"/>
      <c r="D275" s="308"/>
      <c r="E275" s="308"/>
      <c r="F275" s="308"/>
      <c r="G275" s="308"/>
      <c r="H275" s="308"/>
      <c r="I275" s="308"/>
      <c r="J275" s="309"/>
      <c r="K275" s="310"/>
      <c r="L275" s="305"/>
      <c r="M275" s="311"/>
      <c r="N275" s="307"/>
      <c r="O275" s="308"/>
      <c r="P275" s="308"/>
      <c r="Q275" s="308"/>
      <c r="R275" s="308"/>
      <c r="S275" s="308"/>
      <c r="T275" s="308"/>
      <c r="U275" s="308"/>
      <c r="V275" s="308"/>
      <c r="W275" s="309"/>
      <c r="X275" s="310"/>
    </row>
    <row r="276" spans="1:25" ht="51" customHeight="1">
      <c r="A276" s="312"/>
      <c r="B276" s="313"/>
      <c r="C276" s="313"/>
      <c r="D276" s="313"/>
      <c r="E276" s="313"/>
      <c r="F276" s="313"/>
      <c r="G276" s="313"/>
      <c r="H276" s="313"/>
      <c r="I276" s="313"/>
      <c r="J276" s="314"/>
      <c r="K276" s="315"/>
      <c r="L276" s="316"/>
      <c r="M276" s="317"/>
      <c r="N276" s="312"/>
      <c r="O276" s="313"/>
      <c r="P276" s="313"/>
      <c r="Q276" s="313"/>
      <c r="R276" s="313"/>
      <c r="S276" s="313"/>
      <c r="T276" s="313"/>
      <c r="U276" s="313"/>
      <c r="V276" s="313"/>
      <c r="W276" s="314"/>
      <c r="X276" s="315"/>
      <c r="Y276" s="318"/>
    </row>
    <row r="277" spans="1:25" ht="26.25">
      <c r="A277" s="536" t="s">
        <v>362</v>
      </c>
      <c r="B277" s="536"/>
      <c r="C277" s="536"/>
      <c r="D277" s="536"/>
      <c r="E277" s="536"/>
      <c r="F277" s="536"/>
      <c r="G277" s="536"/>
      <c r="H277" s="536"/>
      <c r="I277" s="536"/>
      <c r="J277" s="536"/>
      <c r="K277" s="536"/>
      <c r="L277" s="291">
        <v>14</v>
      </c>
      <c r="N277" s="536" t="s">
        <v>362</v>
      </c>
      <c r="O277" s="536"/>
      <c r="P277" s="536"/>
      <c r="Q277" s="536"/>
      <c r="R277" s="536"/>
      <c r="S277" s="536"/>
      <c r="T277" s="536"/>
      <c r="U277" s="536"/>
      <c r="V277" s="536"/>
      <c r="W277" s="536"/>
      <c r="X277" s="536"/>
      <c r="Y277" s="256">
        <v>14</v>
      </c>
    </row>
    <row r="278" spans="1:23" ht="14.25" thickBot="1">
      <c r="A278" s="258"/>
      <c r="C278" s="259"/>
      <c r="D278" s="259" t="s">
        <v>303</v>
      </c>
      <c r="J278" s="292" t="s">
        <v>255</v>
      </c>
      <c r="L278" s="291"/>
      <c r="N278" s="258"/>
      <c r="P278" s="259"/>
      <c r="Q278" s="259" t="s">
        <v>303</v>
      </c>
      <c r="W278" s="292" t="s">
        <v>255</v>
      </c>
    </row>
    <row r="279" spans="1:24" ht="19.5" customHeight="1" thickBot="1">
      <c r="A279" s="261"/>
      <c r="B279" s="553" t="s">
        <v>279</v>
      </c>
      <c r="C279" s="554"/>
      <c r="D279" s="555">
        <f>IF('②選手情報入力'!I23="","",'②選手情報入力'!I23)</f>
      </c>
      <c r="E279" s="556"/>
      <c r="F279" s="556"/>
      <c r="G279" s="557"/>
      <c r="H279" s="320" t="s">
        <v>280</v>
      </c>
      <c r="I279" s="321"/>
      <c r="J279" s="322"/>
      <c r="K279" s="323"/>
      <c r="L279" s="291"/>
      <c r="N279" s="261"/>
      <c r="O279" s="553" t="s">
        <v>279</v>
      </c>
      <c r="P279" s="554"/>
      <c r="Q279" s="555">
        <f>IF('②選手情報入力'!L23="","",'②選手情報入力'!L23)</f>
      </c>
      <c r="R279" s="556"/>
      <c r="S279" s="556"/>
      <c r="T279" s="557"/>
      <c r="U279" s="320" t="s">
        <v>280</v>
      </c>
      <c r="V279" s="321"/>
      <c r="W279" s="322"/>
      <c r="X279" s="323"/>
    </row>
    <row r="280" spans="1:24" ht="21" customHeight="1">
      <c r="A280" s="264" t="s">
        <v>282</v>
      </c>
      <c r="B280" s="564">
        <f>IF('②選手情報入力'!$G$23="","",'②選手情報入力'!$G$23)</f>
      </c>
      <c r="C280" s="565"/>
      <c r="D280" s="558"/>
      <c r="E280" s="559"/>
      <c r="F280" s="559"/>
      <c r="G280" s="560"/>
      <c r="H280" s="568"/>
      <c r="I280" s="569"/>
      <c r="J280" s="569"/>
      <c r="K280" s="570"/>
      <c r="L280" s="291"/>
      <c r="N280" s="264" t="s">
        <v>282</v>
      </c>
      <c r="O280" s="564">
        <f>IF('②選手情報入力'!$G$23="","",'②選手情報入力'!$G$23)</f>
      </c>
      <c r="P280" s="565"/>
      <c r="Q280" s="558"/>
      <c r="R280" s="559"/>
      <c r="S280" s="559"/>
      <c r="T280" s="560"/>
      <c r="U280" s="568"/>
      <c r="V280" s="569"/>
      <c r="W280" s="569"/>
      <c r="X280" s="570"/>
    </row>
    <row r="281" spans="1:24" ht="19.5" customHeight="1" thickBot="1">
      <c r="A281" s="266"/>
      <c r="B281" s="566"/>
      <c r="C281" s="567"/>
      <c r="D281" s="561"/>
      <c r="E281" s="562"/>
      <c r="F281" s="562"/>
      <c r="G281" s="563"/>
      <c r="H281" s="571"/>
      <c r="I281" s="572"/>
      <c r="J281" s="572"/>
      <c r="K281" s="573"/>
      <c r="L281" s="291"/>
      <c r="N281" s="266"/>
      <c r="O281" s="566"/>
      <c r="P281" s="567"/>
      <c r="Q281" s="561"/>
      <c r="R281" s="562"/>
      <c r="S281" s="562"/>
      <c r="T281" s="563"/>
      <c r="U281" s="571"/>
      <c r="V281" s="572"/>
      <c r="W281" s="572"/>
      <c r="X281" s="573"/>
    </row>
    <row r="282" spans="1:24" ht="14.25">
      <c r="A282" s="293" t="s">
        <v>6</v>
      </c>
      <c r="B282" s="294"/>
      <c r="C282" s="270" t="s">
        <v>271</v>
      </c>
      <c r="D282" s="579">
        <f>IF('②選手情報入力'!$E$23="","",'②選手情報入力'!$E$23)</f>
      </c>
      <c r="E282" s="580"/>
      <c r="F282" s="580"/>
      <c r="G282" s="581"/>
      <c r="H282" s="571"/>
      <c r="I282" s="572"/>
      <c r="J282" s="572"/>
      <c r="K282" s="573"/>
      <c r="L282" s="291"/>
      <c r="N282" s="293" t="s">
        <v>6</v>
      </c>
      <c r="O282" s="294"/>
      <c r="P282" s="270" t="s">
        <v>271</v>
      </c>
      <c r="Q282" s="579">
        <f>IF('②選手情報入力'!$E$23="","",'②選手情報入力'!$E$23)</f>
      </c>
      <c r="R282" s="580"/>
      <c r="S282" s="580"/>
      <c r="T282" s="581"/>
      <c r="U282" s="571"/>
      <c r="V282" s="572"/>
      <c r="W282" s="572"/>
      <c r="X282" s="573"/>
    </row>
    <row r="283" spans="1:24" ht="14.25" customHeight="1">
      <c r="A283" s="582">
        <f>IF('②選手情報入力'!$B$23="","",'②選手情報入力'!$B$23)</f>
      </c>
      <c r="B283" s="583"/>
      <c r="C283" s="577" t="s">
        <v>286</v>
      </c>
      <c r="D283" s="586">
        <f>IF('②選手情報入力'!$D$23="","",'②選手情報入力'!$D$23)</f>
      </c>
      <c r="E283" s="587"/>
      <c r="F283" s="587"/>
      <c r="G283" s="588"/>
      <c r="H283" s="571"/>
      <c r="I283" s="572"/>
      <c r="J283" s="572"/>
      <c r="K283" s="573"/>
      <c r="L283" s="291"/>
      <c r="N283" s="582">
        <f>IF('②選手情報入力'!$B$23="","",'②選手情報入力'!$B$23)</f>
      </c>
      <c r="O283" s="583"/>
      <c r="P283" s="577" t="s">
        <v>286</v>
      </c>
      <c r="Q283" s="586">
        <f>IF('②選手情報入力'!$D$23="","",'②選手情報入力'!$D$23)</f>
      </c>
      <c r="R283" s="587"/>
      <c r="S283" s="587"/>
      <c r="T283" s="588"/>
      <c r="U283" s="571"/>
      <c r="V283" s="572"/>
      <c r="W283" s="572"/>
      <c r="X283" s="573"/>
    </row>
    <row r="284" spans="1:24" ht="13.5" customHeight="1" thickBot="1">
      <c r="A284" s="584"/>
      <c r="B284" s="585"/>
      <c r="C284" s="578"/>
      <c r="D284" s="589"/>
      <c r="E284" s="590"/>
      <c r="F284" s="590"/>
      <c r="G284" s="591"/>
      <c r="H284" s="574"/>
      <c r="I284" s="575"/>
      <c r="J284" s="575"/>
      <c r="K284" s="576"/>
      <c r="L284" s="291"/>
      <c r="N284" s="584"/>
      <c r="O284" s="585"/>
      <c r="P284" s="578"/>
      <c r="Q284" s="589"/>
      <c r="R284" s="590"/>
      <c r="S284" s="590"/>
      <c r="T284" s="591"/>
      <c r="U284" s="574"/>
      <c r="V284" s="575"/>
      <c r="W284" s="575"/>
      <c r="X284" s="576"/>
    </row>
    <row r="285" spans="1:24" ht="20.25" customHeight="1" thickBot="1" thickTop="1">
      <c r="A285" s="592" t="s">
        <v>289</v>
      </c>
      <c r="B285" s="595" t="s">
        <v>290</v>
      </c>
      <c r="C285" s="596"/>
      <c r="D285" s="596"/>
      <c r="E285" s="597"/>
      <c r="F285" s="598" t="s">
        <v>291</v>
      </c>
      <c r="G285" s="599"/>
      <c r="H285" s="600">
        <f>'①団体情報入力'!$D$5</f>
        <v>0</v>
      </c>
      <c r="I285" s="601"/>
      <c r="J285" s="601"/>
      <c r="K285" s="602"/>
      <c r="L285" s="291"/>
      <c r="N285" s="592" t="s">
        <v>289</v>
      </c>
      <c r="O285" s="595" t="s">
        <v>290</v>
      </c>
      <c r="P285" s="596"/>
      <c r="Q285" s="596"/>
      <c r="R285" s="597"/>
      <c r="S285" s="598" t="s">
        <v>291</v>
      </c>
      <c r="T285" s="599"/>
      <c r="U285" s="600">
        <f>'①団体情報入力'!$D$5</f>
        <v>0</v>
      </c>
      <c r="V285" s="601"/>
      <c r="W285" s="601"/>
      <c r="X285" s="602"/>
    </row>
    <row r="286" spans="1:24" ht="12.75" customHeight="1">
      <c r="A286" s="593"/>
      <c r="B286" s="603"/>
      <c r="C286" s="604"/>
      <c r="D286" s="604"/>
      <c r="E286" s="605"/>
      <c r="F286" s="295" t="s">
        <v>293</v>
      </c>
      <c r="G286" s="270" t="s">
        <v>294</v>
      </c>
      <c r="H286" s="269"/>
      <c r="I286" s="270" t="s">
        <v>264</v>
      </c>
      <c r="J286" s="269"/>
      <c r="K286" s="296" t="s">
        <v>295</v>
      </c>
      <c r="L286" s="297"/>
      <c r="M286" s="298"/>
      <c r="N286" s="593"/>
      <c r="O286" s="603"/>
      <c r="P286" s="604"/>
      <c r="Q286" s="604"/>
      <c r="R286" s="605"/>
      <c r="S286" s="295" t="s">
        <v>293</v>
      </c>
      <c r="T286" s="270" t="s">
        <v>294</v>
      </c>
      <c r="U286" s="269"/>
      <c r="V286" s="270" t="s">
        <v>264</v>
      </c>
      <c r="W286" s="269"/>
      <c r="X286" s="296" t="s">
        <v>295</v>
      </c>
    </row>
    <row r="287" spans="1:24" ht="12.75" customHeight="1">
      <c r="A287" s="593"/>
      <c r="B287" s="606"/>
      <c r="C287" s="607"/>
      <c r="D287" s="607"/>
      <c r="E287" s="608"/>
      <c r="F287" s="612"/>
      <c r="G287" s="614"/>
      <c r="H287" s="615"/>
      <c r="I287" s="618">
        <f>IF('②選手情報入力'!J23="","",'②選手情報入力'!J23)</f>
      </c>
      <c r="J287" s="619"/>
      <c r="K287" s="622"/>
      <c r="L287" s="291"/>
      <c r="N287" s="593"/>
      <c r="O287" s="606"/>
      <c r="P287" s="607"/>
      <c r="Q287" s="607"/>
      <c r="R287" s="608"/>
      <c r="S287" s="612"/>
      <c r="T287" s="614"/>
      <c r="U287" s="615"/>
      <c r="V287" s="618">
        <f>IF('②選手情報入力'!M23="","",'②選手情報入力'!M23)</f>
      </c>
      <c r="W287" s="619"/>
      <c r="X287" s="622"/>
    </row>
    <row r="288" spans="1:24" ht="12.75" customHeight="1">
      <c r="A288" s="594"/>
      <c r="B288" s="609"/>
      <c r="C288" s="610"/>
      <c r="D288" s="610"/>
      <c r="E288" s="611"/>
      <c r="F288" s="613"/>
      <c r="G288" s="616"/>
      <c r="H288" s="617"/>
      <c r="I288" s="620"/>
      <c r="J288" s="621"/>
      <c r="K288" s="623"/>
      <c r="L288" s="291"/>
      <c r="N288" s="594"/>
      <c r="O288" s="609"/>
      <c r="P288" s="610"/>
      <c r="Q288" s="610"/>
      <c r="R288" s="611"/>
      <c r="S288" s="613"/>
      <c r="T288" s="616"/>
      <c r="U288" s="617"/>
      <c r="V288" s="620"/>
      <c r="W288" s="621"/>
      <c r="X288" s="623"/>
    </row>
    <row r="289" spans="1:24" ht="14.25" customHeight="1">
      <c r="A289" s="339" t="s">
        <v>296</v>
      </c>
      <c r="B289" s="537"/>
      <c r="C289" s="538"/>
      <c r="D289" s="538"/>
      <c r="E289" s="539"/>
      <c r="F289" s="543"/>
      <c r="G289" s="545"/>
      <c r="H289" s="546"/>
      <c r="I289" s="549" t="str">
        <f>IF('②選手情報入力'!K23="","同上",'②選手情報入力'!K23)</f>
        <v>同上</v>
      </c>
      <c r="J289" s="550"/>
      <c r="K289" s="534"/>
      <c r="L289" s="291"/>
      <c r="N289" s="339" t="s">
        <v>296</v>
      </c>
      <c r="O289" s="537"/>
      <c r="P289" s="538"/>
      <c r="Q289" s="538"/>
      <c r="R289" s="539"/>
      <c r="S289" s="543"/>
      <c r="T289" s="545"/>
      <c r="U289" s="546"/>
      <c r="V289" s="549" t="str">
        <f>IF('②選手情報入力'!N23="","同上",'②選手情報入力'!N23)</f>
        <v>同上</v>
      </c>
      <c r="W289" s="550"/>
      <c r="X289" s="534"/>
    </row>
    <row r="290" spans="1:24" ht="15" customHeight="1" thickBot="1">
      <c r="A290" s="340" t="s">
        <v>297</v>
      </c>
      <c r="B290" s="540"/>
      <c r="C290" s="541"/>
      <c r="D290" s="541"/>
      <c r="E290" s="542"/>
      <c r="F290" s="544"/>
      <c r="G290" s="547"/>
      <c r="H290" s="548"/>
      <c r="I290" s="551"/>
      <c r="J290" s="552"/>
      <c r="K290" s="535"/>
      <c r="L290" s="291"/>
      <c r="N290" s="340" t="s">
        <v>297</v>
      </c>
      <c r="O290" s="540"/>
      <c r="P290" s="541"/>
      <c r="Q290" s="541"/>
      <c r="R290" s="542"/>
      <c r="S290" s="544"/>
      <c r="T290" s="547"/>
      <c r="U290" s="548"/>
      <c r="V290" s="551"/>
      <c r="W290" s="552"/>
      <c r="X290" s="535"/>
    </row>
    <row r="291" spans="1:24" ht="15" thickBot="1">
      <c r="A291" s="299" t="s">
        <v>298</v>
      </c>
      <c r="B291" s="300" t="s">
        <v>299</v>
      </c>
      <c r="C291" s="301"/>
      <c r="D291" s="301"/>
      <c r="E291" s="301"/>
      <c r="F291" s="301"/>
      <c r="G291" s="301"/>
      <c r="H291" s="301"/>
      <c r="I291" s="301"/>
      <c r="J291" s="301"/>
      <c r="K291" s="302"/>
      <c r="L291" s="291"/>
      <c r="N291" s="299" t="s">
        <v>298</v>
      </c>
      <c r="O291" s="300" t="s">
        <v>299</v>
      </c>
      <c r="P291" s="301"/>
      <c r="Q291" s="301"/>
      <c r="R291" s="301"/>
      <c r="S291" s="301"/>
      <c r="T291" s="301"/>
      <c r="U291" s="301"/>
      <c r="V291" s="301"/>
      <c r="W291" s="301"/>
      <c r="X291" s="302"/>
    </row>
    <row r="292" spans="1:24" ht="13.5">
      <c r="A292" s="303"/>
      <c r="B292" s="280"/>
      <c r="C292" s="280"/>
      <c r="D292" s="280"/>
      <c r="E292" s="280"/>
      <c r="F292" s="280"/>
      <c r="G292" s="280"/>
      <c r="H292" s="280"/>
      <c r="I292" s="280"/>
      <c r="J292" s="280"/>
      <c r="K292" s="281"/>
      <c r="L292" s="291"/>
      <c r="N292" s="303"/>
      <c r="O292" s="280"/>
      <c r="P292" s="280"/>
      <c r="Q292" s="280"/>
      <c r="R292" s="280"/>
      <c r="S292" s="280"/>
      <c r="T292" s="280"/>
      <c r="U292" s="280"/>
      <c r="V292" s="280"/>
      <c r="W292" s="280"/>
      <c r="X292" s="281"/>
    </row>
    <row r="293" spans="1:25" ht="14.25">
      <c r="A293" s="304" t="s">
        <v>273</v>
      </c>
      <c r="B293" s="280"/>
      <c r="C293" s="280"/>
      <c r="D293" s="280"/>
      <c r="E293" s="280"/>
      <c r="F293" s="280"/>
      <c r="G293" s="280"/>
      <c r="H293" s="280"/>
      <c r="I293" s="279"/>
      <c r="J293" s="282"/>
      <c r="K293" s="530" t="s">
        <v>364</v>
      </c>
      <c r="L293" s="531"/>
      <c r="M293" s="306"/>
      <c r="N293" s="304" t="s">
        <v>273</v>
      </c>
      <c r="O293" s="280"/>
      <c r="P293" s="280"/>
      <c r="Q293" s="280"/>
      <c r="R293" s="280"/>
      <c r="S293" s="280"/>
      <c r="T293" s="280"/>
      <c r="U293" s="280"/>
      <c r="V293" s="279"/>
      <c r="W293" s="282"/>
      <c r="X293" s="530" t="s">
        <v>364</v>
      </c>
      <c r="Y293" s="531"/>
    </row>
    <row r="294" spans="1:25" ht="14.25">
      <c r="A294" s="304" t="s">
        <v>274</v>
      </c>
      <c r="B294" s="280"/>
      <c r="C294" s="280"/>
      <c r="D294" s="280"/>
      <c r="E294" s="280"/>
      <c r="F294" s="280"/>
      <c r="G294" s="280"/>
      <c r="H294" s="280"/>
      <c r="I294" s="279"/>
      <c r="J294" s="282"/>
      <c r="K294" s="532" t="s">
        <v>300</v>
      </c>
      <c r="L294" s="533"/>
      <c r="M294" s="306"/>
      <c r="N294" s="304" t="s">
        <v>274</v>
      </c>
      <c r="O294" s="280"/>
      <c r="P294" s="280"/>
      <c r="Q294" s="280"/>
      <c r="R294" s="280"/>
      <c r="S294" s="280"/>
      <c r="T294" s="280"/>
      <c r="U294" s="280"/>
      <c r="V294" s="279"/>
      <c r="W294" s="282"/>
      <c r="X294" s="532" t="s">
        <v>300</v>
      </c>
      <c r="Y294" s="533"/>
    </row>
    <row r="295" spans="1:25" ht="14.25">
      <c r="A295" s="304" t="s">
        <v>275</v>
      </c>
      <c r="B295" s="280"/>
      <c r="C295" s="280"/>
      <c r="D295" s="280"/>
      <c r="E295" s="280"/>
      <c r="F295" s="280"/>
      <c r="G295" s="280"/>
      <c r="H295" s="280"/>
      <c r="I295" s="279"/>
      <c r="J295" s="282"/>
      <c r="K295" s="528" t="s">
        <v>301</v>
      </c>
      <c r="L295" s="529"/>
      <c r="M295" s="306"/>
      <c r="N295" s="304" t="s">
        <v>275</v>
      </c>
      <c r="O295" s="280"/>
      <c r="P295" s="280"/>
      <c r="Q295" s="280"/>
      <c r="R295" s="280"/>
      <c r="S295" s="280"/>
      <c r="T295" s="280"/>
      <c r="U295" s="280"/>
      <c r="V295" s="279"/>
      <c r="W295" s="282"/>
      <c r="X295" s="528" t="s">
        <v>301</v>
      </c>
      <c r="Y295" s="529"/>
    </row>
    <row r="296" spans="1:24" ht="48" customHeight="1">
      <c r="A296" s="307"/>
      <c r="B296" s="308"/>
      <c r="C296" s="308"/>
      <c r="D296" s="308"/>
      <c r="E296" s="308"/>
      <c r="F296" s="308"/>
      <c r="G296" s="308"/>
      <c r="H296" s="308"/>
      <c r="I296" s="308"/>
      <c r="J296" s="309"/>
      <c r="K296" s="310"/>
      <c r="L296" s="305"/>
      <c r="M296" s="311"/>
      <c r="N296" s="307"/>
      <c r="O296" s="308"/>
      <c r="P296" s="308"/>
      <c r="Q296" s="308"/>
      <c r="R296" s="308"/>
      <c r="S296" s="308"/>
      <c r="T296" s="308"/>
      <c r="U296" s="308"/>
      <c r="V296" s="308"/>
      <c r="W296" s="309"/>
      <c r="X296" s="310"/>
    </row>
    <row r="297" spans="1:25" ht="48" customHeight="1">
      <c r="A297" s="312"/>
      <c r="B297" s="313"/>
      <c r="C297" s="313"/>
      <c r="D297" s="313"/>
      <c r="E297" s="313"/>
      <c r="F297" s="313"/>
      <c r="G297" s="313"/>
      <c r="H297" s="313"/>
      <c r="I297" s="313"/>
      <c r="J297" s="314"/>
      <c r="K297" s="315"/>
      <c r="L297" s="316"/>
      <c r="M297" s="319"/>
      <c r="N297" s="312"/>
      <c r="O297" s="313"/>
      <c r="P297" s="313"/>
      <c r="Q297" s="313"/>
      <c r="R297" s="313"/>
      <c r="S297" s="313"/>
      <c r="T297" s="313"/>
      <c r="U297" s="313"/>
      <c r="V297" s="313"/>
      <c r="W297" s="314"/>
      <c r="X297" s="315"/>
      <c r="Y297" s="316"/>
    </row>
    <row r="298" spans="1:25" ht="26.25">
      <c r="A298" s="536" t="s">
        <v>362</v>
      </c>
      <c r="B298" s="536"/>
      <c r="C298" s="536"/>
      <c r="D298" s="536"/>
      <c r="E298" s="536"/>
      <c r="F298" s="536"/>
      <c r="G298" s="536"/>
      <c r="H298" s="536"/>
      <c r="I298" s="536"/>
      <c r="J298" s="536"/>
      <c r="K298" s="536"/>
      <c r="L298" s="291">
        <v>15</v>
      </c>
      <c r="N298" s="536" t="s">
        <v>362</v>
      </c>
      <c r="O298" s="536"/>
      <c r="P298" s="536"/>
      <c r="Q298" s="536"/>
      <c r="R298" s="536"/>
      <c r="S298" s="536"/>
      <c r="T298" s="536"/>
      <c r="U298" s="536"/>
      <c r="V298" s="536"/>
      <c r="W298" s="536"/>
      <c r="X298" s="536"/>
      <c r="Y298" s="291">
        <v>16</v>
      </c>
    </row>
    <row r="299" spans="1:25" ht="14.25" thickBot="1">
      <c r="A299" s="258"/>
      <c r="C299" s="259"/>
      <c r="D299" s="259" t="s">
        <v>303</v>
      </c>
      <c r="J299" s="292" t="s">
        <v>255</v>
      </c>
      <c r="L299" s="291"/>
      <c r="N299" s="258"/>
      <c r="P299" s="259"/>
      <c r="Q299" s="259" t="s">
        <v>303</v>
      </c>
      <c r="W299" s="292" t="s">
        <v>255</v>
      </c>
      <c r="Y299" s="291"/>
    </row>
    <row r="300" spans="1:25" ht="19.5" customHeight="1" thickBot="1">
      <c r="A300" s="261"/>
      <c r="B300" s="553" t="s">
        <v>279</v>
      </c>
      <c r="C300" s="554"/>
      <c r="D300" s="555">
        <f>IF('②選手情報入力'!I24="","",'②選手情報入力'!I24)</f>
      </c>
      <c r="E300" s="556"/>
      <c r="F300" s="556"/>
      <c r="G300" s="557"/>
      <c r="H300" s="320" t="s">
        <v>280</v>
      </c>
      <c r="I300" s="321"/>
      <c r="J300" s="322"/>
      <c r="K300" s="323"/>
      <c r="L300" s="291"/>
      <c r="N300" s="261"/>
      <c r="O300" s="553" t="s">
        <v>279</v>
      </c>
      <c r="P300" s="554"/>
      <c r="Q300" s="555">
        <f>IF('②選手情報入力'!L24="","",'②選手情報入力'!L24)</f>
      </c>
      <c r="R300" s="556"/>
      <c r="S300" s="556"/>
      <c r="T300" s="557"/>
      <c r="U300" s="320" t="s">
        <v>280</v>
      </c>
      <c r="V300" s="321"/>
      <c r="W300" s="322"/>
      <c r="X300" s="323"/>
      <c r="Y300" s="291"/>
    </row>
    <row r="301" spans="1:25" ht="21" customHeight="1">
      <c r="A301" s="264" t="s">
        <v>282</v>
      </c>
      <c r="B301" s="564">
        <f>IF('②選手情報入力'!$G$24="","",'②選手情報入力'!$G$24)</f>
      </c>
      <c r="C301" s="565"/>
      <c r="D301" s="558"/>
      <c r="E301" s="559"/>
      <c r="F301" s="559"/>
      <c r="G301" s="560"/>
      <c r="H301" s="568"/>
      <c r="I301" s="569"/>
      <c r="J301" s="569"/>
      <c r="K301" s="570"/>
      <c r="L301" s="291"/>
      <c r="N301" s="264" t="s">
        <v>282</v>
      </c>
      <c r="O301" s="564">
        <f>IF('②選手情報入力'!$G$24="","",'②選手情報入力'!$G$24)</f>
      </c>
      <c r="P301" s="565"/>
      <c r="Q301" s="558"/>
      <c r="R301" s="559"/>
      <c r="S301" s="559"/>
      <c r="T301" s="560"/>
      <c r="U301" s="568"/>
      <c r="V301" s="569"/>
      <c r="W301" s="569"/>
      <c r="X301" s="570"/>
      <c r="Y301" s="291"/>
    </row>
    <row r="302" spans="1:25" ht="19.5" customHeight="1" thickBot="1">
      <c r="A302" s="266"/>
      <c r="B302" s="566"/>
      <c r="C302" s="567"/>
      <c r="D302" s="561"/>
      <c r="E302" s="562"/>
      <c r="F302" s="562"/>
      <c r="G302" s="563"/>
      <c r="H302" s="571"/>
      <c r="I302" s="572"/>
      <c r="J302" s="572"/>
      <c r="K302" s="573"/>
      <c r="L302" s="291"/>
      <c r="N302" s="266"/>
      <c r="O302" s="566"/>
      <c r="P302" s="567"/>
      <c r="Q302" s="561"/>
      <c r="R302" s="562"/>
      <c r="S302" s="562"/>
      <c r="T302" s="563"/>
      <c r="U302" s="571"/>
      <c r="V302" s="572"/>
      <c r="W302" s="572"/>
      <c r="X302" s="573"/>
      <c r="Y302" s="291"/>
    </row>
    <row r="303" spans="1:25" ht="14.25">
      <c r="A303" s="293" t="s">
        <v>6</v>
      </c>
      <c r="B303" s="294"/>
      <c r="C303" s="270" t="s">
        <v>271</v>
      </c>
      <c r="D303" s="579">
        <f>IF('②選手情報入力'!$E$24="","",'②選手情報入力'!$E$24)</f>
      </c>
      <c r="E303" s="580"/>
      <c r="F303" s="580"/>
      <c r="G303" s="581"/>
      <c r="H303" s="571"/>
      <c r="I303" s="572"/>
      <c r="J303" s="572"/>
      <c r="K303" s="573"/>
      <c r="L303" s="291"/>
      <c r="N303" s="293" t="s">
        <v>6</v>
      </c>
      <c r="O303" s="294"/>
      <c r="P303" s="270" t="s">
        <v>271</v>
      </c>
      <c r="Q303" s="579">
        <f>IF('②選手情報入力'!$E$24="","",'②選手情報入力'!$E$24)</f>
      </c>
      <c r="R303" s="580"/>
      <c r="S303" s="580"/>
      <c r="T303" s="581"/>
      <c r="U303" s="571"/>
      <c r="V303" s="572"/>
      <c r="W303" s="572"/>
      <c r="X303" s="573"/>
      <c r="Y303" s="291"/>
    </row>
    <row r="304" spans="1:25" ht="12.75" customHeight="1">
      <c r="A304" s="582">
        <f>IF('②選手情報入力'!$B$24="","",'②選手情報入力'!$B$24)</f>
      </c>
      <c r="B304" s="583"/>
      <c r="C304" s="577" t="s">
        <v>286</v>
      </c>
      <c r="D304" s="586">
        <f>IF('②選手情報入力'!$D$24="","",'②選手情報入力'!$D$24)</f>
      </c>
      <c r="E304" s="587"/>
      <c r="F304" s="587"/>
      <c r="G304" s="588"/>
      <c r="H304" s="571"/>
      <c r="I304" s="572"/>
      <c r="J304" s="572"/>
      <c r="K304" s="573"/>
      <c r="L304" s="291"/>
      <c r="N304" s="582">
        <f>IF('②選手情報入力'!$B$24="","",'②選手情報入力'!$B$24)</f>
      </c>
      <c r="O304" s="583"/>
      <c r="P304" s="577" t="s">
        <v>286</v>
      </c>
      <c r="Q304" s="586">
        <f>IF('②選手情報入力'!$D$24="","",'②選手情報入力'!$D$24)</f>
      </c>
      <c r="R304" s="587"/>
      <c r="S304" s="587"/>
      <c r="T304" s="588"/>
      <c r="U304" s="571"/>
      <c r="V304" s="572"/>
      <c r="W304" s="572"/>
      <c r="X304" s="573"/>
      <c r="Y304" s="291"/>
    </row>
    <row r="305" spans="1:25" ht="13.5" customHeight="1" thickBot="1">
      <c r="A305" s="584"/>
      <c r="B305" s="585"/>
      <c r="C305" s="578"/>
      <c r="D305" s="589"/>
      <c r="E305" s="590"/>
      <c r="F305" s="590"/>
      <c r="G305" s="591"/>
      <c r="H305" s="574"/>
      <c r="I305" s="575"/>
      <c r="J305" s="575"/>
      <c r="K305" s="576"/>
      <c r="L305" s="291"/>
      <c r="N305" s="584"/>
      <c r="O305" s="585"/>
      <c r="P305" s="578"/>
      <c r="Q305" s="589"/>
      <c r="R305" s="590"/>
      <c r="S305" s="590"/>
      <c r="T305" s="591"/>
      <c r="U305" s="574"/>
      <c r="V305" s="575"/>
      <c r="W305" s="575"/>
      <c r="X305" s="576"/>
      <c r="Y305" s="291"/>
    </row>
    <row r="306" spans="1:25" ht="20.25" customHeight="1" thickBot="1" thickTop="1">
      <c r="A306" s="592" t="s">
        <v>289</v>
      </c>
      <c r="B306" s="595" t="s">
        <v>290</v>
      </c>
      <c r="C306" s="596"/>
      <c r="D306" s="596"/>
      <c r="E306" s="597"/>
      <c r="F306" s="598" t="s">
        <v>291</v>
      </c>
      <c r="G306" s="599"/>
      <c r="H306" s="600">
        <f>'①団体情報入力'!$D$5</f>
        <v>0</v>
      </c>
      <c r="I306" s="601"/>
      <c r="J306" s="601"/>
      <c r="K306" s="602"/>
      <c r="L306" s="291"/>
      <c r="N306" s="592" t="s">
        <v>289</v>
      </c>
      <c r="O306" s="595" t="s">
        <v>290</v>
      </c>
      <c r="P306" s="596"/>
      <c r="Q306" s="596"/>
      <c r="R306" s="597"/>
      <c r="S306" s="598" t="s">
        <v>291</v>
      </c>
      <c r="T306" s="599"/>
      <c r="U306" s="600">
        <f>'①団体情報入力'!$D$5</f>
        <v>0</v>
      </c>
      <c r="V306" s="601"/>
      <c r="W306" s="601"/>
      <c r="X306" s="602"/>
      <c r="Y306" s="291"/>
    </row>
    <row r="307" spans="1:25" ht="12.75" customHeight="1">
      <c r="A307" s="593"/>
      <c r="B307" s="603"/>
      <c r="C307" s="604"/>
      <c r="D307" s="604"/>
      <c r="E307" s="605"/>
      <c r="F307" s="295" t="s">
        <v>293</v>
      </c>
      <c r="G307" s="270" t="s">
        <v>294</v>
      </c>
      <c r="H307" s="269"/>
      <c r="I307" s="270" t="s">
        <v>264</v>
      </c>
      <c r="J307" s="269"/>
      <c r="K307" s="296" t="s">
        <v>295</v>
      </c>
      <c r="L307" s="297"/>
      <c r="M307" s="298"/>
      <c r="N307" s="593"/>
      <c r="O307" s="603"/>
      <c r="P307" s="604"/>
      <c r="Q307" s="604"/>
      <c r="R307" s="605"/>
      <c r="S307" s="295" t="s">
        <v>293</v>
      </c>
      <c r="T307" s="270" t="s">
        <v>294</v>
      </c>
      <c r="U307" s="269"/>
      <c r="V307" s="270" t="s">
        <v>264</v>
      </c>
      <c r="W307" s="269"/>
      <c r="X307" s="296" t="s">
        <v>295</v>
      </c>
      <c r="Y307" s="297"/>
    </row>
    <row r="308" spans="1:25" ht="12.75" customHeight="1">
      <c r="A308" s="593"/>
      <c r="B308" s="606"/>
      <c r="C308" s="607"/>
      <c r="D308" s="607"/>
      <c r="E308" s="608"/>
      <c r="F308" s="612"/>
      <c r="G308" s="614"/>
      <c r="H308" s="615"/>
      <c r="I308" s="618">
        <f>IF('②選手情報入力'!J24="","",'②選手情報入力'!J24)</f>
      </c>
      <c r="J308" s="619"/>
      <c r="K308" s="622"/>
      <c r="L308" s="291"/>
      <c r="N308" s="593"/>
      <c r="O308" s="606"/>
      <c r="P308" s="607"/>
      <c r="Q308" s="607"/>
      <c r="R308" s="608"/>
      <c r="S308" s="612"/>
      <c r="T308" s="614"/>
      <c r="U308" s="615"/>
      <c r="V308" s="618">
        <f>IF('②選手情報入力'!M24="","",'②選手情報入力'!M24)</f>
      </c>
      <c r="W308" s="619"/>
      <c r="X308" s="622"/>
      <c r="Y308" s="291"/>
    </row>
    <row r="309" spans="1:25" ht="12.75" customHeight="1">
      <c r="A309" s="594"/>
      <c r="B309" s="609"/>
      <c r="C309" s="610"/>
      <c r="D309" s="610"/>
      <c r="E309" s="611"/>
      <c r="F309" s="613"/>
      <c r="G309" s="616"/>
      <c r="H309" s="617"/>
      <c r="I309" s="620"/>
      <c r="J309" s="621"/>
      <c r="K309" s="623"/>
      <c r="L309" s="291"/>
      <c r="N309" s="594"/>
      <c r="O309" s="609"/>
      <c r="P309" s="610"/>
      <c r="Q309" s="610"/>
      <c r="R309" s="611"/>
      <c r="S309" s="613"/>
      <c r="T309" s="616"/>
      <c r="U309" s="617"/>
      <c r="V309" s="620"/>
      <c r="W309" s="621"/>
      <c r="X309" s="623"/>
      <c r="Y309" s="291"/>
    </row>
    <row r="310" spans="1:25" ht="14.25" customHeight="1">
      <c r="A310" s="339" t="s">
        <v>296</v>
      </c>
      <c r="B310" s="537"/>
      <c r="C310" s="538"/>
      <c r="D310" s="538"/>
      <c r="E310" s="539"/>
      <c r="F310" s="543"/>
      <c r="G310" s="545"/>
      <c r="H310" s="546"/>
      <c r="I310" s="549" t="str">
        <f>IF('②選手情報入力'!K24="","同上",'②選手情報入力'!K24)</f>
        <v>同上</v>
      </c>
      <c r="J310" s="550"/>
      <c r="K310" s="534"/>
      <c r="L310" s="291"/>
      <c r="N310" s="339" t="s">
        <v>296</v>
      </c>
      <c r="O310" s="537"/>
      <c r="P310" s="538"/>
      <c r="Q310" s="538"/>
      <c r="R310" s="539"/>
      <c r="S310" s="543"/>
      <c r="T310" s="545"/>
      <c r="U310" s="546"/>
      <c r="V310" s="549" t="str">
        <f>IF('②選手情報入力'!N24="","同上",'②選手情報入力'!N24)</f>
        <v>同上</v>
      </c>
      <c r="W310" s="550"/>
      <c r="X310" s="534"/>
      <c r="Y310" s="291"/>
    </row>
    <row r="311" spans="1:25" ht="15" customHeight="1" thickBot="1">
      <c r="A311" s="340" t="s">
        <v>297</v>
      </c>
      <c r="B311" s="540"/>
      <c r="C311" s="541"/>
      <c r="D311" s="541"/>
      <c r="E311" s="542"/>
      <c r="F311" s="544"/>
      <c r="G311" s="547"/>
      <c r="H311" s="548"/>
      <c r="I311" s="551"/>
      <c r="J311" s="552"/>
      <c r="K311" s="535"/>
      <c r="L311" s="291"/>
      <c r="N311" s="340" t="s">
        <v>297</v>
      </c>
      <c r="O311" s="540"/>
      <c r="P311" s="541"/>
      <c r="Q311" s="541"/>
      <c r="R311" s="542"/>
      <c r="S311" s="544"/>
      <c r="T311" s="547"/>
      <c r="U311" s="548"/>
      <c r="V311" s="551"/>
      <c r="W311" s="552"/>
      <c r="X311" s="535"/>
      <c r="Y311" s="291"/>
    </row>
    <row r="312" spans="1:25" ht="15" thickBot="1">
      <c r="A312" s="299" t="s">
        <v>298</v>
      </c>
      <c r="B312" s="300" t="s">
        <v>299</v>
      </c>
      <c r="C312" s="301"/>
      <c r="D312" s="301"/>
      <c r="E312" s="301"/>
      <c r="F312" s="301"/>
      <c r="G312" s="301"/>
      <c r="H312" s="301"/>
      <c r="I312" s="301"/>
      <c r="J312" s="301"/>
      <c r="K312" s="302"/>
      <c r="L312" s="291"/>
      <c r="N312" s="299" t="s">
        <v>298</v>
      </c>
      <c r="O312" s="300" t="s">
        <v>299</v>
      </c>
      <c r="P312" s="301"/>
      <c r="Q312" s="301"/>
      <c r="R312" s="301"/>
      <c r="S312" s="301"/>
      <c r="T312" s="301"/>
      <c r="U312" s="301"/>
      <c r="V312" s="301"/>
      <c r="W312" s="301"/>
      <c r="X312" s="302"/>
      <c r="Y312" s="291"/>
    </row>
    <row r="313" spans="1:25" ht="13.5">
      <c r="A313" s="303"/>
      <c r="B313" s="280"/>
      <c r="C313" s="280"/>
      <c r="D313" s="280"/>
      <c r="E313" s="280"/>
      <c r="F313" s="280"/>
      <c r="G313" s="280"/>
      <c r="H313" s="280"/>
      <c r="I313" s="280"/>
      <c r="J313" s="280"/>
      <c r="K313" s="281"/>
      <c r="L313" s="291"/>
      <c r="N313" s="303"/>
      <c r="O313" s="280"/>
      <c r="P313" s="280"/>
      <c r="Q313" s="280"/>
      <c r="R313" s="280"/>
      <c r="S313" s="280"/>
      <c r="T313" s="280"/>
      <c r="U313" s="280"/>
      <c r="V313" s="280"/>
      <c r="W313" s="280"/>
      <c r="X313" s="281"/>
      <c r="Y313" s="291"/>
    </row>
    <row r="314" spans="1:25" ht="14.25">
      <c r="A314" s="304" t="s">
        <v>273</v>
      </c>
      <c r="B314" s="280"/>
      <c r="C314" s="280"/>
      <c r="D314" s="280"/>
      <c r="E314" s="280"/>
      <c r="F314" s="280"/>
      <c r="G314" s="280"/>
      <c r="H314" s="280"/>
      <c r="I314" s="279"/>
      <c r="J314" s="282"/>
      <c r="K314" s="530" t="s">
        <v>364</v>
      </c>
      <c r="L314" s="531"/>
      <c r="M314" s="306"/>
      <c r="N314" s="304" t="s">
        <v>273</v>
      </c>
      <c r="O314" s="280"/>
      <c r="P314" s="280"/>
      <c r="Q314" s="280"/>
      <c r="R314" s="280"/>
      <c r="S314" s="280"/>
      <c r="T314" s="280"/>
      <c r="U314" s="280"/>
      <c r="V314" s="279"/>
      <c r="W314" s="282"/>
      <c r="X314" s="530" t="s">
        <v>364</v>
      </c>
      <c r="Y314" s="531"/>
    </row>
    <row r="315" spans="1:25" ht="14.25">
      <c r="A315" s="304" t="s">
        <v>274</v>
      </c>
      <c r="B315" s="280"/>
      <c r="C315" s="280"/>
      <c r="D315" s="280"/>
      <c r="E315" s="280"/>
      <c r="F315" s="280"/>
      <c r="G315" s="280"/>
      <c r="H315" s="280"/>
      <c r="I315" s="279"/>
      <c r="J315" s="282"/>
      <c r="K315" s="532" t="s">
        <v>300</v>
      </c>
      <c r="L315" s="533"/>
      <c r="M315" s="306"/>
      <c r="N315" s="304" t="s">
        <v>274</v>
      </c>
      <c r="O315" s="280"/>
      <c r="P315" s="280"/>
      <c r="Q315" s="280"/>
      <c r="R315" s="280"/>
      <c r="S315" s="280"/>
      <c r="T315" s="280"/>
      <c r="U315" s="280"/>
      <c r="V315" s="279"/>
      <c r="W315" s="282"/>
      <c r="X315" s="532" t="s">
        <v>300</v>
      </c>
      <c r="Y315" s="533"/>
    </row>
    <row r="316" spans="1:25" ht="14.25">
      <c r="A316" s="304" t="s">
        <v>275</v>
      </c>
      <c r="B316" s="280"/>
      <c r="C316" s="280"/>
      <c r="D316" s="280"/>
      <c r="E316" s="280"/>
      <c r="F316" s="280"/>
      <c r="G316" s="280"/>
      <c r="H316" s="280"/>
      <c r="I316" s="279"/>
      <c r="J316" s="282"/>
      <c r="K316" s="528" t="s">
        <v>301</v>
      </c>
      <c r="L316" s="529"/>
      <c r="M316" s="306"/>
      <c r="N316" s="304" t="s">
        <v>275</v>
      </c>
      <c r="O316" s="280"/>
      <c r="P316" s="280"/>
      <c r="Q316" s="280"/>
      <c r="R316" s="280"/>
      <c r="S316" s="280"/>
      <c r="T316" s="280"/>
      <c r="U316" s="280"/>
      <c r="V316" s="279"/>
      <c r="W316" s="282"/>
      <c r="X316" s="528" t="s">
        <v>301</v>
      </c>
      <c r="Y316" s="529"/>
    </row>
    <row r="317" spans="1:25" ht="14.25">
      <c r="A317" s="307"/>
      <c r="B317" s="308"/>
      <c r="C317" s="308"/>
      <c r="D317" s="308"/>
      <c r="E317" s="308"/>
      <c r="F317" s="308"/>
      <c r="G317" s="308"/>
      <c r="H317" s="308"/>
      <c r="I317" s="308"/>
      <c r="J317" s="309"/>
      <c r="K317" s="310"/>
      <c r="L317" s="305"/>
      <c r="N317" s="307"/>
      <c r="O317" s="308"/>
      <c r="P317" s="308"/>
      <c r="Q317" s="308"/>
      <c r="R317" s="308"/>
      <c r="S317" s="308"/>
      <c r="T317" s="308"/>
      <c r="U317" s="308"/>
      <c r="V317" s="308"/>
      <c r="W317" s="309"/>
      <c r="X317" s="310"/>
      <c r="Y317" s="305"/>
    </row>
    <row r="318" spans="1:24" ht="48" customHeight="1">
      <c r="A318" s="307"/>
      <c r="B318" s="308"/>
      <c r="C318" s="308"/>
      <c r="D318" s="308"/>
      <c r="E318" s="308"/>
      <c r="F318" s="308"/>
      <c r="G318" s="308"/>
      <c r="H318" s="308"/>
      <c r="I318" s="308"/>
      <c r="J318" s="309"/>
      <c r="K318" s="310"/>
      <c r="L318" s="305"/>
      <c r="M318" s="311"/>
      <c r="N318" s="307"/>
      <c r="O318" s="308"/>
      <c r="P318" s="308"/>
      <c r="Q318" s="308"/>
      <c r="R318" s="308"/>
      <c r="S318" s="308"/>
      <c r="T318" s="308"/>
      <c r="U318" s="308"/>
      <c r="V318" s="308"/>
      <c r="W318" s="309"/>
      <c r="X318" s="310"/>
    </row>
    <row r="319" spans="1:24" ht="51" customHeight="1">
      <c r="A319" s="312"/>
      <c r="B319" s="313"/>
      <c r="C319" s="313"/>
      <c r="D319" s="313"/>
      <c r="E319" s="313"/>
      <c r="F319" s="313"/>
      <c r="G319" s="313"/>
      <c r="H319" s="313"/>
      <c r="I319" s="313"/>
      <c r="J319" s="314"/>
      <c r="K319" s="315"/>
      <c r="L319" s="316"/>
      <c r="M319" s="317"/>
      <c r="N319" s="312"/>
      <c r="O319" s="313"/>
      <c r="P319" s="313"/>
      <c r="Q319" s="313"/>
      <c r="R319" s="313"/>
      <c r="S319" s="313"/>
      <c r="T319" s="313"/>
      <c r="U319" s="313"/>
      <c r="V319" s="313"/>
      <c r="W319" s="314"/>
      <c r="X319" s="315"/>
    </row>
    <row r="320" spans="1:25" ht="26.25">
      <c r="A320" s="536" t="s">
        <v>362</v>
      </c>
      <c r="B320" s="536"/>
      <c r="C320" s="536"/>
      <c r="D320" s="536"/>
      <c r="E320" s="536"/>
      <c r="F320" s="536"/>
      <c r="G320" s="536"/>
      <c r="H320" s="536"/>
      <c r="I320" s="536"/>
      <c r="J320" s="536"/>
      <c r="K320" s="536"/>
      <c r="L320" s="291">
        <v>16</v>
      </c>
      <c r="N320" s="536" t="s">
        <v>362</v>
      </c>
      <c r="O320" s="536"/>
      <c r="P320" s="536"/>
      <c r="Q320" s="536"/>
      <c r="R320" s="536"/>
      <c r="S320" s="536"/>
      <c r="T320" s="536"/>
      <c r="U320" s="536"/>
      <c r="V320" s="536"/>
      <c r="W320" s="536"/>
      <c r="X320" s="536"/>
      <c r="Y320" s="256">
        <v>16</v>
      </c>
    </row>
    <row r="321" spans="1:23" ht="14.25" thickBot="1">
      <c r="A321" s="258"/>
      <c r="C321" s="259"/>
      <c r="D321" s="259" t="s">
        <v>303</v>
      </c>
      <c r="J321" s="292" t="s">
        <v>255</v>
      </c>
      <c r="L321" s="291"/>
      <c r="N321" s="258"/>
      <c r="P321" s="259"/>
      <c r="Q321" s="259" t="s">
        <v>303</v>
      </c>
      <c r="W321" s="292" t="s">
        <v>255</v>
      </c>
    </row>
    <row r="322" spans="1:24" ht="19.5" customHeight="1" thickBot="1">
      <c r="A322" s="261"/>
      <c r="B322" s="553" t="s">
        <v>279</v>
      </c>
      <c r="C322" s="554"/>
      <c r="D322" s="555">
        <f>IF('②選手情報入力'!I25="","",'②選手情報入力'!I25)</f>
      </c>
      <c r="E322" s="556"/>
      <c r="F322" s="556"/>
      <c r="G322" s="557"/>
      <c r="H322" s="320" t="s">
        <v>280</v>
      </c>
      <c r="I322" s="321"/>
      <c r="J322" s="322"/>
      <c r="K322" s="323"/>
      <c r="L322" s="291"/>
      <c r="N322" s="261"/>
      <c r="O322" s="553" t="s">
        <v>279</v>
      </c>
      <c r="P322" s="554"/>
      <c r="Q322" s="555">
        <f>IF('②選手情報入力'!L25="","",'②選手情報入力'!L25)</f>
      </c>
      <c r="R322" s="556"/>
      <c r="S322" s="556"/>
      <c r="T322" s="557"/>
      <c r="U322" s="320" t="s">
        <v>280</v>
      </c>
      <c r="V322" s="321"/>
      <c r="W322" s="322"/>
      <c r="X322" s="323"/>
    </row>
    <row r="323" spans="1:24" ht="21" customHeight="1">
      <c r="A323" s="264" t="s">
        <v>282</v>
      </c>
      <c r="B323" s="564">
        <f>IF('②選手情報入力'!$G$25="","",'②選手情報入力'!$G$25)</f>
      </c>
      <c r="C323" s="565"/>
      <c r="D323" s="558"/>
      <c r="E323" s="559"/>
      <c r="F323" s="559"/>
      <c r="G323" s="560"/>
      <c r="H323" s="568"/>
      <c r="I323" s="569"/>
      <c r="J323" s="569"/>
      <c r="K323" s="570"/>
      <c r="L323" s="291"/>
      <c r="N323" s="264" t="s">
        <v>282</v>
      </c>
      <c r="O323" s="564">
        <f>IF('②選手情報入力'!$G$25="","",'②選手情報入力'!$G$25)</f>
      </c>
      <c r="P323" s="565"/>
      <c r="Q323" s="558"/>
      <c r="R323" s="559"/>
      <c r="S323" s="559"/>
      <c r="T323" s="560"/>
      <c r="U323" s="568"/>
      <c r="V323" s="569"/>
      <c r="W323" s="569"/>
      <c r="X323" s="570"/>
    </row>
    <row r="324" spans="1:24" ht="19.5" customHeight="1" thickBot="1">
      <c r="A324" s="266"/>
      <c r="B324" s="566"/>
      <c r="C324" s="567"/>
      <c r="D324" s="561"/>
      <c r="E324" s="562"/>
      <c r="F324" s="562"/>
      <c r="G324" s="563"/>
      <c r="H324" s="571"/>
      <c r="I324" s="572"/>
      <c r="J324" s="572"/>
      <c r="K324" s="573"/>
      <c r="L324" s="291"/>
      <c r="N324" s="266"/>
      <c r="O324" s="566"/>
      <c r="P324" s="567"/>
      <c r="Q324" s="561"/>
      <c r="R324" s="562"/>
      <c r="S324" s="562"/>
      <c r="T324" s="563"/>
      <c r="U324" s="571"/>
      <c r="V324" s="572"/>
      <c r="W324" s="572"/>
      <c r="X324" s="573"/>
    </row>
    <row r="325" spans="1:24" ht="14.25">
      <c r="A325" s="293" t="s">
        <v>6</v>
      </c>
      <c r="B325" s="294"/>
      <c r="C325" s="270" t="s">
        <v>271</v>
      </c>
      <c r="D325" s="579">
        <f>IF('②選手情報入力'!$E$25="","",'②選手情報入力'!$E$25)</f>
      </c>
      <c r="E325" s="580"/>
      <c r="F325" s="580"/>
      <c r="G325" s="581"/>
      <c r="H325" s="571"/>
      <c r="I325" s="572"/>
      <c r="J325" s="572"/>
      <c r="K325" s="573"/>
      <c r="L325" s="291"/>
      <c r="N325" s="293" t="s">
        <v>6</v>
      </c>
      <c r="O325" s="294"/>
      <c r="P325" s="270" t="s">
        <v>271</v>
      </c>
      <c r="Q325" s="579">
        <f>IF('②選手情報入力'!$E$25="","",'②選手情報入力'!$E$25)</f>
      </c>
      <c r="R325" s="580"/>
      <c r="S325" s="580"/>
      <c r="T325" s="581"/>
      <c r="U325" s="571"/>
      <c r="V325" s="572"/>
      <c r="W325" s="572"/>
      <c r="X325" s="573"/>
    </row>
    <row r="326" spans="1:24" ht="14.25" customHeight="1">
      <c r="A326" s="582">
        <f>IF('②選手情報入力'!$B$25="","",'②選手情報入力'!$B$25)</f>
      </c>
      <c r="B326" s="583"/>
      <c r="C326" s="577" t="s">
        <v>286</v>
      </c>
      <c r="D326" s="586">
        <f>IF('②選手情報入力'!$D$25="","",'②選手情報入力'!$D$25)</f>
      </c>
      <c r="E326" s="587"/>
      <c r="F326" s="587"/>
      <c r="G326" s="588"/>
      <c r="H326" s="571"/>
      <c r="I326" s="572"/>
      <c r="J326" s="572"/>
      <c r="K326" s="573"/>
      <c r="L326" s="291"/>
      <c r="N326" s="582">
        <f>IF('②選手情報入力'!$B$25="","",'②選手情報入力'!$B$25)</f>
      </c>
      <c r="O326" s="583"/>
      <c r="P326" s="577" t="s">
        <v>286</v>
      </c>
      <c r="Q326" s="586">
        <f>IF('②選手情報入力'!$D$25="","",'②選手情報入力'!$D$25)</f>
      </c>
      <c r="R326" s="587"/>
      <c r="S326" s="587"/>
      <c r="T326" s="588"/>
      <c r="U326" s="571"/>
      <c r="V326" s="572"/>
      <c r="W326" s="572"/>
      <c r="X326" s="573"/>
    </row>
    <row r="327" spans="1:24" ht="13.5" customHeight="1" thickBot="1">
      <c r="A327" s="584"/>
      <c r="B327" s="585"/>
      <c r="C327" s="578"/>
      <c r="D327" s="589"/>
      <c r="E327" s="590"/>
      <c r="F327" s="590"/>
      <c r="G327" s="591"/>
      <c r="H327" s="574"/>
      <c r="I327" s="575"/>
      <c r="J327" s="575"/>
      <c r="K327" s="576"/>
      <c r="L327" s="291"/>
      <c r="N327" s="584"/>
      <c r="O327" s="585"/>
      <c r="P327" s="578"/>
      <c r="Q327" s="589"/>
      <c r="R327" s="590"/>
      <c r="S327" s="590"/>
      <c r="T327" s="591"/>
      <c r="U327" s="574"/>
      <c r="V327" s="575"/>
      <c r="W327" s="575"/>
      <c r="X327" s="576"/>
    </row>
    <row r="328" spans="1:24" ht="20.25" customHeight="1" thickBot="1" thickTop="1">
      <c r="A328" s="592" t="s">
        <v>289</v>
      </c>
      <c r="B328" s="595" t="s">
        <v>290</v>
      </c>
      <c r="C328" s="596"/>
      <c r="D328" s="596"/>
      <c r="E328" s="597"/>
      <c r="F328" s="598" t="s">
        <v>291</v>
      </c>
      <c r="G328" s="599"/>
      <c r="H328" s="600">
        <f>'①団体情報入力'!$D$5</f>
        <v>0</v>
      </c>
      <c r="I328" s="601"/>
      <c r="J328" s="601"/>
      <c r="K328" s="602"/>
      <c r="L328" s="291"/>
      <c r="N328" s="592" t="s">
        <v>289</v>
      </c>
      <c r="O328" s="595" t="s">
        <v>290</v>
      </c>
      <c r="P328" s="596"/>
      <c r="Q328" s="596"/>
      <c r="R328" s="597"/>
      <c r="S328" s="598" t="s">
        <v>291</v>
      </c>
      <c r="T328" s="599"/>
      <c r="U328" s="600">
        <f>'①団体情報入力'!$D$5</f>
        <v>0</v>
      </c>
      <c r="V328" s="601"/>
      <c r="W328" s="601"/>
      <c r="X328" s="602"/>
    </row>
    <row r="329" spans="1:24" ht="12.75" customHeight="1">
      <c r="A329" s="593"/>
      <c r="B329" s="603"/>
      <c r="C329" s="604"/>
      <c r="D329" s="604"/>
      <c r="E329" s="605"/>
      <c r="F329" s="295" t="s">
        <v>293</v>
      </c>
      <c r="G329" s="270" t="s">
        <v>294</v>
      </c>
      <c r="H329" s="269"/>
      <c r="I329" s="270" t="s">
        <v>264</v>
      </c>
      <c r="J329" s="269"/>
      <c r="K329" s="296" t="s">
        <v>295</v>
      </c>
      <c r="L329" s="297"/>
      <c r="M329" s="298"/>
      <c r="N329" s="593"/>
      <c r="O329" s="603"/>
      <c r="P329" s="604"/>
      <c r="Q329" s="604"/>
      <c r="R329" s="605"/>
      <c r="S329" s="295" t="s">
        <v>293</v>
      </c>
      <c r="T329" s="270" t="s">
        <v>294</v>
      </c>
      <c r="U329" s="269"/>
      <c r="V329" s="270" t="s">
        <v>264</v>
      </c>
      <c r="W329" s="269"/>
      <c r="X329" s="296" t="s">
        <v>295</v>
      </c>
    </row>
    <row r="330" spans="1:24" ht="12.75" customHeight="1">
      <c r="A330" s="593"/>
      <c r="B330" s="606"/>
      <c r="C330" s="607"/>
      <c r="D330" s="607"/>
      <c r="E330" s="608"/>
      <c r="F330" s="612"/>
      <c r="G330" s="614"/>
      <c r="H330" s="615"/>
      <c r="I330" s="618">
        <f>IF('②選手情報入力'!J25="","",'②選手情報入力'!J25)</f>
      </c>
      <c r="J330" s="619"/>
      <c r="K330" s="622"/>
      <c r="L330" s="291"/>
      <c r="N330" s="593"/>
      <c r="O330" s="606"/>
      <c r="P330" s="607"/>
      <c r="Q330" s="607"/>
      <c r="R330" s="608"/>
      <c r="S330" s="612"/>
      <c r="T330" s="614"/>
      <c r="U330" s="615"/>
      <c r="V330" s="618">
        <f>IF('②選手情報入力'!M25="","",'②選手情報入力'!M25)</f>
      </c>
      <c r="W330" s="619"/>
      <c r="X330" s="622"/>
    </row>
    <row r="331" spans="1:24" ht="12.75" customHeight="1">
      <c r="A331" s="594"/>
      <c r="B331" s="609"/>
      <c r="C331" s="610"/>
      <c r="D331" s="610"/>
      <c r="E331" s="611"/>
      <c r="F331" s="613"/>
      <c r="G331" s="616"/>
      <c r="H331" s="617"/>
      <c r="I331" s="620"/>
      <c r="J331" s="621"/>
      <c r="K331" s="623"/>
      <c r="L331" s="291"/>
      <c r="N331" s="594"/>
      <c r="O331" s="609"/>
      <c r="P331" s="610"/>
      <c r="Q331" s="610"/>
      <c r="R331" s="611"/>
      <c r="S331" s="613"/>
      <c r="T331" s="616"/>
      <c r="U331" s="617"/>
      <c r="V331" s="620"/>
      <c r="W331" s="621"/>
      <c r="X331" s="623"/>
    </row>
    <row r="332" spans="1:24" ht="14.25" customHeight="1">
      <c r="A332" s="339" t="s">
        <v>296</v>
      </c>
      <c r="B332" s="537"/>
      <c r="C332" s="538"/>
      <c r="D332" s="538"/>
      <c r="E332" s="539"/>
      <c r="F332" s="543"/>
      <c r="G332" s="545"/>
      <c r="H332" s="546"/>
      <c r="I332" s="549" t="str">
        <f>IF('②選手情報入力'!K25="","同上",'②選手情報入力'!K25)</f>
        <v>同上</v>
      </c>
      <c r="J332" s="550"/>
      <c r="K332" s="534"/>
      <c r="L332" s="291"/>
      <c r="N332" s="339" t="s">
        <v>296</v>
      </c>
      <c r="O332" s="537"/>
      <c r="P332" s="538"/>
      <c r="Q332" s="538"/>
      <c r="R332" s="539"/>
      <c r="S332" s="543"/>
      <c r="T332" s="545"/>
      <c r="U332" s="546"/>
      <c r="V332" s="549" t="str">
        <f>IF('②選手情報入力'!N25="","同上",'②選手情報入力'!N25)</f>
        <v>同上</v>
      </c>
      <c r="W332" s="550"/>
      <c r="X332" s="534"/>
    </row>
    <row r="333" spans="1:24" ht="15" customHeight="1" thickBot="1">
      <c r="A333" s="340" t="s">
        <v>297</v>
      </c>
      <c r="B333" s="540"/>
      <c r="C333" s="541"/>
      <c r="D333" s="541"/>
      <c r="E333" s="542"/>
      <c r="F333" s="544"/>
      <c r="G333" s="547"/>
      <c r="H333" s="548"/>
      <c r="I333" s="551"/>
      <c r="J333" s="552"/>
      <c r="K333" s="535"/>
      <c r="L333" s="291"/>
      <c r="N333" s="340" t="s">
        <v>297</v>
      </c>
      <c r="O333" s="540"/>
      <c r="P333" s="541"/>
      <c r="Q333" s="541"/>
      <c r="R333" s="542"/>
      <c r="S333" s="544"/>
      <c r="T333" s="547"/>
      <c r="U333" s="548"/>
      <c r="V333" s="551"/>
      <c r="W333" s="552"/>
      <c r="X333" s="535"/>
    </row>
    <row r="334" spans="1:24" ht="15" thickBot="1">
      <c r="A334" s="299" t="s">
        <v>298</v>
      </c>
      <c r="B334" s="300" t="s">
        <v>299</v>
      </c>
      <c r="C334" s="301"/>
      <c r="D334" s="301"/>
      <c r="E334" s="301"/>
      <c r="F334" s="301"/>
      <c r="G334" s="301"/>
      <c r="H334" s="301"/>
      <c r="I334" s="301"/>
      <c r="J334" s="301"/>
      <c r="K334" s="302"/>
      <c r="L334" s="291"/>
      <c r="N334" s="299" t="s">
        <v>298</v>
      </c>
      <c r="O334" s="300" t="s">
        <v>299</v>
      </c>
      <c r="P334" s="301"/>
      <c r="Q334" s="301"/>
      <c r="R334" s="301"/>
      <c r="S334" s="301"/>
      <c r="T334" s="301"/>
      <c r="U334" s="301"/>
      <c r="V334" s="301"/>
      <c r="W334" s="301"/>
      <c r="X334" s="302"/>
    </row>
    <row r="335" spans="1:24" ht="13.5">
      <c r="A335" s="303"/>
      <c r="B335" s="280"/>
      <c r="C335" s="280"/>
      <c r="D335" s="280"/>
      <c r="E335" s="280"/>
      <c r="F335" s="280"/>
      <c r="G335" s="280"/>
      <c r="H335" s="280"/>
      <c r="I335" s="280"/>
      <c r="J335" s="280"/>
      <c r="K335" s="281"/>
      <c r="L335" s="291"/>
      <c r="N335" s="303"/>
      <c r="O335" s="280"/>
      <c r="P335" s="280"/>
      <c r="Q335" s="280"/>
      <c r="R335" s="280"/>
      <c r="S335" s="280"/>
      <c r="T335" s="280"/>
      <c r="U335" s="280"/>
      <c r="V335" s="280"/>
      <c r="W335" s="280"/>
      <c r="X335" s="281"/>
    </row>
    <row r="336" spans="1:25" ht="14.25">
      <c r="A336" s="304" t="s">
        <v>273</v>
      </c>
      <c r="B336" s="280"/>
      <c r="C336" s="280"/>
      <c r="D336" s="280"/>
      <c r="E336" s="280"/>
      <c r="F336" s="280"/>
      <c r="G336" s="280"/>
      <c r="H336" s="280"/>
      <c r="I336" s="279"/>
      <c r="J336" s="282"/>
      <c r="K336" s="530" t="s">
        <v>364</v>
      </c>
      <c r="L336" s="531"/>
      <c r="M336" s="306"/>
      <c r="N336" s="304" t="s">
        <v>273</v>
      </c>
      <c r="O336" s="280"/>
      <c r="P336" s="280"/>
      <c r="Q336" s="280"/>
      <c r="R336" s="280"/>
      <c r="S336" s="280"/>
      <c r="T336" s="280"/>
      <c r="U336" s="280"/>
      <c r="V336" s="279"/>
      <c r="W336" s="282"/>
      <c r="X336" s="530" t="s">
        <v>364</v>
      </c>
      <c r="Y336" s="531"/>
    </row>
    <row r="337" spans="1:25" ht="14.25">
      <c r="A337" s="304" t="s">
        <v>274</v>
      </c>
      <c r="B337" s="280"/>
      <c r="C337" s="280"/>
      <c r="D337" s="280"/>
      <c r="E337" s="280"/>
      <c r="F337" s="280"/>
      <c r="G337" s="280"/>
      <c r="H337" s="280"/>
      <c r="I337" s="279"/>
      <c r="J337" s="282"/>
      <c r="K337" s="532" t="s">
        <v>300</v>
      </c>
      <c r="L337" s="533"/>
      <c r="M337" s="306"/>
      <c r="N337" s="304" t="s">
        <v>274</v>
      </c>
      <c r="O337" s="280"/>
      <c r="P337" s="280"/>
      <c r="Q337" s="280"/>
      <c r="R337" s="280"/>
      <c r="S337" s="280"/>
      <c r="T337" s="280"/>
      <c r="U337" s="280"/>
      <c r="V337" s="279"/>
      <c r="W337" s="282"/>
      <c r="X337" s="532" t="s">
        <v>300</v>
      </c>
      <c r="Y337" s="533"/>
    </row>
    <row r="338" spans="1:25" ht="14.25">
      <c r="A338" s="304" t="s">
        <v>275</v>
      </c>
      <c r="B338" s="280"/>
      <c r="C338" s="280"/>
      <c r="D338" s="280"/>
      <c r="E338" s="280"/>
      <c r="F338" s="280"/>
      <c r="G338" s="280"/>
      <c r="H338" s="280"/>
      <c r="I338" s="279"/>
      <c r="J338" s="282"/>
      <c r="K338" s="528" t="s">
        <v>301</v>
      </c>
      <c r="L338" s="529"/>
      <c r="M338" s="306"/>
      <c r="N338" s="304" t="s">
        <v>275</v>
      </c>
      <c r="O338" s="280"/>
      <c r="P338" s="280"/>
      <c r="Q338" s="280"/>
      <c r="R338" s="280"/>
      <c r="S338" s="280"/>
      <c r="T338" s="280"/>
      <c r="U338" s="280"/>
      <c r="V338" s="279"/>
      <c r="W338" s="282"/>
      <c r="X338" s="528" t="s">
        <v>301</v>
      </c>
      <c r="Y338" s="529"/>
    </row>
    <row r="339" spans="1:24" ht="14.25">
      <c r="A339" s="307"/>
      <c r="B339" s="308"/>
      <c r="C339" s="308"/>
      <c r="D339" s="308"/>
      <c r="E339" s="308"/>
      <c r="F339" s="308"/>
      <c r="G339" s="308"/>
      <c r="H339" s="308"/>
      <c r="I339" s="308"/>
      <c r="J339" s="309"/>
      <c r="K339" s="310"/>
      <c r="L339" s="305"/>
      <c r="M339" s="311"/>
      <c r="N339" s="307"/>
      <c r="O339" s="308"/>
      <c r="P339" s="308"/>
      <c r="Q339" s="308"/>
      <c r="R339" s="308"/>
      <c r="S339" s="308"/>
      <c r="T339" s="308"/>
      <c r="U339" s="308"/>
      <c r="V339" s="308"/>
      <c r="W339" s="309"/>
      <c r="X339" s="310"/>
    </row>
    <row r="340" spans="1:24" ht="8.25" customHeight="1">
      <c r="A340" s="312"/>
      <c r="B340" s="313"/>
      <c r="C340" s="313"/>
      <c r="D340" s="313"/>
      <c r="E340" s="313"/>
      <c r="F340" s="313"/>
      <c r="G340" s="313"/>
      <c r="H340" s="313"/>
      <c r="I340" s="313"/>
      <c r="J340" s="314"/>
      <c r="K340" s="315"/>
      <c r="L340" s="316"/>
      <c r="M340" s="317"/>
      <c r="N340" s="312"/>
      <c r="O340" s="313"/>
      <c r="P340" s="313"/>
      <c r="Q340" s="313"/>
      <c r="R340" s="313"/>
      <c r="S340" s="313"/>
      <c r="T340" s="313"/>
      <c r="U340" s="313"/>
      <c r="V340" s="313"/>
      <c r="W340" s="314"/>
      <c r="X340" s="315"/>
    </row>
    <row r="341" spans="1:25" ht="26.25">
      <c r="A341" s="536" t="s">
        <v>363</v>
      </c>
      <c r="B341" s="536"/>
      <c r="C341" s="536"/>
      <c r="D341" s="536"/>
      <c r="E341" s="536"/>
      <c r="F341" s="536"/>
      <c r="G341" s="536"/>
      <c r="H341" s="536"/>
      <c r="I341" s="536"/>
      <c r="J341" s="536"/>
      <c r="K341" s="536"/>
      <c r="L341" s="291">
        <v>17</v>
      </c>
      <c r="N341" s="536" t="s">
        <v>362</v>
      </c>
      <c r="O341" s="536"/>
      <c r="P341" s="536"/>
      <c r="Q341" s="536"/>
      <c r="R341" s="536"/>
      <c r="S341" s="536"/>
      <c r="T341" s="536"/>
      <c r="U341" s="536"/>
      <c r="V341" s="536"/>
      <c r="W341" s="536"/>
      <c r="X341" s="536"/>
      <c r="Y341" s="256">
        <v>17</v>
      </c>
    </row>
    <row r="342" spans="1:23" ht="14.25" thickBot="1">
      <c r="A342" s="258"/>
      <c r="C342" s="259"/>
      <c r="D342" s="259" t="s">
        <v>303</v>
      </c>
      <c r="J342" s="292" t="s">
        <v>255</v>
      </c>
      <c r="L342" s="291"/>
      <c r="N342" s="258"/>
      <c r="P342" s="259"/>
      <c r="Q342" s="259" t="s">
        <v>303</v>
      </c>
      <c r="W342" s="292" t="s">
        <v>255</v>
      </c>
    </row>
    <row r="343" spans="1:24" ht="19.5" customHeight="1" thickBot="1">
      <c r="A343" s="261"/>
      <c r="B343" s="553" t="s">
        <v>279</v>
      </c>
      <c r="C343" s="554"/>
      <c r="D343" s="555">
        <f>IF('②選手情報入力'!I26="","",'②選手情報入力'!I26)</f>
      </c>
      <c r="E343" s="556"/>
      <c r="F343" s="556"/>
      <c r="G343" s="557"/>
      <c r="H343" s="320" t="s">
        <v>280</v>
      </c>
      <c r="I343" s="321"/>
      <c r="J343" s="322"/>
      <c r="K343" s="323"/>
      <c r="L343" s="291"/>
      <c r="N343" s="261"/>
      <c r="O343" s="553" t="s">
        <v>279</v>
      </c>
      <c r="P343" s="554"/>
      <c r="Q343" s="555">
        <f>IF('②選手情報入力'!L26="","",'②選手情報入力'!L26)</f>
      </c>
      <c r="R343" s="556"/>
      <c r="S343" s="556"/>
      <c r="T343" s="557"/>
      <c r="U343" s="320" t="s">
        <v>280</v>
      </c>
      <c r="V343" s="321"/>
      <c r="W343" s="322"/>
      <c r="X343" s="323"/>
    </row>
    <row r="344" spans="1:24" ht="21" customHeight="1">
      <c r="A344" s="264" t="s">
        <v>282</v>
      </c>
      <c r="B344" s="564">
        <f>IF('②選手情報入力'!$G$26="","",'②選手情報入力'!$G$26)</f>
      </c>
      <c r="C344" s="565"/>
      <c r="D344" s="558"/>
      <c r="E344" s="559"/>
      <c r="F344" s="559"/>
      <c r="G344" s="560"/>
      <c r="H344" s="568"/>
      <c r="I344" s="569"/>
      <c r="J344" s="569"/>
      <c r="K344" s="570"/>
      <c r="L344" s="291"/>
      <c r="N344" s="264" t="s">
        <v>282</v>
      </c>
      <c r="O344" s="564">
        <f>IF('②選手情報入力'!$G$26="","",'②選手情報入力'!$G$26)</f>
      </c>
      <c r="P344" s="565"/>
      <c r="Q344" s="558"/>
      <c r="R344" s="559"/>
      <c r="S344" s="559"/>
      <c r="T344" s="560"/>
      <c r="U344" s="568"/>
      <c r="V344" s="569"/>
      <c r="W344" s="569"/>
      <c r="X344" s="570"/>
    </row>
    <row r="345" spans="1:24" ht="19.5" customHeight="1" thickBot="1">
      <c r="A345" s="266"/>
      <c r="B345" s="566"/>
      <c r="C345" s="567"/>
      <c r="D345" s="561"/>
      <c r="E345" s="562"/>
      <c r="F345" s="562"/>
      <c r="G345" s="563"/>
      <c r="H345" s="571"/>
      <c r="I345" s="572"/>
      <c r="J345" s="572"/>
      <c r="K345" s="573"/>
      <c r="L345" s="291"/>
      <c r="N345" s="266"/>
      <c r="O345" s="566"/>
      <c r="P345" s="567"/>
      <c r="Q345" s="561"/>
      <c r="R345" s="562"/>
      <c r="S345" s="562"/>
      <c r="T345" s="563"/>
      <c r="U345" s="571"/>
      <c r="V345" s="572"/>
      <c r="W345" s="572"/>
      <c r="X345" s="573"/>
    </row>
    <row r="346" spans="1:24" ht="14.25">
      <c r="A346" s="293" t="s">
        <v>6</v>
      </c>
      <c r="B346" s="294"/>
      <c r="C346" s="270" t="s">
        <v>271</v>
      </c>
      <c r="D346" s="579">
        <f>IF('②選手情報入力'!$E$26="","",'②選手情報入力'!$E$26)</f>
      </c>
      <c r="E346" s="580"/>
      <c r="F346" s="580"/>
      <c r="G346" s="581"/>
      <c r="H346" s="571"/>
      <c r="I346" s="572"/>
      <c r="J346" s="572"/>
      <c r="K346" s="573"/>
      <c r="L346" s="291"/>
      <c r="N346" s="293" t="s">
        <v>6</v>
      </c>
      <c r="O346" s="294"/>
      <c r="P346" s="270" t="s">
        <v>271</v>
      </c>
      <c r="Q346" s="579">
        <f>IF('②選手情報入力'!$E$26="","",'②選手情報入力'!$E$26)</f>
      </c>
      <c r="R346" s="580"/>
      <c r="S346" s="580"/>
      <c r="T346" s="581"/>
      <c r="U346" s="571"/>
      <c r="V346" s="572"/>
      <c r="W346" s="572"/>
      <c r="X346" s="573"/>
    </row>
    <row r="347" spans="1:24" ht="14.25" customHeight="1">
      <c r="A347" s="582">
        <f>IF('②選手情報入力'!$B$26="","",'②選手情報入力'!$B$26)</f>
      </c>
      <c r="B347" s="583"/>
      <c r="C347" s="577" t="s">
        <v>286</v>
      </c>
      <c r="D347" s="586">
        <f>IF('②選手情報入力'!$D$26="","",'②選手情報入力'!$D$26)</f>
      </c>
      <c r="E347" s="587"/>
      <c r="F347" s="587"/>
      <c r="G347" s="588"/>
      <c r="H347" s="571"/>
      <c r="I347" s="572"/>
      <c r="J347" s="572"/>
      <c r="K347" s="573"/>
      <c r="L347" s="291"/>
      <c r="N347" s="582">
        <f>IF('②選手情報入力'!$B$26="","",'②選手情報入力'!$B$26)</f>
      </c>
      <c r="O347" s="583"/>
      <c r="P347" s="577" t="s">
        <v>286</v>
      </c>
      <c r="Q347" s="586">
        <f>IF('②選手情報入力'!$D$26="","",'②選手情報入力'!$D$26)</f>
      </c>
      <c r="R347" s="587"/>
      <c r="S347" s="587"/>
      <c r="T347" s="588"/>
      <c r="U347" s="571"/>
      <c r="V347" s="572"/>
      <c r="W347" s="572"/>
      <c r="X347" s="573"/>
    </row>
    <row r="348" spans="1:24" ht="13.5" customHeight="1" thickBot="1">
      <c r="A348" s="584"/>
      <c r="B348" s="585"/>
      <c r="C348" s="578"/>
      <c r="D348" s="589"/>
      <c r="E348" s="590"/>
      <c r="F348" s="590"/>
      <c r="G348" s="591"/>
      <c r="H348" s="574"/>
      <c r="I348" s="575"/>
      <c r="J348" s="575"/>
      <c r="K348" s="576"/>
      <c r="L348" s="291"/>
      <c r="N348" s="584"/>
      <c r="O348" s="585"/>
      <c r="P348" s="578"/>
      <c r="Q348" s="589"/>
      <c r="R348" s="590"/>
      <c r="S348" s="590"/>
      <c r="T348" s="591"/>
      <c r="U348" s="574"/>
      <c r="V348" s="575"/>
      <c r="W348" s="575"/>
      <c r="X348" s="576"/>
    </row>
    <row r="349" spans="1:24" ht="20.25" customHeight="1" thickBot="1" thickTop="1">
      <c r="A349" s="592" t="s">
        <v>289</v>
      </c>
      <c r="B349" s="595" t="s">
        <v>290</v>
      </c>
      <c r="C349" s="596"/>
      <c r="D349" s="596"/>
      <c r="E349" s="597"/>
      <c r="F349" s="598" t="s">
        <v>291</v>
      </c>
      <c r="G349" s="599"/>
      <c r="H349" s="600">
        <f>'①団体情報入力'!$D$5</f>
        <v>0</v>
      </c>
      <c r="I349" s="601"/>
      <c r="J349" s="601"/>
      <c r="K349" s="602"/>
      <c r="L349" s="291"/>
      <c r="N349" s="592" t="s">
        <v>289</v>
      </c>
      <c r="O349" s="595" t="s">
        <v>290</v>
      </c>
      <c r="P349" s="596"/>
      <c r="Q349" s="596"/>
      <c r="R349" s="597"/>
      <c r="S349" s="598" t="s">
        <v>291</v>
      </c>
      <c r="T349" s="599"/>
      <c r="U349" s="600">
        <f>'①団体情報入力'!$D$5</f>
        <v>0</v>
      </c>
      <c r="V349" s="601"/>
      <c r="W349" s="601"/>
      <c r="X349" s="602"/>
    </row>
    <row r="350" spans="1:24" ht="12.75" customHeight="1">
      <c r="A350" s="593"/>
      <c r="B350" s="603"/>
      <c r="C350" s="604"/>
      <c r="D350" s="604"/>
      <c r="E350" s="605"/>
      <c r="F350" s="295" t="s">
        <v>293</v>
      </c>
      <c r="G350" s="270" t="s">
        <v>294</v>
      </c>
      <c r="H350" s="269"/>
      <c r="I350" s="270" t="s">
        <v>264</v>
      </c>
      <c r="J350" s="269"/>
      <c r="K350" s="296" t="s">
        <v>295</v>
      </c>
      <c r="L350" s="297"/>
      <c r="M350" s="298"/>
      <c r="N350" s="593"/>
      <c r="O350" s="603"/>
      <c r="P350" s="604"/>
      <c r="Q350" s="604"/>
      <c r="R350" s="605"/>
      <c r="S350" s="295" t="s">
        <v>293</v>
      </c>
      <c r="T350" s="270" t="s">
        <v>294</v>
      </c>
      <c r="U350" s="269"/>
      <c r="V350" s="270" t="s">
        <v>264</v>
      </c>
      <c r="W350" s="269"/>
      <c r="X350" s="296" t="s">
        <v>295</v>
      </c>
    </row>
    <row r="351" spans="1:24" ht="12.75" customHeight="1">
      <c r="A351" s="593"/>
      <c r="B351" s="606"/>
      <c r="C351" s="607"/>
      <c r="D351" s="607"/>
      <c r="E351" s="608"/>
      <c r="F351" s="612"/>
      <c r="G351" s="614"/>
      <c r="H351" s="615"/>
      <c r="I351" s="618">
        <f>IF('②選手情報入力'!J26="","",'②選手情報入力'!J26)</f>
      </c>
      <c r="J351" s="619"/>
      <c r="K351" s="622"/>
      <c r="L351" s="291"/>
      <c r="N351" s="593"/>
      <c r="O351" s="606"/>
      <c r="P351" s="607"/>
      <c r="Q351" s="607"/>
      <c r="R351" s="608"/>
      <c r="S351" s="612"/>
      <c r="T351" s="614"/>
      <c r="U351" s="615"/>
      <c r="V351" s="618">
        <f>IF('②選手情報入力'!M26="","",'②選手情報入力'!M26)</f>
      </c>
      <c r="W351" s="619"/>
      <c r="X351" s="622"/>
    </row>
    <row r="352" spans="1:24" ht="12.75" customHeight="1">
      <c r="A352" s="594"/>
      <c r="B352" s="609"/>
      <c r="C352" s="610"/>
      <c r="D352" s="610"/>
      <c r="E352" s="611"/>
      <c r="F352" s="613"/>
      <c r="G352" s="616"/>
      <c r="H352" s="617"/>
      <c r="I352" s="620"/>
      <c r="J352" s="621"/>
      <c r="K352" s="623"/>
      <c r="L352" s="291"/>
      <c r="N352" s="594"/>
      <c r="O352" s="609"/>
      <c r="P352" s="610"/>
      <c r="Q352" s="610"/>
      <c r="R352" s="611"/>
      <c r="S352" s="613"/>
      <c r="T352" s="616"/>
      <c r="U352" s="617"/>
      <c r="V352" s="620"/>
      <c r="W352" s="621"/>
      <c r="X352" s="623"/>
    </row>
    <row r="353" spans="1:24" ht="14.25" customHeight="1">
      <c r="A353" s="339" t="s">
        <v>296</v>
      </c>
      <c r="B353" s="537"/>
      <c r="C353" s="538"/>
      <c r="D353" s="538"/>
      <c r="E353" s="539"/>
      <c r="F353" s="543"/>
      <c r="G353" s="545"/>
      <c r="H353" s="546"/>
      <c r="I353" s="549" t="str">
        <f>IF('②選手情報入力'!K26="","同上",'②選手情報入力'!K26)</f>
        <v>同上</v>
      </c>
      <c r="J353" s="550"/>
      <c r="K353" s="534"/>
      <c r="L353" s="291"/>
      <c r="N353" s="339" t="s">
        <v>296</v>
      </c>
      <c r="O353" s="537"/>
      <c r="P353" s="538"/>
      <c r="Q353" s="538"/>
      <c r="R353" s="539"/>
      <c r="S353" s="543"/>
      <c r="T353" s="545"/>
      <c r="U353" s="546"/>
      <c r="V353" s="549" t="str">
        <f>IF('②選手情報入力'!N26="","同上",'②選手情報入力'!N26)</f>
        <v>同上</v>
      </c>
      <c r="W353" s="550"/>
      <c r="X353" s="534"/>
    </row>
    <row r="354" spans="1:24" ht="15" customHeight="1" thickBot="1">
      <c r="A354" s="340" t="s">
        <v>297</v>
      </c>
      <c r="B354" s="540"/>
      <c r="C354" s="541"/>
      <c r="D354" s="541"/>
      <c r="E354" s="542"/>
      <c r="F354" s="544"/>
      <c r="G354" s="547"/>
      <c r="H354" s="548"/>
      <c r="I354" s="551"/>
      <c r="J354" s="552"/>
      <c r="K354" s="535"/>
      <c r="L354" s="291"/>
      <c r="N354" s="340" t="s">
        <v>297</v>
      </c>
      <c r="O354" s="540"/>
      <c r="P354" s="541"/>
      <c r="Q354" s="541"/>
      <c r="R354" s="542"/>
      <c r="S354" s="544"/>
      <c r="T354" s="547"/>
      <c r="U354" s="548"/>
      <c r="V354" s="551"/>
      <c r="W354" s="552"/>
      <c r="X354" s="535"/>
    </row>
    <row r="355" spans="1:24" ht="15" thickBot="1">
      <c r="A355" s="299" t="s">
        <v>298</v>
      </c>
      <c r="B355" s="300" t="s">
        <v>299</v>
      </c>
      <c r="C355" s="301"/>
      <c r="D355" s="301"/>
      <c r="E355" s="301"/>
      <c r="F355" s="301"/>
      <c r="G355" s="301"/>
      <c r="H355" s="301"/>
      <c r="I355" s="301"/>
      <c r="J355" s="301"/>
      <c r="K355" s="302"/>
      <c r="L355" s="291"/>
      <c r="N355" s="299" t="s">
        <v>298</v>
      </c>
      <c r="O355" s="300" t="s">
        <v>299</v>
      </c>
      <c r="P355" s="301"/>
      <c r="Q355" s="301"/>
      <c r="R355" s="301"/>
      <c r="S355" s="301"/>
      <c r="T355" s="301"/>
      <c r="U355" s="301"/>
      <c r="V355" s="301"/>
      <c r="W355" s="301"/>
      <c r="X355" s="302"/>
    </row>
    <row r="356" spans="1:24" ht="13.5">
      <c r="A356" s="303"/>
      <c r="B356" s="280"/>
      <c r="C356" s="280"/>
      <c r="D356" s="280"/>
      <c r="E356" s="280"/>
      <c r="F356" s="280"/>
      <c r="G356" s="280"/>
      <c r="H356" s="280"/>
      <c r="I356" s="280"/>
      <c r="J356" s="280"/>
      <c r="K356" s="281"/>
      <c r="L356" s="291"/>
      <c r="N356" s="303"/>
      <c r="O356" s="280"/>
      <c r="P356" s="280"/>
      <c r="Q356" s="280"/>
      <c r="R356" s="280"/>
      <c r="S356" s="280"/>
      <c r="T356" s="280"/>
      <c r="U356" s="280"/>
      <c r="V356" s="280"/>
      <c r="W356" s="280"/>
      <c r="X356" s="281"/>
    </row>
    <row r="357" spans="1:25" ht="14.25">
      <c r="A357" s="304" t="s">
        <v>273</v>
      </c>
      <c r="B357" s="280"/>
      <c r="C357" s="280"/>
      <c r="D357" s="280"/>
      <c r="E357" s="280"/>
      <c r="F357" s="280"/>
      <c r="G357" s="280"/>
      <c r="H357" s="280"/>
      <c r="I357" s="279"/>
      <c r="J357" s="282"/>
      <c r="K357" s="530" t="s">
        <v>364</v>
      </c>
      <c r="L357" s="531"/>
      <c r="M357" s="306"/>
      <c r="N357" s="304" t="s">
        <v>273</v>
      </c>
      <c r="O357" s="280"/>
      <c r="P357" s="280"/>
      <c r="Q357" s="280"/>
      <c r="R357" s="280"/>
      <c r="S357" s="280"/>
      <c r="T357" s="280"/>
      <c r="U357" s="280"/>
      <c r="V357" s="279"/>
      <c r="W357" s="282"/>
      <c r="X357" s="530" t="s">
        <v>364</v>
      </c>
      <c r="Y357" s="531"/>
    </row>
    <row r="358" spans="1:25" ht="14.25">
      <c r="A358" s="304" t="s">
        <v>274</v>
      </c>
      <c r="B358" s="280"/>
      <c r="C358" s="280"/>
      <c r="D358" s="280"/>
      <c r="E358" s="280"/>
      <c r="F358" s="280"/>
      <c r="G358" s="280"/>
      <c r="H358" s="280"/>
      <c r="I358" s="279"/>
      <c r="J358" s="282"/>
      <c r="K358" s="532" t="s">
        <v>300</v>
      </c>
      <c r="L358" s="533"/>
      <c r="M358" s="306"/>
      <c r="N358" s="304" t="s">
        <v>274</v>
      </c>
      <c r="O358" s="280"/>
      <c r="P358" s="280"/>
      <c r="Q358" s="280"/>
      <c r="R358" s="280"/>
      <c r="S358" s="280"/>
      <c r="T358" s="280"/>
      <c r="U358" s="280"/>
      <c r="V358" s="279"/>
      <c r="W358" s="282"/>
      <c r="X358" s="532" t="s">
        <v>300</v>
      </c>
      <c r="Y358" s="533"/>
    </row>
    <row r="359" spans="1:25" ht="14.25">
      <c r="A359" s="304" t="s">
        <v>275</v>
      </c>
      <c r="B359" s="280"/>
      <c r="C359" s="280"/>
      <c r="D359" s="280"/>
      <c r="E359" s="280"/>
      <c r="F359" s="280"/>
      <c r="G359" s="280"/>
      <c r="H359" s="280"/>
      <c r="I359" s="279"/>
      <c r="J359" s="282"/>
      <c r="K359" s="528" t="s">
        <v>301</v>
      </c>
      <c r="L359" s="529"/>
      <c r="M359" s="306"/>
      <c r="N359" s="304" t="s">
        <v>275</v>
      </c>
      <c r="O359" s="280"/>
      <c r="P359" s="280"/>
      <c r="Q359" s="280"/>
      <c r="R359" s="280"/>
      <c r="S359" s="280"/>
      <c r="T359" s="280"/>
      <c r="U359" s="280"/>
      <c r="V359" s="279"/>
      <c r="W359" s="282"/>
      <c r="X359" s="528" t="s">
        <v>301</v>
      </c>
      <c r="Y359" s="529"/>
    </row>
    <row r="360" spans="1:24" ht="45" customHeight="1">
      <c r="A360" s="307"/>
      <c r="B360" s="308"/>
      <c r="C360" s="308"/>
      <c r="D360" s="308"/>
      <c r="E360" s="308"/>
      <c r="F360" s="308"/>
      <c r="G360" s="308"/>
      <c r="H360" s="308"/>
      <c r="I360" s="308"/>
      <c r="J360" s="309"/>
      <c r="K360" s="310"/>
      <c r="L360" s="305"/>
      <c r="M360" s="311"/>
      <c r="N360" s="307"/>
      <c r="O360" s="308"/>
      <c r="P360" s="308"/>
      <c r="Q360" s="308"/>
      <c r="R360" s="308"/>
      <c r="S360" s="308"/>
      <c r="T360" s="308"/>
      <c r="U360" s="308"/>
      <c r="V360" s="308"/>
      <c r="W360" s="309"/>
      <c r="X360" s="310"/>
    </row>
    <row r="361" spans="1:25" ht="71.25" customHeight="1">
      <c r="A361" s="312"/>
      <c r="B361" s="313"/>
      <c r="C361" s="313"/>
      <c r="D361" s="313"/>
      <c r="E361" s="313"/>
      <c r="F361" s="313"/>
      <c r="G361" s="313"/>
      <c r="H361" s="313"/>
      <c r="I361" s="313"/>
      <c r="J361" s="314"/>
      <c r="K361" s="315"/>
      <c r="L361" s="316"/>
      <c r="M361" s="317"/>
      <c r="N361" s="312"/>
      <c r="O361" s="313"/>
      <c r="P361" s="313"/>
      <c r="Q361" s="313"/>
      <c r="R361" s="313"/>
      <c r="S361" s="313"/>
      <c r="T361" s="313"/>
      <c r="U361" s="313"/>
      <c r="V361" s="313"/>
      <c r="W361" s="314"/>
      <c r="X361" s="315"/>
      <c r="Y361" s="318"/>
    </row>
    <row r="362" spans="1:25" ht="26.25">
      <c r="A362" s="536" t="s">
        <v>363</v>
      </c>
      <c r="B362" s="536"/>
      <c r="C362" s="536"/>
      <c r="D362" s="536"/>
      <c r="E362" s="536"/>
      <c r="F362" s="536"/>
      <c r="G362" s="536"/>
      <c r="H362" s="536"/>
      <c r="I362" s="536"/>
      <c r="J362" s="536"/>
      <c r="K362" s="536"/>
      <c r="L362" s="291">
        <v>18</v>
      </c>
      <c r="N362" s="536" t="s">
        <v>362</v>
      </c>
      <c r="O362" s="536"/>
      <c r="P362" s="536"/>
      <c r="Q362" s="536"/>
      <c r="R362" s="536"/>
      <c r="S362" s="536"/>
      <c r="T362" s="536"/>
      <c r="U362" s="536"/>
      <c r="V362" s="536"/>
      <c r="W362" s="536"/>
      <c r="X362" s="536"/>
      <c r="Y362" s="256">
        <v>18</v>
      </c>
    </row>
    <row r="363" spans="1:23" ht="14.25" thickBot="1">
      <c r="A363" s="258"/>
      <c r="C363" s="259"/>
      <c r="D363" s="259" t="s">
        <v>303</v>
      </c>
      <c r="J363" s="292" t="s">
        <v>255</v>
      </c>
      <c r="L363" s="291"/>
      <c r="N363" s="258"/>
      <c r="P363" s="259"/>
      <c r="Q363" s="259" t="s">
        <v>303</v>
      </c>
      <c r="W363" s="292" t="s">
        <v>255</v>
      </c>
    </row>
    <row r="364" spans="1:24" ht="19.5" customHeight="1" thickBot="1">
      <c r="A364" s="261"/>
      <c r="B364" s="553" t="s">
        <v>279</v>
      </c>
      <c r="C364" s="554"/>
      <c r="D364" s="555">
        <f>IF('②選手情報入力'!I27="","",'②選手情報入力'!I27)</f>
      </c>
      <c r="E364" s="556"/>
      <c r="F364" s="556"/>
      <c r="G364" s="557"/>
      <c r="H364" s="320" t="s">
        <v>280</v>
      </c>
      <c r="I364" s="321"/>
      <c r="J364" s="322"/>
      <c r="K364" s="323"/>
      <c r="L364" s="291"/>
      <c r="N364" s="261"/>
      <c r="O364" s="553" t="s">
        <v>279</v>
      </c>
      <c r="P364" s="554"/>
      <c r="Q364" s="555">
        <f>IF('②選手情報入力'!L27="","",'②選手情報入力'!L27)</f>
      </c>
      <c r="R364" s="556"/>
      <c r="S364" s="556"/>
      <c r="T364" s="557"/>
      <c r="U364" s="320" t="s">
        <v>280</v>
      </c>
      <c r="V364" s="321"/>
      <c r="W364" s="322"/>
      <c r="X364" s="323"/>
    </row>
    <row r="365" spans="1:24" ht="21" customHeight="1">
      <c r="A365" s="264" t="s">
        <v>282</v>
      </c>
      <c r="B365" s="564">
        <f>IF('②選手情報入力'!$G$27="","",'②選手情報入力'!$G$27)</f>
      </c>
      <c r="C365" s="565"/>
      <c r="D365" s="558"/>
      <c r="E365" s="559"/>
      <c r="F365" s="559"/>
      <c r="G365" s="560"/>
      <c r="H365" s="568"/>
      <c r="I365" s="569"/>
      <c r="J365" s="569"/>
      <c r="K365" s="570"/>
      <c r="L365" s="291"/>
      <c r="N365" s="264" t="s">
        <v>282</v>
      </c>
      <c r="O365" s="564">
        <f>IF('②選手情報入力'!$G$27="","",'②選手情報入力'!$G$27)</f>
      </c>
      <c r="P365" s="565"/>
      <c r="Q365" s="558"/>
      <c r="R365" s="559"/>
      <c r="S365" s="559"/>
      <c r="T365" s="560"/>
      <c r="U365" s="568"/>
      <c r="V365" s="569"/>
      <c r="W365" s="569"/>
      <c r="X365" s="570"/>
    </row>
    <row r="366" spans="1:24" ht="19.5" customHeight="1" thickBot="1">
      <c r="A366" s="266"/>
      <c r="B366" s="566"/>
      <c r="C366" s="567"/>
      <c r="D366" s="561"/>
      <c r="E366" s="562"/>
      <c r="F366" s="562"/>
      <c r="G366" s="563"/>
      <c r="H366" s="571"/>
      <c r="I366" s="572"/>
      <c r="J366" s="572"/>
      <c r="K366" s="573"/>
      <c r="L366" s="291"/>
      <c r="N366" s="266"/>
      <c r="O366" s="566"/>
      <c r="P366" s="567"/>
      <c r="Q366" s="561"/>
      <c r="R366" s="562"/>
      <c r="S366" s="562"/>
      <c r="T366" s="563"/>
      <c r="U366" s="571"/>
      <c r="V366" s="572"/>
      <c r="W366" s="572"/>
      <c r="X366" s="573"/>
    </row>
    <row r="367" spans="1:24" ht="14.25">
      <c r="A367" s="293" t="s">
        <v>6</v>
      </c>
      <c r="B367" s="294"/>
      <c r="C367" s="270" t="s">
        <v>271</v>
      </c>
      <c r="D367" s="579">
        <f>IF('②選手情報入力'!$E$27="","",'②選手情報入力'!$E$27)</f>
      </c>
      <c r="E367" s="580"/>
      <c r="F367" s="580"/>
      <c r="G367" s="581"/>
      <c r="H367" s="571"/>
      <c r="I367" s="572"/>
      <c r="J367" s="572"/>
      <c r="K367" s="573"/>
      <c r="L367" s="291"/>
      <c r="N367" s="293" t="s">
        <v>6</v>
      </c>
      <c r="O367" s="294"/>
      <c r="P367" s="270" t="s">
        <v>271</v>
      </c>
      <c r="Q367" s="579">
        <f>IF('②選手情報入力'!$E$27="","",'②選手情報入力'!$E$27)</f>
      </c>
      <c r="R367" s="580"/>
      <c r="S367" s="580"/>
      <c r="T367" s="581"/>
      <c r="U367" s="571"/>
      <c r="V367" s="572"/>
      <c r="W367" s="572"/>
      <c r="X367" s="573"/>
    </row>
    <row r="368" spans="1:24" ht="14.25" customHeight="1">
      <c r="A368" s="582">
        <f>IF('②選手情報入力'!$B$27="","",'②選手情報入力'!$B$27)</f>
      </c>
      <c r="B368" s="583"/>
      <c r="C368" s="577" t="s">
        <v>286</v>
      </c>
      <c r="D368" s="586">
        <f>IF('②選手情報入力'!$D$27="","",'②選手情報入力'!$D$27)</f>
      </c>
      <c r="E368" s="587"/>
      <c r="F368" s="587"/>
      <c r="G368" s="588"/>
      <c r="H368" s="571"/>
      <c r="I368" s="572"/>
      <c r="J368" s="572"/>
      <c r="K368" s="573"/>
      <c r="L368" s="291"/>
      <c r="N368" s="582">
        <f>IF('②選手情報入力'!$B$27="","",'②選手情報入力'!$B$27)</f>
      </c>
      <c r="O368" s="583"/>
      <c r="P368" s="577" t="s">
        <v>286</v>
      </c>
      <c r="Q368" s="586">
        <f>IF('②選手情報入力'!$D$27="","",'②選手情報入力'!$D$27)</f>
      </c>
      <c r="R368" s="587"/>
      <c r="S368" s="587"/>
      <c r="T368" s="588"/>
      <c r="U368" s="571"/>
      <c r="V368" s="572"/>
      <c r="W368" s="572"/>
      <c r="X368" s="573"/>
    </row>
    <row r="369" spans="1:24" ht="13.5" customHeight="1" thickBot="1">
      <c r="A369" s="584"/>
      <c r="B369" s="585"/>
      <c r="C369" s="578"/>
      <c r="D369" s="589"/>
      <c r="E369" s="590"/>
      <c r="F369" s="590"/>
      <c r="G369" s="591"/>
      <c r="H369" s="574"/>
      <c r="I369" s="575"/>
      <c r="J369" s="575"/>
      <c r="K369" s="576"/>
      <c r="L369" s="291"/>
      <c r="N369" s="584"/>
      <c r="O369" s="585"/>
      <c r="P369" s="578"/>
      <c r="Q369" s="589"/>
      <c r="R369" s="590"/>
      <c r="S369" s="590"/>
      <c r="T369" s="591"/>
      <c r="U369" s="574"/>
      <c r="V369" s="575"/>
      <c r="W369" s="575"/>
      <c r="X369" s="576"/>
    </row>
    <row r="370" spans="1:24" ht="20.25" customHeight="1" thickBot="1" thickTop="1">
      <c r="A370" s="592" t="s">
        <v>289</v>
      </c>
      <c r="B370" s="595" t="s">
        <v>290</v>
      </c>
      <c r="C370" s="596"/>
      <c r="D370" s="596"/>
      <c r="E370" s="597"/>
      <c r="F370" s="598" t="s">
        <v>291</v>
      </c>
      <c r="G370" s="599"/>
      <c r="H370" s="600">
        <f>'①団体情報入力'!$D$5</f>
        <v>0</v>
      </c>
      <c r="I370" s="601"/>
      <c r="J370" s="601"/>
      <c r="K370" s="602"/>
      <c r="L370" s="291"/>
      <c r="N370" s="592" t="s">
        <v>289</v>
      </c>
      <c r="O370" s="595" t="s">
        <v>290</v>
      </c>
      <c r="P370" s="596"/>
      <c r="Q370" s="596"/>
      <c r="R370" s="597"/>
      <c r="S370" s="598" t="s">
        <v>291</v>
      </c>
      <c r="T370" s="599"/>
      <c r="U370" s="600">
        <f>'①団体情報入力'!$D$5</f>
        <v>0</v>
      </c>
      <c r="V370" s="601"/>
      <c r="W370" s="601"/>
      <c r="X370" s="602"/>
    </row>
    <row r="371" spans="1:24" ht="12.75" customHeight="1">
      <c r="A371" s="593"/>
      <c r="B371" s="603"/>
      <c r="C371" s="604"/>
      <c r="D371" s="604"/>
      <c r="E371" s="605"/>
      <c r="F371" s="295" t="s">
        <v>293</v>
      </c>
      <c r="G371" s="270" t="s">
        <v>294</v>
      </c>
      <c r="H371" s="269"/>
      <c r="I371" s="270" t="s">
        <v>264</v>
      </c>
      <c r="J371" s="269"/>
      <c r="K371" s="296" t="s">
        <v>295</v>
      </c>
      <c r="L371" s="297"/>
      <c r="M371" s="298"/>
      <c r="N371" s="593"/>
      <c r="O371" s="603"/>
      <c r="P371" s="604"/>
      <c r="Q371" s="604"/>
      <c r="R371" s="605"/>
      <c r="S371" s="295" t="s">
        <v>293</v>
      </c>
      <c r="T371" s="270" t="s">
        <v>294</v>
      </c>
      <c r="U371" s="269"/>
      <c r="V371" s="270" t="s">
        <v>264</v>
      </c>
      <c r="W371" s="269"/>
      <c r="X371" s="296" t="s">
        <v>295</v>
      </c>
    </row>
    <row r="372" spans="1:24" ht="12.75" customHeight="1">
      <c r="A372" s="593"/>
      <c r="B372" s="606"/>
      <c r="C372" s="607"/>
      <c r="D372" s="607"/>
      <c r="E372" s="608"/>
      <c r="F372" s="612"/>
      <c r="G372" s="614"/>
      <c r="H372" s="615"/>
      <c r="I372" s="618">
        <f>IF('②選手情報入力'!J27="","",'②選手情報入力'!J27)</f>
      </c>
      <c r="J372" s="619"/>
      <c r="K372" s="622"/>
      <c r="L372" s="291"/>
      <c r="N372" s="593"/>
      <c r="O372" s="606"/>
      <c r="P372" s="607"/>
      <c r="Q372" s="607"/>
      <c r="R372" s="608"/>
      <c r="S372" s="612"/>
      <c r="T372" s="614"/>
      <c r="U372" s="615"/>
      <c r="V372" s="618">
        <f>IF('②選手情報入力'!M27="","",'②選手情報入力'!M27)</f>
      </c>
      <c r="W372" s="619"/>
      <c r="X372" s="622"/>
    </row>
    <row r="373" spans="1:24" ht="12.75" customHeight="1">
      <c r="A373" s="594"/>
      <c r="B373" s="609"/>
      <c r="C373" s="610"/>
      <c r="D373" s="610"/>
      <c r="E373" s="611"/>
      <c r="F373" s="613"/>
      <c r="G373" s="616"/>
      <c r="H373" s="617"/>
      <c r="I373" s="620"/>
      <c r="J373" s="621"/>
      <c r="K373" s="623"/>
      <c r="L373" s="291"/>
      <c r="N373" s="594"/>
      <c r="O373" s="609"/>
      <c r="P373" s="610"/>
      <c r="Q373" s="610"/>
      <c r="R373" s="611"/>
      <c r="S373" s="613"/>
      <c r="T373" s="616"/>
      <c r="U373" s="617"/>
      <c r="V373" s="620"/>
      <c r="W373" s="621"/>
      <c r="X373" s="623"/>
    </row>
    <row r="374" spans="1:24" ht="14.25" customHeight="1">
      <c r="A374" s="339" t="s">
        <v>296</v>
      </c>
      <c r="B374" s="537"/>
      <c r="C374" s="538"/>
      <c r="D374" s="538"/>
      <c r="E374" s="539"/>
      <c r="F374" s="543"/>
      <c r="G374" s="545"/>
      <c r="H374" s="546"/>
      <c r="I374" s="549" t="str">
        <f>IF('②選手情報入力'!K27="","同上",'②選手情報入力'!K27)</f>
        <v>同上</v>
      </c>
      <c r="J374" s="550"/>
      <c r="K374" s="534"/>
      <c r="L374" s="291"/>
      <c r="N374" s="339" t="s">
        <v>296</v>
      </c>
      <c r="O374" s="537"/>
      <c r="P374" s="538"/>
      <c r="Q374" s="538"/>
      <c r="R374" s="539"/>
      <c r="S374" s="543"/>
      <c r="T374" s="545"/>
      <c r="U374" s="546"/>
      <c r="V374" s="549" t="str">
        <f>IF('②選手情報入力'!N27="","同上",'②選手情報入力'!N27)</f>
        <v>同上</v>
      </c>
      <c r="W374" s="550"/>
      <c r="X374" s="534"/>
    </row>
    <row r="375" spans="1:24" ht="15" customHeight="1" thickBot="1">
      <c r="A375" s="340" t="s">
        <v>297</v>
      </c>
      <c r="B375" s="540"/>
      <c r="C375" s="541"/>
      <c r="D375" s="541"/>
      <c r="E375" s="542"/>
      <c r="F375" s="544"/>
      <c r="G375" s="547"/>
      <c r="H375" s="548"/>
      <c r="I375" s="551"/>
      <c r="J375" s="552"/>
      <c r="K375" s="535"/>
      <c r="L375" s="291"/>
      <c r="N375" s="340" t="s">
        <v>297</v>
      </c>
      <c r="O375" s="540"/>
      <c r="P375" s="541"/>
      <c r="Q375" s="541"/>
      <c r="R375" s="542"/>
      <c r="S375" s="544"/>
      <c r="T375" s="547"/>
      <c r="U375" s="548"/>
      <c r="V375" s="551"/>
      <c r="W375" s="552"/>
      <c r="X375" s="535"/>
    </row>
    <row r="376" spans="1:24" ht="15" thickBot="1">
      <c r="A376" s="299" t="s">
        <v>298</v>
      </c>
      <c r="B376" s="300" t="s">
        <v>299</v>
      </c>
      <c r="C376" s="301"/>
      <c r="D376" s="301"/>
      <c r="E376" s="301"/>
      <c r="F376" s="301"/>
      <c r="G376" s="301"/>
      <c r="H376" s="301"/>
      <c r="I376" s="301"/>
      <c r="J376" s="301"/>
      <c r="K376" s="302"/>
      <c r="L376" s="291"/>
      <c r="N376" s="299" t="s">
        <v>298</v>
      </c>
      <c r="O376" s="300" t="s">
        <v>299</v>
      </c>
      <c r="P376" s="301"/>
      <c r="Q376" s="301"/>
      <c r="R376" s="301"/>
      <c r="S376" s="301"/>
      <c r="T376" s="301"/>
      <c r="U376" s="301"/>
      <c r="V376" s="301"/>
      <c r="W376" s="301"/>
      <c r="X376" s="302"/>
    </row>
    <row r="377" spans="1:24" ht="13.5">
      <c r="A377" s="303"/>
      <c r="B377" s="280"/>
      <c r="C377" s="280"/>
      <c r="D377" s="280"/>
      <c r="E377" s="280"/>
      <c r="F377" s="280"/>
      <c r="G377" s="280"/>
      <c r="H377" s="280"/>
      <c r="I377" s="280"/>
      <c r="J377" s="280"/>
      <c r="K377" s="281"/>
      <c r="L377" s="291"/>
      <c r="N377" s="303"/>
      <c r="O377" s="280"/>
      <c r="P377" s="280"/>
      <c r="Q377" s="280"/>
      <c r="R377" s="280"/>
      <c r="S377" s="280"/>
      <c r="T377" s="280"/>
      <c r="U377" s="280"/>
      <c r="V377" s="280"/>
      <c r="W377" s="280"/>
      <c r="X377" s="281"/>
    </row>
    <row r="378" spans="1:25" ht="14.25">
      <c r="A378" s="304" t="s">
        <v>273</v>
      </c>
      <c r="B378" s="280"/>
      <c r="C378" s="280"/>
      <c r="D378" s="280"/>
      <c r="E378" s="280"/>
      <c r="F378" s="280"/>
      <c r="G378" s="280"/>
      <c r="H378" s="280"/>
      <c r="I378" s="279"/>
      <c r="J378" s="282"/>
      <c r="K378" s="530" t="s">
        <v>364</v>
      </c>
      <c r="L378" s="531"/>
      <c r="M378" s="306"/>
      <c r="N378" s="304" t="s">
        <v>273</v>
      </c>
      <c r="O378" s="280"/>
      <c r="P378" s="280"/>
      <c r="Q378" s="280"/>
      <c r="R378" s="280"/>
      <c r="S378" s="280"/>
      <c r="T378" s="280"/>
      <c r="U378" s="280"/>
      <c r="V378" s="279"/>
      <c r="W378" s="282"/>
      <c r="X378" s="530" t="s">
        <v>364</v>
      </c>
      <c r="Y378" s="531"/>
    </row>
    <row r="379" spans="1:25" ht="14.25">
      <c r="A379" s="304" t="s">
        <v>274</v>
      </c>
      <c r="B379" s="280"/>
      <c r="C379" s="280"/>
      <c r="D379" s="280"/>
      <c r="E379" s="280"/>
      <c r="F379" s="280"/>
      <c r="G379" s="280"/>
      <c r="H379" s="280"/>
      <c r="I379" s="279"/>
      <c r="J379" s="282"/>
      <c r="K379" s="532" t="s">
        <v>300</v>
      </c>
      <c r="L379" s="533"/>
      <c r="M379" s="306"/>
      <c r="N379" s="304" t="s">
        <v>274</v>
      </c>
      <c r="O379" s="280"/>
      <c r="P379" s="280"/>
      <c r="Q379" s="280"/>
      <c r="R379" s="280"/>
      <c r="S379" s="280"/>
      <c r="T379" s="280"/>
      <c r="U379" s="280"/>
      <c r="V379" s="279"/>
      <c r="W379" s="282"/>
      <c r="X379" s="532" t="s">
        <v>300</v>
      </c>
      <c r="Y379" s="533"/>
    </row>
    <row r="380" spans="1:25" ht="14.25">
      <c r="A380" s="304" t="s">
        <v>275</v>
      </c>
      <c r="B380" s="280"/>
      <c r="C380" s="280"/>
      <c r="D380" s="280"/>
      <c r="E380" s="280"/>
      <c r="F380" s="280"/>
      <c r="G380" s="280"/>
      <c r="H380" s="280"/>
      <c r="I380" s="279"/>
      <c r="J380" s="282"/>
      <c r="K380" s="528" t="s">
        <v>301</v>
      </c>
      <c r="L380" s="529"/>
      <c r="M380" s="306"/>
      <c r="N380" s="304" t="s">
        <v>275</v>
      </c>
      <c r="O380" s="280"/>
      <c r="P380" s="280"/>
      <c r="Q380" s="280"/>
      <c r="R380" s="280"/>
      <c r="S380" s="280"/>
      <c r="T380" s="280"/>
      <c r="U380" s="280"/>
      <c r="V380" s="279"/>
      <c r="W380" s="282"/>
      <c r="X380" s="528" t="s">
        <v>301</v>
      </c>
      <c r="Y380" s="529"/>
    </row>
    <row r="381" spans="1:24" ht="45.75" customHeight="1">
      <c r="A381" s="307"/>
      <c r="B381" s="308"/>
      <c r="C381" s="308"/>
      <c r="D381" s="308"/>
      <c r="E381" s="308"/>
      <c r="F381" s="308"/>
      <c r="G381" s="308"/>
      <c r="H381" s="308"/>
      <c r="I381" s="308"/>
      <c r="J381" s="309"/>
      <c r="K381" s="310"/>
      <c r="L381" s="305"/>
      <c r="M381" s="311"/>
      <c r="N381" s="307"/>
      <c r="O381" s="308"/>
      <c r="P381" s="308"/>
      <c r="Q381" s="308"/>
      <c r="R381" s="308"/>
      <c r="S381" s="308"/>
      <c r="T381" s="308"/>
      <c r="U381" s="308"/>
      <c r="V381" s="308"/>
      <c r="W381" s="309"/>
      <c r="X381" s="310"/>
    </row>
    <row r="382" spans="1:25" ht="45" customHeight="1">
      <c r="A382" s="312"/>
      <c r="B382" s="313"/>
      <c r="C382" s="313"/>
      <c r="D382" s="313"/>
      <c r="E382" s="313"/>
      <c r="F382" s="313"/>
      <c r="G382" s="313"/>
      <c r="H382" s="313"/>
      <c r="I382" s="313"/>
      <c r="J382" s="314"/>
      <c r="K382" s="315"/>
      <c r="L382" s="316"/>
      <c r="M382" s="317"/>
      <c r="N382" s="312"/>
      <c r="O382" s="313"/>
      <c r="P382" s="313"/>
      <c r="Q382" s="313"/>
      <c r="R382" s="313"/>
      <c r="S382" s="313"/>
      <c r="T382" s="313"/>
      <c r="U382" s="313"/>
      <c r="V382" s="313"/>
      <c r="W382" s="314"/>
      <c r="X382" s="315"/>
      <c r="Y382" s="318"/>
    </row>
    <row r="383" spans="1:25" ht="26.25">
      <c r="A383" s="536" t="s">
        <v>363</v>
      </c>
      <c r="B383" s="536"/>
      <c r="C383" s="536"/>
      <c r="D383" s="536"/>
      <c r="E383" s="536"/>
      <c r="F383" s="536"/>
      <c r="G383" s="536"/>
      <c r="H383" s="536"/>
      <c r="I383" s="536"/>
      <c r="J383" s="536"/>
      <c r="K383" s="536"/>
      <c r="L383" s="291">
        <v>19</v>
      </c>
      <c r="N383" s="536" t="s">
        <v>363</v>
      </c>
      <c r="O383" s="536"/>
      <c r="P383" s="536"/>
      <c r="Q383" s="536"/>
      <c r="R383" s="536"/>
      <c r="S383" s="536"/>
      <c r="T383" s="536"/>
      <c r="U383" s="536"/>
      <c r="V383" s="536"/>
      <c r="W383" s="536"/>
      <c r="X383" s="536"/>
      <c r="Y383" s="256">
        <v>19</v>
      </c>
    </row>
    <row r="384" spans="1:23" ht="14.25" thickBot="1">
      <c r="A384" s="258"/>
      <c r="C384" s="259"/>
      <c r="D384" s="259" t="s">
        <v>303</v>
      </c>
      <c r="J384" s="292" t="s">
        <v>255</v>
      </c>
      <c r="L384" s="291"/>
      <c r="N384" s="258"/>
      <c r="P384" s="259"/>
      <c r="Q384" s="259" t="s">
        <v>303</v>
      </c>
      <c r="W384" s="292" t="s">
        <v>255</v>
      </c>
    </row>
    <row r="385" spans="1:24" ht="19.5" customHeight="1" thickBot="1">
      <c r="A385" s="261"/>
      <c r="B385" s="553" t="s">
        <v>279</v>
      </c>
      <c r="C385" s="554"/>
      <c r="D385" s="555">
        <f>IF('②選手情報入力'!I28="","",'②選手情報入力'!I28)</f>
      </c>
      <c r="E385" s="556"/>
      <c r="F385" s="556"/>
      <c r="G385" s="557"/>
      <c r="H385" s="320" t="s">
        <v>280</v>
      </c>
      <c r="I385" s="321"/>
      <c r="J385" s="322"/>
      <c r="K385" s="323"/>
      <c r="L385" s="291"/>
      <c r="N385" s="261"/>
      <c r="O385" s="553" t="s">
        <v>279</v>
      </c>
      <c r="P385" s="554"/>
      <c r="Q385" s="555">
        <f>IF('②選手情報入力'!L28="","",'②選手情報入力'!L28)</f>
      </c>
      <c r="R385" s="556"/>
      <c r="S385" s="556"/>
      <c r="T385" s="557"/>
      <c r="U385" s="320" t="s">
        <v>280</v>
      </c>
      <c r="V385" s="321"/>
      <c r="W385" s="322"/>
      <c r="X385" s="323"/>
    </row>
    <row r="386" spans="1:24" ht="21" customHeight="1">
      <c r="A386" s="264" t="s">
        <v>282</v>
      </c>
      <c r="B386" s="564">
        <f>IF('②選手情報入力'!$G$28="","",'②選手情報入力'!$G$28)</f>
      </c>
      <c r="C386" s="565"/>
      <c r="D386" s="558"/>
      <c r="E386" s="559"/>
      <c r="F386" s="559"/>
      <c r="G386" s="560"/>
      <c r="H386" s="568"/>
      <c r="I386" s="569"/>
      <c r="J386" s="569"/>
      <c r="K386" s="570"/>
      <c r="L386" s="291"/>
      <c r="N386" s="264" t="s">
        <v>282</v>
      </c>
      <c r="O386" s="564">
        <f>IF('②選手情報入力'!$G$28="","",'②選手情報入力'!$G$28)</f>
      </c>
      <c r="P386" s="565"/>
      <c r="Q386" s="558"/>
      <c r="R386" s="559"/>
      <c r="S386" s="559"/>
      <c r="T386" s="560"/>
      <c r="U386" s="568"/>
      <c r="V386" s="569"/>
      <c r="W386" s="569"/>
      <c r="X386" s="570"/>
    </row>
    <row r="387" spans="1:24" ht="19.5" customHeight="1" thickBot="1">
      <c r="A387" s="266"/>
      <c r="B387" s="566"/>
      <c r="C387" s="567"/>
      <c r="D387" s="561"/>
      <c r="E387" s="562"/>
      <c r="F387" s="562"/>
      <c r="G387" s="563"/>
      <c r="H387" s="571"/>
      <c r="I387" s="572"/>
      <c r="J387" s="572"/>
      <c r="K387" s="573"/>
      <c r="L387" s="291"/>
      <c r="N387" s="266"/>
      <c r="O387" s="566"/>
      <c r="P387" s="567"/>
      <c r="Q387" s="561"/>
      <c r="R387" s="562"/>
      <c r="S387" s="562"/>
      <c r="T387" s="563"/>
      <c r="U387" s="571"/>
      <c r="V387" s="572"/>
      <c r="W387" s="572"/>
      <c r="X387" s="573"/>
    </row>
    <row r="388" spans="1:24" ht="14.25">
      <c r="A388" s="293" t="s">
        <v>6</v>
      </c>
      <c r="B388" s="294"/>
      <c r="C388" s="270" t="s">
        <v>271</v>
      </c>
      <c r="D388" s="579">
        <f>IF('②選手情報入力'!$E$28="","",'②選手情報入力'!$E$28)</f>
      </c>
      <c r="E388" s="580"/>
      <c r="F388" s="580"/>
      <c r="G388" s="581"/>
      <c r="H388" s="571"/>
      <c r="I388" s="572"/>
      <c r="J388" s="572"/>
      <c r="K388" s="573"/>
      <c r="L388" s="291"/>
      <c r="N388" s="293" t="s">
        <v>6</v>
      </c>
      <c r="O388" s="294"/>
      <c r="P388" s="270" t="s">
        <v>271</v>
      </c>
      <c r="Q388" s="579">
        <f>IF('②選手情報入力'!$E$28="","",'②選手情報入力'!$E$28)</f>
      </c>
      <c r="R388" s="580"/>
      <c r="S388" s="580"/>
      <c r="T388" s="581"/>
      <c r="U388" s="571"/>
      <c r="V388" s="572"/>
      <c r="W388" s="572"/>
      <c r="X388" s="573"/>
    </row>
    <row r="389" spans="1:24" ht="14.25" customHeight="1">
      <c r="A389" s="582">
        <f>IF('②選手情報入力'!$B$28="","",'②選手情報入力'!$B$28)</f>
      </c>
      <c r="B389" s="583"/>
      <c r="C389" s="577" t="s">
        <v>286</v>
      </c>
      <c r="D389" s="586">
        <f>IF('②選手情報入力'!$D$28="","",'②選手情報入力'!$D$28)</f>
      </c>
      <c r="E389" s="587"/>
      <c r="F389" s="587"/>
      <c r="G389" s="588"/>
      <c r="H389" s="571"/>
      <c r="I389" s="572"/>
      <c r="J389" s="572"/>
      <c r="K389" s="573"/>
      <c r="L389" s="291"/>
      <c r="N389" s="582">
        <f>IF('②選手情報入力'!$B$28="","",'②選手情報入力'!$B$28)</f>
      </c>
      <c r="O389" s="583"/>
      <c r="P389" s="577" t="s">
        <v>286</v>
      </c>
      <c r="Q389" s="586">
        <f>IF('②選手情報入力'!$D$28="","",'②選手情報入力'!$D$28)</f>
      </c>
      <c r="R389" s="587"/>
      <c r="S389" s="587"/>
      <c r="T389" s="588"/>
      <c r="U389" s="571"/>
      <c r="V389" s="572"/>
      <c r="W389" s="572"/>
      <c r="X389" s="573"/>
    </row>
    <row r="390" spans="1:24" ht="13.5" customHeight="1" thickBot="1">
      <c r="A390" s="584"/>
      <c r="B390" s="585"/>
      <c r="C390" s="578"/>
      <c r="D390" s="589"/>
      <c r="E390" s="590"/>
      <c r="F390" s="590"/>
      <c r="G390" s="591"/>
      <c r="H390" s="574"/>
      <c r="I390" s="575"/>
      <c r="J390" s="575"/>
      <c r="K390" s="576"/>
      <c r="L390" s="291"/>
      <c r="N390" s="584"/>
      <c r="O390" s="585"/>
      <c r="P390" s="578"/>
      <c r="Q390" s="589"/>
      <c r="R390" s="590"/>
      <c r="S390" s="590"/>
      <c r="T390" s="591"/>
      <c r="U390" s="574"/>
      <c r="V390" s="575"/>
      <c r="W390" s="575"/>
      <c r="X390" s="576"/>
    </row>
    <row r="391" spans="1:24" ht="20.25" customHeight="1" thickBot="1" thickTop="1">
      <c r="A391" s="592" t="s">
        <v>289</v>
      </c>
      <c r="B391" s="595" t="s">
        <v>290</v>
      </c>
      <c r="C391" s="596"/>
      <c r="D391" s="596"/>
      <c r="E391" s="597"/>
      <c r="F391" s="598" t="s">
        <v>291</v>
      </c>
      <c r="G391" s="599"/>
      <c r="H391" s="600">
        <f>'①団体情報入力'!$D$5</f>
        <v>0</v>
      </c>
      <c r="I391" s="601"/>
      <c r="J391" s="601"/>
      <c r="K391" s="602"/>
      <c r="L391" s="291"/>
      <c r="N391" s="592" t="s">
        <v>289</v>
      </c>
      <c r="O391" s="595" t="s">
        <v>290</v>
      </c>
      <c r="P391" s="596"/>
      <c r="Q391" s="596"/>
      <c r="R391" s="597"/>
      <c r="S391" s="598" t="s">
        <v>291</v>
      </c>
      <c r="T391" s="599"/>
      <c r="U391" s="600">
        <f>'①団体情報入力'!$D$5</f>
        <v>0</v>
      </c>
      <c r="V391" s="601"/>
      <c r="W391" s="601"/>
      <c r="X391" s="602"/>
    </row>
    <row r="392" spans="1:24" ht="12.75" customHeight="1">
      <c r="A392" s="593"/>
      <c r="B392" s="603"/>
      <c r="C392" s="604"/>
      <c r="D392" s="604"/>
      <c r="E392" s="605"/>
      <c r="F392" s="295" t="s">
        <v>293</v>
      </c>
      <c r="G392" s="270" t="s">
        <v>294</v>
      </c>
      <c r="H392" s="269"/>
      <c r="I392" s="270" t="s">
        <v>264</v>
      </c>
      <c r="J392" s="269"/>
      <c r="K392" s="296" t="s">
        <v>295</v>
      </c>
      <c r="L392" s="297"/>
      <c r="M392" s="298"/>
      <c r="N392" s="593"/>
      <c r="O392" s="603"/>
      <c r="P392" s="604"/>
      <c r="Q392" s="604"/>
      <c r="R392" s="605"/>
      <c r="S392" s="295" t="s">
        <v>293</v>
      </c>
      <c r="T392" s="270" t="s">
        <v>294</v>
      </c>
      <c r="U392" s="269"/>
      <c r="V392" s="270" t="s">
        <v>264</v>
      </c>
      <c r="W392" s="269"/>
      <c r="X392" s="296" t="s">
        <v>295</v>
      </c>
    </row>
    <row r="393" spans="1:24" ht="12.75" customHeight="1">
      <c r="A393" s="593"/>
      <c r="B393" s="606"/>
      <c r="C393" s="607"/>
      <c r="D393" s="607"/>
      <c r="E393" s="608"/>
      <c r="F393" s="612"/>
      <c r="G393" s="614"/>
      <c r="H393" s="615"/>
      <c r="I393" s="618">
        <f>IF('②選手情報入力'!J28="","",'②選手情報入力'!J28)</f>
      </c>
      <c r="J393" s="619"/>
      <c r="K393" s="622"/>
      <c r="L393" s="291"/>
      <c r="N393" s="593"/>
      <c r="O393" s="606"/>
      <c r="P393" s="607"/>
      <c r="Q393" s="607"/>
      <c r="R393" s="608"/>
      <c r="S393" s="612"/>
      <c r="T393" s="614"/>
      <c r="U393" s="615"/>
      <c r="V393" s="618">
        <f>IF('②選手情報入力'!M28="","",'②選手情報入力'!M28)</f>
      </c>
      <c r="W393" s="619"/>
      <c r="X393" s="622"/>
    </row>
    <row r="394" spans="1:24" ht="12.75" customHeight="1">
      <c r="A394" s="594"/>
      <c r="B394" s="609"/>
      <c r="C394" s="610"/>
      <c r="D394" s="610"/>
      <c r="E394" s="611"/>
      <c r="F394" s="613"/>
      <c r="G394" s="616"/>
      <c r="H394" s="617"/>
      <c r="I394" s="620"/>
      <c r="J394" s="621"/>
      <c r="K394" s="623"/>
      <c r="L394" s="291"/>
      <c r="N394" s="594"/>
      <c r="O394" s="609"/>
      <c r="P394" s="610"/>
      <c r="Q394" s="610"/>
      <c r="R394" s="611"/>
      <c r="S394" s="613"/>
      <c r="T394" s="616"/>
      <c r="U394" s="617"/>
      <c r="V394" s="620"/>
      <c r="W394" s="621"/>
      <c r="X394" s="623"/>
    </row>
    <row r="395" spans="1:24" ht="14.25" customHeight="1">
      <c r="A395" s="339" t="s">
        <v>296</v>
      </c>
      <c r="B395" s="537"/>
      <c r="C395" s="538"/>
      <c r="D395" s="538"/>
      <c r="E395" s="539"/>
      <c r="F395" s="543"/>
      <c r="G395" s="545"/>
      <c r="H395" s="546"/>
      <c r="I395" s="549" t="str">
        <f>IF('②選手情報入力'!K28="","同上",'②選手情報入力'!K28)</f>
        <v>同上</v>
      </c>
      <c r="J395" s="550"/>
      <c r="K395" s="534"/>
      <c r="L395" s="291"/>
      <c r="N395" s="339" t="s">
        <v>296</v>
      </c>
      <c r="O395" s="537"/>
      <c r="P395" s="538"/>
      <c r="Q395" s="538"/>
      <c r="R395" s="539"/>
      <c r="S395" s="543"/>
      <c r="T395" s="545"/>
      <c r="U395" s="546"/>
      <c r="V395" s="549" t="str">
        <f>IF('②選手情報入力'!N28="","同上",'②選手情報入力'!N28)</f>
        <v>同上</v>
      </c>
      <c r="W395" s="550"/>
      <c r="X395" s="534"/>
    </row>
    <row r="396" spans="1:24" ht="15" customHeight="1" thickBot="1">
      <c r="A396" s="340" t="s">
        <v>297</v>
      </c>
      <c r="B396" s="540"/>
      <c r="C396" s="541"/>
      <c r="D396" s="541"/>
      <c r="E396" s="542"/>
      <c r="F396" s="544"/>
      <c r="G396" s="547"/>
      <c r="H396" s="548"/>
      <c r="I396" s="551"/>
      <c r="J396" s="552"/>
      <c r="K396" s="535"/>
      <c r="L396" s="291"/>
      <c r="N396" s="340" t="s">
        <v>297</v>
      </c>
      <c r="O396" s="540"/>
      <c r="P396" s="541"/>
      <c r="Q396" s="541"/>
      <c r="R396" s="542"/>
      <c r="S396" s="544"/>
      <c r="T396" s="547"/>
      <c r="U396" s="548"/>
      <c r="V396" s="551"/>
      <c r="W396" s="552"/>
      <c r="X396" s="535"/>
    </row>
    <row r="397" spans="1:24" ht="15" thickBot="1">
      <c r="A397" s="299" t="s">
        <v>298</v>
      </c>
      <c r="B397" s="300" t="s">
        <v>299</v>
      </c>
      <c r="C397" s="301"/>
      <c r="D397" s="301"/>
      <c r="E397" s="301"/>
      <c r="F397" s="301"/>
      <c r="G397" s="301"/>
      <c r="H397" s="301"/>
      <c r="I397" s="301"/>
      <c r="J397" s="301"/>
      <c r="K397" s="302"/>
      <c r="L397" s="291"/>
      <c r="N397" s="299" t="s">
        <v>298</v>
      </c>
      <c r="O397" s="300" t="s">
        <v>299</v>
      </c>
      <c r="P397" s="301"/>
      <c r="Q397" s="301"/>
      <c r="R397" s="301"/>
      <c r="S397" s="301"/>
      <c r="T397" s="301"/>
      <c r="U397" s="301"/>
      <c r="V397" s="301"/>
      <c r="W397" s="301"/>
      <c r="X397" s="302"/>
    </row>
    <row r="398" spans="1:24" ht="13.5">
      <c r="A398" s="303"/>
      <c r="B398" s="280"/>
      <c r="C398" s="280"/>
      <c r="D398" s="280"/>
      <c r="E398" s="280"/>
      <c r="F398" s="280"/>
      <c r="G398" s="280"/>
      <c r="H398" s="280"/>
      <c r="I398" s="280"/>
      <c r="J398" s="280"/>
      <c r="K398" s="281"/>
      <c r="L398" s="291"/>
      <c r="N398" s="303"/>
      <c r="O398" s="280"/>
      <c r="P398" s="280"/>
      <c r="Q398" s="280"/>
      <c r="R398" s="280"/>
      <c r="S398" s="280"/>
      <c r="T398" s="280"/>
      <c r="U398" s="280"/>
      <c r="V398" s="280"/>
      <c r="W398" s="280"/>
      <c r="X398" s="281"/>
    </row>
    <row r="399" spans="1:25" ht="14.25">
      <c r="A399" s="304" t="s">
        <v>273</v>
      </c>
      <c r="B399" s="280"/>
      <c r="C399" s="280"/>
      <c r="D399" s="280"/>
      <c r="E399" s="280"/>
      <c r="F399" s="280"/>
      <c r="G399" s="280"/>
      <c r="H399" s="280"/>
      <c r="I399" s="279"/>
      <c r="J399" s="282"/>
      <c r="K399" s="530" t="s">
        <v>364</v>
      </c>
      <c r="L399" s="531"/>
      <c r="M399" s="306"/>
      <c r="N399" s="304" t="s">
        <v>273</v>
      </c>
      <c r="O399" s="280"/>
      <c r="P399" s="280"/>
      <c r="Q399" s="280"/>
      <c r="R399" s="280"/>
      <c r="S399" s="280"/>
      <c r="T399" s="280"/>
      <c r="U399" s="280"/>
      <c r="V399" s="279"/>
      <c r="W399" s="282"/>
      <c r="X399" s="530" t="s">
        <v>364</v>
      </c>
      <c r="Y399" s="531"/>
    </row>
    <row r="400" spans="1:25" ht="14.25">
      <c r="A400" s="304" t="s">
        <v>274</v>
      </c>
      <c r="B400" s="280"/>
      <c r="C400" s="280"/>
      <c r="D400" s="280"/>
      <c r="E400" s="280"/>
      <c r="F400" s="280"/>
      <c r="G400" s="280"/>
      <c r="H400" s="280"/>
      <c r="I400" s="279"/>
      <c r="J400" s="282"/>
      <c r="K400" s="532" t="s">
        <v>300</v>
      </c>
      <c r="L400" s="533"/>
      <c r="M400" s="306"/>
      <c r="N400" s="304" t="s">
        <v>274</v>
      </c>
      <c r="O400" s="280"/>
      <c r="P400" s="280"/>
      <c r="Q400" s="280"/>
      <c r="R400" s="280"/>
      <c r="S400" s="280"/>
      <c r="T400" s="280"/>
      <c r="U400" s="280"/>
      <c r="V400" s="279"/>
      <c r="W400" s="282"/>
      <c r="X400" s="532" t="s">
        <v>300</v>
      </c>
      <c r="Y400" s="533"/>
    </row>
    <row r="401" spans="1:25" ht="14.25">
      <c r="A401" s="304" t="s">
        <v>275</v>
      </c>
      <c r="B401" s="280"/>
      <c r="C401" s="280"/>
      <c r="D401" s="280"/>
      <c r="E401" s="280"/>
      <c r="F401" s="280"/>
      <c r="G401" s="280"/>
      <c r="H401" s="280"/>
      <c r="I401" s="279"/>
      <c r="J401" s="282"/>
      <c r="K401" s="528" t="s">
        <v>301</v>
      </c>
      <c r="L401" s="529"/>
      <c r="M401" s="306"/>
      <c r="N401" s="304" t="s">
        <v>275</v>
      </c>
      <c r="O401" s="280"/>
      <c r="P401" s="280"/>
      <c r="Q401" s="280"/>
      <c r="R401" s="280"/>
      <c r="S401" s="280"/>
      <c r="T401" s="280"/>
      <c r="U401" s="280"/>
      <c r="V401" s="279"/>
      <c r="W401" s="282"/>
      <c r="X401" s="528" t="s">
        <v>301</v>
      </c>
      <c r="Y401" s="529"/>
    </row>
    <row r="402" spans="1:24" ht="14.25">
      <c r="A402" s="307"/>
      <c r="B402" s="308"/>
      <c r="C402" s="308"/>
      <c r="D402" s="308"/>
      <c r="E402" s="308"/>
      <c r="F402" s="308"/>
      <c r="G402" s="308"/>
      <c r="H402" s="308"/>
      <c r="I402" s="308"/>
      <c r="J402" s="309"/>
      <c r="K402" s="310"/>
      <c r="L402" s="305"/>
      <c r="M402" s="311"/>
      <c r="N402" s="307"/>
      <c r="O402" s="308"/>
      <c r="P402" s="308"/>
      <c r="Q402" s="308"/>
      <c r="R402" s="308"/>
      <c r="S402" s="308"/>
      <c r="T402" s="308"/>
      <c r="U402" s="308"/>
      <c r="V402" s="308"/>
      <c r="W402" s="309"/>
      <c r="X402" s="310"/>
    </row>
    <row r="403" spans="1:24" ht="39.75" customHeight="1">
      <c r="A403" s="307"/>
      <c r="B403" s="308"/>
      <c r="C403" s="308"/>
      <c r="D403" s="308"/>
      <c r="E403" s="308"/>
      <c r="F403" s="308"/>
      <c r="G403" s="308"/>
      <c r="H403" s="308"/>
      <c r="I403" s="308"/>
      <c r="J403" s="309"/>
      <c r="K403" s="310"/>
      <c r="L403" s="305"/>
      <c r="M403" s="311"/>
      <c r="N403" s="307"/>
      <c r="O403" s="308"/>
      <c r="P403" s="308"/>
      <c r="Q403" s="308"/>
      <c r="R403" s="308"/>
      <c r="S403" s="308"/>
      <c r="T403" s="308"/>
      <c r="U403" s="308"/>
      <c r="V403" s="308"/>
      <c r="W403" s="309"/>
      <c r="X403" s="310"/>
    </row>
    <row r="404" spans="1:25" ht="40.5" customHeight="1">
      <c r="A404" s="312"/>
      <c r="B404" s="313"/>
      <c r="C404" s="313"/>
      <c r="D404" s="313"/>
      <c r="E404" s="313"/>
      <c r="F404" s="313"/>
      <c r="G404" s="313"/>
      <c r="H404" s="313"/>
      <c r="I404" s="313"/>
      <c r="J404" s="314"/>
      <c r="K404" s="315"/>
      <c r="L404" s="316"/>
      <c r="M404" s="317"/>
      <c r="N404" s="312"/>
      <c r="O404" s="313"/>
      <c r="P404" s="313"/>
      <c r="Q404" s="313"/>
      <c r="R404" s="313"/>
      <c r="S404" s="313"/>
      <c r="T404" s="313"/>
      <c r="U404" s="313"/>
      <c r="V404" s="313"/>
      <c r="W404" s="314"/>
      <c r="X404" s="315"/>
      <c r="Y404" s="318"/>
    </row>
    <row r="405" spans="1:25" ht="26.25">
      <c r="A405" s="536" t="s">
        <v>362</v>
      </c>
      <c r="B405" s="536"/>
      <c r="C405" s="536"/>
      <c r="D405" s="536"/>
      <c r="E405" s="536"/>
      <c r="F405" s="536"/>
      <c r="G405" s="536"/>
      <c r="H405" s="536"/>
      <c r="I405" s="536"/>
      <c r="J405" s="536"/>
      <c r="K405" s="536"/>
      <c r="L405" s="291">
        <v>20</v>
      </c>
      <c r="N405" s="536" t="s">
        <v>363</v>
      </c>
      <c r="O405" s="536"/>
      <c r="P405" s="536"/>
      <c r="Q405" s="536"/>
      <c r="R405" s="536"/>
      <c r="S405" s="536"/>
      <c r="T405" s="536"/>
      <c r="U405" s="536"/>
      <c r="V405" s="536"/>
      <c r="W405" s="536"/>
      <c r="X405" s="536"/>
      <c r="Y405" s="256">
        <v>20</v>
      </c>
    </row>
    <row r="406" spans="1:23" ht="14.25" thickBot="1">
      <c r="A406" s="258"/>
      <c r="C406" s="259"/>
      <c r="D406" s="259" t="s">
        <v>303</v>
      </c>
      <c r="J406" s="292" t="s">
        <v>255</v>
      </c>
      <c r="L406" s="291"/>
      <c r="N406" s="258"/>
      <c r="P406" s="259"/>
      <c r="Q406" s="259" t="s">
        <v>303</v>
      </c>
      <c r="W406" s="292" t="s">
        <v>255</v>
      </c>
    </row>
    <row r="407" spans="1:24" ht="19.5" customHeight="1" thickBot="1">
      <c r="A407" s="261"/>
      <c r="B407" s="553" t="s">
        <v>279</v>
      </c>
      <c r="C407" s="554"/>
      <c r="D407" s="555">
        <f>IF('②選手情報入力'!I29="","",'②選手情報入力'!I29)</f>
      </c>
      <c r="E407" s="556"/>
      <c r="F407" s="556"/>
      <c r="G407" s="557"/>
      <c r="H407" s="320" t="s">
        <v>280</v>
      </c>
      <c r="I407" s="321"/>
      <c r="J407" s="322"/>
      <c r="K407" s="323"/>
      <c r="L407" s="291"/>
      <c r="N407" s="261"/>
      <c r="O407" s="553" t="s">
        <v>279</v>
      </c>
      <c r="P407" s="554"/>
      <c r="Q407" s="555">
        <f>IF('②選手情報入力'!L29="","",'②選手情報入力'!L29)</f>
      </c>
      <c r="R407" s="556"/>
      <c r="S407" s="556"/>
      <c r="T407" s="557"/>
      <c r="U407" s="320" t="s">
        <v>280</v>
      </c>
      <c r="V407" s="321"/>
      <c r="W407" s="322"/>
      <c r="X407" s="323"/>
    </row>
    <row r="408" spans="1:24" ht="21" customHeight="1">
      <c r="A408" s="264" t="s">
        <v>282</v>
      </c>
      <c r="B408" s="564">
        <f>IF('②選手情報入力'!$G$29="","",'②選手情報入力'!$G$29)</f>
      </c>
      <c r="C408" s="565"/>
      <c r="D408" s="558"/>
      <c r="E408" s="559"/>
      <c r="F408" s="559"/>
      <c r="G408" s="560"/>
      <c r="H408" s="568"/>
      <c r="I408" s="569"/>
      <c r="J408" s="569"/>
      <c r="K408" s="570"/>
      <c r="L408" s="291"/>
      <c r="N408" s="264" t="s">
        <v>282</v>
      </c>
      <c r="O408" s="564">
        <f>IF('②選手情報入力'!$G$29="","",'②選手情報入力'!$G$29)</f>
      </c>
      <c r="P408" s="565"/>
      <c r="Q408" s="558"/>
      <c r="R408" s="559"/>
      <c r="S408" s="559"/>
      <c r="T408" s="560"/>
      <c r="U408" s="568"/>
      <c r="V408" s="569"/>
      <c r="W408" s="569"/>
      <c r="X408" s="570"/>
    </row>
    <row r="409" spans="1:24" ht="19.5" customHeight="1" thickBot="1">
      <c r="A409" s="266"/>
      <c r="B409" s="566"/>
      <c r="C409" s="567"/>
      <c r="D409" s="561"/>
      <c r="E409" s="562"/>
      <c r="F409" s="562"/>
      <c r="G409" s="563"/>
      <c r="H409" s="571"/>
      <c r="I409" s="572"/>
      <c r="J409" s="572"/>
      <c r="K409" s="573"/>
      <c r="L409" s="291"/>
      <c r="N409" s="266"/>
      <c r="O409" s="566"/>
      <c r="P409" s="567"/>
      <c r="Q409" s="561"/>
      <c r="R409" s="562"/>
      <c r="S409" s="562"/>
      <c r="T409" s="563"/>
      <c r="U409" s="571"/>
      <c r="V409" s="572"/>
      <c r="W409" s="572"/>
      <c r="X409" s="573"/>
    </row>
    <row r="410" spans="1:24" ht="14.25">
      <c r="A410" s="293" t="s">
        <v>6</v>
      </c>
      <c r="B410" s="294"/>
      <c r="C410" s="270" t="s">
        <v>271</v>
      </c>
      <c r="D410" s="579">
        <f>IF('②選手情報入力'!$E$29="","",'②選手情報入力'!$E$29)</f>
      </c>
      <c r="E410" s="580"/>
      <c r="F410" s="580"/>
      <c r="G410" s="581"/>
      <c r="H410" s="571"/>
      <c r="I410" s="572"/>
      <c r="J410" s="572"/>
      <c r="K410" s="573"/>
      <c r="L410" s="291"/>
      <c r="N410" s="293" t="s">
        <v>6</v>
      </c>
      <c r="O410" s="294"/>
      <c r="P410" s="270" t="s">
        <v>271</v>
      </c>
      <c r="Q410" s="579">
        <f>IF('②選手情報入力'!$E$29="","",'②選手情報入力'!$E$29)</f>
      </c>
      <c r="R410" s="580"/>
      <c r="S410" s="580"/>
      <c r="T410" s="581"/>
      <c r="U410" s="571"/>
      <c r="V410" s="572"/>
      <c r="W410" s="572"/>
      <c r="X410" s="573"/>
    </row>
    <row r="411" spans="1:24" ht="14.25" customHeight="1">
      <c r="A411" s="582">
        <f>IF('②選手情報入力'!$B$29="","",'②選手情報入力'!$B$29)</f>
      </c>
      <c r="B411" s="583"/>
      <c r="C411" s="577" t="s">
        <v>286</v>
      </c>
      <c r="D411" s="586">
        <f>IF('②選手情報入力'!$D$29="","",'②選手情報入力'!$D$29)</f>
      </c>
      <c r="E411" s="587"/>
      <c r="F411" s="587"/>
      <c r="G411" s="588"/>
      <c r="H411" s="571"/>
      <c r="I411" s="572"/>
      <c r="J411" s="572"/>
      <c r="K411" s="573"/>
      <c r="L411" s="291"/>
      <c r="N411" s="582">
        <f>IF('②選手情報入力'!$B$29="","",'②選手情報入力'!$B$29)</f>
      </c>
      <c r="O411" s="583"/>
      <c r="P411" s="577" t="s">
        <v>286</v>
      </c>
      <c r="Q411" s="586">
        <f>IF('②選手情報入力'!$D$29="","",'②選手情報入力'!$D$29)</f>
      </c>
      <c r="R411" s="587"/>
      <c r="S411" s="587"/>
      <c r="T411" s="588"/>
      <c r="U411" s="571"/>
      <c r="V411" s="572"/>
      <c r="W411" s="572"/>
      <c r="X411" s="573"/>
    </row>
    <row r="412" spans="1:24" ht="13.5" customHeight="1" thickBot="1">
      <c r="A412" s="584"/>
      <c r="B412" s="585"/>
      <c r="C412" s="578"/>
      <c r="D412" s="589"/>
      <c r="E412" s="590"/>
      <c r="F412" s="590"/>
      <c r="G412" s="591"/>
      <c r="H412" s="574"/>
      <c r="I412" s="575"/>
      <c r="J412" s="575"/>
      <c r="K412" s="576"/>
      <c r="L412" s="291"/>
      <c r="N412" s="584"/>
      <c r="O412" s="585"/>
      <c r="P412" s="578"/>
      <c r="Q412" s="589"/>
      <c r="R412" s="590"/>
      <c r="S412" s="590"/>
      <c r="T412" s="591"/>
      <c r="U412" s="574"/>
      <c r="V412" s="575"/>
      <c r="W412" s="575"/>
      <c r="X412" s="576"/>
    </row>
    <row r="413" spans="1:24" ht="20.25" customHeight="1" thickBot="1" thickTop="1">
      <c r="A413" s="592" t="s">
        <v>289</v>
      </c>
      <c r="B413" s="595" t="s">
        <v>290</v>
      </c>
      <c r="C413" s="596"/>
      <c r="D413" s="596"/>
      <c r="E413" s="597"/>
      <c r="F413" s="598" t="s">
        <v>291</v>
      </c>
      <c r="G413" s="599"/>
      <c r="H413" s="600">
        <f>'①団体情報入力'!$D$5</f>
        <v>0</v>
      </c>
      <c r="I413" s="601"/>
      <c r="J413" s="601"/>
      <c r="K413" s="602"/>
      <c r="L413" s="291"/>
      <c r="N413" s="592" t="s">
        <v>289</v>
      </c>
      <c r="O413" s="595" t="s">
        <v>290</v>
      </c>
      <c r="P413" s="596"/>
      <c r="Q413" s="596"/>
      <c r="R413" s="597"/>
      <c r="S413" s="598" t="s">
        <v>291</v>
      </c>
      <c r="T413" s="599"/>
      <c r="U413" s="600">
        <f>'①団体情報入力'!$D$5</f>
        <v>0</v>
      </c>
      <c r="V413" s="601"/>
      <c r="W413" s="601"/>
      <c r="X413" s="602"/>
    </row>
    <row r="414" spans="1:24" ht="12.75" customHeight="1">
      <c r="A414" s="593"/>
      <c r="B414" s="603"/>
      <c r="C414" s="604"/>
      <c r="D414" s="604"/>
      <c r="E414" s="605"/>
      <c r="F414" s="295" t="s">
        <v>293</v>
      </c>
      <c r="G414" s="270" t="s">
        <v>294</v>
      </c>
      <c r="H414" s="269"/>
      <c r="I414" s="270" t="s">
        <v>264</v>
      </c>
      <c r="J414" s="269"/>
      <c r="K414" s="296" t="s">
        <v>295</v>
      </c>
      <c r="L414" s="297"/>
      <c r="M414" s="298"/>
      <c r="N414" s="593"/>
      <c r="O414" s="603"/>
      <c r="P414" s="604"/>
      <c r="Q414" s="604"/>
      <c r="R414" s="605"/>
      <c r="S414" s="295" t="s">
        <v>293</v>
      </c>
      <c r="T414" s="270" t="s">
        <v>294</v>
      </c>
      <c r="U414" s="269"/>
      <c r="V414" s="270" t="s">
        <v>264</v>
      </c>
      <c r="W414" s="269"/>
      <c r="X414" s="296" t="s">
        <v>295</v>
      </c>
    </row>
    <row r="415" spans="1:24" ht="12.75" customHeight="1">
      <c r="A415" s="593"/>
      <c r="B415" s="606"/>
      <c r="C415" s="607"/>
      <c r="D415" s="607"/>
      <c r="E415" s="608"/>
      <c r="F415" s="612"/>
      <c r="G415" s="614"/>
      <c r="H415" s="615"/>
      <c r="I415" s="618">
        <f>IF('②選手情報入力'!J29="","",'②選手情報入力'!J29)</f>
      </c>
      <c r="J415" s="619"/>
      <c r="K415" s="622"/>
      <c r="L415" s="291"/>
      <c r="N415" s="593"/>
      <c r="O415" s="606"/>
      <c r="P415" s="607"/>
      <c r="Q415" s="607"/>
      <c r="R415" s="608"/>
      <c r="S415" s="612"/>
      <c r="T415" s="614"/>
      <c r="U415" s="615"/>
      <c r="V415" s="618">
        <f>IF('②選手情報入力'!M29="","",'②選手情報入力'!M29)</f>
      </c>
      <c r="W415" s="619"/>
      <c r="X415" s="622"/>
    </row>
    <row r="416" spans="1:24" ht="12.75" customHeight="1">
      <c r="A416" s="594"/>
      <c r="B416" s="609"/>
      <c r="C416" s="610"/>
      <c r="D416" s="610"/>
      <c r="E416" s="611"/>
      <c r="F416" s="613"/>
      <c r="G416" s="616"/>
      <c r="H416" s="617"/>
      <c r="I416" s="620"/>
      <c r="J416" s="621"/>
      <c r="K416" s="623"/>
      <c r="L416" s="291"/>
      <c r="N416" s="594"/>
      <c r="O416" s="609"/>
      <c r="P416" s="610"/>
      <c r="Q416" s="610"/>
      <c r="R416" s="611"/>
      <c r="S416" s="613"/>
      <c r="T416" s="616"/>
      <c r="U416" s="617"/>
      <c r="V416" s="620"/>
      <c r="W416" s="621"/>
      <c r="X416" s="623"/>
    </row>
    <row r="417" spans="1:24" ht="14.25" customHeight="1">
      <c r="A417" s="339" t="s">
        <v>296</v>
      </c>
      <c r="B417" s="537"/>
      <c r="C417" s="538"/>
      <c r="D417" s="538"/>
      <c r="E417" s="539"/>
      <c r="F417" s="543"/>
      <c r="G417" s="545"/>
      <c r="H417" s="546"/>
      <c r="I417" s="549" t="str">
        <f>IF('②選手情報入力'!K29="","同上",'②選手情報入力'!K29)</f>
        <v>同上</v>
      </c>
      <c r="J417" s="550"/>
      <c r="K417" s="534"/>
      <c r="L417" s="291"/>
      <c r="N417" s="339" t="s">
        <v>296</v>
      </c>
      <c r="O417" s="537"/>
      <c r="P417" s="538"/>
      <c r="Q417" s="538"/>
      <c r="R417" s="539"/>
      <c r="S417" s="543"/>
      <c r="T417" s="545"/>
      <c r="U417" s="546"/>
      <c r="V417" s="549" t="str">
        <f>IF('②選手情報入力'!N29="","同上",'②選手情報入力'!N29)</f>
        <v>同上</v>
      </c>
      <c r="W417" s="550"/>
      <c r="X417" s="534"/>
    </row>
    <row r="418" spans="1:24" ht="15" customHeight="1" thickBot="1">
      <c r="A418" s="340" t="s">
        <v>297</v>
      </c>
      <c r="B418" s="540"/>
      <c r="C418" s="541"/>
      <c r="D418" s="541"/>
      <c r="E418" s="542"/>
      <c r="F418" s="544"/>
      <c r="G418" s="547"/>
      <c r="H418" s="548"/>
      <c r="I418" s="551"/>
      <c r="J418" s="552"/>
      <c r="K418" s="535"/>
      <c r="L418" s="291"/>
      <c r="N418" s="340" t="s">
        <v>297</v>
      </c>
      <c r="O418" s="540"/>
      <c r="P418" s="541"/>
      <c r="Q418" s="541"/>
      <c r="R418" s="542"/>
      <c r="S418" s="544"/>
      <c r="T418" s="547"/>
      <c r="U418" s="548"/>
      <c r="V418" s="551"/>
      <c r="W418" s="552"/>
      <c r="X418" s="535"/>
    </row>
    <row r="419" spans="1:24" ht="15" thickBot="1">
      <c r="A419" s="299" t="s">
        <v>298</v>
      </c>
      <c r="B419" s="300" t="s">
        <v>299</v>
      </c>
      <c r="C419" s="301"/>
      <c r="D419" s="301"/>
      <c r="E419" s="301"/>
      <c r="F419" s="301"/>
      <c r="G419" s="301"/>
      <c r="H419" s="301"/>
      <c r="I419" s="301"/>
      <c r="J419" s="301"/>
      <c r="K419" s="302"/>
      <c r="L419" s="291"/>
      <c r="N419" s="299" t="s">
        <v>298</v>
      </c>
      <c r="O419" s="300" t="s">
        <v>299</v>
      </c>
      <c r="P419" s="301"/>
      <c r="Q419" s="301"/>
      <c r="R419" s="301"/>
      <c r="S419" s="301"/>
      <c r="T419" s="301"/>
      <c r="U419" s="301"/>
      <c r="V419" s="301"/>
      <c r="W419" s="301"/>
      <c r="X419" s="302"/>
    </row>
    <row r="420" spans="1:24" ht="13.5">
      <c r="A420" s="303"/>
      <c r="B420" s="280"/>
      <c r="C420" s="280"/>
      <c r="D420" s="280"/>
      <c r="E420" s="280"/>
      <c r="F420" s="280"/>
      <c r="G420" s="280"/>
      <c r="H420" s="280"/>
      <c r="I420" s="280"/>
      <c r="J420" s="280"/>
      <c r="K420" s="281"/>
      <c r="L420" s="291"/>
      <c r="N420" s="303"/>
      <c r="O420" s="280"/>
      <c r="P420" s="280"/>
      <c r="Q420" s="280"/>
      <c r="R420" s="280"/>
      <c r="S420" s="280"/>
      <c r="T420" s="280"/>
      <c r="U420" s="280"/>
      <c r="V420" s="280"/>
      <c r="W420" s="280"/>
      <c r="X420" s="281"/>
    </row>
    <row r="421" spans="1:25" ht="14.25">
      <c r="A421" s="304" t="s">
        <v>273</v>
      </c>
      <c r="B421" s="280"/>
      <c r="C421" s="280"/>
      <c r="D421" s="280"/>
      <c r="E421" s="280"/>
      <c r="F421" s="280"/>
      <c r="G421" s="280"/>
      <c r="H421" s="280"/>
      <c r="I421" s="279"/>
      <c r="J421" s="282"/>
      <c r="K421" s="530" t="s">
        <v>364</v>
      </c>
      <c r="L421" s="531"/>
      <c r="M421" s="306"/>
      <c r="N421" s="304" t="s">
        <v>273</v>
      </c>
      <c r="O421" s="280"/>
      <c r="P421" s="280"/>
      <c r="Q421" s="280"/>
      <c r="R421" s="280"/>
      <c r="S421" s="280"/>
      <c r="T421" s="280"/>
      <c r="U421" s="280"/>
      <c r="V421" s="279"/>
      <c r="W421" s="282"/>
      <c r="X421" s="530" t="s">
        <v>364</v>
      </c>
      <c r="Y421" s="531"/>
    </row>
    <row r="422" spans="1:25" ht="14.25">
      <c r="A422" s="304" t="s">
        <v>274</v>
      </c>
      <c r="B422" s="280"/>
      <c r="C422" s="280"/>
      <c r="D422" s="280"/>
      <c r="E422" s="280"/>
      <c r="F422" s="280"/>
      <c r="G422" s="280"/>
      <c r="H422" s="280"/>
      <c r="I422" s="279"/>
      <c r="J422" s="282"/>
      <c r="K422" s="532" t="s">
        <v>300</v>
      </c>
      <c r="L422" s="533"/>
      <c r="M422" s="306"/>
      <c r="N422" s="304" t="s">
        <v>274</v>
      </c>
      <c r="O422" s="280"/>
      <c r="P422" s="280"/>
      <c r="Q422" s="280"/>
      <c r="R422" s="280"/>
      <c r="S422" s="280"/>
      <c r="T422" s="280"/>
      <c r="U422" s="280"/>
      <c r="V422" s="279"/>
      <c r="W422" s="282"/>
      <c r="X422" s="532" t="s">
        <v>300</v>
      </c>
      <c r="Y422" s="533"/>
    </row>
    <row r="423" spans="1:25" ht="14.25">
      <c r="A423" s="304" t="s">
        <v>275</v>
      </c>
      <c r="B423" s="280"/>
      <c r="C423" s="280"/>
      <c r="D423" s="280"/>
      <c r="E423" s="280"/>
      <c r="F423" s="280"/>
      <c r="G423" s="280"/>
      <c r="H423" s="280"/>
      <c r="I423" s="279"/>
      <c r="J423" s="282"/>
      <c r="K423" s="528" t="s">
        <v>301</v>
      </c>
      <c r="L423" s="529"/>
      <c r="M423" s="306"/>
      <c r="N423" s="304" t="s">
        <v>275</v>
      </c>
      <c r="O423" s="280"/>
      <c r="P423" s="280"/>
      <c r="Q423" s="280"/>
      <c r="R423" s="280"/>
      <c r="S423" s="280"/>
      <c r="T423" s="280"/>
      <c r="U423" s="280"/>
      <c r="V423" s="279"/>
      <c r="W423" s="282"/>
      <c r="X423" s="528" t="s">
        <v>301</v>
      </c>
      <c r="Y423" s="529"/>
    </row>
    <row r="424" spans="1:24" ht="43.5" customHeight="1">
      <c r="A424" s="307"/>
      <c r="B424" s="308"/>
      <c r="C424" s="308"/>
      <c r="D424" s="308"/>
      <c r="E424" s="308"/>
      <c r="F424" s="308"/>
      <c r="G424" s="308"/>
      <c r="H424" s="308"/>
      <c r="I424" s="308"/>
      <c r="J424" s="309"/>
      <c r="K424" s="310"/>
      <c r="L424" s="305"/>
      <c r="M424" s="311"/>
      <c r="N424" s="307"/>
      <c r="O424" s="308"/>
      <c r="P424" s="308"/>
      <c r="Q424" s="308"/>
      <c r="R424" s="308"/>
      <c r="S424" s="308"/>
      <c r="T424" s="308"/>
      <c r="U424" s="308"/>
      <c r="V424" s="308"/>
      <c r="W424" s="309"/>
      <c r="X424" s="310"/>
    </row>
    <row r="425" spans="1:25" ht="51" customHeight="1">
      <c r="A425" s="312"/>
      <c r="B425" s="313"/>
      <c r="C425" s="313"/>
      <c r="D425" s="313"/>
      <c r="E425" s="313"/>
      <c r="F425" s="313"/>
      <c r="G425" s="313"/>
      <c r="H425" s="313"/>
      <c r="I425" s="313"/>
      <c r="J425" s="314"/>
      <c r="K425" s="315"/>
      <c r="L425" s="316"/>
      <c r="M425" s="317"/>
      <c r="N425" s="312"/>
      <c r="O425" s="313"/>
      <c r="P425" s="313"/>
      <c r="Q425" s="313"/>
      <c r="R425" s="313"/>
      <c r="S425" s="313"/>
      <c r="T425" s="313"/>
      <c r="U425" s="313"/>
      <c r="V425" s="313"/>
      <c r="W425" s="314"/>
      <c r="X425" s="315"/>
      <c r="Y425" s="318"/>
    </row>
    <row r="426" spans="1:25" ht="26.25">
      <c r="A426" s="536" t="s">
        <v>363</v>
      </c>
      <c r="B426" s="536"/>
      <c r="C426" s="536"/>
      <c r="D426" s="536"/>
      <c r="E426" s="536"/>
      <c r="F426" s="536"/>
      <c r="G426" s="536"/>
      <c r="H426" s="536"/>
      <c r="I426" s="536"/>
      <c r="J426" s="536"/>
      <c r="K426" s="536"/>
      <c r="L426" s="291">
        <v>21</v>
      </c>
      <c r="N426" s="536" t="s">
        <v>362</v>
      </c>
      <c r="O426" s="536"/>
      <c r="P426" s="536"/>
      <c r="Q426" s="536"/>
      <c r="R426" s="536"/>
      <c r="S426" s="536"/>
      <c r="T426" s="536"/>
      <c r="U426" s="536"/>
      <c r="V426" s="536"/>
      <c r="W426" s="536"/>
      <c r="X426" s="536"/>
      <c r="Y426" s="256">
        <v>21</v>
      </c>
    </row>
    <row r="427" spans="1:23" ht="14.25" thickBot="1">
      <c r="A427" s="258"/>
      <c r="C427" s="259"/>
      <c r="D427" s="259" t="s">
        <v>303</v>
      </c>
      <c r="J427" s="292" t="s">
        <v>255</v>
      </c>
      <c r="L427" s="291"/>
      <c r="N427" s="258"/>
      <c r="P427" s="259"/>
      <c r="Q427" s="259" t="s">
        <v>303</v>
      </c>
      <c r="W427" s="292" t="s">
        <v>255</v>
      </c>
    </row>
    <row r="428" spans="1:24" ht="19.5" customHeight="1" thickBot="1">
      <c r="A428" s="261"/>
      <c r="B428" s="553" t="s">
        <v>279</v>
      </c>
      <c r="C428" s="554"/>
      <c r="D428" s="555">
        <f>IF('②選手情報入力'!I30="","",'②選手情報入力'!I30)</f>
      </c>
      <c r="E428" s="556"/>
      <c r="F428" s="556"/>
      <c r="G428" s="557"/>
      <c r="H428" s="320" t="s">
        <v>280</v>
      </c>
      <c r="I428" s="321"/>
      <c r="J428" s="322"/>
      <c r="K428" s="323"/>
      <c r="L428" s="291"/>
      <c r="N428" s="261"/>
      <c r="O428" s="553" t="s">
        <v>279</v>
      </c>
      <c r="P428" s="554"/>
      <c r="Q428" s="555">
        <f>IF('②選手情報入力'!L30="","",'②選手情報入力'!L30)</f>
      </c>
      <c r="R428" s="556"/>
      <c r="S428" s="556"/>
      <c r="T428" s="557"/>
      <c r="U428" s="320" t="s">
        <v>280</v>
      </c>
      <c r="V428" s="321"/>
      <c r="W428" s="322"/>
      <c r="X428" s="323"/>
    </row>
    <row r="429" spans="1:24" ht="21" customHeight="1">
      <c r="A429" s="264" t="s">
        <v>282</v>
      </c>
      <c r="B429" s="564">
        <f>IF('②選手情報入力'!$G$30="","",'②選手情報入力'!$G$30)</f>
      </c>
      <c r="C429" s="565"/>
      <c r="D429" s="558"/>
      <c r="E429" s="559"/>
      <c r="F429" s="559"/>
      <c r="G429" s="560"/>
      <c r="H429" s="568"/>
      <c r="I429" s="569"/>
      <c r="J429" s="569"/>
      <c r="K429" s="570"/>
      <c r="L429" s="291"/>
      <c r="N429" s="264" t="s">
        <v>282</v>
      </c>
      <c r="O429" s="564">
        <f>IF('②選手情報入力'!$G$30="","",'②選手情報入力'!$G$30)</f>
      </c>
      <c r="P429" s="565"/>
      <c r="Q429" s="558"/>
      <c r="R429" s="559"/>
      <c r="S429" s="559"/>
      <c r="T429" s="560"/>
      <c r="U429" s="568"/>
      <c r="V429" s="569"/>
      <c r="W429" s="569"/>
      <c r="X429" s="570"/>
    </row>
    <row r="430" spans="1:24" ht="19.5" customHeight="1" thickBot="1">
      <c r="A430" s="266"/>
      <c r="B430" s="566"/>
      <c r="C430" s="567"/>
      <c r="D430" s="561"/>
      <c r="E430" s="562"/>
      <c r="F430" s="562"/>
      <c r="G430" s="563"/>
      <c r="H430" s="571"/>
      <c r="I430" s="572"/>
      <c r="J430" s="572"/>
      <c r="K430" s="573"/>
      <c r="L430" s="291"/>
      <c r="N430" s="266"/>
      <c r="O430" s="566"/>
      <c r="P430" s="567"/>
      <c r="Q430" s="561"/>
      <c r="R430" s="562"/>
      <c r="S430" s="562"/>
      <c r="T430" s="563"/>
      <c r="U430" s="571"/>
      <c r="V430" s="572"/>
      <c r="W430" s="572"/>
      <c r="X430" s="573"/>
    </row>
    <row r="431" spans="1:24" ht="14.25">
      <c r="A431" s="293" t="s">
        <v>6</v>
      </c>
      <c r="B431" s="294"/>
      <c r="C431" s="270" t="s">
        <v>271</v>
      </c>
      <c r="D431" s="579">
        <f>IF('②選手情報入力'!$E$30="","",'②選手情報入力'!$E$30)</f>
      </c>
      <c r="E431" s="580"/>
      <c r="F431" s="580"/>
      <c r="G431" s="581"/>
      <c r="H431" s="571"/>
      <c r="I431" s="572"/>
      <c r="J431" s="572"/>
      <c r="K431" s="573"/>
      <c r="L431" s="291"/>
      <c r="N431" s="293" t="s">
        <v>6</v>
      </c>
      <c r="O431" s="294"/>
      <c r="P431" s="270" t="s">
        <v>271</v>
      </c>
      <c r="Q431" s="579">
        <f>IF('②選手情報入力'!$E$30="","",'②選手情報入力'!$E$30)</f>
      </c>
      <c r="R431" s="580"/>
      <c r="S431" s="580"/>
      <c r="T431" s="581"/>
      <c r="U431" s="571"/>
      <c r="V431" s="572"/>
      <c r="W431" s="572"/>
      <c r="X431" s="573"/>
    </row>
    <row r="432" spans="1:24" ht="14.25" customHeight="1">
      <c r="A432" s="582">
        <f>IF('②選手情報入力'!$B$30="","",'②選手情報入力'!$B$30)</f>
      </c>
      <c r="B432" s="583"/>
      <c r="C432" s="577" t="s">
        <v>286</v>
      </c>
      <c r="D432" s="586">
        <f>IF('②選手情報入力'!$D$30="","",'②選手情報入力'!$D$30)</f>
      </c>
      <c r="E432" s="587"/>
      <c r="F432" s="587"/>
      <c r="G432" s="588"/>
      <c r="H432" s="571"/>
      <c r="I432" s="572"/>
      <c r="J432" s="572"/>
      <c r="K432" s="573"/>
      <c r="L432" s="291"/>
      <c r="N432" s="582">
        <f>IF('②選手情報入力'!$B$30="","",'②選手情報入力'!$B$30)</f>
      </c>
      <c r="O432" s="583"/>
      <c r="P432" s="577" t="s">
        <v>286</v>
      </c>
      <c r="Q432" s="586">
        <f>IF('②選手情報入力'!$D$30="","",'②選手情報入力'!$D$30)</f>
      </c>
      <c r="R432" s="587"/>
      <c r="S432" s="587"/>
      <c r="T432" s="588"/>
      <c r="U432" s="571"/>
      <c r="V432" s="572"/>
      <c r="W432" s="572"/>
      <c r="X432" s="573"/>
    </row>
    <row r="433" spans="1:24" ht="13.5" customHeight="1" thickBot="1">
      <c r="A433" s="584"/>
      <c r="B433" s="585"/>
      <c r="C433" s="578"/>
      <c r="D433" s="589"/>
      <c r="E433" s="590"/>
      <c r="F433" s="590"/>
      <c r="G433" s="591"/>
      <c r="H433" s="574"/>
      <c r="I433" s="575"/>
      <c r="J433" s="575"/>
      <c r="K433" s="576"/>
      <c r="L433" s="291"/>
      <c r="N433" s="584"/>
      <c r="O433" s="585"/>
      <c r="P433" s="578"/>
      <c r="Q433" s="589"/>
      <c r="R433" s="590"/>
      <c r="S433" s="590"/>
      <c r="T433" s="591"/>
      <c r="U433" s="574"/>
      <c r="V433" s="575"/>
      <c r="W433" s="575"/>
      <c r="X433" s="576"/>
    </row>
    <row r="434" spans="1:24" ht="20.25" customHeight="1" thickBot="1" thickTop="1">
      <c r="A434" s="592" t="s">
        <v>289</v>
      </c>
      <c r="B434" s="595" t="s">
        <v>290</v>
      </c>
      <c r="C434" s="596"/>
      <c r="D434" s="596"/>
      <c r="E434" s="597"/>
      <c r="F434" s="598" t="s">
        <v>291</v>
      </c>
      <c r="G434" s="599"/>
      <c r="H434" s="600">
        <f>'①団体情報入力'!$D$5</f>
        <v>0</v>
      </c>
      <c r="I434" s="601"/>
      <c r="J434" s="601"/>
      <c r="K434" s="602"/>
      <c r="L434" s="291"/>
      <c r="N434" s="592" t="s">
        <v>289</v>
      </c>
      <c r="O434" s="595" t="s">
        <v>290</v>
      </c>
      <c r="P434" s="596"/>
      <c r="Q434" s="596"/>
      <c r="R434" s="597"/>
      <c r="S434" s="598" t="s">
        <v>291</v>
      </c>
      <c r="T434" s="599"/>
      <c r="U434" s="600">
        <f>'①団体情報入力'!$D$5</f>
        <v>0</v>
      </c>
      <c r="V434" s="601"/>
      <c r="W434" s="601"/>
      <c r="X434" s="602"/>
    </row>
    <row r="435" spans="1:24" ht="12.75" customHeight="1">
      <c r="A435" s="593"/>
      <c r="B435" s="603"/>
      <c r="C435" s="604"/>
      <c r="D435" s="604"/>
      <c r="E435" s="605"/>
      <c r="F435" s="295" t="s">
        <v>293</v>
      </c>
      <c r="G435" s="270" t="s">
        <v>294</v>
      </c>
      <c r="H435" s="269"/>
      <c r="I435" s="270" t="s">
        <v>264</v>
      </c>
      <c r="J435" s="269"/>
      <c r="K435" s="296" t="s">
        <v>295</v>
      </c>
      <c r="L435" s="297"/>
      <c r="M435" s="298"/>
      <c r="N435" s="593"/>
      <c r="O435" s="603"/>
      <c r="P435" s="604"/>
      <c r="Q435" s="604"/>
      <c r="R435" s="605"/>
      <c r="S435" s="295" t="s">
        <v>293</v>
      </c>
      <c r="T435" s="270" t="s">
        <v>294</v>
      </c>
      <c r="U435" s="269"/>
      <c r="V435" s="270" t="s">
        <v>264</v>
      </c>
      <c r="W435" s="269"/>
      <c r="X435" s="296" t="s">
        <v>295</v>
      </c>
    </row>
    <row r="436" spans="1:24" ht="12.75" customHeight="1">
      <c r="A436" s="593"/>
      <c r="B436" s="606"/>
      <c r="C436" s="607"/>
      <c r="D436" s="607"/>
      <c r="E436" s="608"/>
      <c r="F436" s="612"/>
      <c r="G436" s="614"/>
      <c r="H436" s="615"/>
      <c r="I436" s="618">
        <f>IF('②選手情報入力'!J30="","",'②選手情報入力'!J30)</f>
      </c>
      <c r="J436" s="619"/>
      <c r="K436" s="622"/>
      <c r="L436" s="291"/>
      <c r="N436" s="593"/>
      <c r="O436" s="606"/>
      <c r="P436" s="607"/>
      <c r="Q436" s="607"/>
      <c r="R436" s="608"/>
      <c r="S436" s="612"/>
      <c r="T436" s="614"/>
      <c r="U436" s="615"/>
      <c r="V436" s="618">
        <f>IF('②選手情報入力'!M30="","",'②選手情報入力'!M30)</f>
      </c>
      <c r="W436" s="619"/>
      <c r="X436" s="622"/>
    </row>
    <row r="437" spans="1:24" ht="12.75" customHeight="1">
      <c r="A437" s="594"/>
      <c r="B437" s="609"/>
      <c r="C437" s="610"/>
      <c r="D437" s="610"/>
      <c r="E437" s="611"/>
      <c r="F437" s="613"/>
      <c r="G437" s="616"/>
      <c r="H437" s="617"/>
      <c r="I437" s="620"/>
      <c r="J437" s="621"/>
      <c r="K437" s="623"/>
      <c r="L437" s="291"/>
      <c r="N437" s="594"/>
      <c r="O437" s="609"/>
      <c r="P437" s="610"/>
      <c r="Q437" s="610"/>
      <c r="R437" s="611"/>
      <c r="S437" s="613"/>
      <c r="T437" s="616"/>
      <c r="U437" s="617"/>
      <c r="V437" s="620"/>
      <c r="W437" s="621"/>
      <c r="X437" s="623"/>
    </row>
    <row r="438" spans="1:24" ht="14.25" customHeight="1">
      <c r="A438" s="339" t="s">
        <v>296</v>
      </c>
      <c r="B438" s="537"/>
      <c r="C438" s="538"/>
      <c r="D438" s="538"/>
      <c r="E438" s="539"/>
      <c r="F438" s="543"/>
      <c r="G438" s="545"/>
      <c r="H438" s="546"/>
      <c r="I438" s="549" t="str">
        <f>IF('②選手情報入力'!K30="","同上",'②選手情報入力'!K30)</f>
        <v>同上</v>
      </c>
      <c r="J438" s="550"/>
      <c r="K438" s="534"/>
      <c r="L438" s="291"/>
      <c r="N438" s="339" t="s">
        <v>296</v>
      </c>
      <c r="O438" s="537"/>
      <c r="P438" s="538"/>
      <c r="Q438" s="538"/>
      <c r="R438" s="539"/>
      <c r="S438" s="543"/>
      <c r="T438" s="545"/>
      <c r="U438" s="546"/>
      <c r="V438" s="549" t="str">
        <f>IF('②選手情報入力'!N30="","同上",'②選手情報入力'!N30)</f>
        <v>同上</v>
      </c>
      <c r="W438" s="550"/>
      <c r="X438" s="534"/>
    </row>
    <row r="439" spans="1:24" ht="15" customHeight="1" thickBot="1">
      <c r="A439" s="340" t="s">
        <v>297</v>
      </c>
      <c r="B439" s="540"/>
      <c r="C439" s="541"/>
      <c r="D439" s="541"/>
      <c r="E439" s="542"/>
      <c r="F439" s="544"/>
      <c r="G439" s="547"/>
      <c r="H439" s="548"/>
      <c r="I439" s="551"/>
      <c r="J439" s="552"/>
      <c r="K439" s="535"/>
      <c r="L439" s="291"/>
      <c r="N439" s="340" t="s">
        <v>297</v>
      </c>
      <c r="O439" s="540"/>
      <c r="P439" s="541"/>
      <c r="Q439" s="541"/>
      <c r="R439" s="542"/>
      <c r="S439" s="544"/>
      <c r="T439" s="547"/>
      <c r="U439" s="548"/>
      <c r="V439" s="551"/>
      <c r="W439" s="552"/>
      <c r="X439" s="535"/>
    </row>
    <row r="440" spans="1:24" ht="15" thickBot="1">
      <c r="A440" s="299" t="s">
        <v>298</v>
      </c>
      <c r="B440" s="300" t="s">
        <v>299</v>
      </c>
      <c r="C440" s="301"/>
      <c r="D440" s="301"/>
      <c r="E440" s="301"/>
      <c r="F440" s="301"/>
      <c r="G440" s="301"/>
      <c r="H440" s="301"/>
      <c r="I440" s="301"/>
      <c r="J440" s="301"/>
      <c r="K440" s="302"/>
      <c r="L440" s="291"/>
      <c r="N440" s="299" t="s">
        <v>298</v>
      </c>
      <c r="O440" s="300" t="s">
        <v>299</v>
      </c>
      <c r="P440" s="301"/>
      <c r="Q440" s="301"/>
      <c r="R440" s="301"/>
      <c r="S440" s="301"/>
      <c r="T440" s="301"/>
      <c r="U440" s="301"/>
      <c r="V440" s="301"/>
      <c r="W440" s="301"/>
      <c r="X440" s="302"/>
    </row>
    <row r="441" spans="1:24" ht="13.5">
      <c r="A441" s="303"/>
      <c r="B441" s="280"/>
      <c r="C441" s="280"/>
      <c r="D441" s="280"/>
      <c r="E441" s="280"/>
      <c r="F441" s="280"/>
      <c r="G441" s="280"/>
      <c r="H441" s="280"/>
      <c r="I441" s="280"/>
      <c r="J441" s="280"/>
      <c r="K441" s="281"/>
      <c r="L441" s="291"/>
      <c r="N441" s="303"/>
      <c r="O441" s="280"/>
      <c r="P441" s="280"/>
      <c r="Q441" s="280"/>
      <c r="R441" s="280"/>
      <c r="S441" s="280"/>
      <c r="T441" s="280"/>
      <c r="U441" s="280"/>
      <c r="V441" s="280"/>
      <c r="W441" s="280"/>
      <c r="X441" s="281"/>
    </row>
    <row r="442" spans="1:25" ht="14.25">
      <c r="A442" s="304" t="s">
        <v>273</v>
      </c>
      <c r="B442" s="280"/>
      <c r="C442" s="280"/>
      <c r="D442" s="280"/>
      <c r="E442" s="280"/>
      <c r="F442" s="280"/>
      <c r="G442" s="280"/>
      <c r="H442" s="280"/>
      <c r="I442" s="279"/>
      <c r="J442" s="282"/>
      <c r="K442" s="530" t="s">
        <v>364</v>
      </c>
      <c r="L442" s="531"/>
      <c r="M442" s="306"/>
      <c r="N442" s="304" t="s">
        <v>273</v>
      </c>
      <c r="O442" s="280"/>
      <c r="P442" s="280"/>
      <c r="Q442" s="280"/>
      <c r="R442" s="280"/>
      <c r="S442" s="280"/>
      <c r="T442" s="280"/>
      <c r="U442" s="280"/>
      <c r="V442" s="279"/>
      <c r="W442" s="282"/>
      <c r="X442" s="530" t="s">
        <v>364</v>
      </c>
      <c r="Y442" s="531"/>
    </row>
    <row r="443" spans="1:25" ht="14.25">
      <c r="A443" s="304" t="s">
        <v>274</v>
      </c>
      <c r="B443" s="280"/>
      <c r="C443" s="280"/>
      <c r="D443" s="280"/>
      <c r="E443" s="280"/>
      <c r="F443" s="280"/>
      <c r="G443" s="280"/>
      <c r="H443" s="280"/>
      <c r="I443" s="279"/>
      <c r="J443" s="282"/>
      <c r="K443" s="532" t="s">
        <v>300</v>
      </c>
      <c r="L443" s="533"/>
      <c r="M443" s="306"/>
      <c r="N443" s="304" t="s">
        <v>274</v>
      </c>
      <c r="O443" s="280"/>
      <c r="P443" s="280"/>
      <c r="Q443" s="280"/>
      <c r="R443" s="280"/>
      <c r="S443" s="280"/>
      <c r="T443" s="280"/>
      <c r="U443" s="280"/>
      <c r="V443" s="279"/>
      <c r="W443" s="282"/>
      <c r="X443" s="532" t="s">
        <v>300</v>
      </c>
      <c r="Y443" s="533"/>
    </row>
    <row r="444" spans="1:25" ht="14.25">
      <c r="A444" s="304" t="s">
        <v>275</v>
      </c>
      <c r="B444" s="280"/>
      <c r="C444" s="280"/>
      <c r="D444" s="280"/>
      <c r="E444" s="280"/>
      <c r="F444" s="280"/>
      <c r="G444" s="280"/>
      <c r="H444" s="280"/>
      <c r="I444" s="279"/>
      <c r="J444" s="282"/>
      <c r="K444" s="528" t="s">
        <v>301</v>
      </c>
      <c r="L444" s="529"/>
      <c r="M444" s="306"/>
      <c r="N444" s="304" t="s">
        <v>275</v>
      </c>
      <c r="O444" s="280"/>
      <c r="P444" s="280"/>
      <c r="Q444" s="280"/>
      <c r="R444" s="280"/>
      <c r="S444" s="280"/>
      <c r="T444" s="280"/>
      <c r="U444" s="280"/>
      <c r="V444" s="279"/>
      <c r="W444" s="282"/>
      <c r="X444" s="528" t="s">
        <v>301</v>
      </c>
      <c r="Y444" s="529"/>
    </row>
    <row r="445" spans="1:24" ht="48" customHeight="1">
      <c r="A445" s="307"/>
      <c r="B445" s="308"/>
      <c r="C445" s="308"/>
      <c r="D445" s="308"/>
      <c r="E445" s="308"/>
      <c r="F445" s="308"/>
      <c r="G445" s="308"/>
      <c r="H445" s="308"/>
      <c r="I445" s="308"/>
      <c r="J445" s="309"/>
      <c r="K445" s="310"/>
      <c r="L445" s="305"/>
      <c r="M445" s="311"/>
      <c r="N445" s="307"/>
      <c r="O445" s="308"/>
      <c r="P445" s="308"/>
      <c r="Q445" s="308"/>
      <c r="R445" s="308"/>
      <c r="S445" s="308"/>
      <c r="T445" s="308"/>
      <c r="U445" s="308"/>
      <c r="V445" s="308"/>
      <c r="W445" s="309"/>
      <c r="X445" s="310"/>
    </row>
    <row r="446" spans="1:25" ht="48" customHeight="1">
      <c r="A446" s="312"/>
      <c r="B446" s="313"/>
      <c r="C446" s="313"/>
      <c r="D446" s="313"/>
      <c r="E446" s="313"/>
      <c r="F446" s="313"/>
      <c r="G446" s="313"/>
      <c r="H446" s="313"/>
      <c r="I446" s="313"/>
      <c r="J446" s="314"/>
      <c r="K446" s="315"/>
      <c r="L446" s="316"/>
      <c r="M446" s="319"/>
      <c r="N446" s="312"/>
      <c r="O446" s="313"/>
      <c r="P446" s="313"/>
      <c r="Q446" s="313"/>
      <c r="R446" s="313"/>
      <c r="S446" s="313"/>
      <c r="T446" s="313"/>
      <c r="U446" s="313"/>
      <c r="V446" s="313"/>
      <c r="W446" s="314"/>
      <c r="X446" s="315"/>
      <c r="Y446" s="316"/>
    </row>
    <row r="447" spans="1:25" ht="26.25">
      <c r="A447" s="536" t="s">
        <v>362</v>
      </c>
      <c r="B447" s="536"/>
      <c r="C447" s="536"/>
      <c r="D447" s="536"/>
      <c r="E447" s="536"/>
      <c r="F447" s="536"/>
      <c r="G447" s="536"/>
      <c r="H447" s="536"/>
      <c r="I447" s="536"/>
      <c r="J447" s="536"/>
      <c r="K447" s="536"/>
      <c r="L447" s="291">
        <v>22</v>
      </c>
      <c r="N447" s="536" t="s">
        <v>362</v>
      </c>
      <c r="O447" s="536"/>
      <c r="P447" s="536"/>
      <c r="Q447" s="536"/>
      <c r="R447" s="536"/>
      <c r="S447" s="536"/>
      <c r="T447" s="536"/>
      <c r="U447" s="536"/>
      <c r="V447" s="536"/>
      <c r="W447" s="536"/>
      <c r="X447" s="536"/>
      <c r="Y447" s="291">
        <v>22</v>
      </c>
    </row>
    <row r="448" spans="1:25" ht="14.25" thickBot="1">
      <c r="A448" s="258"/>
      <c r="C448" s="259"/>
      <c r="D448" s="259" t="s">
        <v>303</v>
      </c>
      <c r="J448" s="292" t="s">
        <v>255</v>
      </c>
      <c r="L448" s="291"/>
      <c r="N448" s="258"/>
      <c r="P448" s="259"/>
      <c r="Q448" s="259" t="s">
        <v>303</v>
      </c>
      <c r="W448" s="292" t="s">
        <v>255</v>
      </c>
      <c r="Y448" s="291"/>
    </row>
    <row r="449" spans="1:25" ht="19.5" customHeight="1" thickBot="1">
      <c r="A449" s="261"/>
      <c r="B449" s="553" t="s">
        <v>279</v>
      </c>
      <c r="C449" s="554"/>
      <c r="D449" s="555">
        <f>IF('②選手情報入力'!I31="","",'②選手情報入力'!I31)</f>
      </c>
      <c r="E449" s="556"/>
      <c r="F449" s="556"/>
      <c r="G449" s="557"/>
      <c r="H449" s="320" t="s">
        <v>280</v>
      </c>
      <c r="I449" s="321"/>
      <c r="J449" s="322"/>
      <c r="K449" s="323"/>
      <c r="L449" s="291"/>
      <c r="N449" s="261"/>
      <c r="O449" s="553" t="s">
        <v>279</v>
      </c>
      <c r="P449" s="554"/>
      <c r="Q449" s="555">
        <f>IF('②選手情報入力'!L31="","",'②選手情報入力'!L31)</f>
      </c>
      <c r="R449" s="556"/>
      <c r="S449" s="556"/>
      <c r="T449" s="557"/>
      <c r="U449" s="320" t="s">
        <v>280</v>
      </c>
      <c r="V449" s="321"/>
      <c r="W449" s="322"/>
      <c r="X449" s="323"/>
      <c r="Y449" s="291"/>
    </row>
    <row r="450" spans="1:25" ht="21" customHeight="1">
      <c r="A450" s="264" t="s">
        <v>282</v>
      </c>
      <c r="B450" s="564">
        <f>IF('②選手情報入力'!$G$31="","",'②選手情報入力'!$G$31)</f>
      </c>
      <c r="C450" s="565"/>
      <c r="D450" s="558"/>
      <c r="E450" s="559"/>
      <c r="F450" s="559"/>
      <c r="G450" s="560"/>
      <c r="H450" s="568"/>
      <c r="I450" s="569"/>
      <c r="J450" s="569"/>
      <c r="K450" s="570"/>
      <c r="L450" s="291"/>
      <c r="N450" s="264" t="s">
        <v>282</v>
      </c>
      <c r="O450" s="564">
        <f>IF('②選手情報入力'!$G$31="","",'②選手情報入力'!$G$31)</f>
      </c>
      <c r="P450" s="565"/>
      <c r="Q450" s="558"/>
      <c r="R450" s="559"/>
      <c r="S450" s="559"/>
      <c r="T450" s="560"/>
      <c r="U450" s="568"/>
      <c r="V450" s="569"/>
      <c r="W450" s="569"/>
      <c r="X450" s="570"/>
      <c r="Y450" s="291"/>
    </row>
    <row r="451" spans="1:25" ht="19.5" customHeight="1" thickBot="1">
      <c r="A451" s="266"/>
      <c r="B451" s="566"/>
      <c r="C451" s="567"/>
      <c r="D451" s="561"/>
      <c r="E451" s="562"/>
      <c r="F451" s="562"/>
      <c r="G451" s="563"/>
      <c r="H451" s="571"/>
      <c r="I451" s="572"/>
      <c r="J451" s="572"/>
      <c r="K451" s="573"/>
      <c r="L451" s="291"/>
      <c r="N451" s="266"/>
      <c r="O451" s="566"/>
      <c r="P451" s="567"/>
      <c r="Q451" s="561"/>
      <c r="R451" s="562"/>
      <c r="S451" s="562"/>
      <c r="T451" s="563"/>
      <c r="U451" s="571"/>
      <c r="V451" s="572"/>
      <c r="W451" s="572"/>
      <c r="X451" s="573"/>
      <c r="Y451" s="291"/>
    </row>
    <row r="452" spans="1:25" ht="14.25">
      <c r="A452" s="293" t="s">
        <v>6</v>
      </c>
      <c r="B452" s="294"/>
      <c r="C452" s="270" t="s">
        <v>271</v>
      </c>
      <c r="D452" s="579">
        <f>IF('②選手情報入力'!$E$31="","",'②選手情報入力'!$E$31)</f>
      </c>
      <c r="E452" s="580"/>
      <c r="F452" s="580"/>
      <c r="G452" s="581"/>
      <c r="H452" s="571"/>
      <c r="I452" s="572"/>
      <c r="J452" s="572"/>
      <c r="K452" s="573"/>
      <c r="L452" s="291"/>
      <c r="N452" s="293" t="s">
        <v>6</v>
      </c>
      <c r="O452" s="294"/>
      <c r="P452" s="270" t="s">
        <v>271</v>
      </c>
      <c r="Q452" s="579">
        <f>IF('②選手情報入力'!$E$31="","",'②選手情報入力'!$E$31)</f>
      </c>
      <c r="R452" s="580"/>
      <c r="S452" s="580"/>
      <c r="T452" s="581"/>
      <c r="U452" s="571"/>
      <c r="V452" s="572"/>
      <c r="W452" s="572"/>
      <c r="X452" s="573"/>
      <c r="Y452" s="291"/>
    </row>
    <row r="453" spans="1:25" ht="12.75" customHeight="1">
      <c r="A453" s="582">
        <f>IF('②選手情報入力'!$B$31="","",'②選手情報入力'!$B$31)</f>
      </c>
      <c r="B453" s="583"/>
      <c r="C453" s="577" t="s">
        <v>286</v>
      </c>
      <c r="D453" s="586">
        <f>IF('②選手情報入力'!$D$31="","",'②選手情報入力'!$D$31)</f>
      </c>
      <c r="E453" s="587"/>
      <c r="F453" s="587"/>
      <c r="G453" s="588"/>
      <c r="H453" s="571"/>
      <c r="I453" s="572"/>
      <c r="J453" s="572"/>
      <c r="K453" s="573"/>
      <c r="L453" s="291"/>
      <c r="N453" s="582">
        <f>IF('②選手情報入力'!$B$31="","",'②選手情報入力'!$B$31)</f>
      </c>
      <c r="O453" s="583"/>
      <c r="P453" s="577" t="s">
        <v>286</v>
      </c>
      <c r="Q453" s="586">
        <f>IF('②選手情報入力'!$D$31="","",'②選手情報入力'!$D$31)</f>
      </c>
      <c r="R453" s="587"/>
      <c r="S453" s="587"/>
      <c r="T453" s="588"/>
      <c r="U453" s="571"/>
      <c r="V453" s="572"/>
      <c r="W453" s="572"/>
      <c r="X453" s="573"/>
      <c r="Y453" s="291"/>
    </row>
    <row r="454" spans="1:25" ht="13.5" customHeight="1" thickBot="1">
      <c r="A454" s="584"/>
      <c r="B454" s="585"/>
      <c r="C454" s="578"/>
      <c r="D454" s="589"/>
      <c r="E454" s="590"/>
      <c r="F454" s="590"/>
      <c r="G454" s="591"/>
      <c r="H454" s="574"/>
      <c r="I454" s="575"/>
      <c r="J454" s="575"/>
      <c r="K454" s="576"/>
      <c r="L454" s="291"/>
      <c r="N454" s="584"/>
      <c r="O454" s="585"/>
      <c r="P454" s="578"/>
      <c r="Q454" s="589"/>
      <c r="R454" s="590"/>
      <c r="S454" s="590"/>
      <c r="T454" s="591"/>
      <c r="U454" s="574"/>
      <c r="V454" s="575"/>
      <c r="W454" s="575"/>
      <c r="X454" s="576"/>
      <c r="Y454" s="291"/>
    </row>
    <row r="455" spans="1:25" ht="20.25" customHeight="1" thickBot="1" thickTop="1">
      <c r="A455" s="592" t="s">
        <v>289</v>
      </c>
      <c r="B455" s="595" t="s">
        <v>290</v>
      </c>
      <c r="C455" s="596"/>
      <c r="D455" s="596"/>
      <c r="E455" s="597"/>
      <c r="F455" s="598" t="s">
        <v>291</v>
      </c>
      <c r="G455" s="599"/>
      <c r="H455" s="600">
        <f>'①団体情報入力'!$D$5</f>
        <v>0</v>
      </c>
      <c r="I455" s="601"/>
      <c r="J455" s="601"/>
      <c r="K455" s="602"/>
      <c r="L455" s="291"/>
      <c r="N455" s="592" t="s">
        <v>289</v>
      </c>
      <c r="O455" s="595" t="s">
        <v>290</v>
      </c>
      <c r="P455" s="596"/>
      <c r="Q455" s="596"/>
      <c r="R455" s="597"/>
      <c r="S455" s="598" t="s">
        <v>291</v>
      </c>
      <c r="T455" s="599"/>
      <c r="U455" s="600">
        <f>'①団体情報入力'!$D$5</f>
        <v>0</v>
      </c>
      <c r="V455" s="601"/>
      <c r="W455" s="601"/>
      <c r="X455" s="602"/>
      <c r="Y455" s="291"/>
    </row>
    <row r="456" spans="1:25" ht="12.75" customHeight="1">
      <c r="A456" s="593"/>
      <c r="B456" s="603"/>
      <c r="C456" s="604"/>
      <c r="D456" s="604"/>
      <c r="E456" s="605"/>
      <c r="F456" s="295" t="s">
        <v>293</v>
      </c>
      <c r="G456" s="270" t="s">
        <v>294</v>
      </c>
      <c r="H456" s="269"/>
      <c r="I456" s="270" t="s">
        <v>264</v>
      </c>
      <c r="J456" s="269"/>
      <c r="K456" s="296" t="s">
        <v>295</v>
      </c>
      <c r="L456" s="297"/>
      <c r="M456" s="298"/>
      <c r="N456" s="593"/>
      <c r="O456" s="603"/>
      <c r="P456" s="604"/>
      <c r="Q456" s="604"/>
      <c r="R456" s="605"/>
      <c r="S456" s="295" t="s">
        <v>293</v>
      </c>
      <c r="T456" s="270" t="s">
        <v>294</v>
      </c>
      <c r="U456" s="269"/>
      <c r="V456" s="270" t="s">
        <v>264</v>
      </c>
      <c r="W456" s="269"/>
      <c r="X456" s="296" t="s">
        <v>295</v>
      </c>
      <c r="Y456" s="297"/>
    </row>
    <row r="457" spans="1:25" ht="12.75" customHeight="1">
      <c r="A457" s="593"/>
      <c r="B457" s="606"/>
      <c r="C457" s="607"/>
      <c r="D457" s="607"/>
      <c r="E457" s="608"/>
      <c r="F457" s="612"/>
      <c r="G457" s="614"/>
      <c r="H457" s="615"/>
      <c r="I457" s="618">
        <f>IF('②選手情報入力'!J31="","",'②選手情報入力'!J31)</f>
      </c>
      <c r="J457" s="619"/>
      <c r="K457" s="622"/>
      <c r="L457" s="291"/>
      <c r="N457" s="593"/>
      <c r="O457" s="606"/>
      <c r="P457" s="607"/>
      <c r="Q457" s="607"/>
      <c r="R457" s="608"/>
      <c r="S457" s="612"/>
      <c r="T457" s="614"/>
      <c r="U457" s="615"/>
      <c r="V457" s="618">
        <f>IF('②選手情報入力'!M31="","",'②選手情報入力'!M31)</f>
      </c>
      <c r="W457" s="619"/>
      <c r="X457" s="622"/>
      <c r="Y457" s="291"/>
    </row>
    <row r="458" spans="1:25" ht="12.75" customHeight="1">
      <c r="A458" s="594"/>
      <c r="B458" s="609"/>
      <c r="C458" s="610"/>
      <c r="D458" s="610"/>
      <c r="E458" s="611"/>
      <c r="F458" s="613"/>
      <c r="G458" s="616"/>
      <c r="H458" s="617"/>
      <c r="I458" s="620"/>
      <c r="J458" s="621"/>
      <c r="K458" s="623"/>
      <c r="L458" s="291"/>
      <c r="N458" s="594"/>
      <c r="O458" s="609"/>
      <c r="P458" s="610"/>
      <c r="Q458" s="610"/>
      <c r="R458" s="611"/>
      <c r="S458" s="613"/>
      <c r="T458" s="616"/>
      <c r="U458" s="617"/>
      <c r="V458" s="620"/>
      <c r="W458" s="621"/>
      <c r="X458" s="623"/>
      <c r="Y458" s="291"/>
    </row>
    <row r="459" spans="1:25" ht="14.25" customHeight="1">
      <c r="A459" s="339" t="s">
        <v>296</v>
      </c>
      <c r="B459" s="537"/>
      <c r="C459" s="538"/>
      <c r="D459" s="538"/>
      <c r="E459" s="539"/>
      <c r="F459" s="543"/>
      <c r="G459" s="545"/>
      <c r="H459" s="546"/>
      <c r="I459" s="549" t="str">
        <f>IF('②選手情報入力'!K31="","同上",'②選手情報入力'!K31)</f>
        <v>同上</v>
      </c>
      <c r="J459" s="550"/>
      <c r="K459" s="534"/>
      <c r="L459" s="291"/>
      <c r="N459" s="339" t="s">
        <v>296</v>
      </c>
      <c r="O459" s="537"/>
      <c r="P459" s="538"/>
      <c r="Q459" s="538"/>
      <c r="R459" s="539"/>
      <c r="S459" s="543"/>
      <c r="T459" s="545"/>
      <c r="U459" s="546"/>
      <c r="V459" s="549" t="str">
        <f>IF('②選手情報入力'!N31="","同上",'②選手情報入力'!N31)</f>
        <v>同上</v>
      </c>
      <c r="W459" s="550"/>
      <c r="X459" s="534"/>
      <c r="Y459" s="291"/>
    </row>
    <row r="460" spans="1:25" ht="15" customHeight="1" thickBot="1">
      <c r="A460" s="340" t="s">
        <v>297</v>
      </c>
      <c r="B460" s="540"/>
      <c r="C460" s="541"/>
      <c r="D460" s="541"/>
      <c r="E460" s="542"/>
      <c r="F460" s="544"/>
      <c r="G460" s="547"/>
      <c r="H460" s="548"/>
      <c r="I460" s="551"/>
      <c r="J460" s="552"/>
      <c r="K460" s="535"/>
      <c r="L460" s="291"/>
      <c r="N460" s="340" t="s">
        <v>297</v>
      </c>
      <c r="O460" s="540"/>
      <c r="P460" s="541"/>
      <c r="Q460" s="541"/>
      <c r="R460" s="542"/>
      <c r="S460" s="544"/>
      <c r="T460" s="547"/>
      <c r="U460" s="548"/>
      <c r="V460" s="551"/>
      <c r="W460" s="552"/>
      <c r="X460" s="535"/>
      <c r="Y460" s="291"/>
    </row>
    <row r="461" spans="1:25" ht="15" thickBot="1">
      <c r="A461" s="299" t="s">
        <v>298</v>
      </c>
      <c r="B461" s="300" t="s">
        <v>299</v>
      </c>
      <c r="C461" s="301"/>
      <c r="D461" s="301"/>
      <c r="E461" s="301"/>
      <c r="F461" s="301"/>
      <c r="G461" s="301"/>
      <c r="H461" s="301"/>
      <c r="I461" s="301"/>
      <c r="J461" s="301"/>
      <c r="K461" s="302"/>
      <c r="L461" s="291"/>
      <c r="N461" s="299" t="s">
        <v>298</v>
      </c>
      <c r="O461" s="300" t="s">
        <v>299</v>
      </c>
      <c r="P461" s="301"/>
      <c r="Q461" s="301"/>
      <c r="R461" s="301"/>
      <c r="S461" s="301"/>
      <c r="T461" s="301"/>
      <c r="U461" s="301"/>
      <c r="V461" s="301"/>
      <c r="W461" s="301"/>
      <c r="X461" s="302"/>
      <c r="Y461" s="291"/>
    </row>
    <row r="462" spans="1:25" ht="13.5">
      <c r="A462" s="303"/>
      <c r="B462" s="280"/>
      <c r="C462" s="280"/>
      <c r="D462" s="280"/>
      <c r="E462" s="280"/>
      <c r="F462" s="280"/>
      <c r="G462" s="280"/>
      <c r="H462" s="280"/>
      <c r="I462" s="280"/>
      <c r="J462" s="280"/>
      <c r="K462" s="281"/>
      <c r="L462" s="291"/>
      <c r="N462" s="303"/>
      <c r="O462" s="280"/>
      <c r="P462" s="280"/>
      <c r="Q462" s="280"/>
      <c r="R462" s="280"/>
      <c r="S462" s="280"/>
      <c r="T462" s="280"/>
      <c r="U462" s="280"/>
      <c r="V462" s="280"/>
      <c r="W462" s="280"/>
      <c r="X462" s="281"/>
      <c r="Y462" s="291"/>
    </row>
    <row r="463" spans="1:25" ht="14.25">
      <c r="A463" s="304" t="s">
        <v>273</v>
      </c>
      <c r="B463" s="280"/>
      <c r="C463" s="280"/>
      <c r="D463" s="280"/>
      <c r="E463" s="280"/>
      <c r="F463" s="280"/>
      <c r="G463" s="280"/>
      <c r="H463" s="280"/>
      <c r="I463" s="279"/>
      <c r="J463" s="282"/>
      <c r="K463" s="530" t="s">
        <v>364</v>
      </c>
      <c r="L463" s="531"/>
      <c r="M463" s="306"/>
      <c r="N463" s="304" t="s">
        <v>273</v>
      </c>
      <c r="O463" s="280"/>
      <c r="P463" s="280"/>
      <c r="Q463" s="280"/>
      <c r="R463" s="280"/>
      <c r="S463" s="280"/>
      <c r="T463" s="280"/>
      <c r="U463" s="280"/>
      <c r="V463" s="279"/>
      <c r="W463" s="282"/>
      <c r="X463" s="530" t="s">
        <v>364</v>
      </c>
      <c r="Y463" s="531"/>
    </row>
    <row r="464" spans="1:25" ht="14.25">
      <c r="A464" s="304" t="s">
        <v>274</v>
      </c>
      <c r="B464" s="280"/>
      <c r="C464" s="280"/>
      <c r="D464" s="280"/>
      <c r="E464" s="280"/>
      <c r="F464" s="280"/>
      <c r="G464" s="280"/>
      <c r="H464" s="280"/>
      <c r="I464" s="279"/>
      <c r="J464" s="282"/>
      <c r="K464" s="532" t="s">
        <v>300</v>
      </c>
      <c r="L464" s="533"/>
      <c r="M464" s="306"/>
      <c r="N464" s="304" t="s">
        <v>274</v>
      </c>
      <c r="O464" s="280"/>
      <c r="P464" s="280"/>
      <c r="Q464" s="280"/>
      <c r="R464" s="280"/>
      <c r="S464" s="280"/>
      <c r="T464" s="280"/>
      <c r="U464" s="280"/>
      <c r="V464" s="279"/>
      <c r="W464" s="282"/>
      <c r="X464" s="532" t="s">
        <v>300</v>
      </c>
      <c r="Y464" s="533"/>
    </row>
    <row r="465" spans="1:25" ht="14.25">
      <c r="A465" s="304" t="s">
        <v>275</v>
      </c>
      <c r="B465" s="280"/>
      <c r="C465" s="280"/>
      <c r="D465" s="280"/>
      <c r="E465" s="280"/>
      <c r="F465" s="280"/>
      <c r="G465" s="280"/>
      <c r="H465" s="280"/>
      <c r="I465" s="279"/>
      <c r="J465" s="282"/>
      <c r="K465" s="528" t="s">
        <v>301</v>
      </c>
      <c r="L465" s="529"/>
      <c r="M465" s="306"/>
      <c r="N465" s="304" t="s">
        <v>275</v>
      </c>
      <c r="O465" s="280"/>
      <c r="P465" s="280"/>
      <c r="Q465" s="280"/>
      <c r="R465" s="280"/>
      <c r="S465" s="280"/>
      <c r="T465" s="280"/>
      <c r="U465" s="280"/>
      <c r="V465" s="279"/>
      <c r="W465" s="282"/>
      <c r="X465" s="528" t="s">
        <v>301</v>
      </c>
      <c r="Y465" s="529"/>
    </row>
    <row r="466" spans="1:25" ht="14.25">
      <c r="A466" s="307"/>
      <c r="B466" s="308"/>
      <c r="C466" s="308"/>
      <c r="D466" s="308"/>
      <c r="E466" s="308"/>
      <c r="F466" s="308"/>
      <c r="G466" s="308"/>
      <c r="H466" s="308"/>
      <c r="I466" s="308"/>
      <c r="J466" s="309"/>
      <c r="K466" s="310"/>
      <c r="L466" s="305"/>
      <c r="N466" s="307"/>
      <c r="O466" s="308"/>
      <c r="P466" s="308"/>
      <c r="Q466" s="308"/>
      <c r="R466" s="308"/>
      <c r="S466" s="308"/>
      <c r="T466" s="308"/>
      <c r="U466" s="308"/>
      <c r="V466" s="308"/>
      <c r="W466" s="309"/>
      <c r="X466" s="310"/>
      <c r="Y466" s="305"/>
    </row>
    <row r="467" spans="1:24" ht="48" customHeight="1">
      <c r="A467" s="307"/>
      <c r="B467" s="308"/>
      <c r="C467" s="308"/>
      <c r="D467" s="308"/>
      <c r="E467" s="308"/>
      <c r="F467" s="308"/>
      <c r="G467" s="308"/>
      <c r="H467" s="308"/>
      <c r="I467" s="308"/>
      <c r="J467" s="309"/>
      <c r="K467" s="310"/>
      <c r="L467" s="305"/>
      <c r="M467" s="311"/>
      <c r="N467" s="307"/>
      <c r="O467" s="308"/>
      <c r="P467" s="308"/>
      <c r="Q467" s="308"/>
      <c r="R467" s="308"/>
      <c r="S467" s="308"/>
      <c r="T467" s="308"/>
      <c r="U467" s="308"/>
      <c r="V467" s="308"/>
      <c r="W467" s="309"/>
      <c r="X467" s="310"/>
    </row>
    <row r="468" spans="1:24" ht="69" customHeight="1">
      <c r="A468" s="312"/>
      <c r="B468" s="313"/>
      <c r="C468" s="313"/>
      <c r="D468" s="313"/>
      <c r="E468" s="313"/>
      <c r="F468" s="313"/>
      <c r="G468" s="313"/>
      <c r="H468" s="313"/>
      <c r="I468" s="313"/>
      <c r="J468" s="314"/>
      <c r="K468" s="315"/>
      <c r="L468" s="316"/>
      <c r="M468" s="317"/>
      <c r="N468" s="312"/>
      <c r="O468" s="313"/>
      <c r="P468" s="313"/>
      <c r="Q468" s="313"/>
      <c r="R468" s="313"/>
      <c r="S468" s="313"/>
      <c r="T468" s="313"/>
      <c r="U468" s="313"/>
      <c r="V468" s="313"/>
      <c r="W468" s="314"/>
      <c r="X468" s="315"/>
    </row>
    <row r="469" spans="1:25" ht="26.25">
      <c r="A469" s="536" t="s">
        <v>363</v>
      </c>
      <c r="B469" s="536"/>
      <c r="C469" s="536"/>
      <c r="D469" s="536"/>
      <c r="E469" s="536"/>
      <c r="F469" s="536"/>
      <c r="G469" s="536"/>
      <c r="H469" s="536"/>
      <c r="I469" s="536"/>
      <c r="J469" s="536"/>
      <c r="K469" s="536"/>
      <c r="L469" s="291">
        <v>23</v>
      </c>
      <c r="N469" s="536" t="s">
        <v>362</v>
      </c>
      <c r="O469" s="536"/>
      <c r="P469" s="536"/>
      <c r="Q469" s="536"/>
      <c r="R469" s="536"/>
      <c r="S469" s="536"/>
      <c r="T469" s="536"/>
      <c r="U469" s="536"/>
      <c r="V469" s="536"/>
      <c r="W469" s="536"/>
      <c r="X469" s="536"/>
      <c r="Y469" s="256">
        <v>23</v>
      </c>
    </row>
    <row r="470" spans="1:23" ht="14.25" thickBot="1">
      <c r="A470" s="258"/>
      <c r="C470" s="259"/>
      <c r="D470" s="259" t="s">
        <v>303</v>
      </c>
      <c r="J470" s="292" t="s">
        <v>255</v>
      </c>
      <c r="L470" s="291"/>
      <c r="N470" s="258"/>
      <c r="P470" s="259"/>
      <c r="Q470" s="259" t="s">
        <v>303</v>
      </c>
      <c r="W470" s="292" t="s">
        <v>255</v>
      </c>
    </row>
    <row r="471" spans="1:24" ht="19.5" customHeight="1" thickBot="1">
      <c r="A471" s="261"/>
      <c r="B471" s="553" t="s">
        <v>279</v>
      </c>
      <c r="C471" s="554"/>
      <c r="D471" s="555">
        <f>IF('②選手情報入力'!I32="","",'②選手情報入力'!I32)</f>
      </c>
      <c r="E471" s="556"/>
      <c r="F471" s="556"/>
      <c r="G471" s="557"/>
      <c r="H471" s="320" t="s">
        <v>280</v>
      </c>
      <c r="I471" s="321"/>
      <c r="J471" s="322"/>
      <c r="K471" s="323"/>
      <c r="L471" s="291"/>
      <c r="N471" s="261"/>
      <c r="O471" s="553" t="s">
        <v>279</v>
      </c>
      <c r="P471" s="554"/>
      <c r="Q471" s="555">
        <f>IF('②選手情報入力'!L32="","",'②選手情報入力'!L32)</f>
      </c>
      <c r="R471" s="556"/>
      <c r="S471" s="556"/>
      <c r="T471" s="557"/>
      <c r="U471" s="320" t="s">
        <v>280</v>
      </c>
      <c r="V471" s="321"/>
      <c r="W471" s="322"/>
      <c r="X471" s="323"/>
    </row>
    <row r="472" spans="1:24" ht="21" customHeight="1">
      <c r="A472" s="264" t="s">
        <v>282</v>
      </c>
      <c r="B472" s="564">
        <f>IF('②選手情報入力'!$G$32="","",'②選手情報入力'!$G$32)</f>
      </c>
      <c r="C472" s="565"/>
      <c r="D472" s="558"/>
      <c r="E472" s="559"/>
      <c r="F472" s="559"/>
      <c r="G472" s="560"/>
      <c r="H472" s="568"/>
      <c r="I472" s="569"/>
      <c r="J472" s="569"/>
      <c r="K472" s="570"/>
      <c r="L472" s="291"/>
      <c r="N472" s="264" t="s">
        <v>282</v>
      </c>
      <c r="O472" s="564">
        <f>IF('②選手情報入力'!$G$32="","",'②選手情報入力'!$G$32)</f>
      </c>
      <c r="P472" s="565"/>
      <c r="Q472" s="558"/>
      <c r="R472" s="559"/>
      <c r="S472" s="559"/>
      <c r="T472" s="560"/>
      <c r="U472" s="568"/>
      <c r="V472" s="569"/>
      <c r="W472" s="569"/>
      <c r="X472" s="570"/>
    </row>
    <row r="473" spans="1:24" ht="19.5" customHeight="1" thickBot="1">
      <c r="A473" s="266"/>
      <c r="B473" s="566"/>
      <c r="C473" s="567"/>
      <c r="D473" s="561"/>
      <c r="E473" s="562"/>
      <c r="F473" s="562"/>
      <c r="G473" s="563"/>
      <c r="H473" s="571"/>
      <c r="I473" s="572"/>
      <c r="J473" s="572"/>
      <c r="K473" s="573"/>
      <c r="L473" s="291"/>
      <c r="N473" s="266"/>
      <c r="O473" s="566"/>
      <c r="P473" s="567"/>
      <c r="Q473" s="561"/>
      <c r="R473" s="562"/>
      <c r="S473" s="562"/>
      <c r="T473" s="563"/>
      <c r="U473" s="571"/>
      <c r="V473" s="572"/>
      <c r="W473" s="572"/>
      <c r="X473" s="573"/>
    </row>
    <row r="474" spans="1:24" ht="14.25">
      <c r="A474" s="293" t="s">
        <v>6</v>
      </c>
      <c r="B474" s="294"/>
      <c r="C474" s="270" t="s">
        <v>271</v>
      </c>
      <c r="D474" s="579">
        <f>IF('②選手情報入力'!$E$32="","",'②選手情報入力'!$E$32)</f>
      </c>
      <c r="E474" s="580"/>
      <c r="F474" s="580"/>
      <c r="G474" s="581"/>
      <c r="H474" s="571"/>
      <c r="I474" s="572"/>
      <c r="J474" s="572"/>
      <c r="K474" s="573"/>
      <c r="L474" s="291"/>
      <c r="N474" s="293" t="s">
        <v>6</v>
      </c>
      <c r="O474" s="294"/>
      <c r="P474" s="270" t="s">
        <v>271</v>
      </c>
      <c r="Q474" s="579">
        <f>IF('②選手情報入力'!$E$32="","",'②選手情報入力'!$E$32)</f>
      </c>
      <c r="R474" s="580"/>
      <c r="S474" s="580"/>
      <c r="T474" s="581"/>
      <c r="U474" s="571"/>
      <c r="V474" s="572"/>
      <c r="W474" s="572"/>
      <c r="X474" s="573"/>
    </row>
    <row r="475" spans="1:24" ht="14.25" customHeight="1">
      <c r="A475" s="582">
        <f>IF('②選手情報入力'!$B$32="","",'②選手情報入力'!$B$32)</f>
      </c>
      <c r="B475" s="583"/>
      <c r="C475" s="577" t="s">
        <v>286</v>
      </c>
      <c r="D475" s="586">
        <f>IF('②選手情報入力'!$D$32="","",'②選手情報入力'!$D$32)</f>
      </c>
      <c r="E475" s="587"/>
      <c r="F475" s="587"/>
      <c r="G475" s="588"/>
      <c r="H475" s="571"/>
      <c r="I475" s="572"/>
      <c r="J475" s="572"/>
      <c r="K475" s="573"/>
      <c r="L475" s="291"/>
      <c r="N475" s="582">
        <f>IF('②選手情報入力'!$B$32="","",'②選手情報入力'!$B$32)</f>
      </c>
      <c r="O475" s="583"/>
      <c r="P475" s="577" t="s">
        <v>286</v>
      </c>
      <c r="Q475" s="586">
        <f>IF('②選手情報入力'!$D$32="","",'②選手情報入力'!$D$32)</f>
      </c>
      <c r="R475" s="587"/>
      <c r="S475" s="587"/>
      <c r="T475" s="588"/>
      <c r="U475" s="571"/>
      <c r="V475" s="572"/>
      <c r="W475" s="572"/>
      <c r="X475" s="573"/>
    </row>
    <row r="476" spans="1:24" ht="13.5" customHeight="1" thickBot="1">
      <c r="A476" s="584"/>
      <c r="B476" s="585"/>
      <c r="C476" s="578"/>
      <c r="D476" s="589"/>
      <c r="E476" s="590"/>
      <c r="F476" s="590"/>
      <c r="G476" s="591"/>
      <c r="H476" s="574"/>
      <c r="I476" s="575"/>
      <c r="J476" s="575"/>
      <c r="K476" s="576"/>
      <c r="L476" s="291"/>
      <c r="N476" s="584"/>
      <c r="O476" s="585"/>
      <c r="P476" s="578"/>
      <c r="Q476" s="589"/>
      <c r="R476" s="590"/>
      <c r="S476" s="590"/>
      <c r="T476" s="591"/>
      <c r="U476" s="574"/>
      <c r="V476" s="575"/>
      <c r="W476" s="575"/>
      <c r="X476" s="576"/>
    </row>
    <row r="477" spans="1:24" ht="20.25" customHeight="1" thickBot="1" thickTop="1">
      <c r="A477" s="592" t="s">
        <v>289</v>
      </c>
      <c r="B477" s="595" t="s">
        <v>290</v>
      </c>
      <c r="C477" s="596"/>
      <c r="D477" s="596"/>
      <c r="E477" s="597"/>
      <c r="F477" s="598" t="s">
        <v>291</v>
      </c>
      <c r="G477" s="599"/>
      <c r="H477" s="600">
        <f>'①団体情報入力'!$D$5</f>
        <v>0</v>
      </c>
      <c r="I477" s="601"/>
      <c r="J477" s="601"/>
      <c r="K477" s="602"/>
      <c r="L477" s="291"/>
      <c r="N477" s="592" t="s">
        <v>289</v>
      </c>
      <c r="O477" s="595" t="s">
        <v>290</v>
      </c>
      <c r="P477" s="596"/>
      <c r="Q477" s="596"/>
      <c r="R477" s="597"/>
      <c r="S477" s="598" t="s">
        <v>291</v>
      </c>
      <c r="T477" s="599"/>
      <c r="U477" s="600">
        <f>'①団体情報入力'!$D$5</f>
        <v>0</v>
      </c>
      <c r="V477" s="601"/>
      <c r="W477" s="601"/>
      <c r="X477" s="602"/>
    </row>
    <row r="478" spans="1:24" ht="12.75" customHeight="1">
      <c r="A478" s="593"/>
      <c r="B478" s="603"/>
      <c r="C478" s="604"/>
      <c r="D478" s="604"/>
      <c r="E478" s="605"/>
      <c r="F478" s="295" t="s">
        <v>293</v>
      </c>
      <c r="G478" s="270" t="s">
        <v>294</v>
      </c>
      <c r="H478" s="269"/>
      <c r="I478" s="270" t="s">
        <v>264</v>
      </c>
      <c r="J478" s="269"/>
      <c r="K478" s="296" t="s">
        <v>295</v>
      </c>
      <c r="L478" s="297"/>
      <c r="M478" s="298"/>
      <c r="N478" s="593"/>
      <c r="O478" s="603"/>
      <c r="P478" s="604"/>
      <c r="Q478" s="604"/>
      <c r="R478" s="605"/>
      <c r="S478" s="295" t="s">
        <v>293</v>
      </c>
      <c r="T478" s="270" t="s">
        <v>294</v>
      </c>
      <c r="U478" s="269"/>
      <c r="V478" s="270" t="s">
        <v>264</v>
      </c>
      <c r="W478" s="269"/>
      <c r="X478" s="296" t="s">
        <v>295</v>
      </c>
    </row>
    <row r="479" spans="1:24" ht="12.75" customHeight="1">
      <c r="A479" s="593"/>
      <c r="B479" s="606"/>
      <c r="C479" s="607"/>
      <c r="D479" s="607"/>
      <c r="E479" s="608"/>
      <c r="F479" s="612"/>
      <c r="G479" s="614"/>
      <c r="H479" s="615"/>
      <c r="I479" s="618">
        <f>IF('②選手情報入力'!J32="","",'②選手情報入力'!J32)</f>
      </c>
      <c r="J479" s="619"/>
      <c r="K479" s="622"/>
      <c r="L479" s="291"/>
      <c r="N479" s="593"/>
      <c r="O479" s="606"/>
      <c r="P479" s="607"/>
      <c r="Q479" s="607"/>
      <c r="R479" s="608"/>
      <c r="S479" s="612"/>
      <c r="T479" s="614"/>
      <c r="U479" s="615"/>
      <c r="V479" s="618">
        <f>IF('②選手情報入力'!M32="","",'②選手情報入力'!M32)</f>
      </c>
      <c r="W479" s="619"/>
      <c r="X479" s="622"/>
    </row>
    <row r="480" spans="1:24" ht="12.75" customHeight="1">
      <c r="A480" s="594"/>
      <c r="B480" s="609"/>
      <c r="C480" s="610"/>
      <c r="D480" s="610"/>
      <c r="E480" s="611"/>
      <c r="F480" s="613"/>
      <c r="G480" s="616"/>
      <c r="H480" s="617"/>
      <c r="I480" s="620"/>
      <c r="J480" s="621"/>
      <c r="K480" s="623"/>
      <c r="L480" s="291"/>
      <c r="N480" s="594"/>
      <c r="O480" s="609"/>
      <c r="P480" s="610"/>
      <c r="Q480" s="610"/>
      <c r="R480" s="611"/>
      <c r="S480" s="613"/>
      <c r="T480" s="616"/>
      <c r="U480" s="617"/>
      <c r="V480" s="620"/>
      <c r="W480" s="621"/>
      <c r="X480" s="623"/>
    </row>
    <row r="481" spans="1:24" ht="14.25" customHeight="1">
      <c r="A481" s="339" t="s">
        <v>296</v>
      </c>
      <c r="B481" s="537"/>
      <c r="C481" s="538"/>
      <c r="D481" s="538"/>
      <c r="E481" s="539"/>
      <c r="F481" s="543"/>
      <c r="G481" s="545"/>
      <c r="H481" s="546"/>
      <c r="I481" s="549" t="str">
        <f>IF('②選手情報入力'!K32="","同上",'②選手情報入力'!K32)</f>
        <v>同上</v>
      </c>
      <c r="J481" s="550"/>
      <c r="K481" s="534"/>
      <c r="L481" s="291"/>
      <c r="N481" s="339" t="s">
        <v>296</v>
      </c>
      <c r="O481" s="537"/>
      <c r="P481" s="538"/>
      <c r="Q481" s="538"/>
      <c r="R481" s="539"/>
      <c r="S481" s="543"/>
      <c r="T481" s="545"/>
      <c r="U481" s="546"/>
      <c r="V481" s="549" t="str">
        <f>IF('②選手情報入力'!N32="","同上",'②選手情報入力'!N32)</f>
        <v>同上</v>
      </c>
      <c r="W481" s="550"/>
      <c r="X481" s="534"/>
    </row>
    <row r="482" spans="1:24" ht="15" customHeight="1" thickBot="1">
      <c r="A482" s="340" t="s">
        <v>297</v>
      </c>
      <c r="B482" s="540"/>
      <c r="C482" s="541"/>
      <c r="D482" s="541"/>
      <c r="E482" s="542"/>
      <c r="F482" s="544"/>
      <c r="G482" s="547"/>
      <c r="H482" s="548"/>
      <c r="I482" s="551"/>
      <c r="J482" s="552"/>
      <c r="K482" s="535"/>
      <c r="L482" s="291"/>
      <c r="N482" s="340" t="s">
        <v>297</v>
      </c>
      <c r="O482" s="540"/>
      <c r="P482" s="541"/>
      <c r="Q482" s="541"/>
      <c r="R482" s="542"/>
      <c r="S482" s="544"/>
      <c r="T482" s="547"/>
      <c r="U482" s="548"/>
      <c r="V482" s="551"/>
      <c r="W482" s="552"/>
      <c r="X482" s="535"/>
    </row>
    <row r="483" spans="1:24" ht="15" thickBot="1">
      <c r="A483" s="299" t="s">
        <v>298</v>
      </c>
      <c r="B483" s="300" t="s">
        <v>299</v>
      </c>
      <c r="C483" s="301"/>
      <c r="D483" s="301"/>
      <c r="E483" s="301"/>
      <c r="F483" s="301"/>
      <c r="G483" s="301"/>
      <c r="H483" s="301"/>
      <c r="I483" s="301"/>
      <c r="J483" s="301"/>
      <c r="K483" s="302"/>
      <c r="L483" s="291"/>
      <c r="N483" s="299" t="s">
        <v>298</v>
      </c>
      <c r="O483" s="300" t="s">
        <v>299</v>
      </c>
      <c r="P483" s="301"/>
      <c r="Q483" s="301"/>
      <c r="R483" s="301"/>
      <c r="S483" s="301"/>
      <c r="T483" s="301"/>
      <c r="U483" s="301"/>
      <c r="V483" s="301"/>
      <c r="W483" s="301"/>
      <c r="X483" s="302"/>
    </row>
    <row r="484" spans="1:24" ht="13.5">
      <c r="A484" s="303"/>
      <c r="B484" s="280"/>
      <c r="C484" s="280"/>
      <c r="D484" s="280"/>
      <c r="E484" s="280"/>
      <c r="F484" s="280"/>
      <c r="G484" s="280"/>
      <c r="H484" s="280"/>
      <c r="I484" s="280"/>
      <c r="J484" s="280"/>
      <c r="K484" s="281"/>
      <c r="L484" s="291"/>
      <c r="N484" s="303"/>
      <c r="O484" s="280"/>
      <c r="P484" s="280"/>
      <c r="Q484" s="280"/>
      <c r="R484" s="280"/>
      <c r="S484" s="280"/>
      <c r="T484" s="280"/>
      <c r="U484" s="280"/>
      <c r="V484" s="280"/>
      <c r="W484" s="280"/>
      <c r="X484" s="281"/>
    </row>
    <row r="485" spans="1:25" ht="14.25">
      <c r="A485" s="304" t="s">
        <v>273</v>
      </c>
      <c r="B485" s="280"/>
      <c r="C485" s="280"/>
      <c r="D485" s="280"/>
      <c r="E485" s="280"/>
      <c r="F485" s="280"/>
      <c r="G485" s="280"/>
      <c r="H485" s="280"/>
      <c r="I485" s="279"/>
      <c r="J485" s="282"/>
      <c r="K485" s="530" t="s">
        <v>364</v>
      </c>
      <c r="L485" s="531"/>
      <c r="M485" s="306"/>
      <c r="N485" s="304" t="s">
        <v>273</v>
      </c>
      <c r="O485" s="280"/>
      <c r="P485" s="280"/>
      <c r="Q485" s="280"/>
      <c r="R485" s="280"/>
      <c r="S485" s="280"/>
      <c r="T485" s="280"/>
      <c r="U485" s="280"/>
      <c r="V485" s="279"/>
      <c r="W485" s="282"/>
      <c r="X485" s="530" t="s">
        <v>364</v>
      </c>
      <c r="Y485" s="531"/>
    </row>
    <row r="486" spans="1:25" ht="14.25">
      <c r="A486" s="304" t="s">
        <v>274</v>
      </c>
      <c r="B486" s="280"/>
      <c r="C486" s="280"/>
      <c r="D486" s="280"/>
      <c r="E486" s="280"/>
      <c r="F486" s="280"/>
      <c r="G486" s="280"/>
      <c r="H486" s="280"/>
      <c r="I486" s="279"/>
      <c r="J486" s="282"/>
      <c r="K486" s="532" t="s">
        <v>300</v>
      </c>
      <c r="L486" s="533"/>
      <c r="M486" s="306"/>
      <c r="N486" s="304" t="s">
        <v>274</v>
      </c>
      <c r="O486" s="280"/>
      <c r="P486" s="280"/>
      <c r="Q486" s="280"/>
      <c r="R486" s="280"/>
      <c r="S486" s="280"/>
      <c r="T486" s="280"/>
      <c r="U486" s="280"/>
      <c r="V486" s="279"/>
      <c r="W486" s="282"/>
      <c r="X486" s="532" t="s">
        <v>300</v>
      </c>
      <c r="Y486" s="533"/>
    </row>
    <row r="487" spans="1:25" ht="14.25">
      <c r="A487" s="304" t="s">
        <v>275</v>
      </c>
      <c r="B487" s="280"/>
      <c r="C487" s="280"/>
      <c r="D487" s="280"/>
      <c r="E487" s="280"/>
      <c r="F487" s="280"/>
      <c r="G487" s="280"/>
      <c r="H487" s="280"/>
      <c r="I487" s="279"/>
      <c r="J487" s="282"/>
      <c r="K487" s="528" t="s">
        <v>301</v>
      </c>
      <c r="L487" s="529"/>
      <c r="M487" s="306"/>
      <c r="N487" s="304" t="s">
        <v>275</v>
      </c>
      <c r="O487" s="280"/>
      <c r="P487" s="280"/>
      <c r="Q487" s="280"/>
      <c r="R487" s="280"/>
      <c r="S487" s="280"/>
      <c r="T487" s="280"/>
      <c r="U487" s="280"/>
      <c r="V487" s="279"/>
      <c r="W487" s="282"/>
      <c r="X487" s="528" t="s">
        <v>301</v>
      </c>
      <c r="Y487" s="529"/>
    </row>
    <row r="488" spans="1:24" ht="14.25">
      <c r="A488" s="307"/>
      <c r="B488" s="308"/>
      <c r="C488" s="308"/>
      <c r="D488" s="308"/>
      <c r="E488" s="308"/>
      <c r="F488" s="308"/>
      <c r="G488" s="308"/>
      <c r="H488" s="308"/>
      <c r="I488" s="308"/>
      <c r="J488" s="309"/>
      <c r="K488" s="310"/>
      <c r="L488" s="305"/>
      <c r="M488" s="311"/>
      <c r="N488" s="307"/>
      <c r="O488" s="308"/>
      <c r="P488" s="308"/>
      <c r="Q488" s="308"/>
      <c r="R488" s="308"/>
      <c r="S488" s="308"/>
      <c r="T488" s="308"/>
      <c r="U488" s="308"/>
      <c r="V488" s="308"/>
      <c r="W488" s="309"/>
      <c r="X488" s="310"/>
    </row>
    <row r="489" spans="1:24" ht="8.25" customHeight="1">
      <c r="A489" s="312"/>
      <c r="B489" s="313"/>
      <c r="C489" s="313"/>
      <c r="D489" s="313"/>
      <c r="E489" s="313"/>
      <c r="F489" s="313"/>
      <c r="G489" s="313"/>
      <c r="H489" s="313"/>
      <c r="I489" s="313"/>
      <c r="J489" s="314"/>
      <c r="K489" s="315"/>
      <c r="L489" s="316"/>
      <c r="M489" s="317"/>
      <c r="N489" s="312"/>
      <c r="O489" s="313"/>
      <c r="P489" s="313"/>
      <c r="Q489" s="313"/>
      <c r="R489" s="313"/>
      <c r="S489" s="313"/>
      <c r="T489" s="313"/>
      <c r="U489" s="313"/>
      <c r="V489" s="313"/>
      <c r="W489" s="314"/>
      <c r="X489" s="315"/>
    </row>
    <row r="490" spans="1:25" ht="26.25">
      <c r="A490" s="536" t="s">
        <v>362</v>
      </c>
      <c r="B490" s="536"/>
      <c r="C490" s="536"/>
      <c r="D490" s="536"/>
      <c r="E490" s="536"/>
      <c r="F490" s="536"/>
      <c r="G490" s="536"/>
      <c r="H490" s="536"/>
      <c r="I490" s="536"/>
      <c r="J490" s="536"/>
      <c r="K490" s="536"/>
      <c r="L490" s="291">
        <v>24</v>
      </c>
      <c r="N490" s="536" t="s">
        <v>362</v>
      </c>
      <c r="O490" s="536"/>
      <c r="P490" s="536"/>
      <c r="Q490" s="536"/>
      <c r="R490" s="536"/>
      <c r="S490" s="536"/>
      <c r="T490" s="536"/>
      <c r="U490" s="536"/>
      <c r="V490" s="536"/>
      <c r="W490" s="536"/>
      <c r="X490" s="536"/>
      <c r="Y490" s="256">
        <v>24</v>
      </c>
    </row>
    <row r="491" spans="1:23" ht="14.25" thickBot="1">
      <c r="A491" s="258"/>
      <c r="C491" s="259"/>
      <c r="D491" s="259" t="s">
        <v>303</v>
      </c>
      <c r="J491" s="292" t="s">
        <v>255</v>
      </c>
      <c r="L491" s="291"/>
      <c r="N491" s="258"/>
      <c r="P491" s="259"/>
      <c r="Q491" s="259" t="s">
        <v>303</v>
      </c>
      <c r="W491" s="292" t="s">
        <v>255</v>
      </c>
    </row>
    <row r="492" spans="1:24" ht="19.5" customHeight="1" thickBot="1">
      <c r="A492" s="261"/>
      <c r="B492" s="553" t="s">
        <v>279</v>
      </c>
      <c r="C492" s="554"/>
      <c r="D492" s="555">
        <f>IF('②選手情報入力'!I33="","",'②選手情報入力'!I33)</f>
      </c>
      <c r="E492" s="556"/>
      <c r="F492" s="556"/>
      <c r="G492" s="557"/>
      <c r="H492" s="320" t="s">
        <v>280</v>
      </c>
      <c r="I492" s="321"/>
      <c r="J492" s="322"/>
      <c r="K492" s="323"/>
      <c r="L492" s="291"/>
      <c r="N492" s="261"/>
      <c r="O492" s="553" t="s">
        <v>279</v>
      </c>
      <c r="P492" s="554"/>
      <c r="Q492" s="555">
        <f>IF('②選手情報入力'!L33="","",'②選手情報入力'!L33)</f>
      </c>
      <c r="R492" s="556"/>
      <c r="S492" s="556"/>
      <c r="T492" s="557"/>
      <c r="U492" s="320" t="s">
        <v>280</v>
      </c>
      <c r="V492" s="321"/>
      <c r="W492" s="322"/>
      <c r="X492" s="323"/>
    </row>
    <row r="493" spans="1:24" ht="21" customHeight="1">
      <c r="A493" s="264" t="s">
        <v>282</v>
      </c>
      <c r="B493" s="564">
        <f>IF('②選手情報入力'!$G$33="","",'②選手情報入力'!$G$33)</f>
      </c>
      <c r="C493" s="565"/>
      <c r="D493" s="558"/>
      <c r="E493" s="559"/>
      <c r="F493" s="559"/>
      <c r="G493" s="560"/>
      <c r="H493" s="568"/>
      <c r="I493" s="569"/>
      <c r="J493" s="569"/>
      <c r="K493" s="570"/>
      <c r="L493" s="291"/>
      <c r="N493" s="264" t="s">
        <v>282</v>
      </c>
      <c r="O493" s="564">
        <f>IF('②選手情報入力'!$G$33="","",'②選手情報入力'!$G$33)</f>
      </c>
      <c r="P493" s="565"/>
      <c r="Q493" s="558"/>
      <c r="R493" s="559"/>
      <c r="S493" s="559"/>
      <c r="T493" s="560"/>
      <c r="U493" s="568"/>
      <c r="V493" s="569"/>
      <c r="W493" s="569"/>
      <c r="X493" s="570"/>
    </row>
    <row r="494" spans="1:24" ht="19.5" customHeight="1" thickBot="1">
      <c r="A494" s="266"/>
      <c r="B494" s="566"/>
      <c r="C494" s="567"/>
      <c r="D494" s="561"/>
      <c r="E494" s="562"/>
      <c r="F494" s="562"/>
      <c r="G494" s="563"/>
      <c r="H494" s="571"/>
      <c r="I494" s="572"/>
      <c r="J494" s="572"/>
      <c r="K494" s="573"/>
      <c r="L494" s="291"/>
      <c r="N494" s="266"/>
      <c r="O494" s="566"/>
      <c r="P494" s="567"/>
      <c r="Q494" s="561"/>
      <c r="R494" s="562"/>
      <c r="S494" s="562"/>
      <c r="T494" s="563"/>
      <c r="U494" s="571"/>
      <c r="V494" s="572"/>
      <c r="W494" s="572"/>
      <c r="X494" s="573"/>
    </row>
    <row r="495" spans="1:24" ht="14.25">
      <c r="A495" s="293" t="s">
        <v>6</v>
      </c>
      <c r="B495" s="294"/>
      <c r="C495" s="270" t="s">
        <v>271</v>
      </c>
      <c r="D495" s="579">
        <f>IF('②選手情報入力'!$E$33="","",'②選手情報入力'!$E$33)</f>
      </c>
      <c r="E495" s="580"/>
      <c r="F495" s="580"/>
      <c r="G495" s="581"/>
      <c r="H495" s="571"/>
      <c r="I495" s="572"/>
      <c r="J495" s="572"/>
      <c r="K495" s="573"/>
      <c r="L495" s="291"/>
      <c r="N495" s="293" t="s">
        <v>6</v>
      </c>
      <c r="O495" s="294"/>
      <c r="P495" s="270" t="s">
        <v>271</v>
      </c>
      <c r="Q495" s="579">
        <f>IF('②選手情報入力'!$E$33="","",'②選手情報入力'!$E$33)</f>
      </c>
      <c r="R495" s="580"/>
      <c r="S495" s="580"/>
      <c r="T495" s="581"/>
      <c r="U495" s="571"/>
      <c r="V495" s="572"/>
      <c r="W495" s="572"/>
      <c r="X495" s="573"/>
    </row>
    <row r="496" spans="1:24" ht="14.25" customHeight="1">
      <c r="A496" s="582">
        <f>IF('②選手情報入力'!$B$33="","",'②選手情報入力'!$B$33)</f>
      </c>
      <c r="B496" s="583"/>
      <c r="C496" s="577" t="s">
        <v>286</v>
      </c>
      <c r="D496" s="586">
        <f>IF('②選手情報入力'!$D$33="","",'②選手情報入力'!$D$33)</f>
      </c>
      <c r="E496" s="587"/>
      <c r="F496" s="587"/>
      <c r="G496" s="588"/>
      <c r="H496" s="571"/>
      <c r="I496" s="572"/>
      <c r="J496" s="572"/>
      <c r="K496" s="573"/>
      <c r="L496" s="291"/>
      <c r="N496" s="582">
        <f>IF('②選手情報入力'!$B$33="","",'②選手情報入力'!$B$33)</f>
      </c>
      <c r="O496" s="583"/>
      <c r="P496" s="577" t="s">
        <v>286</v>
      </c>
      <c r="Q496" s="586">
        <f>IF('②選手情報入力'!$D$33="","",'②選手情報入力'!$D$33)</f>
      </c>
      <c r="R496" s="587"/>
      <c r="S496" s="587"/>
      <c r="T496" s="588"/>
      <c r="U496" s="571"/>
      <c r="V496" s="572"/>
      <c r="W496" s="572"/>
      <c r="X496" s="573"/>
    </row>
    <row r="497" spans="1:24" ht="13.5" customHeight="1" thickBot="1">
      <c r="A497" s="584"/>
      <c r="B497" s="585"/>
      <c r="C497" s="578"/>
      <c r="D497" s="589"/>
      <c r="E497" s="590"/>
      <c r="F497" s="590"/>
      <c r="G497" s="591"/>
      <c r="H497" s="574"/>
      <c r="I497" s="575"/>
      <c r="J497" s="575"/>
      <c r="K497" s="576"/>
      <c r="L497" s="291"/>
      <c r="N497" s="584"/>
      <c r="O497" s="585"/>
      <c r="P497" s="578"/>
      <c r="Q497" s="589"/>
      <c r="R497" s="590"/>
      <c r="S497" s="590"/>
      <c r="T497" s="591"/>
      <c r="U497" s="574"/>
      <c r="V497" s="575"/>
      <c r="W497" s="575"/>
      <c r="X497" s="576"/>
    </row>
    <row r="498" spans="1:24" ht="20.25" customHeight="1" thickBot="1" thickTop="1">
      <c r="A498" s="592" t="s">
        <v>289</v>
      </c>
      <c r="B498" s="595" t="s">
        <v>290</v>
      </c>
      <c r="C498" s="596"/>
      <c r="D498" s="596"/>
      <c r="E498" s="597"/>
      <c r="F498" s="598" t="s">
        <v>291</v>
      </c>
      <c r="G498" s="599"/>
      <c r="H498" s="600">
        <f>'①団体情報入力'!$D$5</f>
        <v>0</v>
      </c>
      <c r="I498" s="601"/>
      <c r="J498" s="601"/>
      <c r="K498" s="602"/>
      <c r="L498" s="291"/>
      <c r="N498" s="592" t="s">
        <v>289</v>
      </c>
      <c r="O498" s="595" t="s">
        <v>290</v>
      </c>
      <c r="P498" s="596"/>
      <c r="Q498" s="596"/>
      <c r="R498" s="597"/>
      <c r="S498" s="598" t="s">
        <v>291</v>
      </c>
      <c r="T498" s="599"/>
      <c r="U498" s="600">
        <f>'①団体情報入力'!$D$5</f>
        <v>0</v>
      </c>
      <c r="V498" s="601"/>
      <c r="W498" s="601"/>
      <c r="X498" s="602"/>
    </row>
    <row r="499" spans="1:24" ht="12.75" customHeight="1">
      <c r="A499" s="593"/>
      <c r="B499" s="603"/>
      <c r="C499" s="604"/>
      <c r="D499" s="604"/>
      <c r="E499" s="605"/>
      <c r="F499" s="295" t="s">
        <v>293</v>
      </c>
      <c r="G499" s="270" t="s">
        <v>294</v>
      </c>
      <c r="H499" s="269"/>
      <c r="I499" s="270" t="s">
        <v>264</v>
      </c>
      <c r="J499" s="269"/>
      <c r="K499" s="296" t="s">
        <v>295</v>
      </c>
      <c r="L499" s="297"/>
      <c r="M499" s="298"/>
      <c r="N499" s="593"/>
      <c r="O499" s="603"/>
      <c r="P499" s="604"/>
      <c r="Q499" s="604"/>
      <c r="R499" s="605"/>
      <c r="S499" s="295" t="s">
        <v>293</v>
      </c>
      <c r="T499" s="270" t="s">
        <v>294</v>
      </c>
      <c r="U499" s="269"/>
      <c r="V499" s="270" t="s">
        <v>264</v>
      </c>
      <c r="W499" s="269"/>
      <c r="X499" s="296" t="s">
        <v>295</v>
      </c>
    </row>
    <row r="500" spans="1:24" ht="12.75" customHeight="1">
      <c r="A500" s="593"/>
      <c r="B500" s="606"/>
      <c r="C500" s="607"/>
      <c r="D500" s="607"/>
      <c r="E500" s="608"/>
      <c r="F500" s="612"/>
      <c r="G500" s="614"/>
      <c r="H500" s="615"/>
      <c r="I500" s="618">
        <f>IF('②選手情報入力'!J33="","",'②選手情報入力'!J33)</f>
      </c>
      <c r="J500" s="619"/>
      <c r="K500" s="622"/>
      <c r="L500" s="291"/>
      <c r="N500" s="593"/>
      <c r="O500" s="606"/>
      <c r="P500" s="607"/>
      <c r="Q500" s="607"/>
      <c r="R500" s="608"/>
      <c r="S500" s="612"/>
      <c r="T500" s="614"/>
      <c r="U500" s="615"/>
      <c r="V500" s="618">
        <f>IF('②選手情報入力'!M33="","",'②選手情報入力'!M33)</f>
      </c>
      <c r="W500" s="619"/>
      <c r="X500" s="622"/>
    </row>
    <row r="501" spans="1:24" ht="12.75" customHeight="1">
      <c r="A501" s="594"/>
      <c r="B501" s="609"/>
      <c r="C501" s="610"/>
      <c r="D501" s="610"/>
      <c r="E501" s="611"/>
      <c r="F501" s="613"/>
      <c r="G501" s="616"/>
      <c r="H501" s="617"/>
      <c r="I501" s="620"/>
      <c r="J501" s="621"/>
      <c r="K501" s="623"/>
      <c r="L501" s="291"/>
      <c r="N501" s="594"/>
      <c r="O501" s="609"/>
      <c r="P501" s="610"/>
      <c r="Q501" s="610"/>
      <c r="R501" s="611"/>
      <c r="S501" s="613"/>
      <c r="T501" s="616"/>
      <c r="U501" s="617"/>
      <c r="V501" s="620"/>
      <c r="W501" s="621"/>
      <c r="X501" s="623"/>
    </row>
    <row r="502" spans="1:24" ht="14.25" customHeight="1">
      <c r="A502" s="339" t="s">
        <v>296</v>
      </c>
      <c r="B502" s="537"/>
      <c r="C502" s="538"/>
      <c r="D502" s="538"/>
      <c r="E502" s="539"/>
      <c r="F502" s="543"/>
      <c r="G502" s="545"/>
      <c r="H502" s="546"/>
      <c r="I502" s="549" t="str">
        <f>IF('②選手情報入力'!K33="","同上",'②選手情報入力'!K33)</f>
        <v>同上</v>
      </c>
      <c r="J502" s="550"/>
      <c r="K502" s="534"/>
      <c r="L502" s="291"/>
      <c r="N502" s="339" t="s">
        <v>296</v>
      </c>
      <c r="O502" s="537"/>
      <c r="P502" s="538"/>
      <c r="Q502" s="538"/>
      <c r="R502" s="539"/>
      <c r="S502" s="543"/>
      <c r="T502" s="545"/>
      <c r="U502" s="546"/>
      <c r="V502" s="549" t="str">
        <f>IF('②選手情報入力'!N33="","同上",'②選手情報入力'!N33)</f>
        <v>同上</v>
      </c>
      <c r="W502" s="550"/>
      <c r="X502" s="534"/>
    </row>
    <row r="503" spans="1:24" ht="15" customHeight="1" thickBot="1">
      <c r="A503" s="340" t="s">
        <v>297</v>
      </c>
      <c r="B503" s="540"/>
      <c r="C503" s="541"/>
      <c r="D503" s="541"/>
      <c r="E503" s="542"/>
      <c r="F503" s="544"/>
      <c r="G503" s="547"/>
      <c r="H503" s="548"/>
      <c r="I503" s="551"/>
      <c r="J503" s="552"/>
      <c r="K503" s="535"/>
      <c r="L503" s="291"/>
      <c r="N503" s="340" t="s">
        <v>297</v>
      </c>
      <c r="O503" s="540"/>
      <c r="P503" s="541"/>
      <c r="Q503" s="541"/>
      <c r="R503" s="542"/>
      <c r="S503" s="544"/>
      <c r="T503" s="547"/>
      <c r="U503" s="548"/>
      <c r="V503" s="551"/>
      <c r="W503" s="552"/>
      <c r="X503" s="535"/>
    </row>
    <row r="504" spans="1:24" ht="15" thickBot="1">
      <c r="A504" s="299" t="s">
        <v>298</v>
      </c>
      <c r="B504" s="300" t="s">
        <v>299</v>
      </c>
      <c r="C504" s="301"/>
      <c r="D504" s="301"/>
      <c r="E504" s="301"/>
      <c r="F504" s="301"/>
      <c r="G504" s="301"/>
      <c r="H504" s="301"/>
      <c r="I504" s="301"/>
      <c r="J504" s="301"/>
      <c r="K504" s="302"/>
      <c r="L504" s="291"/>
      <c r="N504" s="299" t="s">
        <v>298</v>
      </c>
      <c r="O504" s="300" t="s">
        <v>299</v>
      </c>
      <c r="P504" s="301"/>
      <c r="Q504" s="301"/>
      <c r="R504" s="301"/>
      <c r="S504" s="301"/>
      <c r="T504" s="301"/>
      <c r="U504" s="301"/>
      <c r="V504" s="301"/>
      <c r="W504" s="301"/>
      <c r="X504" s="302"/>
    </row>
    <row r="505" spans="1:24" ht="13.5">
      <c r="A505" s="303"/>
      <c r="B505" s="280"/>
      <c r="C505" s="280"/>
      <c r="D505" s="280"/>
      <c r="E505" s="280"/>
      <c r="F505" s="280"/>
      <c r="G505" s="280"/>
      <c r="H505" s="280"/>
      <c r="I505" s="280"/>
      <c r="J505" s="280"/>
      <c r="K505" s="281"/>
      <c r="L505" s="291"/>
      <c r="N505" s="303"/>
      <c r="O505" s="280"/>
      <c r="P505" s="280"/>
      <c r="Q505" s="280"/>
      <c r="R505" s="280"/>
      <c r="S505" s="280"/>
      <c r="T505" s="280"/>
      <c r="U505" s="280"/>
      <c r="V505" s="280"/>
      <c r="W505" s="280"/>
      <c r="X505" s="281"/>
    </row>
    <row r="506" spans="1:25" ht="14.25">
      <c r="A506" s="304" t="s">
        <v>273</v>
      </c>
      <c r="B506" s="280"/>
      <c r="C506" s="280"/>
      <c r="D506" s="280"/>
      <c r="E506" s="280"/>
      <c r="F506" s="280"/>
      <c r="G506" s="280"/>
      <c r="H506" s="280"/>
      <c r="I506" s="279"/>
      <c r="J506" s="282"/>
      <c r="K506" s="530" t="s">
        <v>364</v>
      </c>
      <c r="L506" s="531"/>
      <c r="M506" s="306"/>
      <c r="N506" s="304" t="s">
        <v>273</v>
      </c>
      <c r="O506" s="280"/>
      <c r="P506" s="280"/>
      <c r="Q506" s="280"/>
      <c r="R506" s="280"/>
      <c r="S506" s="280"/>
      <c r="T506" s="280"/>
      <c r="U506" s="280"/>
      <c r="V506" s="279"/>
      <c r="W506" s="282"/>
      <c r="X506" s="530" t="s">
        <v>364</v>
      </c>
      <c r="Y506" s="531"/>
    </row>
    <row r="507" spans="1:25" ht="14.25">
      <c r="A507" s="304" t="s">
        <v>274</v>
      </c>
      <c r="B507" s="280"/>
      <c r="C507" s="280"/>
      <c r="D507" s="280"/>
      <c r="E507" s="280"/>
      <c r="F507" s="280"/>
      <c r="G507" s="280"/>
      <c r="H507" s="280"/>
      <c r="I507" s="279"/>
      <c r="J507" s="282"/>
      <c r="K507" s="532" t="s">
        <v>300</v>
      </c>
      <c r="L507" s="533"/>
      <c r="M507" s="306"/>
      <c r="N507" s="304" t="s">
        <v>274</v>
      </c>
      <c r="O507" s="280"/>
      <c r="P507" s="280"/>
      <c r="Q507" s="280"/>
      <c r="R507" s="280"/>
      <c r="S507" s="280"/>
      <c r="T507" s="280"/>
      <c r="U507" s="280"/>
      <c r="V507" s="279"/>
      <c r="W507" s="282"/>
      <c r="X507" s="532" t="s">
        <v>300</v>
      </c>
      <c r="Y507" s="533"/>
    </row>
    <row r="508" spans="1:25" ht="14.25">
      <c r="A508" s="304" t="s">
        <v>275</v>
      </c>
      <c r="B508" s="280"/>
      <c r="C508" s="280"/>
      <c r="D508" s="280"/>
      <c r="E508" s="280"/>
      <c r="F508" s="280"/>
      <c r="G508" s="280"/>
      <c r="H508" s="280"/>
      <c r="I508" s="279"/>
      <c r="J508" s="282"/>
      <c r="K508" s="528" t="s">
        <v>301</v>
      </c>
      <c r="L508" s="529"/>
      <c r="M508" s="306"/>
      <c r="N508" s="304" t="s">
        <v>275</v>
      </c>
      <c r="O508" s="280"/>
      <c r="P508" s="280"/>
      <c r="Q508" s="280"/>
      <c r="R508" s="280"/>
      <c r="S508" s="280"/>
      <c r="T508" s="280"/>
      <c r="U508" s="280"/>
      <c r="V508" s="279"/>
      <c r="W508" s="282"/>
      <c r="X508" s="528" t="s">
        <v>301</v>
      </c>
      <c r="Y508" s="529"/>
    </row>
    <row r="509" spans="1:24" ht="45" customHeight="1">
      <c r="A509" s="307"/>
      <c r="B509" s="308"/>
      <c r="C509" s="308"/>
      <c r="D509" s="308"/>
      <c r="E509" s="308"/>
      <c r="F509" s="308"/>
      <c r="G509" s="308"/>
      <c r="H509" s="308"/>
      <c r="I509" s="308"/>
      <c r="J509" s="309"/>
      <c r="K509" s="310"/>
      <c r="L509" s="305"/>
      <c r="M509" s="311"/>
      <c r="N509" s="307"/>
      <c r="O509" s="308"/>
      <c r="P509" s="308"/>
      <c r="Q509" s="308"/>
      <c r="R509" s="308"/>
      <c r="S509" s="308"/>
      <c r="T509" s="308"/>
      <c r="U509" s="308"/>
      <c r="V509" s="308"/>
      <c r="W509" s="309"/>
      <c r="X509" s="310"/>
    </row>
    <row r="510" spans="1:25" ht="71.25" customHeight="1">
      <c r="A510" s="312"/>
      <c r="B510" s="313"/>
      <c r="C510" s="313"/>
      <c r="D510" s="313"/>
      <c r="E510" s="313"/>
      <c r="F510" s="313"/>
      <c r="G510" s="313"/>
      <c r="H510" s="313"/>
      <c r="I510" s="313"/>
      <c r="J510" s="314"/>
      <c r="K510" s="315"/>
      <c r="L510" s="316"/>
      <c r="M510" s="317"/>
      <c r="N510" s="312"/>
      <c r="O510" s="313"/>
      <c r="P510" s="313"/>
      <c r="Q510" s="313"/>
      <c r="R510" s="313"/>
      <c r="S510" s="313"/>
      <c r="T510" s="313"/>
      <c r="U510" s="313"/>
      <c r="V510" s="313"/>
      <c r="W510" s="314"/>
      <c r="X510" s="315"/>
      <c r="Y510" s="318"/>
    </row>
    <row r="511" spans="1:25" ht="26.25">
      <c r="A511" s="536" t="s">
        <v>362</v>
      </c>
      <c r="B511" s="536"/>
      <c r="C511" s="536"/>
      <c r="D511" s="536"/>
      <c r="E511" s="536"/>
      <c r="F511" s="536"/>
      <c r="G511" s="536"/>
      <c r="H511" s="536"/>
      <c r="I511" s="536"/>
      <c r="J511" s="536"/>
      <c r="K511" s="536"/>
      <c r="L511" s="291">
        <v>25</v>
      </c>
      <c r="N511" s="536" t="s">
        <v>362</v>
      </c>
      <c r="O511" s="536"/>
      <c r="P511" s="536"/>
      <c r="Q511" s="536"/>
      <c r="R511" s="536"/>
      <c r="S511" s="536"/>
      <c r="T511" s="536"/>
      <c r="U511" s="536"/>
      <c r="V511" s="536"/>
      <c r="W511" s="536"/>
      <c r="X511" s="536"/>
      <c r="Y511" s="256">
        <v>25</v>
      </c>
    </row>
    <row r="512" spans="1:23" ht="14.25" thickBot="1">
      <c r="A512" s="258"/>
      <c r="C512" s="259"/>
      <c r="D512" s="259" t="s">
        <v>303</v>
      </c>
      <c r="J512" s="292" t="s">
        <v>255</v>
      </c>
      <c r="L512" s="291"/>
      <c r="N512" s="258"/>
      <c r="P512" s="259"/>
      <c r="Q512" s="259" t="s">
        <v>303</v>
      </c>
      <c r="W512" s="292" t="s">
        <v>255</v>
      </c>
    </row>
    <row r="513" spans="1:24" ht="19.5" customHeight="1" thickBot="1">
      <c r="A513" s="261"/>
      <c r="B513" s="553" t="s">
        <v>279</v>
      </c>
      <c r="C513" s="554"/>
      <c r="D513" s="555">
        <f>IF('②選手情報入力'!I34="","",'②選手情報入力'!I34)</f>
      </c>
      <c r="E513" s="556"/>
      <c r="F513" s="556"/>
      <c r="G513" s="557"/>
      <c r="H513" s="320" t="s">
        <v>280</v>
      </c>
      <c r="I513" s="321"/>
      <c r="J513" s="322"/>
      <c r="K513" s="323"/>
      <c r="L513" s="291"/>
      <c r="N513" s="261"/>
      <c r="O513" s="553" t="s">
        <v>279</v>
      </c>
      <c r="P513" s="554"/>
      <c r="Q513" s="555">
        <f>IF('②選手情報入力'!L34="","",'②選手情報入力'!L34)</f>
      </c>
      <c r="R513" s="556"/>
      <c r="S513" s="556"/>
      <c r="T513" s="557"/>
      <c r="U513" s="320" t="s">
        <v>280</v>
      </c>
      <c r="V513" s="321"/>
      <c r="W513" s="322"/>
      <c r="X513" s="323"/>
    </row>
    <row r="514" spans="1:24" ht="21" customHeight="1">
      <c r="A514" s="264" t="s">
        <v>282</v>
      </c>
      <c r="B514" s="564">
        <f>IF('②選手情報入力'!$G$34="","",'②選手情報入力'!$G$34)</f>
      </c>
      <c r="C514" s="565"/>
      <c r="D514" s="558"/>
      <c r="E514" s="559"/>
      <c r="F514" s="559"/>
      <c r="G514" s="560"/>
      <c r="H514" s="568"/>
      <c r="I514" s="569"/>
      <c r="J514" s="569"/>
      <c r="K514" s="570"/>
      <c r="L514" s="291"/>
      <c r="N514" s="264" t="s">
        <v>282</v>
      </c>
      <c r="O514" s="564">
        <f>IF('②選手情報入力'!$G$34="","",'②選手情報入力'!$G$34)</f>
      </c>
      <c r="P514" s="565"/>
      <c r="Q514" s="558"/>
      <c r="R514" s="559"/>
      <c r="S514" s="559"/>
      <c r="T514" s="560"/>
      <c r="U514" s="568"/>
      <c r="V514" s="569"/>
      <c r="W514" s="569"/>
      <c r="X514" s="570"/>
    </row>
    <row r="515" spans="1:24" ht="19.5" customHeight="1" thickBot="1">
      <c r="A515" s="266"/>
      <c r="B515" s="566"/>
      <c r="C515" s="567"/>
      <c r="D515" s="561"/>
      <c r="E515" s="562"/>
      <c r="F515" s="562"/>
      <c r="G515" s="563"/>
      <c r="H515" s="571"/>
      <c r="I515" s="572"/>
      <c r="J515" s="572"/>
      <c r="K515" s="573"/>
      <c r="L515" s="291"/>
      <c r="N515" s="266"/>
      <c r="O515" s="566"/>
      <c r="P515" s="567"/>
      <c r="Q515" s="561"/>
      <c r="R515" s="562"/>
      <c r="S515" s="562"/>
      <c r="T515" s="563"/>
      <c r="U515" s="571"/>
      <c r="V515" s="572"/>
      <c r="W515" s="572"/>
      <c r="X515" s="573"/>
    </row>
    <row r="516" spans="1:24" ht="14.25">
      <c r="A516" s="293" t="s">
        <v>6</v>
      </c>
      <c r="B516" s="294"/>
      <c r="C516" s="270" t="s">
        <v>271</v>
      </c>
      <c r="D516" s="579">
        <f>IF('②選手情報入力'!$E$34="","",'②選手情報入力'!$E$34)</f>
      </c>
      <c r="E516" s="580"/>
      <c r="F516" s="580"/>
      <c r="G516" s="581"/>
      <c r="H516" s="571"/>
      <c r="I516" s="572"/>
      <c r="J516" s="572"/>
      <c r="K516" s="573"/>
      <c r="L516" s="291"/>
      <c r="N516" s="293" t="s">
        <v>6</v>
      </c>
      <c r="O516" s="294"/>
      <c r="P516" s="270" t="s">
        <v>271</v>
      </c>
      <c r="Q516" s="579">
        <f>IF('②選手情報入力'!$E$34="","",'②選手情報入力'!$E$34)</f>
      </c>
      <c r="R516" s="580"/>
      <c r="S516" s="580"/>
      <c r="T516" s="581"/>
      <c r="U516" s="571"/>
      <c r="V516" s="572"/>
      <c r="W516" s="572"/>
      <c r="X516" s="573"/>
    </row>
    <row r="517" spans="1:24" ht="14.25" customHeight="1">
      <c r="A517" s="582">
        <f>IF('②選手情報入力'!$B$34="","",'②選手情報入力'!$B$34)</f>
      </c>
      <c r="B517" s="583"/>
      <c r="C517" s="577" t="s">
        <v>286</v>
      </c>
      <c r="D517" s="586">
        <f>IF('②選手情報入力'!$D$34="","",'②選手情報入力'!$D$34)</f>
      </c>
      <c r="E517" s="587"/>
      <c r="F517" s="587"/>
      <c r="G517" s="588"/>
      <c r="H517" s="571"/>
      <c r="I517" s="572"/>
      <c r="J517" s="572"/>
      <c r="K517" s="573"/>
      <c r="L517" s="291"/>
      <c r="N517" s="582">
        <f>IF('②選手情報入力'!$B$34="","",'②選手情報入力'!$B$34)</f>
      </c>
      <c r="O517" s="583"/>
      <c r="P517" s="577" t="s">
        <v>286</v>
      </c>
      <c r="Q517" s="586">
        <f>IF('②選手情報入力'!$D$34="","",'②選手情報入力'!$D$34)</f>
      </c>
      <c r="R517" s="587"/>
      <c r="S517" s="587"/>
      <c r="T517" s="588"/>
      <c r="U517" s="571"/>
      <c r="V517" s="572"/>
      <c r="W517" s="572"/>
      <c r="X517" s="573"/>
    </row>
    <row r="518" spans="1:24" ht="13.5" customHeight="1" thickBot="1">
      <c r="A518" s="584"/>
      <c r="B518" s="585"/>
      <c r="C518" s="578"/>
      <c r="D518" s="589"/>
      <c r="E518" s="590"/>
      <c r="F518" s="590"/>
      <c r="G518" s="591"/>
      <c r="H518" s="574"/>
      <c r="I518" s="575"/>
      <c r="J518" s="575"/>
      <c r="K518" s="576"/>
      <c r="L518" s="291"/>
      <c r="N518" s="584"/>
      <c r="O518" s="585"/>
      <c r="P518" s="578"/>
      <c r="Q518" s="589"/>
      <c r="R518" s="590"/>
      <c r="S518" s="590"/>
      <c r="T518" s="591"/>
      <c r="U518" s="574"/>
      <c r="V518" s="575"/>
      <c r="W518" s="575"/>
      <c r="X518" s="576"/>
    </row>
    <row r="519" spans="1:24" ht="20.25" customHeight="1" thickBot="1" thickTop="1">
      <c r="A519" s="592" t="s">
        <v>289</v>
      </c>
      <c r="B519" s="595" t="s">
        <v>290</v>
      </c>
      <c r="C519" s="596"/>
      <c r="D519" s="596"/>
      <c r="E519" s="597"/>
      <c r="F519" s="598" t="s">
        <v>291</v>
      </c>
      <c r="G519" s="599"/>
      <c r="H519" s="600">
        <f>'①団体情報入力'!$D$5</f>
        <v>0</v>
      </c>
      <c r="I519" s="601"/>
      <c r="J519" s="601"/>
      <c r="K519" s="602"/>
      <c r="L519" s="291"/>
      <c r="N519" s="592" t="s">
        <v>289</v>
      </c>
      <c r="O519" s="595" t="s">
        <v>290</v>
      </c>
      <c r="P519" s="596"/>
      <c r="Q519" s="596"/>
      <c r="R519" s="597"/>
      <c r="S519" s="598" t="s">
        <v>291</v>
      </c>
      <c r="T519" s="599"/>
      <c r="U519" s="600">
        <f>'①団体情報入力'!$D$5</f>
        <v>0</v>
      </c>
      <c r="V519" s="601"/>
      <c r="W519" s="601"/>
      <c r="X519" s="602"/>
    </row>
    <row r="520" spans="1:24" ht="12.75" customHeight="1">
      <c r="A520" s="593"/>
      <c r="B520" s="603"/>
      <c r="C520" s="604"/>
      <c r="D520" s="604"/>
      <c r="E520" s="605"/>
      <c r="F520" s="295" t="s">
        <v>293</v>
      </c>
      <c r="G520" s="270" t="s">
        <v>294</v>
      </c>
      <c r="H520" s="269"/>
      <c r="I520" s="270" t="s">
        <v>264</v>
      </c>
      <c r="J520" s="269"/>
      <c r="K520" s="296" t="s">
        <v>295</v>
      </c>
      <c r="L520" s="297"/>
      <c r="M520" s="298"/>
      <c r="N520" s="593"/>
      <c r="O520" s="603"/>
      <c r="P520" s="604"/>
      <c r="Q520" s="604"/>
      <c r="R520" s="605"/>
      <c r="S520" s="295" t="s">
        <v>293</v>
      </c>
      <c r="T520" s="270" t="s">
        <v>294</v>
      </c>
      <c r="U520" s="269"/>
      <c r="V520" s="270" t="s">
        <v>264</v>
      </c>
      <c r="W520" s="269"/>
      <c r="X520" s="296" t="s">
        <v>295</v>
      </c>
    </row>
    <row r="521" spans="1:24" ht="12.75" customHeight="1">
      <c r="A521" s="593"/>
      <c r="B521" s="606"/>
      <c r="C521" s="607"/>
      <c r="D521" s="607"/>
      <c r="E521" s="608"/>
      <c r="F521" s="612"/>
      <c r="G521" s="614"/>
      <c r="H521" s="615"/>
      <c r="I521" s="618">
        <f>IF('②選手情報入力'!J34="","",'②選手情報入力'!J34)</f>
      </c>
      <c r="J521" s="619"/>
      <c r="K521" s="622"/>
      <c r="L521" s="291"/>
      <c r="N521" s="593"/>
      <c r="O521" s="606"/>
      <c r="P521" s="607"/>
      <c r="Q521" s="607"/>
      <c r="R521" s="608"/>
      <c r="S521" s="612"/>
      <c r="T521" s="614"/>
      <c r="U521" s="615"/>
      <c r="V521" s="618">
        <f>IF('②選手情報入力'!M34="","",'②選手情報入力'!M34)</f>
      </c>
      <c r="W521" s="619"/>
      <c r="X521" s="622"/>
    </row>
    <row r="522" spans="1:24" ht="12.75" customHeight="1">
      <c r="A522" s="594"/>
      <c r="B522" s="609"/>
      <c r="C522" s="610"/>
      <c r="D522" s="610"/>
      <c r="E522" s="611"/>
      <c r="F522" s="613"/>
      <c r="G522" s="616"/>
      <c r="H522" s="617"/>
      <c r="I522" s="620"/>
      <c r="J522" s="621"/>
      <c r="K522" s="623"/>
      <c r="L522" s="291"/>
      <c r="N522" s="594"/>
      <c r="O522" s="609"/>
      <c r="P522" s="610"/>
      <c r="Q522" s="610"/>
      <c r="R522" s="611"/>
      <c r="S522" s="613"/>
      <c r="T522" s="616"/>
      <c r="U522" s="617"/>
      <c r="V522" s="620"/>
      <c r="W522" s="621"/>
      <c r="X522" s="623"/>
    </row>
    <row r="523" spans="1:24" ht="14.25" customHeight="1">
      <c r="A523" s="339" t="s">
        <v>296</v>
      </c>
      <c r="B523" s="537"/>
      <c r="C523" s="538"/>
      <c r="D523" s="538"/>
      <c r="E523" s="539"/>
      <c r="F523" s="543"/>
      <c r="G523" s="545"/>
      <c r="H523" s="546"/>
      <c r="I523" s="549" t="str">
        <f>IF('②選手情報入力'!K34="","同上",'②選手情報入力'!K34)</f>
        <v>同上</v>
      </c>
      <c r="J523" s="550"/>
      <c r="K523" s="534"/>
      <c r="L523" s="291"/>
      <c r="N523" s="339" t="s">
        <v>296</v>
      </c>
      <c r="O523" s="537"/>
      <c r="P523" s="538"/>
      <c r="Q523" s="538"/>
      <c r="R523" s="539"/>
      <c r="S523" s="543"/>
      <c r="T523" s="545"/>
      <c r="U523" s="546"/>
      <c r="V523" s="549" t="str">
        <f>IF('②選手情報入力'!N34="","同上",'②選手情報入力'!N34)</f>
        <v>同上</v>
      </c>
      <c r="W523" s="550"/>
      <c r="X523" s="534"/>
    </row>
    <row r="524" spans="1:24" ht="15" customHeight="1" thickBot="1">
      <c r="A524" s="340" t="s">
        <v>297</v>
      </c>
      <c r="B524" s="540"/>
      <c r="C524" s="541"/>
      <c r="D524" s="541"/>
      <c r="E524" s="542"/>
      <c r="F524" s="544"/>
      <c r="G524" s="547"/>
      <c r="H524" s="548"/>
      <c r="I524" s="551"/>
      <c r="J524" s="552"/>
      <c r="K524" s="535"/>
      <c r="L524" s="291"/>
      <c r="N524" s="340" t="s">
        <v>297</v>
      </c>
      <c r="O524" s="540"/>
      <c r="P524" s="541"/>
      <c r="Q524" s="541"/>
      <c r="R524" s="542"/>
      <c r="S524" s="544"/>
      <c r="T524" s="547"/>
      <c r="U524" s="548"/>
      <c r="V524" s="551"/>
      <c r="W524" s="552"/>
      <c r="X524" s="535"/>
    </row>
    <row r="525" spans="1:24" ht="15" thickBot="1">
      <c r="A525" s="299" t="s">
        <v>298</v>
      </c>
      <c r="B525" s="300" t="s">
        <v>299</v>
      </c>
      <c r="C525" s="301"/>
      <c r="D525" s="301"/>
      <c r="E525" s="301"/>
      <c r="F525" s="301"/>
      <c r="G525" s="301"/>
      <c r="H525" s="301"/>
      <c r="I525" s="301"/>
      <c r="J525" s="301"/>
      <c r="K525" s="302"/>
      <c r="L525" s="291"/>
      <c r="N525" s="299" t="s">
        <v>298</v>
      </c>
      <c r="O525" s="300" t="s">
        <v>299</v>
      </c>
      <c r="P525" s="301"/>
      <c r="Q525" s="301"/>
      <c r="R525" s="301"/>
      <c r="S525" s="301"/>
      <c r="T525" s="301"/>
      <c r="U525" s="301"/>
      <c r="V525" s="301"/>
      <c r="W525" s="301"/>
      <c r="X525" s="302"/>
    </row>
    <row r="526" spans="1:24" ht="13.5">
      <c r="A526" s="303"/>
      <c r="B526" s="280"/>
      <c r="C526" s="280"/>
      <c r="D526" s="280"/>
      <c r="E526" s="280"/>
      <c r="F526" s="280"/>
      <c r="G526" s="280"/>
      <c r="H526" s="280"/>
      <c r="I526" s="280"/>
      <c r="J526" s="280"/>
      <c r="K526" s="281"/>
      <c r="L526" s="291"/>
      <c r="N526" s="303"/>
      <c r="O526" s="280"/>
      <c r="P526" s="280"/>
      <c r="Q526" s="280"/>
      <c r="R526" s="280"/>
      <c r="S526" s="280"/>
      <c r="T526" s="280"/>
      <c r="U526" s="280"/>
      <c r="V526" s="280"/>
      <c r="W526" s="280"/>
      <c r="X526" s="281"/>
    </row>
    <row r="527" spans="1:25" ht="14.25">
      <c r="A527" s="304" t="s">
        <v>273</v>
      </c>
      <c r="B527" s="280"/>
      <c r="C527" s="280"/>
      <c r="D527" s="280"/>
      <c r="E527" s="280"/>
      <c r="F527" s="280"/>
      <c r="G527" s="280"/>
      <c r="H527" s="280"/>
      <c r="I527" s="279"/>
      <c r="J527" s="282"/>
      <c r="K527" s="530" t="s">
        <v>364</v>
      </c>
      <c r="L527" s="531"/>
      <c r="M527" s="306"/>
      <c r="N527" s="304" t="s">
        <v>273</v>
      </c>
      <c r="O527" s="280"/>
      <c r="P527" s="280"/>
      <c r="Q527" s="280"/>
      <c r="R527" s="280"/>
      <c r="S527" s="280"/>
      <c r="T527" s="280"/>
      <c r="U527" s="280"/>
      <c r="V527" s="279"/>
      <c r="W527" s="282"/>
      <c r="X527" s="530" t="s">
        <v>364</v>
      </c>
      <c r="Y527" s="531"/>
    </row>
    <row r="528" spans="1:25" ht="14.25">
      <c r="A528" s="304" t="s">
        <v>274</v>
      </c>
      <c r="B528" s="280"/>
      <c r="C528" s="280"/>
      <c r="D528" s="280"/>
      <c r="E528" s="280"/>
      <c r="F528" s="280"/>
      <c r="G528" s="280"/>
      <c r="H528" s="280"/>
      <c r="I528" s="279"/>
      <c r="J528" s="282"/>
      <c r="K528" s="532" t="s">
        <v>300</v>
      </c>
      <c r="L528" s="533"/>
      <c r="M528" s="306"/>
      <c r="N528" s="304" t="s">
        <v>274</v>
      </c>
      <c r="O528" s="280"/>
      <c r="P528" s="280"/>
      <c r="Q528" s="280"/>
      <c r="R528" s="280"/>
      <c r="S528" s="280"/>
      <c r="T528" s="280"/>
      <c r="U528" s="280"/>
      <c r="V528" s="279"/>
      <c r="W528" s="282"/>
      <c r="X528" s="532" t="s">
        <v>300</v>
      </c>
      <c r="Y528" s="533"/>
    </row>
    <row r="529" spans="1:25" ht="14.25">
      <c r="A529" s="304" t="s">
        <v>275</v>
      </c>
      <c r="B529" s="280"/>
      <c r="C529" s="280"/>
      <c r="D529" s="280"/>
      <c r="E529" s="280"/>
      <c r="F529" s="280"/>
      <c r="G529" s="280"/>
      <c r="H529" s="280"/>
      <c r="I529" s="279"/>
      <c r="J529" s="282"/>
      <c r="K529" s="528" t="s">
        <v>301</v>
      </c>
      <c r="L529" s="529"/>
      <c r="M529" s="306"/>
      <c r="N529" s="304" t="s">
        <v>275</v>
      </c>
      <c r="O529" s="280"/>
      <c r="P529" s="280"/>
      <c r="Q529" s="280"/>
      <c r="R529" s="280"/>
      <c r="S529" s="280"/>
      <c r="T529" s="280"/>
      <c r="U529" s="280"/>
      <c r="V529" s="279"/>
      <c r="W529" s="282"/>
      <c r="X529" s="528" t="s">
        <v>301</v>
      </c>
      <c r="Y529" s="529"/>
    </row>
    <row r="530" spans="1:24" ht="45.75" customHeight="1">
      <c r="A530" s="307"/>
      <c r="B530" s="308"/>
      <c r="C530" s="308"/>
      <c r="D530" s="308"/>
      <c r="E530" s="308"/>
      <c r="F530" s="308"/>
      <c r="G530" s="308"/>
      <c r="H530" s="308"/>
      <c r="I530" s="308"/>
      <c r="J530" s="309"/>
      <c r="K530" s="310"/>
      <c r="L530" s="305"/>
      <c r="M530" s="311"/>
      <c r="N530" s="307"/>
      <c r="O530" s="308"/>
      <c r="P530" s="308"/>
      <c r="Q530" s="308"/>
      <c r="R530" s="308"/>
      <c r="S530" s="308"/>
      <c r="T530" s="308"/>
      <c r="U530" s="308"/>
      <c r="V530" s="308"/>
      <c r="W530" s="309"/>
      <c r="X530" s="310"/>
    </row>
    <row r="531" spans="1:25" ht="45" customHeight="1">
      <c r="A531" s="312"/>
      <c r="B531" s="313"/>
      <c r="C531" s="313"/>
      <c r="D531" s="313"/>
      <c r="E531" s="313"/>
      <c r="F531" s="313"/>
      <c r="G531" s="313"/>
      <c r="H531" s="313"/>
      <c r="I531" s="313"/>
      <c r="J531" s="314"/>
      <c r="K531" s="315"/>
      <c r="L531" s="316"/>
      <c r="M531" s="317"/>
      <c r="N531" s="312"/>
      <c r="O531" s="313"/>
      <c r="P531" s="313"/>
      <c r="Q531" s="313"/>
      <c r="R531" s="313"/>
      <c r="S531" s="313"/>
      <c r="T531" s="313"/>
      <c r="U531" s="313"/>
      <c r="V531" s="313"/>
      <c r="W531" s="314"/>
      <c r="X531" s="315"/>
      <c r="Y531" s="318"/>
    </row>
    <row r="532" spans="1:25" ht="26.25">
      <c r="A532" s="536" t="s">
        <v>362</v>
      </c>
      <c r="B532" s="536"/>
      <c r="C532" s="536"/>
      <c r="D532" s="536"/>
      <c r="E532" s="536"/>
      <c r="F532" s="536"/>
      <c r="G532" s="536"/>
      <c r="H532" s="536"/>
      <c r="I532" s="536"/>
      <c r="J532" s="536"/>
      <c r="K532" s="536"/>
      <c r="L532" s="291">
        <v>26</v>
      </c>
      <c r="N532" s="536" t="s">
        <v>363</v>
      </c>
      <c r="O532" s="536"/>
      <c r="P532" s="536"/>
      <c r="Q532" s="536"/>
      <c r="R532" s="536"/>
      <c r="S532" s="536"/>
      <c r="T532" s="536"/>
      <c r="U532" s="536"/>
      <c r="V532" s="536"/>
      <c r="W532" s="536"/>
      <c r="X532" s="536"/>
      <c r="Y532" s="256">
        <v>26</v>
      </c>
    </row>
    <row r="533" spans="1:23" ht="14.25" thickBot="1">
      <c r="A533" s="258"/>
      <c r="C533" s="259"/>
      <c r="D533" s="259" t="s">
        <v>303</v>
      </c>
      <c r="J533" s="292" t="s">
        <v>255</v>
      </c>
      <c r="L533" s="291"/>
      <c r="N533" s="258"/>
      <c r="P533" s="259"/>
      <c r="Q533" s="259" t="s">
        <v>303</v>
      </c>
      <c r="W533" s="292" t="s">
        <v>255</v>
      </c>
    </row>
    <row r="534" spans="1:24" ht="19.5" customHeight="1" thickBot="1">
      <c r="A534" s="261"/>
      <c r="B534" s="553" t="s">
        <v>279</v>
      </c>
      <c r="C534" s="554"/>
      <c r="D534" s="555">
        <f>IF('②選手情報入力'!I35="","",'②選手情報入力'!I35)</f>
      </c>
      <c r="E534" s="556"/>
      <c r="F534" s="556"/>
      <c r="G534" s="557"/>
      <c r="H534" s="320" t="s">
        <v>280</v>
      </c>
      <c r="I534" s="321"/>
      <c r="J534" s="322"/>
      <c r="K534" s="323"/>
      <c r="L534" s="291"/>
      <c r="N534" s="261"/>
      <c r="O534" s="553" t="s">
        <v>279</v>
      </c>
      <c r="P534" s="554"/>
      <c r="Q534" s="555">
        <f>IF('②選手情報入力'!L35="","",'②選手情報入力'!L35)</f>
      </c>
      <c r="R534" s="556"/>
      <c r="S534" s="556"/>
      <c r="T534" s="557"/>
      <c r="U534" s="320" t="s">
        <v>280</v>
      </c>
      <c r="V534" s="321"/>
      <c r="W534" s="322"/>
      <c r="X534" s="323"/>
    </row>
    <row r="535" spans="1:24" ht="21" customHeight="1">
      <c r="A535" s="264" t="s">
        <v>282</v>
      </c>
      <c r="B535" s="564">
        <f>IF('②選手情報入力'!$G$35="","",'②選手情報入力'!$G$35)</f>
      </c>
      <c r="C535" s="565"/>
      <c r="D535" s="558"/>
      <c r="E535" s="559"/>
      <c r="F535" s="559"/>
      <c r="G535" s="560"/>
      <c r="H535" s="568"/>
      <c r="I535" s="569"/>
      <c r="J535" s="569"/>
      <c r="K535" s="570"/>
      <c r="L535" s="291"/>
      <c r="N535" s="264" t="s">
        <v>282</v>
      </c>
      <c r="O535" s="564">
        <f>IF('②選手情報入力'!$G$35="","",'②選手情報入力'!$G$35)</f>
      </c>
      <c r="P535" s="565"/>
      <c r="Q535" s="558"/>
      <c r="R535" s="559"/>
      <c r="S535" s="559"/>
      <c r="T535" s="560"/>
      <c r="U535" s="568"/>
      <c r="V535" s="569"/>
      <c r="W535" s="569"/>
      <c r="X535" s="570"/>
    </row>
    <row r="536" spans="1:24" ht="19.5" customHeight="1" thickBot="1">
      <c r="A536" s="266"/>
      <c r="B536" s="566"/>
      <c r="C536" s="567"/>
      <c r="D536" s="561"/>
      <c r="E536" s="562"/>
      <c r="F536" s="562"/>
      <c r="G536" s="563"/>
      <c r="H536" s="571"/>
      <c r="I536" s="572"/>
      <c r="J536" s="572"/>
      <c r="K536" s="573"/>
      <c r="L536" s="291"/>
      <c r="N536" s="266"/>
      <c r="O536" s="566"/>
      <c r="P536" s="567"/>
      <c r="Q536" s="561"/>
      <c r="R536" s="562"/>
      <c r="S536" s="562"/>
      <c r="T536" s="563"/>
      <c r="U536" s="571"/>
      <c r="V536" s="572"/>
      <c r="W536" s="572"/>
      <c r="X536" s="573"/>
    </row>
    <row r="537" spans="1:24" ht="14.25">
      <c r="A537" s="293" t="s">
        <v>6</v>
      </c>
      <c r="B537" s="294"/>
      <c r="C537" s="270" t="s">
        <v>271</v>
      </c>
      <c r="D537" s="579">
        <f>IF('②選手情報入力'!$E$35="","",'②選手情報入力'!$E$35)</f>
      </c>
      <c r="E537" s="580"/>
      <c r="F537" s="580"/>
      <c r="G537" s="581"/>
      <c r="H537" s="571"/>
      <c r="I537" s="572"/>
      <c r="J537" s="572"/>
      <c r="K537" s="573"/>
      <c r="L537" s="291"/>
      <c r="N537" s="293" t="s">
        <v>6</v>
      </c>
      <c r="O537" s="294"/>
      <c r="P537" s="270" t="s">
        <v>271</v>
      </c>
      <c r="Q537" s="579">
        <f>IF('②選手情報入力'!$E$35="","",'②選手情報入力'!$E$35)</f>
      </c>
      <c r="R537" s="580"/>
      <c r="S537" s="580"/>
      <c r="T537" s="581"/>
      <c r="U537" s="571"/>
      <c r="V537" s="572"/>
      <c r="W537" s="572"/>
      <c r="X537" s="573"/>
    </row>
    <row r="538" spans="1:24" ht="14.25" customHeight="1">
      <c r="A538" s="582">
        <f>IF('②選手情報入力'!$B$35="","",'②選手情報入力'!$B$35)</f>
      </c>
      <c r="B538" s="583"/>
      <c r="C538" s="577" t="s">
        <v>286</v>
      </c>
      <c r="D538" s="586">
        <f>IF('②選手情報入力'!$D$35="","",'②選手情報入力'!$D$35)</f>
      </c>
      <c r="E538" s="587"/>
      <c r="F538" s="587"/>
      <c r="G538" s="588"/>
      <c r="H538" s="571"/>
      <c r="I538" s="572"/>
      <c r="J538" s="572"/>
      <c r="K538" s="573"/>
      <c r="L538" s="291"/>
      <c r="N538" s="582">
        <f>IF('②選手情報入力'!$B$35="","",'②選手情報入力'!$B$35)</f>
      </c>
      <c r="O538" s="583"/>
      <c r="P538" s="577" t="s">
        <v>286</v>
      </c>
      <c r="Q538" s="586">
        <f>IF('②選手情報入力'!$D$35="","",'②選手情報入力'!$D$35)</f>
      </c>
      <c r="R538" s="587"/>
      <c r="S538" s="587"/>
      <c r="T538" s="588"/>
      <c r="U538" s="571"/>
      <c r="V538" s="572"/>
      <c r="W538" s="572"/>
      <c r="X538" s="573"/>
    </row>
    <row r="539" spans="1:24" ht="13.5" customHeight="1" thickBot="1">
      <c r="A539" s="584"/>
      <c r="B539" s="585"/>
      <c r="C539" s="578"/>
      <c r="D539" s="589"/>
      <c r="E539" s="590"/>
      <c r="F539" s="590"/>
      <c r="G539" s="591"/>
      <c r="H539" s="574"/>
      <c r="I539" s="575"/>
      <c r="J539" s="575"/>
      <c r="K539" s="576"/>
      <c r="L539" s="291"/>
      <c r="N539" s="584"/>
      <c r="O539" s="585"/>
      <c r="P539" s="578"/>
      <c r="Q539" s="589"/>
      <c r="R539" s="590"/>
      <c r="S539" s="590"/>
      <c r="T539" s="591"/>
      <c r="U539" s="574"/>
      <c r="V539" s="575"/>
      <c r="W539" s="575"/>
      <c r="X539" s="576"/>
    </row>
    <row r="540" spans="1:24" ht="20.25" customHeight="1" thickBot="1" thickTop="1">
      <c r="A540" s="592" t="s">
        <v>289</v>
      </c>
      <c r="B540" s="595" t="s">
        <v>290</v>
      </c>
      <c r="C540" s="596"/>
      <c r="D540" s="596"/>
      <c r="E540" s="597"/>
      <c r="F540" s="598" t="s">
        <v>291</v>
      </c>
      <c r="G540" s="599"/>
      <c r="H540" s="600">
        <f>'①団体情報入力'!$D$5</f>
        <v>0</v>
      </c>
      <c r="I540" s="601"/>
      <c r="J540" s="601"/>
      <c r="K540" s="602"/>
      <c r="L540" s="291"/>
      <c r="N540" s="592" t="s">
        <v>289</v>
      </c>
      <c r="O540" s="595" t="s">
        <v>290</v>
      </c>
      <c r="P540" s="596"/>
      <c r="Q540" s="596"/>
      <c r="R540" s="597"/>
      <c r="S540" s="598" t="s">
        <v>291</v>
      </c>
      <c r="T540" s="599"/>
      <c r="U540" s="600">
        <f>'①団体情報入力'!$D$5</f>
        <v>0</v>
      </c>
      <c r="V540" s="601"/>
      <c r="W540" s="601"/>
      <c r="X540" s="602"/>
    </row>
    <row r="541" spans="1:24" ht="12.75" customHeight="1">
      <c r="A541" s="593"/>
      <c r="B541" s="603"/>
      <c r="C541" s="604"/>
      <c r="D541" s="604"/>
      <c r="E541" s="605"/>
      <c r="F541" s="295" t="s">
        <v>293</v>
      </c>
      <c r="G541" s="270" t="s">
        <v>294</v>
      </c>
      <c r="H541" s="269"/>
      <c r="I541" s="270" t="s">
        <v>264</v>
      </c>
      <c r="J541" s="269"/>
      <c r="K541" s="296" t="s">
        <v>295</v>
      </c>
      <c r="L541" s="297"/>
      <c r="M541" s="298"/>
      <c r="N541" s="593"/>
      <c r="O541" s="603"/>
      <c r="P541" s="604"/>
      <c r="Q541" s="604"/>
      <c r="R541" s="605"/>
      <c r="S541" s="295" t="s">
        <v>293</v>
      </c>
      <c r="T541" s="270" t="s">
        <v>294</v>
      </c>
      <c r="U541" s="269"/>
      <c r="V541" s="270" t="s">
        <v>264</v>
      </c>
      <c r="W541" s="269"/>
      <c r="X541" s="296" t="s">
        <v>295</v>
      </c>
    </row>
    <row r="542" spans="1:24" ht="12.75" customHeight="1">
      <c r="A542" s="593"/>
      <c r="B542" s="606"/>
      <c r="C542" s="607"/>
      <c r="D542" s="607"/>
      <c r="E542" s="608"/>
      <c r="F542" s="612"/>
      <c r="G542" s="614"/>
      <c r="H542" s="615"/>
      <c r="I542" s="618">
        <f>IF('②選手情報入力'!J35="","",'②選手情報入力'!J35)</f>
      </c>
      <c r="J542" s="619"/>
      <c r="K542" s="622"/>
      <c r="L542" s="291"/>
      <c r="N542" s="593"/>
      <c r="O542" s="606"/>
      <c r="P542" s="607"/>
      <c r="Q542" s="607"/>
      <c r="R542" s="608"/>
      <c r="S542" s="612"/>
      <c r="T542" s="614"/>
      <c r="U542" s="615"/>
      <c r="V542" s="618">
        <f>IF('②選手情報入力'!M35="","",'②選手情報入力'!M35)</f>
      </c>
      <c r="W542" s="619"/>
      <c r="X542" s="622"/>
    </row>
    <row r="543" spans="1:24" ht="12.75" customHeight="1">
      <c r="A543" s="594"/>
      <c r="B543" s="609"/>
      <c r="C543" s="610"/>
      <c r="D543" s="610"/>
      <c r="E543" s="611"/>
      <c r="F543" s="613"/>
      <c r="G543" s="616"/>
      <c r="H543" s="617"/>
      <c r="I543" s="620"/>
      <c r="J543" s="621"/>
      <c r="K543" s="623"/>
      <c r="L543" s="291"/>
      <c r="N543" s="594"/>
      <c r="O543" s="609"/>
      <c r="P543" s="610"/>
      <c r="Q543" s="610"/>
      <c r="R543" s="611"/>
      <c r="S543" s="613"/>
      <c r="T543" s="616"/>
      <c r="U543" s="617"/>
      <c r="V543" s="620"/>
      <c r="W543" s="621"/>
      <c r="X543" s="623"/>
    </row>
    <row r="544" spans="1:24" ht="14.25" customHeight="1">
      <c r="A544" s="339" t="s">
        <v>296</v>
      </c>
      <c r="B544" s="537"/>
      <c r="C544" s="538"/>
      <c r="D544" s="538"/>
      <c r="E544" s="539"/>
      <c r="F544" s="543"/>
      <c r="G544" s="545"/>
      <c r="H544" s="546"/>
      <c r="I544" s="549" t="str">
        <f>IF('②選手情報入力'!K35="","同上",'②選手情報入力'!K35)</f>
        <v>同上</v>
      </c>
      <c r="J544" s="550"/>
      <c r="K544" s="534"/>
      <c r="L544" s="291"/>
      <c r="N544" s="339" t="s">
        <v>296</v>
      </c>
      <c r="O544" s="537"/>
      <c r="P544" s="538"/>
      <c r="Q544" s="538"/>
      <c r="R544" s="539"/>
      <c r="S544" s="543"/>
      <c r="T544" s="545"/>
      <c r="U544" s="546"/>
      <c r="V544" s="549" t="str">
        <f>IF('②選手情報入力'!N35="","同上",'②選手情報入力'!N35)</f>
        <v>同上</v>
      </c>
      <c r="W544" s="550"/>
      <c r="X544" s="534"/>
    </row>
    <row r="545" spans="1:24" ht="15" customHeight="1" thickBot="1">
      <c r="A545" s="340" t="s">
        <v>297</v>
      </c>
      <c r="B545" s="540"/>
      <c r="C545" s="541"/>
      <c r="D545" s="541"/>
      <c r="E545" s="542"/>
      <c r="F545" s="544"/>
      <c r="G545" s="547"/>
      <c r="H545" s="548"/>
      <c r="I545" s="551"/>
      <c r="J545" s="552"/>
      <c r="K545" s="535"/>
      <c r="L545" s="291"/>
      <c r="N545" s="340" t="s">
        <v>297</v>
      </c>
      <c r="O545" s="540"/>
      <c r="P545" s="541"/>
      <c r="Q545" s="541"/>
      <c r="R545" s="542"/>
      <c r="S545" s="544"/>
      <c r="T545" s="547"/>
      <c r="U545" s="548"/>
      <c r="V545" s="551"/>
      <c r="W545" s="552"/>
      <c r="X545" s="535"/>
    </row>
    <row r="546" spans="1:24" ht="15" thickBot="1">
      <c r="A546" s="299" t="s">
        <v>298</v>
      </c>
      <c r="B546" s="300" t="s">
        <v>299</v>
      </c>
      <c r="C546" s="301"/>
      <c r="D546" s="301"/>
      <c r="E546" s="301"/>
      <c r="F546" s="301"/>
      <c r="G546" s="301"/>
      <c r="H546" s="301"/>
      <c r="I546" s="301"/>
      <c r="J546" s="301"/>
      <c r="K546" s="302"/>
      <c r="L546" s="291"/>
      <c r="N546" s="299" t="s">
        <v>298</v>
      </c>
      <c r="O546" s="300" t="s">
        <v>299</v>
      </c>
      <c r="P546" s="301"/>
      <c r="Q546" s="301"/>
      <c r="R546" s="301"/>
      <c r="S546" s="301"/>
      <c r="T546" s="301"/>
      <c r="U546" s="301"/>
      <c r="V546" s="301"/>
      <c r="W546" s="301"/>
      <c r="X546" s="302"/>
    </row>
    <row r="547" spans="1:24" ht="13.5">
      <c r="A547" s="303"/>
      <c r="B547" s="280"/>
      <c r="C547" s="280"/>
      <c r="D547" s="280"/>
      <c r="E547" s="280"/>
      <c r="F547" s="280"/>
      <c r="G547" s="280"/>
      <c r="H547" s="280"/>
      <c r="I547" s="280"/>
      <c r="J547" s="280"/>
      <c r="K547" s="281"/>
      <c r="L547" s="291"/>
      <c r="N547" s="303"/>
      <c r="O547" s="280"/>
      <c r="P547" s="280"/>
      <c r="Q547" s="280"/>
      <c r="R547" s="280"/>
      <c r="S547" s="280"/>
      <c r="T547" s="280"/>
      <c r="U547" s="280"/>
      <c r="V547" s="280"/>
      <c r="W547" s="280"/>
      <c r="X547" s="281"/>
    </row>
    <row r="548" spans="1:25" ht="14.25">
      <c r="A548" s="304" t="s">
        <v>273</v>
      </c>
      <c r="B548" s="280"/>
      <c r="C548" s="280"/>
      <c r="D548" s="280"/>
      <c r="E548" s="280"/>
      <c r="F548" s="280"/>
      <c r="G548" s="280"/>
      <c r="H548" s="280"/>
      <c r="I548" s="279"/>
      <c r="J548" s="282"/>
      <c r="K548" s="530" t="s">
        <v>364</v>
      </c>
      <c r="L548" s="531"/>
      <c r="M548" s="306"/>
      <c r="N548" s="304" t="s">
        <v>273</v>
      </c>
      <c r="O548" s="280"/>
      <c r="P548" s="280"/>
      <c r="Q548" s="280"/>
      <c r="R548" s="280"/>
      <c r="S548" s="280"/>
      <c r="T548" s="280"/>
      <c r="U548" s="280"/>
      <c r="V548" s="279"/>
      <c r="W548" s="282"/>
      <c r="X548" s="530" t="s">
        <v>364</v>
      </c>
      <c r="Y548" s="531"/>
    </row>
    <row r="549" spans="1:25" ht="14.25">
      <c r="A549" s="304" t="s">
        <v>274</v>
      </c>
      <c r="B549" s="280"/>
      <c r="C549" s="280"/>
      <c r="D549" s="280"/>
      <c r="E549" s="280"/>
      <c r="F549" s="280"/>
      <c r="G549" s="280"/>
      <c r="H549" s="280"/>
      <c r="I549" s="279"/>
      <c r="J549" s="282"/>
      <c r="K549" s="532" t="s">
        <v>300</v>
      </c>
      <c r="L549" s="533"/>
      <c r="M549" s="306"/>
      <c r="N549" s="304" t="s">
        <v>274</v>
      </c>
      <c r="O549" s="280"/>
      <c r="P549" s="280"/>
      <c r="Q549" s="280"/>
      <c r="R549" s="280"/>
      <c r="S549" s="280"/>
      <c r="T549" s="280"/>
      <c r="U549" s="280"/>
      <c r="V549" s="279"/>
      <c r="W549" s="282"/>
      <c r="X549" s="532" t="s">
        <v>300</v>
      </c>
      <c r="Y549" s="533"/>
    </row>
    <row r="550" spans="1:25" ht="14.25">
      <c r="A550" s="304" t="s">
        <v>275</v>
      </c>
      <c r="B550" s="280"/>
      <c r="C550" s="280"/>
      <c r="D550" s="280"/>
      <c r="E550" s="280"/>
      <c r="F550" s="280"/>
      <c r="G550" s="280"/>
      <c r="H550" s="280"/>
      <c r="I550" s="279"/>
      <c r="J550" s="282"/>
      <c r="K550" s="528" t="s">
        <v>301</v>
      </c>
      <c r="L550" s="529"/>
      <c r="M550" s="306"/>
      <c r="N550" s="304" t="s">
        <v>275</v>
      </c>
      <c r="O550" s="280"/>
      <c r="P550" s="280"/>
      <c r="Q550" s="280"/>
      <c r="R550" s="280"/>
      <c r="S550" s="280"/>
      <c r="T550" s="280"/>
      <c r="U550" s="280"/>
      <c r="V550" s="279"/>
      <c r="W550" s="282"/>
      <c r="X550" s="528" t="s">
        <v>301</v>
      </c>
      <c r="Y550" s="529"/>
    </row>
    <row r="551" spans="1:24" ht="14.25">
      <c r="A551" s="307"/>
      <c r="B551" s="308"/>
      <c r="C551" s="308"/>
      <c r="D551" s="308"/>
      <c r="E551" s="308"/>
      <c r="F551" s="308"/>
      <c r="G551" s="308"/>
      <c r="H551" s="308"/>
      <c r="I551" s="308"/>
      <c r="J551" s="309"/>
      <c r="K551" s="310"/>
      <c r="L551" s="305"/>
      <c r="M551" s="311"/>
      <c r="N551" s="307"/>
      <c r="O551" s="308"/>
      <c r="P551" s="308"/>
      <c r="Q551" s="308"/>
      <c r="R551" s="308"/>
      <c r="S551" s="308"/>
      <c r="T551" s="308"/>
      <c r="U551" s="308"/>
      <c r="V551" s="308"/>
      <c r="W551" s="309"/>
      <c r="X551" s="310"/>
    </row>
    <row r="552" spans="1:24" ht="39.75" customHeight="1">
      <c r="A552" s="307"/>
      <c r="B552" s="308"/>
      <c r="C552" s="308"/>
      <c r="D552" s="308"/>
      <c r="E552" s="308"/>
      <c r="F552" s="308"/>
      <c r="G552" s="308"/>
      <c r="H552" s="308"/>
      <c r="I552" s="308"/>
      <c r="J552" s="309"/>
      <c r="K552" s="310"/>
      <c r="L552" s="305"/>
      <c r="M552" s="311"/>
      <c r="N552" s="307"/>
      <c r="O552" s="308"/>
      <c r="P552" s="308"/>
      <c r="Q552" s="308"/>
      <c r="R552" s="308"/>
      <c r="S552" s="308"/>
      <c r="T552" s="308"/>
      <c r="U552" s="308"/>
      <c r="V552" s="308"/>
      <c r="W552" s="309"/>
      <c r="X552" s="310"/>
    </row>
    <row r="553" spans="1:25" ht="40.5" customHeight="1">
      <c r="A553" s="312"/>
      <c r="B553" s="313"/>
      <c r="C553" s="313"/>
      <c r="D553" s="313"/>
      <c r="E553" s="313"/>
      <c r="F553" s="313"/>
      <c r="G553" s="313"/>
      <c r="H553" s="313"/>
      <c r="I553" s="313"/>
      <c r="J553" s="314"/>
      <c r="K553" s="315"/>
      <c r="L553" s="316"/>
      <c r="M553" s="317"/>
      <c r="N553" s="312"/>
      <c r="O553" s="313"/>
      <c r="P553" s="313"/>
      <c r="Q553" s="313"/>
      <c r="R553" s="313"/>
      <c r="S553" s="313"/>
      <c r="T553" s="313"/>
      <c r="U553" s="313"/>
      <c r="V553" s="313"/>
      <c r="W553" s="314"/>
      <c r="X553" s="315"/>
      <c r="Y553" s="318"/>
    </row>
    <row r="554" spans="1:25" ht="26.25">
      <c r="A554" s="536" t="s">
        <v>362</v>
      </c>
      <c r="B554" s="536"/>
      <c r="C554" s="536"/>
      <c r="D554" s="536"/>
      <c r="E554" s="536"/>
      <c r="F554" s="536"/>
      <c r="G554" s="536"/>
      <c r="H554" s="536"/>
      <c r="I554" s="536"/>
      <c r="J554" s="536"/>
      <c r="K554" s="536"/>
      <c r="L554" s="291">
        <v>27</v>
      </c>
      <c r="N554" s="536" t="s">
        <v>362</v>
      </c>
      <c r="O554" s="536"/>
      <c r="P554" s="536"/>
      <c r="Q554" s="536"/>
      <c r="R554" s="536"/>
      <c r="S554" s="536"/>
      <c r="T554" s="536"/>
      <c r="U554" s="536"/>
      <c r="V554" s="536"/>
      <c r="W554" s="536"/>
      <c r="X554" s="536"/>
      <c r="Y554" s="256">
        <v>27</v>
      </c>
    </row>
    <row r="555" spans="1:23" ht="14.25" thickBot="1">
      <c r="A555" s="258"/>
      <c r="C555" s="259"/>
      <c r="D555" s="259" t="s">
        <v>303</v>
      </c>
      <c r="J555" s="292" t="s">
        <v>255</v>
      </c>
      <c r="L555" s="291"/>
      <c r="N555" s="258"/>
      <c r="P555" s="259"/>
      <c r="Q555" s="259" t="s">
        <v>303</v>
      </c>
      <c r="W555" s="292" t="s">
        <v>255</v>
      </c>
    </row>
    <row r="556" spans="1:24" ht="19.5" customHeight="1" thickBot="1">
      <c r="A556" s="261"/>
      <c r="B556" s="553" t="s">
        <v>279</v>
      </c>
      <c r="C556" s="554"/>
      <c r="D556" s="555">
        <f>IF('②選手情報入力'!I36="","",'②選手情報入力'!I36)</f>
      </c>
      <c r="E556" s="556"/>
      <c r="F556" s="556"/>
      <c r="G556" s="557"/>
      <c r="H556" s="320" t="s">
        <v>280</v>
      </c>
      <c r="I556" s="321"/>
      <c r="J556" s="322"/>
      <c r="K556" s="323"/>
      <c r="L556" s="291"/>
      <c r="N556" s="261"/>
      <c r="O556" s="553" t="s">
        <v>279</v>
      </c>
      <c r="P556" s="554"/>
      <c r="Q556" s="555">
        <f>IF('②選手情報入力'!L36="","",'②選手情報入力'!L36)</f>
      </c>
      <c r="R556" s="556"/>
      <c r="S556" s="556"/>
      <c r="T556" s="557"/>
      <c r="U556" s="320" t="s">
        <v>280</v>
      </c>
      <c r="V556" s="321"/>
      <c r="W556" s="322"/>
      <c r="X556" s="323"/>
    </row>
    <row r="557" spans="1:24" ht="21" customHeight="1">
      <c r="A557" s="264" t="s">
        <v>282</v>
      </c>
      <c r="B557" s="564">
        <f>IF('②選手情報入力'!$G$36="","",'②選手情報入力'!$G$36)</f>
      </c>
      <c r="C557" s="565"/>
      <c r="D557" s="558"/>
      <c r="E557" s="559"/>
      <c r="F557" s="559"/>
      <c r="G557" s="560"/>
      <c r="H557" s="568"/>
      <c r="I557" s="569"/>
      <c r="J557" s="569"/>
      <c r="K557" s="570"/>
      <c r="L557" s="291"/>
      <c r="N557" s="264" t="s">
        <v>282</v>
      </c>
      <c r="O557" s="564">
        <f>IF('②選手情報入力'!$G$36="","",'②選手情報入力'!$G$36)</f>
      </c>
      <c r="P557" s="565"/>
      <c r="Q557" s="558"/>
      <c r="R557" s="559"/>
      <c r="S557" s="559"/>
      <c r="T557" s="560"/>
      <c r="U557" s="568"/>
      <c r="V557" s="569"/>
      <c r="W557" s="569"/>
      <c r="X557" s="570"/>
    </row>
    <row r="558" spans="1:24" ht="19.5" customHeight="1" thickBot="1">
      <c r="A558" s="266"/>
      <c r="B558" s="566"/>
      <c r="C558" s="567"/>
      <c r="D558" s="561"/>
      <c r="E558" s="562"/>
      <c r="F558" s="562"/>
      <c r="G558" s="563"/>
      <c r="H558" s="571"/>
      <c r="I558" s="572"/>
      <c r="J558" s="572"/>
      <c r="K558" s="573"/>
      <c r="L558" s="291"/>
      <c r="N558" s="266"/>
      <c r="O558" s="566"/>
      <c r="P558" s="567"/>
      <c r="Q558" s="561"/>
      <c r="R558" s="562"/>
      <c r="S558" s="562"/>
      <c r="T558" s="563"/>
      <c r="U558" s="571"/>
      <c r="V558" s="572"/>
      <c r="W558" s="572"/>
      <c r="X558" s="573"/>
    </row>
    <row r="559" spans="1:24" ht="14.25">
      <c r="A559" s="293" t="s">
        <v>6</v>
      </c>
      <c r="B559" s="294"/>
      <c r="C559" s="270" t="s">
        <v>271</v>
      </c>
      <c r="D559" s="579">
        <f>IF('②選手情報入力'!$E$36="","",'②選手情報入力'!$E$36)</f>
      </c>
      <c r="E559" s="580"/>
      <c r="F559" s="580"/>
      <c r="G559" s="581"/>
      <c r="H559" s="571"/>
      <c r="I559" s="572"/>
      <c r="J559" s="572"/>
      <c r="K559" s="573"/>
      <c r="L559" s="291"/>
      <c r="N559" s="293" t="s">
        <v>6</v>
      </c>
      <c r="O559" s="294"/>
      <c r="P559" s="270" t="s">
        <v>271</v>
      </c>
      <c r="Q559" s="579">
        <f>IF('②選手情報入力'!$E$36="","",'②選手情報入力'!$E$36)</f>
      </c>
      <c r="R559" s="580"/>
      <c r="S559" s="580"/>
      <c r="T559" s="581"/>
      <c r="U559" s="571"/>
      <c r="V559" s="572"/>
      <c r="W559" s="572"/>
      <c r="X559" s="573"/>
    </row>
    <row r="560" spans="1:24" ht="14.25" customHeight="1">
      <c r="A560" s="582">
        <f>IF('②選手情報入力'!$B$36="","",'②選手情報入力'!$B$36)</f>
      </c>
      <c r="B560" s="583"/>
      <c r="C560" s="577" t="s">
        <v>286</v>
      </c>
      <c r="D560" s="586">
        <f>IF('②選手情報入力'!$D$36="","",'②選手情報入力'!$D$36)</f>
      </c>
      <c r="E560" s="587"/>
      <c r="F560" s="587"/>
      <c r="G560" s="588"/>
      <c r="H560" s="571"/>
      <c r="I560" s="572"/>
      <c r="J560" s="572"/>
      <c r="K560" s="573"/>
      <c r="L560" s="291"/>
      <c r="N560" s="582">
        <f>IF('②選手情報入力'!$B$36="","",'②選手情報入力'!$B$36)</f>
      </c>
      <c r="O560" s="583"/>
      <c r="P560" s="577" t="s">
        <v>286</v>
      </c>
      <c r="Q560" s="586">
        <f>IF('②選手情報入力'!$D$36="","",'②選手情報入力'!$D$36)</f>
      </c>
      <c r="R560" s="587"/>
      <c r="S560" s="587"/>
      <c r="T560" s="588"/>
      <c r="U560" s="571"/>
      <c r="V560" s="572"/>
      <c r="W560" s="572"/>
      <c r="X560" s="573"/>
    </row>
    <row r="561" spans="1:24" ht="13.5" customHeight="1" thickBot="1">
      <c r="A561" s="584"/>
      <c r="B561" s="585"/>
      <c r="C561" s="578"/>
      <c r="D561" s="589"/>
      <c r="E561" s="590"/>
      <c r="F561" s="590"/>
      <c r="G561" s="591"/>
      <c r="H561" s="574"/>
      <c r="I561" s="575"/>
      <c r="J561" s="575"/>
      <c r="K561" s="576"/>
      <c r="L561" s="291"/>
      <c r="N561" s="584"/>
      <c r="O561" s="585"/>
      <c r="P561" s="578"/>
      <c r="Q561" s="589"/>
      <c r="R561" s="590"/>
      <c r="S561" s="590"/>
      <c r="T561" s="591"/>
      <c r="U561" s="574"/>
      <c r="V561" s="575"/>
      <c r="W561" s="575"/>
      <c r="X561" s="576"/>
    </row>
    <row r="562" spans="1:24" ht="20.25" customHeight="1" thickBot="1" thickTop="1">
      <c r="A562" s="592" t="s">
        <v>289</v>
      </c>
      <c r="B562" s="595" t="s">
        <v>290</v>
      </c>
      <c r="C562" s="596"/>
      <c r="D562" s="596"/>
      <c r="E562" s="597"/>
      <c r="F562" s="598" t="s">
        <v>291</v>
      </c>
      <c r="G562" s="599"/>
      <c r="H562" s="600">
        <f>'①団体情報入力'!$D$5</f>
        <v>0</v>
      </c>
      <c r="I562" s="601"/>
      <c r="J562" s="601"/>
      <c r="K562" s="602"/>
      <c r="L562" s="291"/>
      <c r="N562" s="592" t="s">
        <v>289</v>
      </c>
      <c r="O562" s="595" t="s">
        <v>290</v>
      </c>
      <c r="P562" s="596"/>
      <c r="Q562" s="596"/>
      <c r="R562" s="597"/>
      <c r="S562" s="598" t="s">
        <v>291</v>
      </c>
      <c r="T562" s="599"/>
      <c r="U562" s="600">
        <f>'①団体情報入力'!$D$5</f>
        <v>0</v>
      </c>
      <c r="V562" s="601"/>
      <c r="W562" s="601"/>
      <c r="X562" s="602"/>
    </row>
    <row r="563" spans="1:24" ht="12.75" customHeight="1">
      <c r="A563" s="593"/>
      <c r="B563" s="603"/>
      <c r="C563" s="604"/>
      <c r="D563" s="604"/>
      <c r="E563" s="605"/>
      <c r="F563" s="295" t="s">
        <v>293</v>
      </c>
      <c r="G563" s="270" t="s">
        <v>294</v>
      </c>
      <c r="H563" s="269"/>
      <c r="I563" s="270" t="s">
        <v>264</v>
      </c>
      <c r="J563" s="269"/>
      <c r="K563" s="296" t="s">
        <v>295</v>
      </c>
      <c r="L563" s="297"/>
      <c r="M563" s="298"/>
      <c r="N563" s="593"/>
      <c r="O563" s="603"/>
      <c r="P563" s="604"/>
      <c r="Q563" s="604"/>
      <c r="R563" s="605"/>
      <c r="S563" s="295" t="s">
        <v>293</v>
      </c>
      <c r="T563" s="270" t="s">
        <v>294</v>
      </c>
      <c r="U563" s="269"/>
      <c r="V563" s="270" t="s">
        <v>264</v>
      </c>
      <c r="W563" s="269"/>
      <c r="X563" s="296" t="s">
        <v>295</v>
      </c>
    </row>
    <row r="564" spans="1:24" ht="12.75" customHeight="1">
      <c r="A564" s="593"/>
      <c r="B564" s="606"/>
      <c r="C564" s="607"/>
      <c r="D564" s="607"/>
      <c r="E564" s="608"/>
      <c r="F564" s="612"/>
      <c r="G564" s="614"/>
      <c r="H564" s="615"/>
      <c r="I564" s="618">
        <f>IF('②選手情報入力'!J36="","",'②選手情報入力'!J36)</f>
      </c>
      <c r="J564" s="619"/>
      <c r="K564" s="622"/>
      <c r="L564" s="291"/>
      <c r="N564" s="593"/>
      <c r="O564" s="606"/>
      <c r="P564" s="607"/>
      <c r="Q564" s="607"/>
      <c r="R564" s="608"/>
      <c r="S564" s="612"/>
      <c r="T564" s="614"/>
      <c r="U564" s="615"/>
      <c r="V564" s="618">
        <f>IF('②選手情報入力'!M36="","",'②選手情報入力'!M36)</f>
      </c>
      <c r="W564" s="619"/>
      <c r="X564" s="622"/>
    </row>
    <row r="565" spans="1:24" ht="12.75" customHeight="1">
      <c r="A565" s="594"/>
      <c r="B565" s="609"/>
      <c r="C565" s="610"/>
      <c r="D565" s="610"/>
      <c r="E565" s="611"/>
      <c r="F565" s="613"/>
      <c r="G565" s="616"/>
      <c r="H565" s="617"/>
      <c r="I565" s="620"/>
      <c r="J565" s="621"/>
      <c r="K565" s="623"/>
      <c r="L565" s="291"/>
      <c r="N565" s="594"/>
      <c r="O565" s="609"/>
      <c r="P565" s="610"/>
      <c r="Q565" s="610"/>
      <c r="R565" s="611"/>
      <c r="S565" s="613"/>
      <c r="T565" s="616"/>
      <c r="U565" s="617"/>
      <c r="V565" s="620"/>
      <c r="W565" s="621"/>
      <c r="X565" s="623"/>
    </row>
    <row r="566" spans="1:24" ht="14.25" customHeight="1">
      <c r="A566" s="339" t="s">
        <v>296</v>
      </c>
      <c r="B566" s="537"/>
      <c r="C566" s="538"/>
      <c r="D566" s="538"/>
      <c r="E566" s="539"/>
      <c r="F566" s="543"/>
      <c r="G566" s="545"/>
      <c r="H566" s="546"/>
      <c r="I566" s="549" t="str">
        <f>IF('②選手情報入力'!K36="","同上",'②選手情報入力'!K36)</f>
        <v>同上</v>
      </c>
      <c r="J566" s="550"/>
      <c r="K566" s="534"/>
      <c r="L566" s="291"/>
      <c r="N566" s="339" t="s">
        <v>296</v>
      </c>
      <c r="O566" s="537"/>
      <c r="P566" s="538"/>
      <c r="Q566" s="538"/>
      <c r="R566" s="539"/>
      <c r="S566" s="543"/>
      <c r="T566" s="545"/>
      <c r="U566" s="546"/>
      <c r="V566" s="549" t="str">
        <f>IF('②選手情報入力'!N36="","同上",'②選手情報入力'!N36)</f>
        <v>同上</v>
      </c>
      <c r="W566" s="550"/>
      <c r="X566" s="534"/>
    </row>
    <row r="567" spans="1:24" ht="15" customHeight="1" thickBot="1">
      <c r="A567" s="340" t="s">
        <v>297</v>
      </c>
      <c r="B567" s="540"/>
      <c r="C567" s="541"/>
      <c r="D567" s="541"/>
      <c r="E567" s="542"/>
      <c r="F567" s="544"/>
      <c r="G567" s="547"/>
      <c r="H567" s="548"/>
      <c r="I567" s="551"/>
      <c r="J567" s="552"/>
      <c r="K567" s="535"/>
      <c r="L567" s="291"/>
      <c r="N567" s="340" t="s">
        <v>297</v>
      </c>
      <c r="O567" s="540"/>
      <c r="P567" s="541"/>
      <c r="Q567" s="541"/>
      <c r="R567" s="542"/>
      <c r="S567" s="544"/>
      <c r="T567" s="547"/>
      <c r="U567" s="548"/>
      <c r="V567" s="551"/>
      <c r="W567" s="552"/>
      <c r="X567" s="535"/>
    </row>
    <row r="568" spans="1:24" ht="15" thickBot="1">
      <c r="A568" s="299" t="s">
        <v>298</v>
      </c>
      <c r="B568" s="300" t="s">
        <v>299</v>
      </c>
      <c r="C568" s="301"/>
      <c r="D568" s="301"/>
      <c r="E568" s="301"/>
      <c r="F568" s="301"/>
      <c r="G568" s="301"/>
      <c r="H568" s="301"/>
      <c r="I568" s="301"/>
      <c r="J568" s="301"/>
      <c r="K568" s="302"/>
      <c r="L568" s="291"/>
      <c r="N568" s="299" t="s">
        <v>298</v>
      </c>
      <c r="O568" s="300" t="s">
        <v>299</v>
      </c>
      <c r="P568" s="301"/>
      <c r="Q568" s="301"/>
      <c r="R568" s="301"/>
      <c r="S568" s="301"/>
      <c r="T568" s="301"/>
      <c r="U568" s="301"/>
      <c r="V568" s="301"/>
      <c r="W568" s="301"/>
      <c r="X568" s="302"/>
    </row>
    <row r="569" spans="1:24" ht="13.5">
      <c r="A569" s="303"/>
      <c r="B569" s="280"/>
      <c r="C569" s="280"/>
      <c r="D569" s="280"/>
      <c r="E569" s="280"/>
      <c r="F569" s="280"/>
      <c r="G569" s="280"/>
      <c r="H569" s="280"/>
      <c r="I569" s="280"/>
      <c r="J569" s="280"/>
      <c r="K569" s="281"/>
      <c r="L569" s="291"/>
      <c r="N569" s="303"/>
      <c r="O569" s="280"/>
      <c r="P569" s="280"/>
      <c r="Q569" s="280"/>
      <c r="R569" s="280"/>
      <c r="S569" s="280"/>
      <c r="T569" s="280"/>
      <c r="U569" s="280"/>
      <c r="V569" s="280"/>
      <c r="W569" s="280"/>
      <c r="X569" s="281"/>
    </row>
    <row r="570" spans="1:25" ht="14.25">
      <c r="A570" s="304" t="s">
        <v>273</v>
      </c>
      <c r="B570" s="280"/>
      <c r="C570" s="280"/>
      <c r="D570" s="280"/>
      <c r="E570" s="280"/>
      <c r="F570" s="280"/>
      <c r="G570" s="280"/>
      <c r="H570" s="280"/>
      <c r="I570" s="279"/>
      <c r="J570" s="282"/>
      <c r="K570" s="530" t="s">
        <v>364</v>
      </c>
      <c r="L570" s="531"/>
      <c r="M570" s="306"/>
      <c r="N570" s="304" t="s">
        <v>273</v>
      </c>
      <c r="O570" s="280"/>
      <c r="P570" s="280"/>
      <c r="Q570" s="280"/>
      <c r="R570" s="280"/>
      <c r="S570" s="280"/>
      <c r="T570" s="280"/>
      <c r="U570" s="280"/>
      <c r="V570" s="279"/>
      <c r="W570" s="282"/>
      <c r="X570" s="530" t="s">
        <v>364</v>
      </c>
      <c r="Y570" s="531"/>
    </row>
    <row r="571" spans="1:25" ht="14.25">
      <c r="A571" s="304" t="s">
        <v>274</v>
      </c>
      <c r="B571" s="280"/>
      <c r="C571" s="280"/>
      <c r="D571" s="280"/>
      <c r="E571" s="280"/>
      <c r="F571" s="280"/>
      <c r="G571" s="280"/>
      <c r="H571" s="280"/>
      <c r="I571" s="279"/>
      <c r="J571" s="282"/>
      <c r="K571" s="532" t="s">
        <v>300</v>
      </c>
      <c r="L571" s="533"/>
      <c r="M571" s="306"/>
      <c r="N571" s="304" t="s">
        <v>274</v>
      </c>
      <c r="O571" s="280"/>
      <c r="P571" s="280"/>
      <c r="Q571" s="280"/>
      <c r="R571" s="280"/>
      <c r="S571" s="280"/>
      <c r="T571" s="280"/>
      <c r="U571" s="280"/>
      <c r="V571" s="279"/>
      <c r="W571" s="282"/>
      <c r="X571" s="532" t="s">
        <v>300</v>
      </c>
      <c r="Y571" s="533"/>
    </row>
    <row r="572" spans="1:25" ht="14.25">
      <c r="A572" s="304" t="s">
        <v>275</v>
      </c>
      <c r="B572" s="280"/>
      <c r="C572" s="280"/>
      <c r="D572" s="280"/>
      <c r="E572" s="280"/>
      <c r="F572" s="280"/>
      <c r="G572" s="280"/>
      <c r="H572" s="280"/>
      <c r="I572" s="279"/>
      <c r="J572" s="282"/>
      <c r="K572" s="528" t="s">
        <v>301</v>
      </c>
      <c r="L572" s="529"/>
      <c r="M572" s="306"/>
      <c r="N572" s="304" t="s">
        <v>275</v>
      </c>
      <c r="O572" s="280"/>
      <c r="P572" s="280"/>
      <c r="Q572" s="280"/>
      <c r="R572" s="280"/>
      <c r="S572" s="280"/>
      <c r="T572" s="280"/>
      <c r="U572" s="280"/>
      <c r="V572" s="279"/>
      <c r="W572" s="282"/>
      <c r="X572" s="528" t="s">
        <v>301</v>
      </c>
      <c r="Y572" s="529"/>
    </row>
    <row r="573" spans="1:24" ht="43.5" customHeight="1">
      <c r="A573" s="307"/>
      <c r="B573" s="308"/>
      <c r="C573" s="308"/>
      <c r="D573" s="308"/>
      <c r="E573" s="308"/>
      <c r="F573" s="308"/>
      <c r="G573" s="308"/>
      <c r="H573" s="308"/>
      <c r="I573" s="308"/>
      <c r="J573" s="309"/>
      <c r="K573" s="310"/>
      <c r="L573" s="305"/>
      <c r="M573" s="311"/>
      <c r="N573" s="307"/>
      <c r="O573" s="308"/>
      <c r="P573" s="308"/>
      <c r="Q573" s="308"/>
      <c r="R573" s="308"/>
      <c r="S573" s="308"/>
      <c r="T573" s="308"/>
      <c r="U573" s="308"/>
      <c r="V573" s="308"/>
      <c r="W573" s="309"/>
      <c r="X573" s="310"/>
    </row>
    <row r="574" spans="1:25" ht="51" customHeight="1">
      <c r="A574" s="312"/>
      <c r="B574" s="313"/>
      <c r="C574" s="313"/>
      <c r="D574" s="313"/>
      <c r="E574" s="313"/>
      <c r="F574" s="313"/>
      <c r="G574" s="313"/>
      <c r="H574" s="313"/>
      <c r="I574" s="313"/>
      <c r="J574" s="314"/>
      <c r="K574" s="315"/>
      <c r="L574" s="316"/>
      <c r="M574" s="317"/>
      <c r="N574" s="312"/>
      <c r="O574" s="313"/>
      <c r="P574" s="313"/>
      <c r="Q574" s="313"/>
      <c r="R574" s="313"/>
      <c r="S574" s="313"/>
      <c r="T574" s="313"/>
      <c r="U574" s="313"/>
      <c r="V574" s="313"/>
      <c r="W574" s="314"/>
      <c r="X574" s="315"/>
      <c r="Y574" s="318"/>
    </row>
    <row r="575" spans="1:25" ht="26.25">
      <c r="A575" s="536" t="s">
        <v>362</v>
      </c>
      <c r="B575" s="536"/>
      <c r="C575" s="536"/>
      <c r="D575" s="536"/>
      <c r="E575" s="536"/>
      <c r="F575" s="536"/>
      <c r="G575" s="536"/>
      <c r="H575" s="536"/>
      <c r="I575" s="536"/>
      <c r="J575" s="536"/>
      <c r="K575" s="536"/>
      <c r="L575" s="291">
        <v>28</v>
      </c>
      <c r="N575" s="536" t="s">
        <v>362</v>
      </c>
      <c r="O575" s="536"/>
      <c r="P575" s="536"/>
      <c r="Q575" s="536"/>
      <c r="R575" s="536"/>
      <c r="S575" s="536"/>
      <c r="T575" s="536"/>
      <c r="U575" s="536"/>
      <c r="V575" s="536"/>
      <c r="W575" s="536"/>
      <c r="X575" s="536"/>
      <c r="Y575" s="256">
        <v>28</v>
      </c>
    </row>
    <row r="576" spans="1:23" ht="14.25" thickBot="1">
      <c r="A576" s="258"/>
      <c r="C576" s="259"/>
      <c r="D576" s="259" t="s">
        <v>303</v>
      </c>
      <c r="J576" s="292" t="s">
        <v>255</v>
      </c>
      <c r="L576" s="291"/>
      <c r="N576" s="258"/>
      <c r="P576" s="259"/>
      <c r="Q576" s="259" t="s">
        <v>303</v>
      </c>
      <c r="W576" s="292" t="s">
        <v>255</v>
      </c>
    </row>
    <row r="577" spans="1:24" ht="19.5" customHeight="1" thickBot="1">
      <c r="A577" s="261"/>
      <c r="B577" s="553" t="s">
        <v>279</v>
      </c>
      <c r="C577" s="554"/>
      <c r="D577" s="555">
        <f>IF('②選手情報入力'!I37="","",'②選手情報入力'!I37)</f>
      </c>
      <c r="E577" s="556"/>
      <c r="F577" s="556"/>
      <c r="G577" s="557"/>
      <c r="H577" s="320" t="s">
        <v>280</v>
      </c>
      <c r="I577" s="321"/>
      <c r="J577" s="322"/>
      <c r="K577" s="323"/>
      <c r="L577" s="291"/>
      <c r="N577" s="261"/>
      <c r="O577" s="553" t="s">
        <v>279</v>
      </c>
      <c r="P577" s="554"/>
      <c r="Q577" s="555">
        <f>IF('②選手情報入力'!L37="","",'②選手情報入力'!L37)</f>
      </c>
      <c r="R577" s="556"/>
      <c r="S577" s="556"/>
      <c r="T577" s="557"/>
      <c r="U577" s="320" t="s">
        <v>280</v>
      </c>
      <c r="V577" s="321"/>
      <c r="W577" s="322"/>
      <c r="X577" s="323"/>
    </row>
    <row r="578" spans="1:24" ht="21" customHeight="1">
      <c r="A578" s="264" t="s">
        <v>282</v>
      </c>
      <c r="B578" s="564">
        <f>IF('②選手情報入力'!$G$37="","",'②選手情報入力'!$G$37)</f>
      </c>
      <c r="C578" s="565"/>
      <c r="D578" s="558"/>
      <c r="E578" s="559"/>
      <c r="F578" s="559"/>
      <c r="G578" s="560"/>
      <c r="H578" s="568"/>
      <c r="I578" s="569"/>
      <c r="J578" s="569"/>
      <c r="K578" s="570"/>
      <c r="L578" s="291"/>
      <c r="N578" s="264" t="s">
        <v>282</v>
      </c>
      <c r="O578" s="564">
        <f>IF('②選手情報入力'!$G$37="","",'②選手情報入力'!$G$37)</f>
      </c>
      <c r="P578" s="565"/>
      <c r="Q578" s="558"/>
      <c r="R578" s="559"/>
      <c r="S578" s="559"/>
      <c r="T578" s="560"/>
      <c r="U578" s="568"/>
      <c r="V578" s="569"/>
      <c r="W578" s="569"/>
      <c r="X578" s="570"/>
    </row>
    <row r="579" spans="1:24" ht="19.5" customHeight="1" thickBot="1">
      <c r="A579" s="266"/>
      <c r="B579" s="566"/>
      <c r="C579" s="567"/>
      <c r="D579" s="561"/>
      <c r="E579" s="562"/>
      <c r="F579" s="562"/>
      <c r="G579" s="563"/>
      <c r="H579" s="571"/>
      <c r="I579" s="572"/>
      <c r="J579" s="572"/>
      <c r="K579" s="573"/>
      <c r="L579" s="291"/>
      <c r="N579" s="266"/>
      <c r="O579" s="566"/>
      <c r="P579" s="567"/>
      <c r="Q579" s="561"/>
      <c r="R579" s="562"/>
      <c r="S579" s="562"/>
      <c r="T579" s="563"/>
      <c r="U579" s="571"/>
      <c r="V579" s="572"/>
      <c r="W579" s="572"/>
      <c r="X579" s="573"/>
    </row>
    <row r="580" spans="1:24" ht="14.25">
      <c r="A580" s="293" t="s">
        <v>6</v>
      </c>
      <c r="B580" s="294"/>
      <c r="C580" s="270" t="s">
        <v>271</v>
      </c>
      <c r="D580" s="579">
        <f>IF('②選手情報入力'!$E$37="","",'②選手情報入力'!$E$37)</f>
      </c>
      <c r="E580" s="580"/>
      <c r="F580" s="580"/>
      <c r="G580" s="581"/>
      <c r="H580" s="571"/>
      <c r="I580" s="572"/>
      <c r="J580" s="572"/>
      <c r="K580" s="573"/>
      <c r="L580" s="291"/>
      <c r="N580" s="293" t="s">
        <v>6</v>
      </c>
      <c r="O580" s="294"/>
      <c r="P580" s="270" t="s">
        <v>271</v>
      </c>
      <c r="Q580" s="579">
        <f>IF('②選手情報入力'!$E$37="","",'②選手情報入力'!$E$37)</f>
      </c>
      <c r="R580" s="580"/>
      <c r="S580" s="580"/>
      <c r="T580" s="581"/>
      <c r="U580" s="571"/>
      <c r="V580" s="572"/>
      <c r="W580" s="572"/>
      <c r="X580" s="573"/>
    </row>
    <row r="581" spans="1:24" ht="14.25" customHeight="1">
      <c r="A581" s="582">
        <f>IF('②選手情報入力'!$B$37="","",'②選手情報入力'!$B$37)</f>
      </c>
      <c r="B581" s="583"/>
      <c r="C581" s="577" t="s">
        <v>286</v>
      </c>
      <c r="D581" s="586">
        <f>IF('②選手情報入力'!$D$37="","",'②選手情報入力'!$D$37)</f>
      </c>
      <c r="E581" s="587"/>
      <c r="F581" s="587"/>
      <c r="G581" s="588"/>
      <c r="H581" s="571"/>
      <c r="I581" s="572"/>
      <c r="J581" s="572"/>
      <c r="K581" s="573"/>
      <c r="L581" s="291"/>
      <c r="N581" s="582">
        <f>IF('②選手情報入力'!$B$37="","",'②選手情報入力'!$B$37)</f>
      </c>
      <c r="O581" s="583"/>
      <c r="P581" s="577" t="s">
        <v>286</v>
      </c>
      <c r="Q581" s="586">
        <f>IF('②選手情報入力'!$D$37="","",'②選手情報入力'!$D$37)</f>
      </c>
      <c r="R581" s="587"/>
      <c r="S581" s="587"/>
      <c r="T581" s="588"/>
      <c r="U581" s="571"/>
      <c r="V581" s="572"/>
      <c r="W581" s="572"/>
      <c r="X581" s="573"/>
    </row>
    <row r="582" spans="1:24" ht="13.5" customHeight="1" thickBot="1">
      <c r="A582" s="584"/>
      <c r="B582" s="585"/>
      <c r="C582" s="578"/>
      <c r="D582" s="589"/>
      <c r="E582" s="590"/>
      <c r="F582" s="590"/>
      <c r="G582" s="591"/>
      <c r="H582" s="574"/>
      <c r="I582" s="575"/>
      <c r="J582" s="575"/>
      <c r="K582" s="576"/>
      <c r="L582" s="291"/>
      <c r="N582" s="584"/>
      <c r="O582" s="585"/>
      <c r="P582" s="578"/>
      <c r="Q582" s="589"/>
      <c r="R582" s="590"/>
      <c r="S582" s="590"/>
      <c r="T582" s="591"/>
      <c r="U582" s="574"/>
      <c r="V582" s="575"/>
      <c r="W582" s="575"/>
      <c r="X582" s="576"/>
    </row>
    <row r="583" spans="1:24" ht="20.25" customHeight="1" thickBot="1" thickTop="1">
      <c r="A583" s="592" t="s">
        <v>289</v>
      </c>
      <c r="B583" s="595" t="s">
        <v>290</v>
      </c>
      <c r="C583" s="596"/>
      <c r="D583" s="596"/>
      <c r="E583" s="597"/>
      <c r="F583" s="598" t="s">
        <v>291</v>
      </c>
      <c r="G583" s="599"/>
      <c r="H583" s="600">
        <f>'①団体情報入力'!$D$5</f>
        <v>0</v>
      </c>
      <c r="I583" s="601"/>
      <c r="J583" s="601"/>
      <c r="K583" s="602"/>
      <c r="L583" s="291"/>
      <c r="N583" s="592" t="s">
        <v>289</v>
      </c>
      <c r="O583" s="595" t="s">
        <v>290</v>
      </c>
      <c r="P583" s="596"/>
      <c r="Q583" s="596"/>
      <c r="R583" s="597"/>
      <c r="S583" s="598" t="s">
        <v>291</v>
      </c>
      <c r="T583" s="599"/>
      <c r="U583" s="600">
        <f>'①団体情報入力'!$D$5</f>
        <v>0</v>
      </c>
      <c r="V583" s="601"/>
      <c r="W583" s="601"/>
      <c r="X583" s="602"/>
    </row>
    <row r="584" spans="1:24" ht="12.75" customHeight="1">
      <c r="A584" s="593"/>
      <c r="B584" s="603"/>
      <c r="C584" s="604"/>
      <c r="D584" s="604"/>
      <c r="E584" s="605"/>
      <c r="F584" s="295" t="s">
        <v>293</v>
      </c>
      <c r="G584" s="270" t="s">
        <v>294</v>
      </c>
      <c r="H584" s="269"/>
      <c r="I584" s="270" t="s">
        <v>264</v>
      </c>
      <c r="J584" s="269"/>
      <c r="K584" s="296" t="s">
        <v>295</v>
      </c>
      <c r="L584" s="297"/>
      <c r="M584" s="298"/>
      <c r="N584" s="593"/>
      <c r="O584" s="603"/>
      <c r="P584" s="604"/>
      <c r="Q584" s="604"/>
      <c r="R584" s="605"/>
      <c r="S584" s="295" t="s">
        <v>293</v>
      </c>
      <c r="T584" s="270" t="s">
        <v>294</v>
      </c>
      <c r="U584" s="269"/>
      <c r="V584" s="270" t="s">
        <v>264</v>
      </c>
      <c r="W584" s="269"/>
      <c r="X584" s="296" t="s">
        <v>295</v>
      </c>
    </row>
    <row r="585" spans="1:24" ht="12.75" customHeight="1">
      <c r="A585" s="593"/>
      <c r="B585" s="606"/>
      <c r="C585" s="607"/>
      <c r="D585" s="607"/>
      <c r="E585" s="608"/>
      <c r="F585" s="612"/>
      <c r="G585" s="614"/>
      <c r="H585" s="615"/>
      <c r="I585" s="618">
        <f>IF('②選手情報入力'!J37="","",'②選手情報入力'!J37)</f>
      </c>
      <c r="J585" s="619"/>
      <c r="K585" s="622"/>
      <c r="L585" s="291"/>
      <c r="N585" s="593"/>
      <c r="O585" s="606"/>
      <c r="P585" s="607"/>
      <c r="Q585" s="607"/>
      <c r="R585" s="608"/>
      <c r="S585" s="612"/>
      <c r="T585" s="614"/>
      <c r="U585" s="615"/>
      <c r="V585" s="618">
        <f>IF('②選手情報入力'!M37="","",'②選手情報入力'!M37)</f>
      </c>
      <c r="W585" s="619"/>
      <c r="X585" s="622"/>
    </row>
    <row r="586" spans="1:24" ht="12.75" customHeight="1">
      <c r="A586" s="594"/>
      <c r="B586" s="609"/>
      <c r="C586" s="610"/>
      <c r="D586" s="610"/>
      <c r="E586" s="611"/>
      <c r="F586" s="613"/>
      <c r="G586" s="616"/>
      <c r="H586" s="617"/>
      <c r="I586" s="620"/>
      <c r="J586" s="621"/>
      <c r="K586" s="623"/>
      <c r="L586" s="291"/>
      <c r="N586" s="594"/>
      <c r="O586" s="609"/>
      <c r="P586" s="610"/>
      <c r="Q586" s="610"/>
      <c r="R586" s="611"/>
      <c r="S586" s="613"/>
      <c r="T586" s="616"/>
      <c r="U586" s="617"/>
      <c r="V586" s="620"/>
      <c r="W586" s="621"/>
      <c r="X586" s="623"/>
    </row>
    <row r="587" spans="1:24" ht="14.25" customHeight="1">
      <c r="A587" s="339" t="s">
        <v>296</v>
      </c>
      <c r="B587" s="537"/>
      <c r="C587" s="538"/>
      <c r="D587" s="538"/>
      <c r="E587" s="539"/>
      <c r="F587" s="543"/>
      <c r="G587" s="545"/>
      <c r="H587" s="546"/>
      <c r="I587" s="549" t="str">
        <f>IF('②選手情報入力'!K37="","同上",'②選手情報入力'!K37)</f>
        <v>同上</v>
      </c>
      <c r="J587" s="550"/>
      <c r="K587" s="534"/>
      <c r="L587" s="291"/>
      <c r="N587" s="339" t="s">
        <v>296</v>
      </c>
      <c r="O587" s="537"/>
      <c r="P587" s="538"/>
      <c r="Q587" s="538"/>
      <c r="R587" s="539"/>
      <c r="S587" s="543"/>
      <c r="T587" s="545"/>
      <c r="U587" s="546"/>
      <c r="V587" s="549" t="str">
        <f>IF('②選手情報入力'!N37="","同上",'②選手情報入力'!N37)</f>
        <v>同上</v>
      </c>
      <c r="W587" s="550"/>
      <c r="X587" s="534"/>
    </row>
    <row r="588" spans="1:24" ht="15" customHeight="1" thickBot="1">
      <c r="A588" s="340" t="s">
        <v>297</v>
      </c>
      <c r="B588" s="540"/>
      <c r="C588" s="541"/>
      <c r="D588" s="541"/>
      <c r="E588" s="542"/>
      <c r="F588" s="544"/>
      <c r="G588" s="547"/>
      <c r="H588" s="548"/>
      <c r="I588" s="551"/>
      <c r="J588" s="552"/>
      <c r="K588" s="535"/>
      <c r="L588" s="291"/>
      <c r="N588" s="340" t="s">
        <v>297</v>
      </c>
      <c r="O588" s="540"/>
      <c r="P588" s="541"/>
      <c r="Q588" s="541"/>
      <c r="R588" s="542"/>
      <c r="S588" s="544"/>
      <c r="T588" s="547"/>
      <c r="U588" s="548"/>
      <c r="V588" s="551"/>
      <c r="W588" s="552"/>
      <c r="X588" s="535"/>
    </row>
    <row r="589" spans="1:24" ht="15" thickBot="1">
      <c r="A589" s="299" t="s">
        <v>298</v>
      </c>
      <c r="B589" s="300" t="s">
        <v>299</v>
      </c>
      <c r="C589" s="301"/>
      <c r="D589" s="301"/>
      <c r="E589" s="301"/>
      <c r="F589" s="301"/>
      <c r="G589" s="301"/>
      <c r="H589" s="301"/>
      <c r="I589" s="301"/>
      <c r="J589" s="301"/>
      <c r="K589" s="302"/>
      <c r="L589" s="291"/>
      <c r="N589" s="299" t="s">
        <v>298</v>
      </c>
      <c r="O589" s="300" t="s">
        <v>299</v>
      </c>
      <c r="P589" s="301"/>
      <c r="Q589" s="301"/>
      <c r="R589" s="301"/>
      <c r="S589" s="301"/>
      <c r="T589" s="301"/>
      <c r="U589" s="301"/>
      <c r="V589" s="301"/>
      <c r="W589" s="301"/>
      <c r="X589" s="302"/>
    </row>
    <row r="590" spans="1:24" ht="13.5">
      <c r="A590" s="303"/>
      <c r="B590" s="280"/>
      <c r="C590" s="280"/>
      <c r="D590" s="280"/>
      <c r="E590" s="280"/>
      <c r="F590" s="280"/>
      <c r="G590" s="280"/>
      <c r="H590" s="280"/>
      <c r="I590" s="280"/>
      <c r="J590" s="280"/>
      <c r="K590" s="281"/>
      <c r="L590" s="291"/>
      <c r="N590" s="303"/>
      <c r="O590" s="280"/>
      <c r="P590" s="280"/>
      <c r="Q590" s="280"/>
      <c r="R590" s="280"/>
      <c r="S590" s="280"/>
      <c r="T590" s="280"/>
      <c r="U590" s="280"/>
      <c r="V590" s="280"/>
      <c r="W590" s="280"/>
      <c r="X590" s="281"/>
    </row>
    <row r="591" spans="1:25" ht="14.25">
      <c r="A591" s="304" t="s">
        <v>273</v>
      </c>
      <c r="B591" s="280"/>
      <c r="C591" s="280"/>
      <c r="D591" s="280"/>
      <c r="E591" s="280"/>
      <c r="F591" s="280"/>
      <c r="G591" s="280"/>
      <c r="H591" s="280"/>
      <c r="I591" s="279"/>
      <c r="J591" s="282"/>
      <c r="K591" s="530" t="s">
        <v>364</v>
      </c>
      <c r="L591" s="531"/>
      <c r="M591" s="306"/>
      <c r="N591" s="304" t="s">
        <v>273</v>
      </c>
      <c r="O591" s="280"/>
      <c r="P591" s="280"/>
      <c r="Q591" s="280"/>
      <c r="R591" s="280"/>
      <c r="S591" s="280"/>
      <c r="T591" s="280"/>
      <c r="U591" s="280"/>
      <c r="V591" s="279"/>
      <c r="W591" s="282"/>
      <c r="X591" s="530" t="s">
        <v>364</v>
      </c>
      <c r="Y591" s="531"/>
    </row>
    <row r="592" spans="1:25" ht="14.25">
      <c r="A592" s="304" t="s">
        <v>274</v>
      </c>
      <c r="B592" s="280"/>
      <c r="C592" s="280"/>
      <c r="D592" s="280"/>
      <c r="E592" s="280"/>
      <c r="F592" s="280"/>
      <c r="G592" s="280"/>
      <c r="H592" s="280"/>
      <c r="I592" s="279"/>
      <c r="J592" s="282"/>
      <c r="K592" s="532" t="s">
        <v>300</v>
      </c>
      <c r="L592" s="533"/>
      <c r="M592" s="306"/>
      <c r="N592" s="304" t="s">
        <v>274</v>
      </c>
      <c r="O592" s="280"/>
      <c r="P592" s="280"/>
      <c r="Q592" s="280"/>
      <c r="R592" s="280"/>
      <c r="S592" s="280"/>
      <c r="T592" s="280"/>
      <c r="U592" s="280"/>
      <c r="V592" s="279"/>
      <c r="W592" s="282"/>
      <c r="X592" s="532" t="s">
        <v>300</v>
      </c>
      <c r="Y592" s="533"/>
    </row>
    <row r="593" spans="1:25" ht="14.25">
      <c r="A593" s="304" t="s">
        <v>275</v>
      </c>
      <c r="B593" s="280"/>
      <c r="C593" s="280"/>
      <c r="D593" s="280"/>
      <c r="E593" s="280"/>
      <c r="F593" s="280"/>
      <c r="G593" s="280"/>
      <c r="H593" s="280"/>
      <c r="I593" s="279"/>
      <c r="J593" s="282"/>
      <c r="K593" s="528" t="s">
        <v>301</v>
      </c>
      <c r="L593" s="529"/>
      <c r="M593" s="306"/>
      <c r="N593" s="304" t="s">
        <v>275</v>
      </c>
      <c r="O593" s="280"/>
      <c r="P593" s="280"/>
      <c r="Q593" s="280"/>
      <c r="R593" s="280"/>
      <c r="S593" s="280"/>
      <c r="T593" s="280"/>
      <c r="U593" s="280"/>
      <c r="V593" s="279"/>
      <c r="W593" s="282"/>
      <c r="X593" s="528" t="s">
        <v>301</v>
      </c>
      <c r="Y593" s="529"/>
    </row>
    <row r="594" spans="1:24" ht="48" customHeight="1">
      <c r="A594" s="307"/>
      <c r="B594" s="308"/>
      <c r="C594" s="308"/>
      <c r="D594" s="308"/>
      <c r="E594" s="308"/>
      <c r="F594" s="308"/>
      <c r="G594" s="308"/>
      <c r="H594" s="308"/>
      <c r="I594" s="308"/>
      <c r="J594" s="309"/>
      <c r="K594" s="310"/>
      <c r="L594" s="305"/>
      <c r="M594" s="311"/>
      <c r="N594" s="307"/>
      <c r="O594" s="308"/>
      <c r="P594" s="308"/>
      <c r="Q594" s="308"/>
      <c r="R594" s="308"/>
      <c r="S594" s="308"/>
      <c r="T594" s="308"/>
      <c r="U594" s="308"/>
      <c r="V594" s="308"/>
      <c r="W594" s="309"/>
      <c r="X594" s="310"/>
    </row>
    <row r="595" spans="1:25" ht="48" customHeight="1">
      <c r="A595" s="312"/>
      <c r="B595" s="313"/>
      <c r="C595" s="313"/>
      <c r="D595" s="313"/>
      <c r="E595" s="313"/>
      <c r="F595" s="313"/>
      <c r="G595" s="313"/>
      <c r="H595" s="313"/>
      <c r="I595" s="313"/>
      <c r="J595" s="314"/>
      <c r="K595" s="315"/>
      <c r="L595" s="316"/>
      <c r="M595" s="319"/>
      <c r="N595" s="312"/>
      <c r="O595" s="313"/>
      <c r="P595" s="313"/>
      <c r="Q595" s="313"/>
      <c r="R595" s="313"/>
      <c r="S595" s="313"/>
      <c r="T595" s="313"/>
      <c r="U595" s="313"/>
      <c r="V595" s="313"/>
      <c r="W595" s="314"/>
      <c r="X595" s="315"/>
      <c r="Y595" s="316"/>
    </row>
    <row r="596" spans="1:25" ht="26.25">
      <c r="A596" s="536" t="s">
        <v>362</v>
      </c>
      <c r="B596" s="536"/>
      <c r="C596" s="536"/>
      <c r="D596" s="536"/>
      <c r="E596" s="536"/>
      <c r="F596" s="536"/>
      <c r="G596" s="536"/>
      <c r="H596" s="536"/>
      <c r="I596" s="536"/>
      <c r="J596" s="536"/>
      <c r="K596" s="536"/>
      <c r="L596" s="291">
        <v>29</v>
      </c>
      <c r="N596" s="536" t="s">
        <v>363</v>
      </c>
      <c r="O596" s="536"/>
      <c r="P596" s="536"/>
      <c r="Q596" s="536"/>
      <c r="R596" s="536"/>
      <c r="S596" s="536"/>
      <c r="T596" s="536"/>
      <c r="U596" s="536"/>
      <c r="V596" s="536"/>
      <c r="W596" s="536"/>
      <c r="X596" s="536"/>
      <c r="Y596" s="291">
        <v>29</v>
      </c>
    </row>
    <row r="597" spans="1:25" ht="14.25" thickBot="1">
      <c r="A597" s="258"/>
      <c r="C597" s="259"/>
      <c r="D597" s="259" t="s">
        <v>303</v>
      </c>
      <c r="J597" s="292" t="s">
        <v>255</v>
      </c>
      <c r="L597" s="291"/>
      <c r="N597" s="258"/>
      <c r="P597" s="259"/>
      <c r="Q597" s="259" t="s">
        <v>303</v>
      </c>
      <c r="W597" s="292" t="s">
        <v>255</v>
      </c>
      <c r="Y597" s="291"/>
    </row>
    <row r="598" spans="1:25" ht="19.5" customHeight="1" thickBot="1">
      <c r="A598" s="261"/>
      <c r="B598" s="553" t="s">
        <v>279</v>
      </c>
      <c r="C598" s="554"/>
      <c r="D598" s="555">
        <f>IF('②選手情報入力'!I38="","",'②選手情報入力'!I38)</f>
      </c>
      <c r="E598" s="556"/>
      <c r="F598" s="556"/>
      <c r="G598" s="557"/>
      <c r="H598" s="320" t="s">
        <v>280</v>
      </c>
      <c r="I598" s="321"/>
      <c r="J598" s="322"/>
      <c r="K598" s="323"/>
      <c r="L598" s="291"/>
      <c r="N598" s="261"/>
      <c r="O598" s="553" t="s">
        <v>279</v>
      </c>
      <c r="P598" s="554"/>
      <c r="Q598" s="555">
        <f>IF('②選手情報入力'!L38="","",'②選手情報入力'!L38)</f>
      </c>
      <c r="R598" s="556"/>
      <c r="S598" s="556"/>
      <c r="T598" s="557"/>
      <c r="U598" s="320" t="s">
        <v>280</v>
      </c>
      <c r="V598" s="321"/>
      <c r="W598" s="322"/>
      <c r="X598" s="323"/>
      <c r="Y598" s="291"/>
    </row>
    <row r="599" spans="1:25" ht="21" customHeight="1">
      <c r="A599" s="264" t="s">
        <v>282</v>
      </c>
      <c r="B599" s="564">
        <f>IF('②選手情報入力'!$G$38="","",'②選手情報入力'!$G$38)</f>
      </c>
      <c r="C599" s="565"/>
      <c r="D599" s="558"/>
      <c r="E599" s="559"/>
      <c r="F599" s="559"/>
      <c r="G599" s="560"/>
      <c r="H599" s="568"/>
      <c r="I599" s="569"/>
      <c r="J599" s="569"/>
      <c r="K599" s="570"/>
      <c r="L599" s="291"/>
      <c r="N599" s="264" t="s">
        <v>282</v>
      </c>
      <c r="O599" s="564">
        <f>IF('②選手情報入力'!$G$38="","",'②選手情報入力'!$G$38)</f>
      </c>
      <c r="P599" s="565"/>
      <c r="Q599" s="558"/>
      <c r="R599" s="559"/>
      <c r="S599" s="559"/>
      <c r="T599" s="560"/>
      <c r="U599" s="568"/>
      <c r="V599" s="569"/>
      <c r="W599" s="569"/>
      <c r="X599" s="570"/>
      <c r="Y599" s="291"/>
    </row>
    <row r="600" spans="1:25" ht="19.5" customHeight="1" thickBot="1">
      <c r="A600" s="266"/>
      <c r="B600" s="566"/>
      <c r="C600" s="567"/>
      <c r="D600" s="561"/>
      <c r="E600" s="562"/>
      <c r="F600" s="562"/>
      <c r="G600" s="563"/>
      <c r="H600" s="571"/>
      <c r="I600" s="572"/>
      <c r="J600" s="572"/>
      <c r="K600" s="573"/>
      <c r="L600" s="291"/>
      <c r="N600" s="266"/>
      <c r="O600" s="566"/>
      <c r="P600" s="567"/>
      <c r="Q600" s="561"/>
      <c r="R600" s="562"/>
      <c r="S600" s="562"/>
      <c r="T600" s="563"/>
      <c r="U600" s="571"/>
      <c r="V600" s="572"/>
      <c r="W600" s="572"/>
      <c r="X600" s="573"/>
      <c r="Y600" s="291"/>
    </row>
    <row r="601" spans="1:25" ht="14.25">
      <c r="A601" s="293" t="s">
        <v>6</v>
      </c>
      <c r="B601" s="294"/>
      <c r="C601" s="270" t="s">
        <v>271</v>
      </c>
      <c r="D601" s="579">
        <f>IF('②選手情報入力'!$E$38="","",'②選手情報入力'!$E$38)</f>
      </c>
      <c r="E601" s="580"/>
      <c r="F601" s="580"/>
      <c r="G601" s="581"/>
      <c r="H601" s="571"/>
      <c r="I601" s="572"/>
      <c r="J601" s="572"/>
      <c r="K601" s="573"/>
      <c r="L601" s="291"/>
      <c r="N601" s="293" t="s">
        <v>6</v>
      </c>
      <c r="O601" s="294"/>
      <c r="P601" s="270" t="s">
        <v>271</v>
      </c>
      <c r="Q601" s="579">
        <f>IF('②選手情報入力'!$E$38="","",'②選手情報入力'!$E$38)</f>
      </c>
      <c r="R601" s="580"/>
      <c r="S601" s="580"/>
      <c r="T601" s="581"/>
      <c r="U601" s="571"/>
      <c r="V601" s="572"/>
      <c r="W601" s="572"/>
      <c r="X601" s="573"/>
      <c r="Y601" s="291"/>
    </row>
    <row r="602" spans="1:25" ht="12.75" customHeight="1">
      <c r="A602" s="582">
        <f>IF('②選手情報入力'!$B$38="","",'②選手情報入力'!$B$38)</f>
      </c>
      <c r="B602" s="583"/>
      <c r="C602" s="577" t="s">
        <v>286</v>
      </c>
      <c r="D602" s="586">
        <f>IF('②選手情報入力'!$D$38="","",'②選手情報入力'!$D$38)</f>
      </c>
      <c r="E602" s="587"/>
      <c r="F602" s="587"/>
      <c r="G602" s="588"/>
      <c r="H602" s="571"/>
      <c r="I602" s="572"/>
      <c r="J602" s="572"/>
      <c r="K602" s="573"/>
      <c r="L602" s="291"/>
      <c r="N602" s="582">
        <f>IF('②選手情報入力'!$B$38="","",'②選手情報入力'!$B$38)</f>
      </c>
      <c r="O602" s="583"/>
      <c r="P602" s="577" t="s">
        <v>286</v>
      </c>
      <c r="Q602" s="586">
        <f>IF('②選手情報入力'!$D$38="","",'②選手情報入力'!$D$38)</f>
      </c>
      <c r="R602" s="587"/>
      <c r="S602" s="587"/>
      <c r="T602" s="588"/>
      <c r="U602" s="571"/>
      <c r="V602" s="572"/>
      <c r="W602" s="572"/>
      <c r="X602" s="573"/>
      <c r="Y602" s="291"/>
    </row>
    <row r="603" spans="1:25" ht="13.5" customHeight="1" thickBot="1">
      <c r="A603" s="584"/>
      <c r="B603" s="585"/>
      <c r="C603" s="578"/>
      <c r="D603" s="589"/>
      <c r="E603" s="590"/>
      <c r="F603" s="590"/>
      <c r="G603" s="591"/>
      <c r="H603" s="574"/>
      <c r="I603" s="575"/>
      <c r="J603" s="575"/>
      <c r="K603" s="576"/>
      <c r="L603" s="291"/>
      <c r="N603" s="584"/>
      <c r="O603" s="585"/>
      <c r="P603" s="578"/>
      <c r="Q603" s="589"/>
      <c r="R603" s="590"/>
      <c r="S603" s="590"/>
      <c r="T603" s="591"/>
      <c r="U603" s="574"/>
      <c r="V603" s="575"/>
      <c r="W603" s="575"/>
      <c r="X603" s="576"/>
      <c r="Y603" s="291"/>
    </row>
    <row r="604" spans="1:25" ht="20.25" customHeight="1" thickBot="1" thickTop="1">
      <c r="A604" s="592" t="s">
        <v>289</v>
      </c>
      <c r="B604" s="595" t="s">
        <v>290</v>
      </c>
      <c r="C604" s="596"/>
      <c r="D604" s="596"/>
      <c r="E604" s="597"/>
      <c r="F604" s="598" t="s">
        <v>291</v>
      </c>
      <c r="G604" s="599"/>
      <c r="H604" s="600">
        <f>'①団体情報入力'!$D$5</f>
        <v>0</v>
      </c>
      <c r="I604" s="601"/>
      <c r="J604" s="601"/>
      <c r="K604" s="602"/>
      <c r="L604" s="291"/>
      <c r="N604" s="592" t="s">
        <v>289</v>
      </c>
      <c r="O604" s="595" t="s">
        <v>290</v>
      </c>
      <c r="P604" s="596"/>
      <c r="Q604" s="596"/>
      <c r="R604" s="597"/>
      <c r="S604" s="598" t="s">
        <v>291</v>
      </c>
      <c r="T604" s="599"/>
      <c r="U604" s="600">
        <f>'①団体情報入力'!$D$5</f>
        <v>0</v>
      </c>
      <c r="V604" s="601"/>
      <c r="W604" s="601"/>
      <c r="X604" s="602"/>
      <c r="Y604" s="291"/>
    </row>
    <row r="605" spans="1:25" ht="12.75" customHeight="1">
      <c r="A605" s="593"/>
      <c r="B605" s="603"/>
      <c r="C605" s="604"/>
      <c r="D605" s="604"/>
      <c r="E605" s="605"/>
      <c r="F605" s="295" t="s">
        <v>293</v>
      </c>
      <c r="G605" s="270" t="s">
        <v>294</v>
      </c>
      <c r="H605" s="269"/>
      <c r="I605" s="270" t="s">
        <v>264</v>
      </c>
      <c r="J605" s="269"/>
      <c r="K605" s="296" t="s">
        <v>295</v>
      </c>
      <c r="L605" s="297"/>
      <c r="M605" s="298"/>
      <c r="N605" s="593"/>
      <c r="O605" s="603"/>
      <c r="P605" s="604"/>
      <c r="Q605" s="604"/>
      <c r="R605" s="605"/>
      <c r="S605" s="295" t="s">
        <v>293</v>
      </c>
      <c r="T605" s="270" t="s">
        <v>294</v>
      </c>
      <c r="U605" s="269"/>
      <c r="V605" s="270" t="s">
        <v>264</v>
      </c>
      <c r="W605" s="269"/>
      <c r="X605" s="296" t="s">
        <v>295</v>
      </c>
      <c r="Y605" s="297"/>
    </row>
    <row r="606" spans="1:25" ht="12.75" customHeight="1">
      <c r="A606" s="593"/>
      <c r="B606" s="606"/>
      <c r="C606" s="607"/>
      <c r="D606" s="607"/>
      <c r="E606" s="608"/>
      <c r="F606" s="612"/>
      <c r="G606" s="614"/>
      <c r="H606" s="615"/>
      <c r="I606" s="618">
        <f>IF('②選手情報入力'!J38="","",'②選手情報入力'!J38)</f>
      </c>
      <c r="J606" s="619"/>
      <c r="K606" s="622"/>
      <c r="L606" s="291"/>
      <c r="N606" s="593"/>
      <c r="O606" s="606"/>
      <c r="P606" s="607"/>
      <c r="Q606" s="607"/>
      <c r="R606" s="608"/>
      <c r="S606" s="612"/>
      <c r="T606" s="614"/>
      <c r="U606" s="615"/>
      <c r="V606" s="618">
        <f>IF('②選手情報入力'!M38="","",'②選手情報入力'!M38)</f>
      </c>
      <c r="W606" s="619"/>
      <c r="X606" s="622"/>
      <c r="Y606" s="291"/>
    </row>
    <row r="607" spans="1:25" ht="12.75" customHeight="1">
      <c r="A607" s="594"/>
      <c r="B607" s="609"/>
      <c r="C607" s="610"/>
      <c r="D607" s="610"/>
      <c r="E607" s="611"/>
      <c r="F607" s="613"/>
      <c r="G607" s="616"/>
      <c r="H607" s="617"/>
      <c r="I607" s="620"/>
      <c r="J607" s="621"/>
      <c r="K607" s="623"/>
      <c r="L607" s="291"/>
      <c r="N607" s="594"/>
      <c r="O607" s="609"/>
      <c r="P607" s="610"/>
      <c r="Q607" s="610"/>
      <c r="R607" s="611"/>
      <c r="S607" s="613"/>
      <c r="T607" s="616"/>
      <c r="U607" s="617"/>
      <c r="V607" s="620"/>
      <c r="W607" s="621"/>
      <c r="X607" s="623"/>
      <c r="Y607" s="291"/>
    </row>
    <row r="608" spans="1:25" ht="14.25" customHeight="1">
      <c r="A608" s="339" t="s">
        <v>296</v>
      </c>
      <c r="B608" s="537"/>
      <c r="C608" s="538"/>
      <c r="D608" s="538"/>
      <c r="E608" s="539"/>
      <c r="F608" s="543"/>
      <c r="G608" s="545"/>
      <c r="H608" s="546"/>
      <c r="I608" s="549" t="str">
        <f>IF('②選手情報入力'!K38="","同上",'②選手情報入力'!K38)</f>
        <v>同上</v>
      </c>
      <c r="J608" s="550"/>
      <c r="K608" s="534"/>
      <c r="L608" s="291"/>
      <c r="N608" s="339" t="s">
        <v>296</v>
      </c>
      <c r="O608" s="537"/>
      <c r="P608" s="538"/>
      <c r="Q608" s="538"/>
      <c r="R608" s="539"/>
      <c r="S608" s="543"/>
      <c r="T608" s="545"/>
      <c r="U608" s="546"/>
      <c r="V608" s="549" t="str">
        <f>IF('②選手情報入力'!N38="","同上",'②選手情報入力'!N38)</f>
        <v>同上</v>
      </c>
      <c r="W608" s="550"/>
      <c r="X608" s="534"/>
      <c r="Y608" s="291"/>
    </row>
    <row r="609" spans="1:25" ht="15" customHeight="1" thickBot="1">
      <c r="A609" s="340" t="s">
        <v>297</v>
      </c>
      <c r="B609" s="540"/>
      <c r="C609" s="541"/>
      <c r="D609" s="541"/>
      <c r="E609" s="542"/>
      <c r="F609" s="544"/>
      <c r="G609" s="547"/>
      <c r="H609" s="548"/>
      <c r="I609" s="551"/>
      <c r="J609" s="552"/>
      <c r="K609" s="535"/>
      <c r="L609" s="291"/>
      <c r="N609" s="340" t="s">
        <v>297</v>
      </c>
      <c r="O609" s="540"/>
      <c r="P609" s="541"/>
      <c r="Q609" s="541"/>
      <c r="R609" s="542"/>
      <c r="S609" s="544"/>
      <c r="T609" s="547"/>
      <c r="U609" s="548"/>
      <c r="V609" s="551"/>
      <c r="W609" s="552"/>
      <c r="X609" s="535"/>
      <c r="Y609" s="291"/>
    </row>
    <row r="610" spans="1:25" ht="15" thickBot="1">
      <c r="A610" s="299" t="s">
        <v>298</v>
      </c>
      <c r="B610" s="300" t="s">
        <v>299</v>
      </c>
      <c r="C610" s="301"/>
      <c r="D610" s="301"/>
      <c r="E610" s="301"/>
      <c r="F610" s="301"/>
      <c r="G610" s="301"/>
      <c r="H610" s="301"/>
      <c r="I610" s="301"/>
      <c r="J610" s="301"/>
      <c r="K610" s="302"/>
      <c r="L610" s="291"/>
      <c r="N610" s="299" t="s">
        <v>298</v>
      </c>
      <c r="O610" s="300" t="s">
        <v>299</v>
      </c>
      <c r="P610" s="301"/>
      <c r="Q610" s="301"/>
      <c r="R610" s="301"/>
      <c r="S610" s="301"/>
      <c r="T610" s="301"/>
      <c r="U610" s="301"/>
      <c r="V610" s="301"/>
      <c r="W610" s="301"/>
      <c r="X610" s="302"/>
      <c r="Y610" s="291"/>
    </row>
    <row r="611" spans="1:25" ht="13.5">
      <c r="A611" s="303"/>
      <c r="B611" s="280"/>
      <c r="C611" s="280"/>
      <c r="D611" s="280"/>
      <c r="E611" s="280"/>
      <c r="F611" s="280"/>
      <c r="G611" s="280"/>
      <c r="H611" s="280"/>
      <c r="I611" s="280"/>
      <c r="J611" s="280"/>
      <c r="K611" s="281"/>
      <c r="L611" s="291"/>
      <c r="N611" s="303"/>
      <c r="O611" s="280"/>
      <c r="P611" s="280"/>
      <c r="Q611" s="280"/>
      <c r="R611" s="280"/>
      <c r="S611" s="280"/>
      <c r="T611" s="280"/>
      <c r="U611" s="280"/>
      <c r="V611" s="280"/>
      <c r="W611" s="280"/>
      <c r="X611" s="281"/>
      <c r="Y611" s="291"/>
    </row>
    <row r="612" spans="1:25" ht="14.25">
      <c r="A612" s="304" t="s">
        <v>273</v>
      </c>
      <c r="B612" s="280"/>
      <c r="C612" s="280"/>
      <c r="D612" s="280"/>
      <c r="E612" s="280"/>
      <c r="F612" s="280"/>
      <c r="G612" s="280"/>
      <c r="H612" s="280"/>
      <c r="I612" s="279"/>
      <c r="J612" s="282"/>
      <c r="K612" s="530" t="s">
        <v>364</v>
      </c>
      <c r="L612" s="531"/>
      <c r="M612" s="306"/>
      <c r="N612" s="304" t="s">
        <v>273</v>
      </c>
      <c r="O612" s="280"/>
      <c r="P612" s="280"/>
      <c r="Q612" s="280"/>
      <c r="R612" s="280"/>
      <c r="S612" s="280"/>
      <c r="T612" s="280"/>
      <c r="U612" s="280"/>
      <c r="V612" s="279"/>
      <c r="W612" s="282"/>
      <c r="X612" s="530" t="s">
        <v>364</v>
      </c>
      <c r="Y612" s="531"/>
    </row>
    <row r="613" spans="1:25" ht="14.25">
      <c r="A613" s="304" t="s">
        <v>274</v>
      </c>
      <c r="B613" s="280"/>
      <c r="C613" s="280"/>
      <c r="D613" s="280"/>
      <c r="E613" s="280"/>
      <c r="F613" s="280"/>
      <c r="G613" s="280"/>
      <c r="H613" s="280"/>
      <c r="I613" s="279"/>
      <c r="J613" s="282"/>
      <c r="K613" s="532" t="s">
        <v>300</v>
      </c>
      <c r="L613" s="533"/>
      <c r="M613" s="306"/>
      <c r="N613" s="304" t="s">
        <v>274</v>
      </c>
      <c r="O613" s="280"/>
      <c r="P613" s="280"/>
      <c r="Q613" s="280"/>
      <c r="R613" s="280"/>
      <c r="S613" s="280"/>
      <c r="T613" s="280"/>
      <c r="U613" s="280"/>
      <c r="V613" s="279"/>
      <c r="W613" s="282"/>
      <c r="X613" s="532" t="s">
        <v>300</v>
      </c>
      <c r="Y613" s="533"/>
    </row>
    <row r="614" spans="1:25" ht="14.25">
      <c r="A614" s="304" t="s">
        <v>275</v>
      </c>
      <c r="B614" s="280"/>
      <c r="C614" s="280"/>
      <c r="D614" s="280"/>
      <c r="E614" s="280"/>
      <c r="F614" s="280"/>
      <c r="G614" s="280"/>
      <c r="H614" s="280"/>
      <c r="I614" s="279"/>
      <c r="J614" s="282"/>
      <c r="K614" s="528" t="s">
        <v>301</v>
      </c>
      <c r="L614" s="529"/>
      <c r="M614" s="306"/>
      <c r="N614" s="304" t="s">
        <v>275</v>
      </c>
      <c r="O614" s="280"/>
      <c r="P614" s="280"/>
      <c r="Q614" s="280"/>
      <c r="R614" s="280"/>
      <c r="S614" s="280"/>
      <c r="T614" s="280"/>
      <c r="U614" s="280"/>
      <c r="V614" s="279"/>
      <c r="W614" s="282"/>
      <c r="X614" s="528" t="s">
        <v>301</v>
      </c>
      <c r="Y614" s="529"/>
    </row>
    <row r="615" spans="1:25" ht="14.25">
      <c r="A615" s="307"/>
      <c r="B615" s="308"/>
      <c r="C615" s="308"/>
      <c r="D615" s="308"/>
      <c r="E615" s="308"/>
      <c r="F615" s="308"/>
      <c r="G615" s="308"/>
      <c r="H615" s="308"/>
      <c r="I615" s="308"/>
      <c r="J615" s="309"/>
      <c r="K615" s="310"/>
      <c r="L615" s="305"/>
      <c r="N615" s="307"/>
      <c r="O615" s="308"/>
      <c r="P615" s="308"/>
      <c r="Q615" s="308"/>
      <c r="R615" s="308"/>
      <c r="S615" s="308"/>
      <c r="T615" s="308"/>
      <c r="U615" s="308"/>
      <c r="V615" s="308"/>
      <c r="W615" s="309"/>
      <c r="X615" s="310"/>
      <c r="Y615" s="305"/>
    </row>
    <row r="616" spans="1:24" ht="48" customHeight="1">
      <c r="A616" s="307"/>
      <c r="B616" s="308"/>
      <c r="C616" s="308"/>
      <c r="D616" s="308"/>
      <c r="E616" s="308"/>
      <c r="F616" s="308"/>
      <c r="G616" s="308"/>
      <c r="H616" s="308"/>
      <c r="I616" s="308"/>
      <c r="J616" s="309"/>
      <c r="K616" s="310"/>
      <c r="L616" s="305"/>
      <c r="M616" s="311"/>
      <c r="N616" s="307"/>
      <c r="O616" s="308"/>
      <c r="P616" s="308"/>
      <c r="Q616" s="308"/>
      <c r="R616" s="308"/>
      <c r="S616" s="308"/>
      <c r="T616" s="308"/>
      <c r="U616" s="308"/>
      <c r="V616" s="308"/>
      <c r="W616" s="309"/>
      <c r="X616" s="310"/>
    </row>
    <row r="617" spans="1:24" ht="69" customHeight="1">
      <c r="A617" s="312"/>
      <c r="B617" s="313"/>
      <c r="C617" s="313"/>
      <c r="D617" s="313"/>
      <c r="E617" s="313"/>
      <c r="F617" s="313"/>
      <c r="G617" s="313"/>
      <c r="H617" s="313"/>
      <c r="I617" s="313"/>
      <c r="J617" s="314"/>
      <c r="K617" s="315"/>
      <c r="L617" s="316"/>
      <c r="M617" s="317"/>
      <c r="N617" s="312"/>
      <c r="O617" s="313"/>
      <c r="P617" s="313"/>
      <c r="Q617" s="313"/>
      <c r="R617" s="313"/>
      <c r="S617" s="313"/>
      <c r="T617" s="313"/>
      <c r="U617" s="313"/>
      <c r="V617" s="313"/>
      <c r="W617" s="314"/>
      <c r="X617" s="315"/>
    </row>
    <row r="618" spans="1:25" ht="26.25">
      <c r="A618" s="536" t="s">
        <v>362</v>
      </c>
      <c r="B618" s="536"/>
      <c r="C618" s="536"/>
      <c r="D618" s="536"/>
      <c r="E618" s="536"/>
      <c r="F618" s="536"/>
      <c r="G618" s="536"/>
      <c r="H618" s="536"/>
      <c r="I618" s="536"/>
      <c r="J618" s="536"/>
      <c r="K618" s="536"/>
      <c r="L618" s="291">
        <v>30</v>
      </c>
      <c r="N618" s="536" t="s">
        <v>363</v>
      </c>
      <c r="O618" s="536"/>
      <c r="P618" s="536"/>
      <c r="Q618" s="536"/>
      <c r="R618" s="536"/>
      <c r="S618" s="536"/>
      <c r="T618" s="536"/>
      <c r="U618" s="536"/>
      <c r="V618" s="536"/>
      <c r="W618" s="536"/>
      <c r="X618" s="536"/>
      <c r="Y618" s="256">
        <v>30</v>
      </c>
    </row>
    <row r="619" spans="1:23" ht="14.25" thickBot="1">
      <c r="A619" s="258"/>
      <c r="C619" s="259"/>
      <c r="D619" s="259" t="s">
        <v>303</v>
      </c>
      <c r="J619" s="292" t="s">
        <v>255</v>
      </c>
      <c r="L619" s="291"/>
      <c r="N619" s="258"/>
      <c r="P619" s="259"/>
      <c r="Q619" s="259" t="s">
        <v>303</v>
      </c>
      <c r="W619" s="292" t="s">
        <v>255</v>
      </c>
    </row>
    <row r="620" spans="1:24" ht="19.5" customHeight="1" thickBot="1">
      <c r="A620" s="261"/>
      <c r="B620" s="553" t="s">
        <v>279</v>
      </c>
      <c r="C620" s="554"/>
      <c r="D620" s="555">
        <f>IF('②選手情報入力'!I39="","",'②選手情報入力'!I39)</f>
      </c>
      <c r="E620" s="556"/>
      <c r="F620" s="556"/>
      <c r="G620" s="557"/>
      <c r="H620" s="320" t="s">
        <v>280</v>
      </c>
      <c r="I620" s="321"/>
      <c r="J620" s="322"/>
      <c r="K620" s="323"/>
      <c r="L620" s="291"/>
      <c r="N620" s="261"/>
      <c r="O620" s="553" t="s">
        <v>279</v>
      </c>
      <c r="P620" s="554"/>
      <c r="Q620" s="555">
        <f>IF('②選手情報入力'!L39="","",'②選手情報入力'!L39)</f>
      </c>
      <c r="R620" s="556"/>
      <c r="S620" s="556"/>
      <c r="T620" s="557"/>
      <c r="U620" s="320" t="s">
        <v>280</v>
      </c>
      <c r="V620" s="321"/>
      <c r="W620" s="322"/>
      <c r="X620" s="323"/>
    </row>
    <row r="621" spans="1:24" ht="21" customHeight="1">
      <c r="A621" s="264" t="s">
        <v>282</v>
      </c>
      <c r="B621" s="564">
        <f>IF('②選手情報入力'!$G$39="","",'②選手情報入力'!$G$39)</f>
      </c>
      <c r="C621" s="565"/>
      <c r="D621" s="558"/>
      <c r="E621" s="559"/>
      <c r="F621" s="559"/>
      <c r="G621" s="560"/>
      <c r="H621" s="568"/>
      <c r="I621" s="569"/>
      <c r="J621" s="569"/>
      <c r="K621" s="570"/>
      <c r="L621" s="291"/>
      <c r="N621" s="264" t="s">
        <v>282</v>
      </c>
      <c r="O621" s="564">
        <f>IF('②選手情報入力'!$G$39="","",'②選手情報入力'!$G$39)</f>
      </c>
      <c r="P621" s="565"/>
      <c r="Q621" s="558"/>
      <c r="R621" s="559"/>
      <c r="S621" s="559"/>
      <c r="T621" s="560"/>
      <c r="U621" s="568"/>
      <c r="V621" s="569"/>
      <c r="W621" s="569"/>
      <c r="X621" s="570"/>
    </row>
    <row r="622" spans="1:24" ht="19.5" customHeight="1" thickBot="1">
      <c r="A622" s="266"/>
      <c r="B622" s="566"/>
      <c r="C622" s="567"/>
      <c r="D622" s="561"/>
      <c r="E622" s="562"/>
      <c r="F622" s="562"/>
      <c r="G622" s="563"/>
      <c r="H622" s="571"/>
      <c r="I622" s="572"/>
      <c r="J622" s="572"/>
      <c r="K622" s="573"/>
      <c r="L622" s="291"/>
      <c r="N622" s="266"/>
      <c r="O622" s="566"/>
      <c r="P622" s="567"/>
      <c r="Q622" s="561"/>
      <c r="R622" s="562"/>
      <c r="S622" s="562"/>
      <c r="T622" s="563"/>
      <c r="U622" s="571"/>
      <c r="V622" s="572"/>
      <c r="W622" s="572"/>
      <c r="X622" s="573"/>
    </row>
    <row r="623" spans="1:24" ht="14.25">
      <c r="A623" s="293" t="s">
        <v>6</v>
      </c>
      <c r="B623" s="294"/>
      <c r="C623" s="270" t="s">
        <v>271</v>
      </c>
      <c r="D623" s="579">
        <f>IF('②選手情報入力'!$E$39="","",'②選手情報入力'!$E$39)</f>
      </c>
      <c r="E623" s="580"/>
      <c r="F623" s="580"/>
      <c r="G623" s="581"/>
      <c r="H623" s="571"/>
      <c r="I623" s="572"/>
      <c r="J623" s="572"/>
      <c r="K623" s="573"/>
      <c r="L623" s="291"/>
      <c r="N623" s="293" t="s">
        <v>6</v>
      </c>
      <c r="O623" s="294"/>
      <c r="P623" s="270" t="s">
        <v>271</v>
      </c>
      <c r="Q623" s="579">
        <f>IF('②選手情報入力'!$E$39="","",'②選手情報入力'!$E$39)</f>
      </c>
      <c r="R623" s="580"/>
      <c r="S623" s="580"/>
      <c r="T623" s="581"/>
      <c r="U623" s="571"/>
      <c r="V623" s="572"/>
      <c r="W623" s="572"/>
      <c r="X623" s="573"/>
    </row>
    <row r="624" spans="1:24" ht="14.25" customHeight="1">
      <c r="A624" s="582">
        <f>IF('②選手情報入力'!$B$39="","",'②選手情報入力'!$B$39)</f>
      </c>
      <c r="B624" s="583"/>
      <c r="C624" s="577" t="s">
        <v>286</v>
      </c>
      <c r="D624" s="586">
        <f>IF('②選手情報入力'!$D$39="","",'②選手情報入力'!$D$39)</f>
      </c>
      <c r="E624" s="587"/>
      <c r="F624" s="587"/>
      <c r="G624" s="588"/>
      <c r="H624" s="571"/>
      <c r="I624" s="572"/>
      <c r="J624" s="572"/>
      <c r="K624" s="573"/>
      <c r="L624" s="291"/>
      <c r="N624" s="582">
        <f>IF('②選手情報入力'!$B$39="","",'②選手情報入力'!$B$39)</f>
      </c>
      <c r="O624" s="583"/>
      <c r="P624" s="577" t="s">
        <v>286</v>
      </c>
      <c r="Q624" s="586">
        <f>IF('②選手情報入力'!$D$39="","",'②選手情報入力'!$D$39)</f>
      </c>
      <c r="R624" s="587"/>
      <c r="S624" s="587"/>
      <c r="T624" s="588"/>
      <c r="U624" s="571"/>
      <c r="V624" s="572"/>
      <c r="W624" s="572"/>
      <c r="X624" s="573"/>
    </row>
    <row r="625" spans="1:24" ht="13.5" customHeight="1" thickBot="1">
      <c r="A625" s="584"/>
      <c r="B625" s="585"/>
      <c r="C625" s="578"/>
      <c r="D625" s="589"/>
      <c r="E625" s="590"/>
      <c r="F625" s="590"/>
      <c r="G625" s="591"/>
      <c r="H625" s="574"/>
      <c r="I625" s="575"/>
      <c r="J625" s="575"/>
      <c r="K625" s="576"/>
      <c r="L625" s="291"/>
      <c r="N625" s="584"/>
      <c r="O625" s="585"/>
      <c r="P625" s="578"/>
      <c r="Q625" s="589"/>
      <c r="R625" s="590"/>
      <c r="S625" s="590"/>
      <c r="T625" s="591"/>
      <c r="U625" s="574"/>
      <c r="V625" s="575"/>
      <c r="W625" s="575"/>
      <c r="X625" s="576"/>
    </row>
    <row r="626" spans="1:24" ht="20.25" customHeight="1" thickBot="1" thickTop="1">
      <c r="A626" s="592" t="s">
        <v>289</v>
      </c>
      <c r="B626" s="595" t="s">
        <v>290</v>
      </c>
      <c r="C626" s="596"/>
      <c r="D626" s="596"/>
      <c r="E626" s="597"/>
      <c r="F626" s="598" t="s">
        <v>291</v>
      </c>
      <c r="G626" s="599"/>
      <c r="H626" s="600">
        <f>'①団体情報入力'!$D$5</f>
        <v>0</v>
      </c>
      <c r="I626" s="601"/>
      <c r="J626" s="601"/>
      <c r="K626" s="602"/>
      <c r="L626" s="291"/>
      <c r="N626" s="592" t="s">
        <v>289</v>
      </c>
      <c r="O626" s="595" t="s">
        <v>290</v>
      </c>
      <c r="P626" s="596"/>
      <c r="Q626" s="596"/>
      <c r="R626" s="597"/>
      <c r="S626" s="598" t="s">
        <v>291</v>
      </c>
      <c r="T626" s="599"/>
      <c r="U626" s="600">
        <f>'①団体情報入力'!$D$5</f>
        <v>0</v>
      </c>
      <c r="V626" s="601"/>
      <c r="W626" s="601"/>
      <c r="X626" s="602"/>
    </row>
    <row r="627" spans="1:24" ht="12.75" customHeight="1">
      <c r="A627" s="593"/>
      <c r="B627" s="603"/>
      <c r="C627" s="604"/>
      <c r="D627" s="604"/>
      <c r="E627" s="605"/>
      <c r="F627" s="295" t="s">
        <v>293</v>
      </c>
      <c r="G627" s="270" t="s">
        <v>294</v>
      </c>
      <c r="H627" s="269"/>
      <c r="I627" s="270" t="s">
        <v>264</v>
      </c>
      <c r="J627" s="269"/>
      <c r="K627" s="296" t="s">
        <v>295</v>
      </c>
      <c r="L627" s="297"/>
      <c r="M627" s="298"/>
      <c r="N627" s="593"/>
      <c r="O627" s="603"/>
      <c r="P627" s="604"/>
      <c r="Q627" s="604"/>
      <c r="R627" s="605"/>
      <c r="S627" s="295" t="s">
        <v>293</v>
      </c>
      <c r="T627" s="270" t="s">
        <v>294</v>
      </c>
      <c r="U627" s="269"/>
      <c r="V627" s="270" t="s">
        <v>264</v>
      </c>
      <c r="W627" s="269"/>
      <c r="X627" s="296" t="s">
        <v>295</v>
      </c>
    </row>
    <row r="628" spans="1:24" ht="12.75" customHeight="1">
      <c r="A628" s="593"/>
      <c r="B628" s="606"/>
      <c r="C628" s="607"/>
      <c r="D628" s="607"/>
      <c r="E628" s="608"/>
      <c r="F628" s="612"/>
      <c r="G628" s="614"/>
      <c r="H628" s="615"/>
      <c r="I628" s="618">
        <f>IF('②選手情報入力'!J39="","",'②選手情報入力'!J39)</f>
      </c>
      <c r="J628" s="619"/>
      <c r="K628" s="622"/>
      <c r="L628" s="291"/>
      <c r="N628" s="593"/>
      <c r="O628" s="606"/>
      <c r="P628" s="607"/>
      <c r="Q628" s="607"/>
      <c r="R628" s="608"/>
      <c r="S628" s="612"/>
      <c r="T628" s="614"/>
      <c r="U628" s="615"/>
      <c r="V628" s="618">
        <f>IF('②選手情報入力'!M39="","",'②選手情報入力'!M39)</f>
      </c>
      <c r="W628" s="619"/>
      <c r="X628" s="622"/>
    </row>
    <row r="629" spans="1:24" ht="12.75" customHeight="1">
      <c r="A629" s="594"/>
      <c r="B629" s="609"/>
      <c r="C629" s="610"/>
      <c r="D629" s="610"/>
      <c r="E629" s="611"/>
      <c r="F629" s="613"/>
      <c r="G629" s="616"/>
      <c r="H629" s="617"/>
      <c r="I629" s="620"/>
      <c r="J629" s="621"/>
      <c r="K629" s="623"/>
      <c r="L629" s="291"/>
      <c r="N629" s="594"/>
      <c r="O629" s="609"/>
      <c r="P629" s="610"/>
      <c r="Q629" s="610"/>
      <c r="R629" s="611"/>
      <c r="S629" s="613"/>
      <c r="T629" s="616"/>
      <c r="U629" s="617"/>
      <c r="V629" s="620"/>
      <c r="W629" s="621"/>
      <c r="X629" s="623"/>
    </row>
    <row r="630" spans="1:24" ht="14.25" customHeight="1">
      <c r="A630" s="339" t="s">
        <v>296</v>
      </c>
      <c r="B630" s="537"/>
      <c r="C630" s="538"/>
      <c r="D630" s="538"/>
      <c r="E630" s="539"/>
      <c r="F630" s="543"/>
      <c r="G630" s="545"/>
      <c r="H630" s="546"/>
      <c r="I630" s="549" t="str">
        <f>IF('②選手情報入力'!K39="","同上",'②選手情報入力'!K39)</f>
        <v>同上</v>
      </c>
      <c r="J630" s="550"/>
      <c r="K630" s="534"/>
      <c r="L630" s="291"/>
      <c r="N630" s="339" t="s">
        <v>296</v>
      </c>
      <c r="O630" s="537"/>
      <c r="P630" s="538"/>
      <c r="Q630" s="538"/>
      <c r="R630" s="539"/>
      <c r="S630" s="543"/>
      <c r="T630" s="545"/>
      <c r="U630" s="546"/>
      <c r="V630" s="549" t="str">
        <f>IF('②選手情報入力'!N39="","同上",'②選手情報入力'!N39)</f>
        <v>同上</v>
      </c>
      <c r="W630" s="550"/>
      <c r="X630" s="534"/>
    </row>
    <row r="631" spans="1:24" ht="15" customHeight="1" thickBot="1">
      <c r="A631" s="340" t="s">
        <v>297</v>
      </c>
      <c r="B631" s="540"/>
      <c r="C631" s="541"/>
      <c r="D631" s="541"/>
      <c r="E631" s="542"/>
      <c r="F631" s="544"/>
      <c r="G631" s="547"/>
      <c r="H631" s="548"/>
      <c r="I631" s="551"/>
      <c r="J631" s="552"/>
      <c r="K631" s="535"/>
      <c r="L631" s="291"/>
      <c r="N631" s="340" t="s">
        <v>297</v>
      </c>
      <c r="O631" s="540"/>
      <c r="P631" s="541"/>
      <c r="Q631" s="541"/>
      <c r="R631" s="542"/>
      <c r="S631" s="544"/>
      <c r="T631" s="547"/>
      <c r="U631" s="548"/>
      <c r="V631" s="551"/>
      <c r="W631" s="552"/>
      <c r="X631" s="535"/>
    </row>
    <row r="632" spans="1:24" ht="15" thickBot="1">
      <c r="A632" s="299" t="s">
        <v>298</v>
      </c>
      <c r="B632" s="300" t="s">
        <v>299</v>
      </c>
      <c r="C632" s="301"/>
      <c r="D632" s="301"/>
      <c r="E632" s="301"/>
      <c r="F632" s="301"/>
      <c r="G632" s="301"/>
      <c r="H632" s="301"/>
      <c r="I632" s="301"/>
      <c r="J632" s="301"/>
      <c r="K632" s="302"/>
      <c r="L632" s="291"/>
      <c r="N632" s="299" t="s">
        <v>298</v>
      </c>
      <c r="O632" s="300" t="s">
        <v>299</v>
      </c>
      <c r="P632" s="301"/>
      <c r="Q632" s="301"/>
      <c r="R632" s="301"/>
      <c r="S632" s="301"/>
      <c r="T632" s="301"/>
      <c r="U632" s="301"/>
      <c r="V632" s="301"/>
      <c r="W632" s="301"/>
      <c r="X632" s="302"/>
    </row>
    <row r="633" spans="1:24" ht="13.5">
      <c r="A633" s="303"/>
      <c r="B633" s="280"/>
      <c r="C633" s="280"/>
      <c r="D633" s="280"/>
      <c r="E633" s="280"/>
      <c r="F633" s="280"/>
      <c r="G633" s="280"/>
      <c r="H633" s="280"/>
      <c r="I633" s="280"/>
      <c r="J633" s="280"/>
      <c r="K633" s="281"/>
      <c r="L633" s="291"/>
      <c r="N633" s="303"/>
      <c r="O633" s="280"/>
      <c r="P633" s="280"/>
      <c r="Q633" s="280"/>
      <c r="R633" s="280"/>
      <c r="S633" s="280"/>
      <c r="T633" s="280"/>
      <c r="U633" s="280"/>
      <c r="V633" s="280"/>
      <c r="W633" s="280"/>
      <c r="X633" s="281"/>
    </row>
    <row r="634" spans="1:25" ht="14.25">
      <c r="A634" s="304" t="s">
        <v>273</v>
      </c>
      <c r="B634" s="280"/>
      <c r="C634" s="280"/>
      <c r="D634" s="280"/>
      <c r="E634" s="280"/>
      <c r="F634" s="280"/>
      <c r="G634" s="280"/>
      <c r="H634" s="280"/>
      <c r="I634" s="279"/>
      <c r="J634" s="282"/>
      <c r="K634" s="530" t="s">
        <v>364</v>
      </c>
      <c r="L634" s="531"/>
      <c r="M634" s="306"/>
      <c r="N634" s="304" t="s">
        <v>273</v>
      </c>
      <c r="O634" s="280"/>
      <c r="P634" s="280"/>
      <c r="Q634" s="280"/>
      <c r="R634" s="280"/>
      <c r="S634" s="280"/>
      <c r="T634" s="280"/>
      <c r="U634" s="280"/>
      <c r="V634" s="279"/>
      <c r="W634" s="282"/>
      <c r="X634" s="530" t="s">
        <v>364</v>
      </c>
      <c r="Y634" s="531"/>
    </row>
    <row r="635" spans="1:25" ht="14.25">
      <c r="A635" s="304" t="s">
        <v>274</v>
      </c>
      <c r="B635" s="280"/>
      <c r="C635" s="280"/>
      <c r="D635" s="280"/>
      <c r="E635" s="280"/>
      <c r="F635" s="280"/>
      <c r="G635" s="280"/>
      <c r="H635" s="280"/>
      <c r="I635" s="279"/>
      <c r="J635" s="282"/>
      <c r="K635" s="532" t="s">
        <v>300</v>
      </c>
      <c r="L635" s="533"/>
      <c r="M635" s="306"/>
      <c r="N635" s="304" t="s">
        <v>274</v>
      </c>
      <c r="O635" s="280"/>
      <c r="P635" s="280"/>
      <c r="Q635" s="280"/>
      <c r="R635" s="280"/>
      <c r="S635" s="280"/>
      <c r="T635" s="280"/>
      <c r="U635" s="280"/>
      <c r="V635" s="279"/>
      <c r="W635" s="282"/>
      <c r="X635" s="532" t="s">
        <v>300</v>
      </c>
      <c r="Y635" s="533"/>
    </row>
    <row r="636" spans="1:25" ht="14.25">
      <c r="A636" s="304" t="s">
        <v>275</v>
      </c>
      <c r="B636" s="280"/>
      <c r="C636" s="280"/>
      <c r="D636" s="280"/>
      <c r="E636" s="280"/>
      <c r="F636" s="280"/>
      <c r="G636" s="280"/>
      <c r="H636" s="280"/>
      <c r="I636" s="279"/>
      <c r="J636" s="282"/>
      <c r="K636" s="528" t="s">
        <v>301</v>
      </c>
      <c r="L636" s="529"/>
      <c r="M636" s="306"/>
      <c r="N636" s="304" t="s">
        <v>275</v>
      </c>
      <c r="O636" s="280"/>
      <c r="P636" s="280"/>
      <c r="Q636" s="280"/>
      <c r="R636" s="280"/>
      <c r="S636" s="280"/>
      <c r="T636" s="280"/>
      <c r="U636" s="280"/>
      <c r="V636" s="279"/>
      <c r="W636" s="282"/>
      <c r="X636" s="528" t="s">
        <v>301</v>
      </c>
      <c r="Y636" s="529"/>
    </row>
    <row r="637" spans="1:24" ht="14.25">
      <c r="A637" s="307"/>
      <c r="B637" s="308"/>
      <c r="C637" s="308"/>
      <c r="D637" s="308"/>
      <c r="E637" s="308"/>
      <c r="F637" s="308"/>
      <c r="G637" s="308"/>
      <c r="H637" s="308"/>
      <c r="I637" s="308"/>
      <c r="J637" s="309"/>
      <c r="K637" s="310"/>
      <c r="L637" s="305"/>
      <c r="M637" s="311"/>
      <c r="N637" s="307"/>
      <c r="O637" s="308"/>
      <c r="P637" s="308"/>
      <c r="Q637" s="308"/>
      <c r="R637" s="308"/>
      <c r="S637" s="308"/>
      <c r="T637" s="308"/>
      <c r="U637" s="308"/>
      <c r="V637" s="308"/>
      <c r="W637" s="309"/>
      <c r="X637" s="310"/>
    </row>
    <row r="638" spans="1:24" ht="8.25" customHeight="1">
      <c r="A638" s="312"/>
      <c r="B638" s="313"/>
      <c r="C638" s="313"/>
      <c r="D638" s="313"/>
      <c r="E638" s="313"/>
      <c r="F638" s="313"/>
      <c r="G638" s="313"/>
      <c r="H638" s="313"/>
      <c r="I638" s="313"/>
      <c r="J638" s="314"/>
      <c r="K638" s="315"/>
      <c r="L638" s="316"/>
      <c r="M638" s="317"/>
      <c r="N638" s="312"/>
      <c r="O638" s="313"/>
      <c r="P638" s="313"/>
      <c r="Q638" s="313"/>
      <c r="R638" s="313"/>
      <c r="S638" s="313"/>
      <c r="T638" s="313"/>
      <c r="U638" s="313"/>
      <c r="V638" s="313"/>
      <c r="W638" s="314"/>
      <c r="X638" s="315"/>
    </row>
    <row r="639" spans="1:25" ht="26.25">
      <c r="A639" s="536" t="s">
        <v>362</v>
      </c>
      <c r="B639" s="536"/>
      <c r="C639" s="536"/>
      <c r="D639" s="536"/>
      <c r="E639" s="536"/>
      <c r="F639" s="536"/>
      <c r="G639" s="536"/>
      <c r="H639" s="536"/>
      <c r="I639" s="536"/>
      <c r="J639" s="536"/>
      <c r="K639" s="536"/>
      <c r="L639" s="291">
        <v>31</v>
      </c>
      <c r="N639" s="536" t="s">
        <v>362</v>
      </c>
      <c r="O639" s="536"/>
      <c r="P639" s="536"/>
      <c r="Q639" s="536"/>
      <c r="R639" s="536"/>
      <c r="S639" s="536"/>
      <c r="T639" s="536"/>
      <c r="U639" s="536"/>
      <c r="V639" s="536"/>
      <c r="W639" s="536"/>
      <c r="X639" s="536"/>
      <c r="Y639" s="256">
        <v>31</v>
      </c>
    </row>
    <row r="640" spans="1:23" ht="14.25" thickBot="1">
      <c r="A640" s="258"/>
      <c r="C640" s="259"/>
      <c r="D640" s="259" t="s">
        <v>303</v>
      </c>
      <c r="J640" s="292" t="s">
        <v>255</v>
      </c>
      <c r="L640" s="291"/>
      <c r="N640" s="258"/>
      <c r="P640" s="259"/>
      <c r="Q640" s="259" t="s">
        <v>303</v>
      </c>
      <c r="W640" s="292" t="s">
        <v>255</v>
      </c>
    </row>
    <row r="641" spans="1:24" ht="19.5" customHeight="1" thickBot="1">
      <c r="A641" s="261"/>
      <c r="B641" s="553" t="s">
        <v>279</v>
      </c>
      <c r="C641" s="554"/>
      <c r="D641" s="555">
        <f>IF('②選手情報入力'!I40="","",'②選手情報入力'!I40)</f>
      </c>
      <c r="E641" s="556"/>
      <c r="F641" s="556"/>
      <c r="G641" s="557"/>
      <c r="H641" s="320" t="s">
        <v>280</v>
      </c>
      <c r="I641" s="321"/>
      <c r="J641" s="322"/>
      <c r="K641" s="323"/>
      <c r="L641" s="291"/>
      <c r="N641" s="261"/>
      <c r="O641" s="553" t="s">
        <v>279</v>
      </c>
      <c r="P641" s="554"/>
      <c r="Q641" s="555">
        <f>IF('②選手情報入力'!L40="","",'②選手情報入力'!L40)</f>
      </c>
      <c r="R641" s="556"/>
      <c r="S641" s="556"/>
      <c r="T641" s="557"/>
      <c r="U641" s="320" t="s">
        <v>280</v>
      </c>
      <c r="V641" s="321"/>
      <c r="W641" s="322"/>
      <c r="X641" s="323"/>
    </row>
    <row r="642" spans="1:24" ht="21" customHeight="1">
      <c r="A642" s="264" t="s">
        <v>282</v>
      </c>
      <c r="B642" s="564">
        <f>IF('②選手情報入力'!$G$40="","",'②選手情報入力'!$G$40)</f>
      </c>
      <c r="C642" s="565"/>
      <c r="D642" s="558"/>
      <c r="E642" s="559"/>
      <c r="F642" s="559"/>
      <c r="G642" s="560"/>
      <c r="H642" s="568"/>
      <c r="I642" s="569"/>
      <c r="J642" s="569"/>
      <c r="K642" s="570"/>
      <c r="L642" s="291"/>
      <c r="N642" s="264" t="s">
        <v>282</v>
      </c>
      <c r="O642" s="564">
        <f>IF('②選手情報入力'!$G$40="","",'②選手情報入力'!$G$40)</f>
      </c>
      <c r="P642" s="565"/>
      <c r="Q642" s="558"/>
      <c r="R642" s="559"/>
      <c r="S642" s="559"/>
      <c r="T642" s="560"/>
      <c r="U642" s="568"/>
      <c r="V642" s="569"/>
      <c r="W642" s="569"/>
      <c r="X642" s="570"/>
    </row>
    <row r="643" spans="1:24" ht="19.5" customHeight="1" thickBot="1">
      <c r="A643" s="266"/>
      <c r="B643" s="566"/>
      <c r="C643" s="567"/>
      <c r="D643" s="561"/>
      <c r="E643" s="562"/>
      <c r="F643" s="562"/>
      <c r="G643" s="563"/>
      <c r="H643" s="571"/>
      <c r="I643" s="572"/>
      <c r="J643" s="572"/>
      <c r="K643" s="573"/>
      <c r="L643" s="291"/>
      <c r="N643" s="266"/>
      <c r="O643" s="566"/>
      <c r="P643" s="567"/>
      <c r="Q643" s="561"/>
      <c r="R643" s="562"/>
      <c r="S643" s="562"/>
      <c r="T643" s="563"/>
      <c r="U643" s="571"/>
      <c r="V643" s="572"/>
      <c r="W643" s="572"/>
      <c r="X643" s="573"/>
    </row>
    <row r="644" spans="1:24" ht="14.25">
      <c r="A644" s="293" t="s">
        <v>6</v>
      </c>
      <c r="B644" s="294"/>
      <c r="C644" s="270" t="s">
        <v>271</v>
      </c>
      <c r="D644" s="579">
        <f>IF('②選手情報入力'!$E$40="","",'②選手情報入力'!$E$40)</f>
      </c>
      <c r="E644" s="580"/>
      <c r="F644" s="580"/>
      <c r="G644" s="581"/>
      <c r="H644" s="571"/>
      <c r="I644" s="572"/>
      <c r="J644" s="572"/>
      <c r="K644" s="573"/>
      <c r="L644" s="291"/>
      <c r="N644" s="293" t="s">
        <v>6</v>
      </c>
      <c r="O644" s="294"/>
      <c r="P644" s="270" t="s">
        <v>271</v>
      </c>
      <c r="Q644" s="579">
        <f>IF('②選手情報入力'!$E$40="","",'②選手情報入力'!$E$40)</f>
      </c>
      <c r="R644" s="580"/>
      <c r="S644" s="580"/>
      <c r="T644" s="581"/>
      <c r="U644" s="571"/>
      <c r="V644" s="572"/>
      <c r="W644" s="572"/>
      <c r="X644" s="573"/>
    </row>
    <row r="645" spans="1:24" ht="14.25" customHeight="1">
      <c r="A645" s="582">
        <f>IF('②選手情報入力'!$B$40="","",'②選手情報入力'!$B$40)</f>
      </c>
      <c r="B645" s="583"/>
      <c r="C645" s="577" t="s">
        <v>286</v>
      </c>
      <c r="D645" s="586">
        <f>IF('②選手情報入力'!$D$40="","",'②選手情報入力'!$D$40)</f>
      </c>
      <c r="E645" s="587"/>
      <c r="F645" s="587"/>
      <c r="G645" s="588"/>
      <c r="H645" s="571"/>
      <c r="I645" s="572"/>
      <c r="J645" s="572"/>
      <c r="K645" s="573"/>
      <c r="L645" s="291"/>
      <c r="N645" s="582">
        <f>IF('②選手情報入力'!$B$40="","",'②選手情報入力'!$B$40)</f>
      </c>
      <c r="O645" s="583"/>
      <c r="P645" s="577" t="s">
        <v>286</v>
      </c>
      <c r="Q645" s="586">
        <f>IF('②選手情報入力'!$D$40="","",'②選手情報入力'!$D$40)</f>
      </c>
      <c r="R645" s="587"/>
      <c r="S645" s="587"/>
      <c r="T645" s="588"/>
      <c r="U645" s="571"/>
      <c r="V645" s="572"/>
      <c r="W645" s="572"/>
      <c r="X645" s="573"/>
    </row>
    <row r="646" spans="1:24" ht="13.5" customHeight="1" thickBot="1">
      <c r="A646" s="584"/>
      <c r="B646" s="585"/>
      <c r="C646" s="578"/>
      <c r="D646" s="589"/>
      <c r="E646" s="590"/>
      <c r="F646" s="590"/>
      <c r="G646" s="591"/>
      <c r="H646" s="574"/>
      <c r="I646" s="575"/>
      <c r="J646" s="575"/>
      <c r="K646" s="576"/>
      <c r="L646" s="291"/>
      <c r="N646" s="584"/>
      <c r="O646" s="585"/>
      <c r="P646" s="578"/>
      <c r="Q646" s="589"/>
      <c r="R646" s="590"/>
      <c r="S646" s="590"/>
      <c r="T646" s="591"/>
      <c r="U646" s="574"/>
      <c r="V646" s="575"/>
      <c r="W646" s="575"/>
      <c r="X646" s="576"/>
    </row>
    <row r="647" spans="1:24" ht="20.25" customHeight="1" thickBot="1" thickTop="1">
      <c r="A647" s="592" t="s">
        <v>289</v>
      </c>
      <c r="B647" s="595" t="s">
        <v>290</v>
      </c>
      <c r="C647" s="596"/>
      <c r="D647" s="596"/>
      <c r="E647" s="597"/>
      <c r="F647" s="598" t="s">
        <v>291</v>
      </c>
      <c r="G647" s="599"/>
      <c r="H647" s="600">
        <f>'①団体情報入力'!$D$5</f>
        <v>0</v>
      </c>
      <c r="I647" s="601"/>
      <c r="J647" s="601"/>
      <c r="K647" s="602"/>
      <c r="L647" s="291"/>
      <c r="N647" s="592" t="s">
        <v>289</v>
      </c>
      <c r="O647" s="595" t="s">
        <v>290</v>
      </c>
      <c r="P647" s="596"/>
      <c r="Q647" s="596"/>
      <c r="R647" s="597"/>
      <c r="S647" s="598" t="s">
        <v>291</v>
      </c>
      <c r="T647" s="599"/>
      <c r="U647" s="600">
        <f>'①団体情報入力'!$D$5</f>
        <v>0</v>
      </c>
      <c r="V647" s="601"/>
      <c r="W647" s="601"/>
      <c r="X647" s="602"/>
    </row>
    <row r="648" spans="1:24" ht="12.75" customHeight="1">
      <c r="A648" s="593"/>
      <c r="B648" s="603"/>
      <c r="C648" s="604"/>
      <c r="D648" s="604"/>
      <c r="E648" s="605"/>
      <c r="F648" s="295" t="s">
        <v>293</v>
      </c>
      <c r="G648" s="270" t="s">
        <v>294</v>
      </c>
      <c r="H648" s="269"/>
      <c r="I648" s="270" t="s">
        <v>264</v>
      </c>
      <c r="J648" s="269"/>
      <c r="K648" s="296" t="s">
        <v>295</v>
      </c>
      <c r="L648" s="297"/>
      <c r="M648" s="298"/>
      <c r="N648" s="593"/>
      <c r="O648" s="603"/>
      <c r="P648" s="604"/>
      <c r="Q648" s="604"/>
      <c r="R648" s="605"/>
      <c r="S648" s="295" t="s">
        <v>293</v>
      </c>
      <c r="T648" s="270" t="s">
        <v>294</v>
      </c>
      <c r="U648" s="269"/>
      <c r="V648" s="270" t="s">
        <v>264</v>
      </c>
      <c r="W648" s="269"/>
      <c r="X648" s="296" t="s">
        <v>295</v>
      </c>
    </row>
    <row r="649" spans="1:24" ht="12.75" customHeight="1">
      <c r="A649" s="593"/>
      <c r="B649" s="606"/>
      <c r="C649" s="607"/>
      <c r="D649" s="607"/>
      <c r="E649" s="608"/>
      <c r="F649" s="612"/>
      <c r="G649" s="614"/>
      <c r="H649" s="615"/>
      <c r="I649" s="618">
        <f>IF('②選手情報入力'!J40="","",'②選手情報入力'!J40)</f>
      </c>
      <c r="J649" s="619"/>
      <c r="K649" s="622"/>
      <c r="L649" s="291"/>
      <c r="N649" s="593"/>
      <c r="O649" s="606"/>
      <c r="P649" s="607"/>
      <c r="Q649" s="607"/>
      <c r="R649" s="608"/>
      <c r="S649" s="612"/>
      <c r="T649" s="614"/>
      <c r="U649" s="615"/>
      <c r="V649" s="618">
        <f>IF('②選手情報入力'!M40="","",'②選手情報入力'!M40)</f>
      </c>
      <c r="W649" s="619"/>
      <c r="X649" s="622"/>
    </row>
    <row r="650" spans="1:24" ht="12.75" customHeight="1">
      <c r="A650" s="594"/>
      <c r="B650" s="609"/>
      <c r="C650" s="610"/>
      <c r="D650" s="610"/>
      <c r="E650" s="611"/>
      <c r="F650" s="613"/>
      <c r="G650" s="616"/>
      <c r="H650" s="617"/>
      <c r="I650" s="620"/>
      <c r="J650" s="621"/>
      <c r="K650" s="623"/>
      <c r="L650" s="291"/>
      <c r="N650" s="594"/>
      <c r="O650" s="609"/>
      <c r="P650" s="610"/>
      <c r="Q650" s="610"/>
      <c r="R650" s="611"/>
      <c r="S650" s="613"/>
      <c r="T650" s="616"/>
      <c r="U650" s="617"/>
      <c r="V650" s="620"/>
      <c r="W650" s="621"/>
      <c r="X650" s="623"/>
    </row>
    <row r="651" spans="1:24" ht="14.25" customHeight="1">
      <c r="A651" s="339" t="s">
        <v>296</v>
      </c>
      <c r="B651" s="537"/>
      <c r="C651" s="538"/>
      <c r="D651" s="538"/>
      <c r="E651" s="539"/>
      <c r="F651" s="543"/>
      <c r="G651" s="545"/>
      <c r="H651" s="546"/>
      <c r="I651" s="549" t="str">
        <f>IF('②選手情報入力'!K40="","同上",'②選手情報入力'!K40)</f>
        <v>同上</v>
      </c>
      <c r="J651" s="550"/>
      <c r="K651" s="534"/>
      <c r="L651" s="291"/>
      <c r="N651" s="339" t="s">
        <v>296</v>
      </c>
      <c r="O651" s="537"/>
      <c r="P651" s="538"/>
      <c r="Q651" s="538"/>
      <c r="R651" s="539"/>
      <c r="S651" s="543"/>
      <c r="T651" s="545"/>
      <c r="U651" s="546"/>
      <c r="V651" s="549" t="str">
        <f>IF('②選手情報入力'!N40="","同上",'②選手情報入力'!N40)</f>
        <v>同上</v>
      </c>
      <c r="W651" s="550"/>
      <c r="X651" s="534"/>
    </row>
    <row r="652" spans="1:24" ht="15" customHeight="1" thickBot="1">
      <c r="A652" s="340" t="s">
        <v>297</v>
      </c>
      <c r="B652" s="540"/>
      <c r="C652" s="541"/>
      <c r="D652" s="541"/>
      <c r="E652" s="542"/>
      <c r="F652" s="544"/>
      <c r="G652" s="547"/>
      <c r="H652" s="548"/>
      <c r="I652" s="551"/>
      <c r="J652" s="552"/>
      <c r="K652" s="535"/>
      <c r="L652" s="291"/>
      <c r="N652" s="340" t="s">
        <v>297</v>
      </c>
      <c r="O652" s="540"/>
      <c r="P652" s="541"/>
      <c r="Q652" s="541"/>
      <c r="R652" s="542"/>
      <c r="S652" s="544"/>
      <c r="T652" s="547"/>
      <c r="U652" s="548"/>
      <c r="V652" s="551"/>
      <c r="W652" s="552"/>
      <c r="X652" s="535"/>
    </row>
    <row r="653" spans="1:24" ht="15" thickBot="1">
      <c r="A653" s="299" t="s">
        <v>298</v>
      </c>
      <c r="B653" s="300" t="s">
        <v>299</v>
      </c>
      <c r="C653" s="301"/>
      <c r="D653" s="301"/>
      <c r="E653" s="301"/>
      <c r="F653" s="301"/>
      <c r="G653" s="301"/>
      <c r="H653" s="301"/>
      <c r="I653" s="301"/>
      <c r="J653" s="301"/>
      <c r="K653" s="302"/>
      <c r="L653" s="291"/>
      <c r="N653" s="299" t="s">
        <v>298</v>
      </c>
      <c r="O653" s="300" t="s">
        <v>299</v>
      </c>
      <c r="P653" s="301"/>
      <c r="Q653" s="301"/>
      <c r="R653" s="301"/>
      <c r="S653" s="301"/>
      <c r="T653" s="301"/>
      <c r="U653" s="301"/>
      <c r="V653" s="301"/>
      <c r="W653" s="301"/>
      <c r="X653" s="302"/>
    </row>
    <row r="654" spans="1:24" ht="13.5">
      <c r="A654" s="303"/>
      <c r="B654" s="280"/>
      <c r="C654" s="280"/>
      <c r="D654" s="280"/>
      <c r="E654" s="280"/>
      <c r="F654" s="280"/>
      <c r="G654" s="280"/>
      <c r="H654" s="280"/>
      <c r="I654" s="280"/>
      <c r="J654" s="280"/>
      <c r="K654" s="281"/>
      <c r="L654" s="291"/>
      <c r="N654" s="303"/>
      <c r="O654" s="280"/>
      <c r="P654" s="280"/>
      <c r="Q654" s="280"/>
      <c r="R654" s="280"/>
      <c r="S654" s="280"/>
      <c r="T654" s="280"/>
      <c r="U654" s="280"/>
      <c r="V654" s="280"/>
      <c r="W654" s="280"/>
      <c r="X654" s="281"/>
    </row>
    <row r="655" spans="1:25" ht="14.25">
      <c r="A655" s="304" t="s">
        <v>273</v>
      </c>
      <c r="B655" s="280"/>
      <c r="C655" s="280"/>
      <c r="D655" s="280"/>
      <c r="E655" s="280"/>
      <c r="F655" s="280"/>
      <c r="G655" s="280"/>
      <c r="H655" s="280"/>
      <c r="I655" s="279"/>
      <c r="J655" s="282"/>
      <c r="K655" s="530" t="s">
        <v>364</v>
      </c>
      <c r="L655" s="531"/>
      <c r="M655" s="306"/>
      <c r="N655" s="304" t="s">
        <v>273</v>
      </c>
      <c r="O655" s="280"/>
      <c r="P655" s="280"/>
      <c r="Q655" s="280"/>
      <c r="R655" s="280"/>
      <c r="S655" s="280"/>
      <c r="T655" s="280"/>
      <c r="U655" s="280"/>
      <c r="V655" s="279"/>
      <c r="W655" s="282"/>
      <c r="X655" s="530" t="s">
        <v>364</v>
      </c>
      <c r="Y655" s="531"/>
    </row>
    <row r="656" spans="1:25" ht="14.25">
      <c r="A656" s="304" t="s">
        <v>274</v>
      </c>
      <c r="B656" s="280"/>
      <c r="C656" s="280"/>
      <c r="D656" s="280"/>
      <c r="E656" s="280"/>
      <c r="F656" s="280"/>
      <c r="G656" s="280"/>
      <c r="H656" s="280"/>
      <c r="I656" s="279"/>
      <c r="J656" s="282"/>
      <c r="K656" s="532" t="s">
        <v>300</v>
      </c>
      <c r="L656" s="533"/>
      <c r="M656" s="306"/>
      <c r="N656" s="304" t="s">
        <v>274</v>
      </c>
      <c r="O656" s="280"/>
      <c r="P656" s="280"/>
      <c r="Q656" s="280"/>
      <c r="R656" s="280"/>
      <c r="S656" s="280"/>
      <c r="T656" s="280"/>
      <c r="U656" s="280"/>
      <c r="V656" s="279"/>
      <c r="W656" s="282"/>
      <c r="X656" s="532" t="s">
        <v>300</v>
      </c>
      <c r="Y656" s="533"/>
    </row>
    <row r="657" spans="1:25" ht="14.25">
      <c r="A657" s="304" t="s">
        <v>275</v>
      </c>
      <c r="B657" s="280"/>
      <c r="C657" s="280"/>
      <c r="D657" s="280"/>
      <c r="E657" s="280"/>
      <c r="F657" s="280"/>
      <c r="G657" s="280"/>
      <c r="H657" s="280"/>
      <c r="I657" s="279"/>
      <c r="J657" s="282"/>
      <c r="K657" s="528" t="s">
        <v>301</v>
      </c>
      <c r="L657" s="529"/>
      <c r="M657" s="306"/>
      <c r="N657" s="304" t="s">
        <v>275</v>
      </c>
      <c r="O657" s="280"/>
      <c r="P657" s="280"/>
      <c r="Q657" s="280"/>
      <c r="R657" s="280"/>
      <c r="S657" s="280"/>
      <c r="T657" s="280"/>
      <c r="U657" s="280"/>
      <c r="V657" s="279"/>
      <c r="W657" s="282"/>
      <c r="X657" s="528" t="s">
        <v>301</v>
      </c>
      <c r="Y657" s="529"/>
    </row>
    <row r="658" spans="1:24" ht="45" customHeight="1">
      <c r="A658" s="307"/>
      <c r="B658" s="308"/>
      <c r="C658" s="308"/>
      <c r="D658" s="308"/>
      <c r="E658" s="308"/>
      <c r="F658" s="308"/>
      <c r="G658" s="308"/>
      <c r="H658" s="308"/>
      <c r="I658" s="308"/>
      <c r="J658" s="309"/>
      <c r="K658" s="310"/>
      <c r="L658" s="305"/>
      <c r="M658" s="311"/>
      <c r="N658" s="307"/>
      <c r="O658" s="308"/>
      <c r="P658" s="308"/>
      <c r="Q658" s="308"/>
      <c r="R658" s="308"/>
      <c r="S658" s="308"/>
      <c r="T658" s="308"/>
      <c r="U658" s="308"/>
      <c r="V658" s="308"/>
      <c r="W658" s="309"/>
      <c r="X658" s="310"/>
    </row>
    <row r="659" spans="1:25" ht="71.25" customHeight="1">
      <c r="A659" s="312"/>
      <c r="B659" s="313"/>
      <c r="C659" s="313"/>
      <c r="D659" s="313"/>
      <c r="E659" s="313"/>
      <c r="F659" s="313"/>
      <c r="G659" s="313"/>
      <c r="H659" s="313"/>
      <c r="I659" s="313"/>
      <c r="J659" s="314"/>
      <c r="K659" s="315"/>
      <c r="L659" s="316"/>
      <c r="M659" s="317"/>
      <c r="N659" s="312"/>
      <c r="O659" s="313"/>
      <c r="P659" s="313"/>
      <c r="Q659" s="313"/>
      <c r="R659" s="313"/>
      <c r="S659" s="313"/>
      <c r="T659" s="313"/>
      <c r="U659" s="313"/>
      <c r="V659" s="313"/>
      <c r="W659" s="314"/>
      <c r="X659" s="315"/>
      <c r="Y659" s="318"/>
    </row>
    <row r="660" spans="1:25" ht="26.25">
      <c r="A660" s="536" t="s">
        <v>362</v>
      </c>
      <c r="B660" s="536"/>
      <c r="C660" s="536"/>
      <c r="D660" s="536"/>
      <c r="E660" s="536"/>
      <c r="F660" s="536"/>
      <c r="G660" s="536"/>
      <c r="H660" s="536"/>
      <c r="I660" s="536"/>
      <c r="J660" s="536"/>
      <c r="K660" s="536"/>
      <c r="L660" s="291">
        <v>32</v>
      </c>
      <c r="N660" s="536" t="s">
        <v>362</v>
      </c>
      <c r="O660" s="536"/>
      <c r="P660" s="536"/>
      <c r="Q660" s="536"/>
      <c r="R660" s="536"/>
      <c r="S660" s="536"/>
      <c r="T660" s="536"/>
      <c r="U660" s="536"/>
      <c r="V660" s="536"/>
      <c r="W660" s="536"/>
      <c r="X660" s="536"/>
      <c r="Y660" s="256">
        <v>32</v>
      </c>
    </row>
    <row r="661" spans="1:23" ht="14.25" thickBot="1">
      <c r="A661" s="258"/>
      <c r="C661" s="259"/>
      <c r="D661" s="259" t="s">
        <v>303</v>
      </c>
      <c r="J661" s="292" t="s">
        <v>255</v>
      </c>
      <c r="L661" s="291"/>
      <c r="N661" s="258"/>
      <c r="P661" s="259"/>
      <c r="Q661" s="259" t="s">
        <v>303</v>
      </c>
      <c r="W661" s="292" t="s">
        <v>255</v>
      </c>
    </row>
    <row r="662" spans="1:24" ht="19.5" customHeight="1" thickBot="1">
      <c r="A662" s="261"/>
      <c r="B662" s="553" t="s">
        <v>279</v>
      </c>
      <c r="C662" s="554"/>
      <c r="D662" s="555">
        <f>IF('②選手情報入力'!I41="","",'②選手情報入力'!I41)</f>
      </c>
      <c r="E662" s="556"/>
      <c r="F662" s="556"/>
      <c r="G662" s="557"/>
      <c r="H662" s="320" t="s">
        <v>280</v>
      </c>
      <c r="I662" s="321"/>
      <c r="J662" s="322"/>
      <c r="K662" s="323"/>
      <c r="L662" s="291"/>
      <c r="N662" s="261"/>
      <c r="O662" s="553" t="s">
        <v>279</v>
      </c>
      <c r="P662" s="554"/>
      <c r="Q662" s="555">
        <f>IF('②選手情報入力'!L41="","",'②選手情報入力'!L41)</f>
      </c>
      <c r="R662" s="556"/>
      <c r="S662" s="556"/>
      <c r="T662" s="557"/>
      <c r="U662" s="320" t="s">
        <v>280</v>
      </c>
      <c r="V662" s="321"/>
      <c r="W662" s="322"/>
      <c r="X662" s="323"/>
    </row>
    <row r="663" spans="1:24" ht="21" customHeight="1">
      <c r="A663" s="264" t="s">
        <v>282</v>
      </c>
      <c r="B663" s="564">
        <f>IF('②選手情報入力'!$G$41="","",'②選手情報入力'!$G$41)</f>
      </c>
      <c r="C663" s="565"/>
      <c r="D663" s="558"/>
      <c r="E663" s="559"/>
      <c r="F663" s="559"/>
      <c r="G663" s="560"/>
      <c r="H663" s="568"/>
      <c r="I663" s="569"/>
      <c r="J663" s="569"/>
      <c r="K663" s="570"/>
      <c r="L663" s="291"/>
      <c r="N663" s="264" t="s">
        <v>282</v>
      </c>
      <c r="O663" s="564">
        <f>IF('②選手情報入力'!$G$41="","",'②選手情報入力'!$G$41)</f>
      </c>
      <c r="P663" s="565"/>
      <c r="Q663" s="558"/>
      <c r="R663" s="559"/>
      <c r="S663" s="559"/>
      <c r="T663" s="560"/>
      <c r="U663" s="568"/>
      <c r="V663" s="569"/>
      <c r="W663" s="569"/>
      <c r="X663" s="570"/>
    </row>
    <row r="664" spans="1:24" ht="19.5" customHeight="1" thickBot="1">
      <c r="A664" s="266"/>
      <c r="B664" s="566"/>
      <c r="C664" s="567"/>
      <c r="D664" s="561"/>
      <c r="E664" s="562"/>
      <c r="F664" s="562"/>
      <c r="G664" s="563"/>
      <c r="H664" s="571"/>
      <c r="I664" s="572"/>
      <c r="J664" s="572"/>
      <c r="K664" s="573"/>
      <c r="L664" s="291"/>
      <c r="N664" s="266"/>
      <c r="O664" s="566"/>
      <c r="P664" s="567"/>
      <c r="Q664" s="561"/>
      <c r="R664" s="562"/>
      <c r="S664" s="562"/>
      <c r="T664" s="563"/>
      <c r="U664" s="571"/>
      <c r="V664" s="572"/>
      <c r="W664" s="572"/>
      <c r="X664" s="573"/>
    </row>
    <row r="665" spans="1:24" ht="14.25">
      <c r="A665" s="293" t="s">
        <v>6</v>
      </c>
      <c r="B665" s="294"/>
      <c r="C665" s="270" t="s">
        <v>271</v>
      </c>
      <c r="D665" s="579">
        <f>IF('②選手情報入力'!$E$41="","",'②選手情報入力'!$E$41)</f>
      </c>
      <c r="E665" s="580"/>
      <c r="F665" s="580"/>
      <c r="G665" s="581"/>
      <c r="H665" s="571"/>
      <c r="I665" s="572"/>
      <c r="J665" s="572"/>
      <c r="K665" s="573"/>
      <c r="L665" s="291"/>
      <c r="N665" s="293" t="s">
        <v>6</v>
      </c>
      <c r="O665" s="294"/>
      <c r="P665" s="270" t="s">
        <v>271</v>
      </c>
      <c r="Q665" s="579">
        <f>IF('②選手情報入力'!$E$41="","",'②選手情報入力'!$E$41)</f>
      </c>
      <c r="R665" s="580"/>
      <c r="S665" s="580"/>
      <c r="T665" s="581"/>
      <c r="U665" s="571"/>
      <c r="V665" s="572"/>
      <c r="W665" s="572"/>
      <c r="X665" s="573"/>
    </row>
    <row r="666" spans="1:24" ht="14.25" customHeight="1">
      <c r="A666" s="582">
        <f>IF('②選手情報入力'!$B$41="","",'②選手情報入力'!$B$41)</f>
      </c>
      <c r="B666" s="583"/>
      <c r="C666" s="577" t="s">
        <v>286</v>
      </c>
      <c r="D666" s="586">
        <f>IF('②選手情報入力'!$D$41="","",'②選手情報入力'!$D$41)</f>
      </c>
      <c r="E666" s="587"/>
      <c r="F666" s="587"/>
      <c r="G666" s="588"/>
      <c r="H666" s="571"/>
      <c r="I666" s="572"/>
      <c r="J666" s="572"/>
      <c r="K666" s="573"/>
      <c r="L666" s="291"/>
      <c r="N666" s="582">
        <f>IF('②選手情報入力'!$B$41="","",'②選手情報入力'!$B$41)</f>
      </c>
      <c r="O666" s="583"/>
      <c r="P666" s="577" t="s">
        <v>286</v>
      </c>
      <c r="Q666" s="586">
        <f>IF('②選手情報入力'!$D$41="","",'②選手情報入力'!$D$41)</f>
      </c>
      <c r="R666" s="587"/>
      <c r="S666" s="587"/>
      <c r="T666" s="588"/>
      <c r="U666" s="571"/>
      <c r="V666" s="572"/>
      <c r="W666" s="572"/>
      <c r="X666" s="573"/>
    </row>
    <row r="667" spans="1:24" ht="13.5" customHeight="1" thickBot="1">
      <c r="A667" s="584"/>
      <c r="B667" s="585"/>
      <c r="C667" s="578"/>
      <c r="D667" s="589"/>
      <c r="E667" s="590"/>
      <c r="F667" s="590"/>
      <c r="G667" s="591"/>
      <c r="H667" s="574"/>
      <c r="I667" s="575"/>
      <c r="J667" s="575"/>
      <c r="K667" s="576"/>
      <c r="L667" s="291"/>
      <c r="N667" s="584"/>
      <c r="O667" s="585"/>
      <c r="P667" s="578"/>
      <c r="Q667" s="589"/>
      <c r="R667" s="590"/>
      <c r="S667" s="590"/>
      <c r="T667" s="591"/>
      <c r="U667" s="574"/>
      <c r="V667" s="575"/>
      <c r="W667" s="575"/>
      <c r="X667" s="576"/>
    </row>
    <row r="668" spans="1:24" ht="20.25" customHeight="1" thickBot="1" thickTop="1">
      <c r="A668" s="592" t="s">
        <v>289</v>
      </c>
      <c r="B668" s="595" t="s">
        <v>290</v>
      </c>
      <c r="C668" s="596"/>
      <c r="D668" s="596"/>
      <c r="E668" s="597"/>
      <c r="F668" s="598" t="s">
        <v>291</v>
      </c>
      <c r="G668" s="599"/>
      <c r="H668" s="600">
        <f>'①団体情報入力'!$D$5</f>
        <v>0</v>
      </c>
      <c r="I668" s="601"/>
      <c r="J668" s="601"/>
      <c r="K668" s="602"/>
      <c r="L668" s="291"/>
      <c r="N668" s="592" t="s">
        <v>289</v>
      </c>
      <c r="O668" s="595" t="s">
        <v>290</v>
      </c>
      <c r="P668" s="596"/>
      <c r="Q668" s="596"/>
      <c r="R668" s="597"/>
      <c r="S668" s="598" t="s">
        <v>291</v>
      </c>
      <c r="T668" s="599"/>
      <c r="U668" s="600">
        <f>'①団体情報入力'!$D$5</f>
        <v>0</v>
      </c>
      <c r="V668" s="601"/>
      <c r="W668" s="601"/>
      <c r="X668" s="602"/>
    </row>
    <row r="669" spans="1:24" ht="12.75" customHeight="1">
      <c r="A669" s="593"/>
      <c r="B669" s="603"/>
      <c r="C669" s="604"/>
      <c r="D669" s="604"/>
      <c r="E669" s="605"/>
      <c r="F669" s="295" t="s">
        <v>293</v>
      </c>
      <c r="G669" s="270" t="s">
        <v>294</v>
      </c>
      <c r="H669" s="269"/>
      <c r="I669" s="270" t="s">
        <v>264</v>
      </c>
      <c r="J669" s="269"/>
      <c r="K669" s="296" t="s">
        <v>295</v>
      </c>
      <c r="L669" s="297"/>
      <c r="M669" s="298"/>
      <c r="N669" s="593"/>
      <c r="O669" s="603"/>
      <c r="P669" s="604"/>
      <c r="Q669" s="604"/>
      <c r="R669" s="605"/>
      <c r="S669" s="295" t="s">
        <v>293</v>
      </c>
      <c r="T669" s="270" t="s">
        <v>294</v>
      </c>
      <c r="U669" s="269"/>
      <c r="V669" s="270" t="s">
        <v>264</v>
      </c>
      <c r="W669" s="269"/>
      <c r="X669" s="296" t="s">
        <v>295</v>
      </c>
    </row>
    <row r="670" spans="1:24" ht="12.75" customHeight="1">
      <c r="A670" s="593"/>
      <c r="B670" s="606"/>
      <c r="C670" s="607"/>
      <c r="D670" s="607"/>
      <c r="E670" s="608"/>
      <c r="F670" s="612"/>
      <c r="G670" s="614"/>
      <c r="H670" s="615"/>
      <c r="I670" s="618">
        <f>IF('②選手情報入力'!J41="","",'②選手情報入力'!J41)</f>
      </c>
      <c r="J670" s="619"/>
      <c r="K670" s="622"/>
      <c r="L670" s="291"/>
      <c r="N670" s="593"/>
      <c r="O670" s="606"/>
      <c r="P670" s="607"/>
      <c r="Q670" s="607"/>
      <c r="R670" s="608"/>
      <c r="S670" s="612"/>
      <c r="T670" s="614"/>
      <c r="U670" s="615"/>
      <c r="V670" s="618">
        <f>IF('②選手情報入力'!M41="","",'②選手情報入力'!M41)</f>
      </c>
      <c r="W670" s="619"/>
      <c r="X670" s="622"/>
    </row>
    <row r="671" spans="1:24" ht="12.75" customHeight="1">
      <c r="A671" s="594"/>
      <c r="B671" s="609"/>
      <c r="C671" s="610"/>
      <c r="D671" s="610"/>
      <c r="E671" s="611"/>
      <c r="F671" s="613"/>
      <c r="G671" s="616"/>
      <c r="H671" s="617"/>
      <c r="I671" s="620"/>
      <c r="J671" s="621"/>
      <c r="K671" s="623"/>
      <c r="L671" s="291"/>
      <c r="N671" s="594"/>
      <c r="O671" s="609"/>
      <c r="P671" s="610"/>
      <c r="Q671" s="610"/>
      <c r="R671" s="611"/>
      <c r="S671" s="613"/>
      <c r="T671" s="616"/>
      <c r="U671" s="617"/>
      <c r="V671" s="620"/>
      <c r="W671" s="621"/>
      <c r="X671" s="623"/>
    </row>
    <row r="672" spans="1:24" ht="14.25" customHeight="1">
      <c r="A672" s="339" t="s">
        <v>296</v>
      </c>
      <c r="B672" s="537"/>
      <c r="C672" s="538"/>
      <c r="D672" s="538"/>
      <c r="E672" s="539"/>
      <c r="F672" s="543"/>
      <c r="G672" s="545"/>
      <c r="H672" s="546"/>
      <c r="I672" s="549" t="str">
        <f>IF('②選手情報入力'!K41="","同上",'②選手情報入力'!K41)</f>
        <v>同上</v>
      </c>
      <c r="J672" s="550"/>
      <c r="K672" s="534"/>
      <c r="L672" s="291"/>
      <c r="N672" s="339" t="s">
        <v>296</v>
      </c>
      <c r="O672" s="537"/>
      <c r="P672" s="538"/>
      <c r="Q672" s="538"/>
      <c r="R672" s="539"/>
      <c r="S672" s="543"/>
      <c r="T672" s="545"/>
      <c r="U672" s="546"/>
      <c r="V672" s="549" t="str">
        <f>IF('②選手情報入力'!N41="","同上",'②選手情報入力'!N41)</f>
        <v>同上</v>
      </c>
      <c r="W672" s="550"/>
      <c r="X672" s="534"/>
    </row>
    <row r="673" spans="1:24" ht="15" customHeight="1" thickBot="1">
      <c r="A673" s="340" t="s">
        <v>297</v>
      </c>
      <c r="B673" s="540"/>
      <c r="C673" s="541"/>
      <c r="D673" s="541"/>
      <c r="E673" s="542"/>
      <c r="F673" s="544"/>
      <c r="G673" s="547"/>
      <c r="H673" s="548"/>
      <c r="I673" s="551"/>
      <c r="J673" s="552"/>
      <c r="K673" s="535"/>
      <c r="L673" s="291"/>
      <c r="N673" s="340" t="s">
        <v>297</v>
      </c>
      <c r="O673" s="540"/>
      <c r="P673" s="541"/>
      <c r="Q673" s="541"/>
      <c r="R673" s="542"/>
      <c r="S673" s="544"/>
      <c r="T673" s="547"/>
      <c r="U673" s="548"/>
      <c r="V673" s="551"/>
      <c r="W673" s="552"/>
      <c r="X673" s="535"/>
    </row>
    <row r="674" spans="1:24" ht="15" thickBot="1">
      <c r="A674" s="299" t="s">
        <v>298</v>
      </c>
      <c r="B674" s="300" t="s">
        <v>299</v>
      </c>
      <c r="C674" s="301"/>
      <c r="D674" s="301"/>
      <c r="E674" s="301"/>
      <c r="F674" s="301"/>
      <c r="G674" s="301"/>
      <c r="H674" s="301"/>
      <c r="I674" s="301"/>
      <c r="J674" s="301"/>
      <c r="K674" s="302"/>
      <c r="L674" s="291"/>
      <c r="N674" s="299" t="s">
        <v>298</v>
      </c>
      <c r="O674" s="300" t="s">
        <v>299</v>
      </c>
      <c r="P674" s="301"/>
      <c r="Q674" s="301"/>
      <c r="R674" s="301"/>
      <c r="S674" s="301"/>
      <c r="T674" s="301"/>
      <c r="U674" s="301"/>
      <c r="V674" s="301"/>
      <c r="W674" s="301"/>
      <c r="X674" s="302"/>
    </row>
    <row r="675" spans="1:24" ht="13.5">
      <c r="A675" s="303"/>
      <c r="B675" s="280"/>
      <c r="C675" s="280"/>
      <c r="D675" s="280"/>
      <c r="E675" s="280"/>
      <c r="F675" s="280"/>
      <c r="G675" s="280"/>
      <c r="H675" s="280"/>
      <c r="I675" s="280"/>
      <c r="J675" s="280"/>
      <c r="K675" s="281"/>
      <c r="L675" s="291"/>
      <c r="N675" s="303"/>
      <c r="O675" s="280"/>
      <c r="P675" s="280"/>
      <c r="Q675" s="280"/>
      <c r="R675" s="280"/>
      <c r="S675" s="280"/>
      <c r="T675" s="280"/>
      <c r="U675" s="280"/>
      <c r="V675" s="280"/>
      <c r="W675" s="280"/>
      <c r="X675" s="281"/>
    </row>
    <row r="676" spans="1:25" ht="14.25">
      <c r="A676" s="304" t="s">
        <v>273</v>
      </c>
      <c r="B676" s="280"/>
      <c r="C676" s="280"/>
      <c r="D676" s="280"/>
      <c r="E676" s="280"/>
      <c r="F676" s="280"/>
      <c r="G676" s="280"/>
      <c r="H676" s="280"/>
      <c r="I676" s="279"/>
      <c r="J676" s="282"/>
      <c r="K676" s="530" t="s">
        <v>364</v>
      </c>
      <c r="L676" s="531"/>
      <c r="M676" s="306"/>
      <c r="N676" s="304" t="s">
        <v>273</v>
      </c>
      <c r="O676" s="280"/>
      <c r="P676" s="280"/>
      <c r="Q676" s="280"/>
      <c r="R676" s="280"/>
      <c r="S676" s="280"/>
      <c r="T676" s="280"/>
      <c r="U676" s="280"/>
      <c r="V676" s="279"/>
      <c r="W676" s="282"/>
      <c r="X676" s="530" t="s">
        <v>364</v>
      </c>
      <c r="Y676" s="531"/>
    </row>
    <row r="677" spans="1:25" ht="14.25">
      <c r="A677" s="304" t="s">
        <v>274</v>
      </c>
      <c r="B677" s="280"/>
      <c r="C677" s="280"/>
      <c r="D677" s="280"/>
      <c r="E677" s="280"/>
      <c r="F677" s="280"/>
      <c r="G677" s="280"/>
      <c r="H677" s="280"/>
      <c r="I677" s="279"/>
      <c r="J677" s="282"/>
      <c r="K677" s="532" t="s">
        <v>300</v>
      </c>
      <c r="L677" s="533"/>
      <c r="M677" s="306"/>
      <c r="N677" s="304" t="s">
        <v>274</v>
      </c>
      <c r="O677" s="280"/>
      <c r="P677" s="280"/>
      <c r="Q677" s="280"/>
      <c r="R677" s="280"/>
      <c r="S677" s="280"/>
      <c r="T677" s="280"/>
      <c r="U677" s="280"/>
      <c r="V677" s="279"/>
      <c r="W677" s="282"/>
      <c r="X677" s="532" t="s">
        <v>300</v>
      </c>
      <c r="Y677" s="533"/>
    </row>
    <row r="678" spans="1:25" ht="14.25">
      <c r="A678" s="304" t="s">
        <v>275</v>
      </c>
      <c r="B678" s="280"/>
      <c r="C678" s="280"/>
      <c r="D678" s="280"/>
      <c r="E678" s="280"/>
      <c r="F678" s="280"/>
      <c r="G678" s="280"/>
      <c r="H678" s="280"/>
      <c r="I678" s="279"/>
      <c r="J678" s="282"/>
      <c r="K678" s="528" t="s">
        <v>301</v>
      </c>
      <c r="L678" s="529"/>
      <c r="M678" s="306"/>
      <c r="N678" s="304" t="s">
        <v>275</v>
      </c>
      <c r="O678" s="280"/>
      <c r="P678" s="280"/>
      <c r="Q678" s="280"/>
      <c r="R678" s="280"/>
      <c r="S678" s="280"/>
      <c r="T678" s="280"/>
      <c r="U678" s="280"/>
      <c r="V678" s="279"/>
      <c r="W678" s="282"/>
      <c r="X678" s="528" t="s">
        <v>301</v>
      </c>
      <c r="Y678" s="529"/>
    </row>
    <row r="679" spans="1:24" ht="45.75" customHeight="1">
      <c r="A679" s="307"/>
      <c r="B679" s="308"/>
      <c r="C679" s="308"/>
      <c r="D679" s="308"/>
      <c r="E679" s="308"/>
      <c r="F679" s="308"/>
      <c r="G679" s="308"/>
      <c r="H679" s="308"/>
      <c r="I679" s="308"/>
      <c r="J679" s="309"/>
      <c r="K679" s="310"/>
      <c r="L679" s="305"/>
      <c r="M679" s="311"/>
      <c r="N679" s="307"/>
      <c r="O679" s="308"/>
      <c r="P679" s="308"/>
      <c r="Q679" s="308"/>
      <c r="R679" s="308"/>
      <c r="S679" s="308"/>
      <c r="T679" s="308"/>
      <c r="U679" s="308"/>
      <c r="V679" s="308"/>
      <c r="W679" s="309"/>
      <c r="X679" s="310"/>
    </row>
    <row r="680" spans="1:25" ht="45" customHeight="1">
      <c r="A680" s="312"/>
      <c r="B680" s="313"/>
      <c r="C680" s="313"/>
      <c r="D680" s="313"/>
      <c r="E680" s="313"/>
      <c r="F680" s="313"/>
      <c r="G680" s="313"/>
      <c r="H680" s="313"/>
      <c r="I680" s="313"/>
      <c r="J680" s="314"/>
      <c r="K680" s="315"/>
      <c r="L680" s="316"/>
      <c r="M680" s="317"/>
      <c r="N680" s="312"/>
      <c r="O680" s="313"/>
      <c r="P680" s="313"/>
      <c r="Q680" s="313"/>
      <c r="R680" s="313"/>
      <c r="S680" s="313"/>
      <c r="T680" s="313"/>
      <c r="U680" s="313"/>
      <c r="V680" s="313"/>
      <c r="W680" s="314"/>
      <c r="X680" s="315"/>
      <c r="Y680" s="318"/>
    </row>
    <row r="681" spans="1:25" ht="26.25">
      <c r="A681" s="536" t="s">
        <v>362</v>
      </c>
      <c r="B681" s="536"/>
      <c r="C681" s="536"/>
      <c r="D681" s="536"/>
      <c r="E681" s="536"/>
      <c r="F681" s="536"/>
      <c r="G681" s="536"/>
      <c r="H681" s="536"/>
      <c r="I681" s="536"/>
      <c r="J681" s="536"/>
      <c r="K681" s="536"/>
      <c r="L681" s="291">
        <v>33</v>
      </c>
      <c r="N681" s="536" t="s">
        <v>362</v>
      </c>
      <c r="O681" s="536"/>
      <c r="P681" s="536"/>
      <c r="Q681" s="536"/>
      <c r="R681" s="536"/>
      <c r="S681" s="536"/>
      <c r="T681" s="536"/>
      <c r="U681" s="536"/>
      <c r="V681" s="536"/>
      <c r="W681" s="536"/>
      <c r="X681" s="536"/>
      <c r="Y681" s="256">
        <v>33</v>
      </c>
    </row>
    <row r="682" spans="1:23" ht="14.25" thickBot="1">
      <c r="A682" s="258"/>
      <c r="C682" s="259"/>
      <c r="D682" s="259" t="s">
        <v>303</v>
      </c>
      <c r="J682" s="292" t="s">
        <v>255</v>
      </c>
      <c r="L682" s="291"/>
      <c r="N682" s="258"/>
      <c r="P682" s="259"/>
      <c r="Q682" s="259" t="s">
        <v>303</v>
      </c>
      <c r="W682" s="292" t="s">
        <v>255</v>
      </c>
    </row>
    <row r="683" spans="1:24" ht="19.5" customHeight="1" thickBot="1">
      <c r="A683" s="261"/>
      <c r="B683" s="553" t="s">
        <v>279</v>
      </c>
      <c r="C683" s="554"/>
      <c r="D683" s="555">
        <f>IF('②選手情報入力'!I42="","",'②選手情報入力'!I42)</f>
      </c>
      <c r="E683" s="556"/>
      <c r="F683" s="556"/>
      <c r="G683" s="557"/>
      <c r="H683" s="320" t="s">
        <v>280</v>
      </c>
      <c r="I683" s="321"/>
      <c r="J683" s="322"/>
      <c r="K683" s="323"/>
      <c r="L683" s="291"/>
      <c r="N683" s="261"/>
      <c r="O683" s="553" t="s">
        <v>279</v>
      </c>
      <c r="P683" s="554"/>
      <c r="Q683" s="555">
        <f>IF('②選手情報入力'!L42="","",'②選手情報入力'!L42)</f>
      </c>
      <c r="R683" s="556"/>
      <c r="S683" s="556"/>
      <c r="T683" s="557"/>
      <c r="U683" s="320" t="s">
        <v>280</v>
      </c>
      <c r="V683" s="321"/>
      <c r="W683" s="322"/>
      <c r="X683" s="323"/>
    </row>
    <row r="684" spans="1:24" ht="21" customHeight="1">
      <c r="A684" s="264" t="s">
        <v>282</v>
      </c>
      <c r="B684" s="564">
        <f>IF('②選手情報入力'!$G$42="","",'②選手情報入力'!$G$42)</f>
      </c>
      <c r="C684" s="565"/>
      <c r="D684" s="558"/>
      <c r="E684" s="559"/>
      <c r="F684" s="559"/>
      <c r="G684" s="560"/>
      <c r="H684" s="568"/>
      <c r="I684" s="569"/>
      <c r="J684" s="569"/>
      <c r="K684" s="570"/>
      <c r="L684" s="291"/>
      <c r="N684" s="264" t="s">
        <v>282</v>
      </c>
      <c r="O684" s="564">
        <f>IF('②選手情報入力'!$G$42="","",'②選手情報入力'!$G$42)</f>
      </c>
      <c r="P684" s="565"/>
      <c r="Q684" s="558"/>
      <c r="R684" s="559"/>
      <c r="S684" s="559"/>
      <c r="T684" s="560"/>
      <c r="U684" s="568"/>
      <c r="V684" s="569"/>
      <c r="W684" s="569"/>
      <c r="X684" s="570"/>
    </row>
    <row r="685" spans="1:24" ht="19.5" customHeight="1" thickBot="1">
      <c r="A685" s="266"/>
      <c r="B685" s="566"/>
      <c r="C685" s="567"/>
      <c r="D685" s="561"/>
      <c r="E685" s="562"/>
      <c r="F685" s="562"/>
      <c r="G685" s="563"/>
      <c r="H685" s="571"/>
      <c r="I685" s="572"/>
      <c r="J685" s="572"/>
      <c r="K685" s="573"/>
      <c r="L685" s="291"/>
      <c r="N685" s="266"/>
      <c r="O685" s="566"/>
      <c r="P685" s="567"/>
      <c r="Q685" s="561"/>
      <c r="R685" s="562"/>
      <c r="S685" s="562"/>
      <c r="T685" s="563"/>
      <c r="U685" s="571"/>
      <c r="V685" s="572"/>
      <c r="W685" s="572"/>
      <c r="X685" s="573"/>
    </row>
    <row r="686" spans="1:24" ht="14.25">
      <c r="A686" s="293" t="s">
        <v>6</v>
      </c>
      <c r="B686" s="294"/>
      <c r="C686" s="270" t="s">
        <v>271</v>
      </c>
      <c r="D686" s="579">
        <f>IF('②選手情報入力'!$E$42="","",'②選手情報入力'!$E$42)</f>
      </c>
      <c r="E686" s="580"/>
      <c r="F686" s="580"/>
      <c r="G686" s="581"/>
      <c r="H686" s="571"/>
      <c r="I686" s="572"/>
      <c r="J686" s="572"/>
      <c r="K686" s="573"/>
      <c r="L686" s="291"/>
      <c r="N686" s="293" t="s">
        <v>6</v>
      </c>
      <c r="O686" s="294"/>
      <c r="P686" s="270" t="s">
        <v>271</v>
      </c>
      <c r="Q686" s="579">
        <f>IF('②選手情報入力'!$E$42="","",'②選手情報入力'!$E$42)</f>
      </c>
      <c r="R686" s="580"/>
      <c r="S686" s="580"/>
      <c r="T686" s="581"/>
      <c r="U686" s="571"/>
      <c r="V686" s="572"/>
      <c r="W686" s="572"/>
      <c r="X686" s="573"/>
    </row>
    <row r="687" spans="1:24" ht="14.25" customHeight="1">
      <c r="A687" s="582">
        <f>IF('②選手情報入力'!$B$42="","",'②選手情報入力'!$B$42)</f>
      </c>
      <c r="B687" s="583"/>
      <c r="C687" s="577" t="s">
        <v>286</v>
      </c>
      <c r="D687" s="586">
        <f>IF('②選手情報入力'!$D$42="","",'②選手情報入力'!$D$42)</f>
      </c>
      <c r="E687" s="587"/>
      <c r="F687" s="587"/>
      <c r="G687" s="588"/>
      <c r="H687" s="571"/>
      <c r="I687" s="572"/>
      <c r="J687" s="572"/>
      <c r="K687" s="573"/>
      <c r="L687" s="291"/>
      <c r="N687" s="582">
        <f>IF('②選手情報入力'!$B$42="","",'②選手情報入力'!$B$42)</f>
      </c>
      <c r="O687" s="583"/>
      <c r="P687" s="577" t="s">
        <v>286</v>
      </c>
      <c r="Q687" s="586">
        <f>IF('②選手情報入力'!$D$42="","",'②選手情報入力'!$D$42)</f>
      </c>
      <c r="R687" s="587"/>
      <c r="S687" s="587"/>
      <c r="T687" s="588"/>
      <c r="U687" s="571"/>
      <c r="V687" s="572"/>
      <c r="W687" s="572"/>
      <c r="X687" s="573"/>
    </row>
    <row r="688" spans="1:24" ht="13.5" customHeight="1" thickBot="1">
      <c r="A688" s="584"/>
      <c r="B688" s="585"/>
      <c r="C688" s="578"/>
      <c r="D688" s="589"/>
      <c r="E688" s="590"/>
      <c r="F688" s="590"/>
      <c r="G688" s="591"/>
      <c r="H688" s="574"/>
      <c r="I688" s="575"/>
      <c r="J688" s="575"/>
      <c r="K688" s="576"/>
      <c r="L688" s="291"/>
      <c r="N688" s="584"/>
      <c r="O688" s="585"/>
      <c r="P688" s="578"/>
      <c r="Q688" s="589"/>
      <c r="R688" s="590"/>
      <c r="S688" s="590"/>
      <c r="T688" s="591"/>
      <c r="U688" s="574"/>
      <c r="V688" s="575"/>
      <c r="W688" s="575"/>
      <c r="X688" s="576"/>
    </row>
    <row r="689" spans="1:24" ht="20.25" customHeight="1" thickBot="1" thickTop="1">
      <c r="A689" s="592" t="s">
        <v>289</v>
      </c>
      <c r="B689" s="595" t="s">
        <v>290</v>
      </c>
      <c r="C689" s="596"/>
      <c r="D689" s="596"/>
      <c r="E689" s="597"/>
      <c r="F689" s="598" t="s">
        <v>291</v>
      </c>
      <c r="G689" s="599"/>
      <c r="H689" s="600">
        <f>'①団体情報入力'!$D$5</f>
        <v>0</v>
      </c>
      <c r="I689" s="601"/>
      <c r="J689" s="601"/>
      <c r="K689" s="602"/>
      <c r="L689" s="291"/>
      <c r="N689" s="592" t="s">
        <v>289</v>
      </c>
      <c r="O689" s="595" t="s">
        <v>290</v>
      </c>
      <c r="P689" s="596"/>
      <c r="Q689" s="596"/>
      <c r="R689" s="597"/>
      <c r="S689" s="598" t="s">
        <v>291</v>
      </c>
      <c r="T689" s="599"/>
      <c r="U689" s="600">
        <f>'①団体情報入力'!$D$5</f>
        <v>0</v>
      </c>
      <c r="V689" s="601"/>
      <c r="W689" s="601"/>
      <c r="X689" s="602"/>
    </row>
    <row r="690" spans="1:24" ht="12.75" customHeight="1">
      <c r="A690" s="593"/>
      <c r="B690" s="603"/>
      <c r="C690" s="604"/>
      <c r="D690" s="604"/>
      <c r="E690" s="605"/>
      <c r="F690" s="295" t="s">
        <v>293</v>
      </c>
      <c r="G690" s="270" t="s">
        <v>294</v>
      </c>
      <c r="H690" s="269"/>
      <c r="I690" s="270" t="s">
        <v>264</v>
      </c>
      <c r="J690" s="269"/>
      <c r="K690" s="296" t="s">
        <v>295</v>
      </c>
      <c r="L690" s="297"/>
      <c r="M690" s="298"/>
      <c r="N690" s="593"/>
      <c r="O690" s="603"/>
      <c r="P690" s="604"/>
      <c r="Q690" s="604"/>
      <c r="R690" s="605"/>
      <c r="S690" s="295" t="s">
        <v>293</v>
      </c>
      <c r="T690" s="270" t="s">
        <v>294</v>
      </c>
      <c r="U690" s="269"/>
      <c r="V690" s="270" t="s">
        <v>264</v>
      </c>
      <c r="W690" s="269"/>
      <c r="X690" s="296" t="s">
        <v>295</v>
      </c>
    </row>
    <row r="691" spans="1:24" ht="12.75" customHeight="1">
      <c r="A691" s="593"/>
      <c r="B691" s="606"/>
      <c r="C691" s="607"/>
      <c r="D691" s="607"/>
      <c r="E691" s="608"/>
      <c r="F691" s="612"/>
      <c r="G691" s="614"/>
      <c r="H691" s="615"/>
      <c r="I691" s="618">
        <f>IF('②選手情報入力'!J42="","",'②選手情報入力'!J42)</f>
      </c>
      <c r="J691" s="619"/>
      <c r="K691" s="622"/>
      <c r="L691" s="291"/>
      <c r="N691" s="593"/>
      <c r="O691" s="606"/>
      <c r="P691" s="607"/>
      <c r="Q691" s="607"/>
      <c r="R691" s="608"/>
      <c r="S691" s="612"/>
      <c r="T691" s="614"/>
      <c r="U691" s="615"/>
      <c r="V691" s="618">
        <f>IF('②選手情報入力'!M42="","",'②選手情報入力'!M42)</f>
      </c>
      <c r="W691" s="619"/>
      <c r="X691" s="622"/>
    </row>
    <row r="692" spans="1:24" ht="12.75" customHeight="1">
      <c r="A692" s="594"/>
      <c r="B692" s="609"/>
      <c r="C692" s="610"/>
      <c r="D692" s="610"/>
      <c r="E692" s="611"/>
      <c r="F692" s="613"/>
      <c r="G692" s="616"/>
      <c r="H692" s="617"/>
      <c r="I692" s="620"/>
      <c r="J692" s="621"/>
      <c r="K692" s="623"/>
      <c r="L692" s="291"/>
      <c r="N692" s="594"/>
      <c r="O692" s="609"/>
      <c r="P692" s="610"/>
      <c r="Q692" s="610"/>
      <c r="R692" s="611"/>
      <c r="S692" s="613"/>
      <c r="T692" s="616"/>
      <c r="U692" s="617"/>
      <c r="V692" s="620"/>
      <c r="W692" s="621"/>
      <c r="X692" s="623"/>
    </row>
    <row r="693" spans="1:24" ht="14.25" customHeight="1">
      <c r="A693" s="339" t="s">
        <v>296</v>
      </c>
      <c r="B693" s="537"/>
      <c r="C693" s="538"/>
      <c r="D693" s="538"/>
      <c r="E693" s="539"/>
      <c r="F693" s="543"/>
      <c r="G693" s="545"/>
      <c r="H693" s="546"/>
      <c r="I693" s="549" t="str">
        <f>IF('②選手情報入力'!K42="","同上",'②選手情報入力'!K42)</f>
        <v>同上</v>
      </c>
      <c r="J693" s="550"/>
      <c r="K693" s="534"/>
      <c r="L693" s="291"/>
      <c r="N693" s="339" t="s">
        <v>296</v>
      </c>
      <c r="O693" s="537"/>
      <c r="P693" s="538"/>
      <c r="Q693" s="538"/>
      <c r="R693" s="539"/>
      <c r="S693" s="543"/>
      <c r="T693" s="545"/>
      <c r="U693" s="546"/>
      <c r="V693" s="549" t="str">
        <f>IF('②選手情報入力'!N42="","同上",'②選手情報入力'!N42)</f>
        <v>同上</v>
      </c>
      <c r="W693" s="550"/>
      <c r="X693" s="534"/>
    </row>
    <row r="694" spans="1:24" ht="15" customHeight="1" thickBot="1">
      <c r="A694" s="340" t="s">
        <v>297</v>
      </c>
      <c r="B694" s="540"/>
      <c r="C694" s="541"/>
      <c r="D694" s="541"/>
      <c r="E694" s="542"/>
      <c r="F694" s="544"/>
      <c r="G694" s="547"/>
      <c r="H694" s="548"/>
      <c r="I694" s="551"/>
      <c r="J694" s="552"/>
      <c r="K694" s="535"/>
      <c r="L694" s="291"/>
      <c r="N694" s="340" t="s">
        <v>297</v>
      </c>
      <c r="O694" s="540"/>
      <c r="P694" s="541"/>
      <c r="Q694" s="541"/>
      <c r="R694" s="542"/>
      <c r="S694" s="544"/>
      <c r="T694" s="547"/>
      <c r="U694" s="548"/>
      <c r="V694" s="551"/>
      <c r="W694" s="552"/>
      <c r="X694" s="535"/>
    </row>
    <row r="695" spans="1:24" ht="15" thickBot="1">
      <c r="A695" s="299" t="s">
        <v>298</v>
      </c>
      <c r="B695" s="300" t="s">
        <v>299</v>
      </c>
      <c r="C695" s="301"/>
      <c r="D695" s="301"/>
      <c r="E695" s="301"/>
      <c r="F695" s="301"/>
      <c r="G695" s="301"/>
      <c r="H695" s="301"/>
      <c r="I695" s="301"/>
      <c r="J695" s="301"/>
      <c r="K695" s="302"/>
      <c r="L695" s="291"/>
      <c r="N695" s="299" t="s">
        <v>298</v>
      </c>
      <c r="O695" s="300" t="s">
        <v>299</v>
      </c>
      <c r="P695" s="301"/>
      <c r="Q695" s="301"/>
      <c r="R695" s="301"/>
      <c r="S695" s="301"/>
      <c r="T695" s="301"/>
      <c r="U695" s="301"/>
      <c r="V695" s="301"/>
      <c r="W695" s="301"/>
      <c r="X695" s="302"/>
    </row>
    <row r="696" spans="1:24" ht="13.5">
      <c r="A696" s="303"/>
      <c r="B696" s="280"/>
      <c r="C696" s="280"/>
      <c r="D696" s="280"/>
      <c r="E696" s="280"/>
      <c r="F696" s="280"/>
      <c r="G696" s="280"/>
      <c r="H696" s="280"/>
      <c r="I696" s="280"/>
      <c r="J696" s="280"/>
      <c r="K696" s="281"/>
      <c r="L696" s="291"/>
      <c r="N696" s="303"/>
      <c r="O696" s="280"/>
      <c r="P696" s="280"/>
      <c r="Q696" s="280"/>
      <c r="R696" s="280"/>
      <c r="S696" s="280"/>
      <c r="T696" s="280"/>
      <c r="U696" s="280"/>
      <c r="V696" s="280"/>
      <c r="W696" s="280"/>
      <c r="X696" s="281"/>
    </row>
    <row r="697" spans="1:25" ht="14.25">
      <c r="A697" s="304" t="s">
        <v>273</v>
      </c>
      <c r="B697" s="280"/>
      <c r="C697" s="280"/>
      <c r="D697" s="280"/>
      <c r="E697" s="280"/>
      <c r="F697" s="280"/>
      <c r="G697" s="280"/>
      <c r="H697" s="280"/>
      <c r="I697" s="279"/>
      <c r="J697" s="282"/>
      <c r="K697" s="530" t="s">
        <v>364</v>
      </c>
      <c r="L697" s="531"/>
      <c r="M697" s="306"/>
      <c r="N697" s="304" t="s">
        <v>273</v>
      </c>
      <c r="O697" s="280"/>
      <c r="P697" s="280"/>
      <c r="Q697" s="280"/>
      <c r="R697" s="280"/>
      <c r="S697" s="280"/>
      <c r="T697" s="280"/>
      <c r="U697" s="280"/>
      <c r="V697" s="279"/>
      <c r="W697" s="282"/>
      <c r="X697" s="530" t="s">
        <v>364</v>
      </c>
      <c r="Y697" s="531"/>
    </row>
    <row r="698" spans="1:25" ht="14.25">
      <c r="A698" s="304" t="s">
        <v>274</v>
      </c>
      <c r="B698" s="280"/>
      <c r="C698" s="280"/>
      <c r="D698" s="280"/>
      <c r="E698" s="280"/>
      <c r="F698" s="280"/>
      <c r="G698" s="280"/>
      <c r="H698" s="280"/>
      <c r="I698" s="279"/>
      <c r="J698" s="282"/>
      <c r="K698" s="532" t="s">
        <v>300</v>
      </c>
      <c r="L698" s="533"/>
      <c r="M698" s="306"/>
      <c r="N698" s="304" t="s">
        <v>274</v>
      </c>
      <c r="O698" s="280"/>
      <c r="P698" s="280"/>
      <c r="Q698" s="280"/>
      <c r="R698" s="280"/>
      <c r="S698" s="280"/>
      <c r="T698" s="280"/>
      <c r="U698" s="280"/>
      <c r="V698" s="279"/>
      <c r="W698" s="282"/>
      <c r="X698" s="532" t="s">
        <v>300</v>
      </c>
      <c r="Y698" s="533"/>
    </row>
    <row r="699" spans="1:25" ht="14.25">
      <c r="A699" s="304" t="s">
        <v>275</v>
      </c>
      <c r="B699" s="280"/>
      <c r="C699" s="280"/>
      <c r="D699" s="280"/>
      <c r="E699" s="280"/>
      <c r="F699" s="280"/>
      <c r="G699" s="280"/>
      <c r="H699" s="280"/>
      <c r="I699" s="279"/>
      <c r="J699" s="282"/>
      <c r="K699" s="528" t="s">
        <v>301</v>
      </c>
      <c r="L699" s="529"/>
      <c r="M699" s="306"/>
      <c r="N699" s="304" t="s">
        <v>275</v>
      </c>
      <c r="O699" s="280"/>
      <c r="P699" s="280"/>
      <c r="Q699" s="280"/>
      <c r="R699" s="280"/>
      <c r="S699" s="280"/>
      <c r="T699" s="280"/>
      <c r="U699" s="280"/>
      <c r="V699" s="279"/>
      <c r="W699" s="282"/>
      <c r="X699" s="528" t="s">
        <v>301</v>
      </c>
      <c r="Y699" s="529"/>
    </row>
    <row r="700" spans="1:24" ht="14.25">
      <c r="A700" s="307"/>
      <c r="B700" s="308"/>
      <c r="C700" s="308"/>
      <c r="D700" s="308"/>
      <c r="E700" s="308"/>
      <c r="F700" s="308"/>
      <c r="G700" s="308"/>
      <c r="H700" s="308"/>
      <c r="I700" s="308"/>
      <c r="J700" s="309"/>
      <c r="K700" s="310"/>
      <c r="L700" s="305"/>
      <c r="M700" s="311"/>
      <c r="N700" s="307"/>
      <c r="O700" s="308"/>
      <c r="P700" s="308"/>
      <c r="Q700" s="308"/>
      <c r="R700" s="308"/>
      <c r="S700" s="308"/>
      <c r="T700" s="308"/>
      <c r="U700" s="308"/>
      <c r="V700" s="308"/>
      <c r="W700" s="309"/>
      <c r="X700" s="310"/>
    </row>
    <row r="701" spans="1:24" ht="39.75" customHeight="1">
      <c r="A701" s="307"/>
      <c r="B701" s="308"/>
      <c r="C701" s="308"/>
      <c r="D701" s="308"/>
      <c r="E701" s="308"/>
      <c r="F701" s="308"/>
      <c r="G701" s="308"/>
      <c r="H701" s="308"/>
      <c r="I701" s="308"/>
      <c r="J701" s="309"/>
      <c r="K701" s="310"/>
      <c r="L701" s="305"/>
      <c r="M701" s="311"/>
      <c r="N701" s="307"/>
      <c r="O701" s="308"/>
      <c r="P701" s="308"/>
      <c r="Q701" s="308"/>
      <c r="R701" s="308"/>
      <c r="S701" s="308"/>
      <c r="T701" s="308"/>
      <c r="U701" s="308"/>
      <c r="V701" s="308"/>
      <c r="W701" s="309"/>
      <c r="X701" s="310"/>
    </row>
    <row r="702" spans="1:25" ht="40.5" customHeight="1">
      <c r="A702" s="312"/>
      <c r="B702" s="313"/>
      <c r="C702" s="313"/>
      <c r="D702" s="313"/>
      <c r="E702" s="313"/>
      <c r="F702" s="313"/>
      <c r="G702" s="313"/>
      <c r="H702" s="313"/>
      <c r="I702" s="313"/>
      <c r="J702" s="314"/>
      <c r="K702" s="315"/>
      <c r="L702" s="316"/>
      <c r="M702" s="317"/>
      <c r="N702" s="312"/>
      <c r="O702" s="313"/>
      <c r="P702" s="313"/>
      <c r="Q702" s="313"/>
      <c r="R702" s="313"/>
      <c r="S702" s="313"/>
      <c r="T702" s="313"/>
      <c r="U702" s="313"/>
      <c r="V702" s="313"/>
      <c r="W702" s="314"/>
      <c r="X702" s="315"/>
      <c r="Y702" s="318"/>
    </row>
    <row r="703" spans="1:25" ht="26.25">
      <c r="A703" s="536" t="s">
        <v>362</v>
      </c>
      <c r="B703" s="536"/>
      <c r="C703" s="536"/>
      <c r="D703" s="536"/>
      <c r="E703" s="536"/>
      <c r="F703" s="536"/>
      <c r="G703" s="536"/>
      <c r="H703" s="536"/>
      <c r="I703" s="536"/>
      <c r="J703" s="536"/>
      <c r="K703" s="536"/>
      <c r="L703" s="291">
        <v>34</v>
      </c>
      <c r="N703" s="536" t="s">
        <v>362</v>
      </c>
      <c r="O703" s="536"/>
      <c r="P703" s="536"/>
      <c r="Q703" s="536"/>
      <c r="R703" s="536"/>
      <c r="S703" s="536"/>
      <c r="T703" s="536"/>
      <c r="U703" s="536"/>
      <c r="V703" s="536"/>
      <c r="W703" s="536"/>
      <c r="X703" s="536"/>
      <c r="Y703" s="256">
        <v>34</v>
      </c>
    </row>
    <row r="704" spans="1:23" ht="14.25" thickBot="1">
      <c r="A704" s="258"/>
      <c r="C704" s="259"/>
      <c r="D704" s="259" t="s">
        <v>303</v>
      </c>
      <c r="J704" s="292" t="s">
        <v>255</v>
      </c>
      <c r="L704" s="291"/>
      <c r="N704" s="258"/>
      <c r="P704" s="259"/>
      <c r="Q704" s="259" t="s">
        <v>303</v>
      </c>
      <c r="W704" s="292" t="s">
        <v>255</v>
      </c>
    </row>
    <row r="705" spans="1:24" ht="19.5" customHeight="1" thickBot="1">
      <c r="A705" s="261"/>
      <c r="B705" s="553" t="s">
        <v>279</v>
      </c>
      <c r="C705" s="554"/>
      <c r="D705" s="555">
        <f>IF('②選手情報入力'!I43="","",'②選手情報入力'!I43)</f>
      </c>
      <c r="E705" s="556"/>
      <c r="F705" s="556"/>
      <c r="G705" s="557"/>
      <c r="H705" s="320" t="s">
        <v>280</v>
      </c>
      <c r="I705" s="321"/>
      <c r="J705" s="322"/>
      <c r="K705" s="323"/>
      <c r="L705" s="291"/>
      <c r="N705" s="261"/>
      <c r="O705" s="553" t="s">
        <v>279</v>
      </c>
      <c r="P705" s="554"/>
      <c r="Q705" s="555">
        <f>IF('②選手情報入力'!L43="","",'②選手情報入力'!L43)</f>
      </c>
      <c r="R705" s="556"/>
      <c r="S705" s="556"/>
      <c r="T705" s="557"/>
      <c r="U705" s="320" t="s">
        <v>280</v>
      </c>
      <c r="V705" s="321"/>
      <c r="W705" s="322"/>
      <c r="X705" s="323"/>
    </row>
    <row r="706" spans="1:24" ht="21" customHeight="1">
      <c r="A706" s="264" t="s">
        <v>282</v>
      </c>
      <c r="B706" s="564">
        <f>IF('②選手情報入力'!$G$43="","",'②選手情報入力'!$G$43)</f>
      </c>
      <c r="C706" s="565"/>
      <c r="D706" s="558"/>
      <c r="E706" s="559"/>
      <c r="F706" s="559"/>
      <c r="G706" s="560"/>
      <c r="H706" s="568"/>
      <c r="I706" s="569"/>
      <c r="J706" s="569"/>
      <c r="K706" s="570"/>
      <c r="L706" s="291"/>
      <c r="N706" s="264" t="s">
        <v>282</v>
      </c>
      <c r="O706" s="564">
        <f>IF('②選手情報入力'!$G$43="","",'②選手情報入力'!$G$43)</f>
      </c>
      <c r="P706" s="565"/>
      <c r="Q706" s="558"/>
      <c r="R706" s="559"/>
      <c r="S706" s="559"/>
      <c r="T706" s="560"/>
      <c r="U706" s="568"/>
      <c r="V706" s="569"/>
      <c r="W706" s="569"/>
      <c r="X706" s="570"/>
    </row>
    <row r="707" spans="1:24" ht="19.5" customHeight="1" thickBot="1">
      <c r="A707" s="266"/>
      <c r="B707" s="566"/>
      <c r="C707" s="567"/>
      <c r="D707" s="561"/>
      <c r="E707" s="562"/>
      <c r="F707" s="562"/>
      <c r="G707" s="563"/>
      <c r="H707" s="571"/>
      <c r="I707" s="572"/>
      <c r="J707" s="572"/>
      <c r="K707" s="573"/>
      <c r="L707" s="291"/>
      <c r="N707" s="266"/>
      <c r="O707" s="566"/>
      <c r="P707" s="567"/>
      <c r="Q707" s="561"/>
      <c r="R707" s="562"/>
      <c r="S707" s="562"/>
      <c r="T707" s="563"/>
      <c r="U707" s="571"/>
      <c r="V707" s="572"/>
      <c r="W707" s="572"/>
      <c r="X707" s="573"/>
    </row>
    <row r="708" spans="1:24" ht="14.25">
      <c r="A708" s="293" t="s">
        <v>6</v>
      </c>
      <c r="B708" s="294"/>
      <c r="C708" s="270" t="s">
        <v>271</v>
      </c>
      <c r="D708" s="579">
        <f>IF('②選手情報入力'!$E$43="","",'②選手情報入力'!$E$43)</f>
      </c>
      <c r="E708" s="580"/>
      <c r="F708" s="580"/>
      <c r="G708" s="581"/>
      <c r="H708" s="571"/>
      <c r="I708" s="572"/>
      <c r="J708" s="572"/>
      <c r="K708" s="573"/>
      <c r="L708" s="291"/>
      <c r="N708" s="293" t="s">
        <v>6</v>
      </c>
      <c r="O708" s="294"/>
      <c r="P708" s="270" t="s">
        <v>271</v>
      </c>
      <c r="Q708" s="579">
        <f>IF('②選手情報入力'!$E$43="","",'②選手情報入力'!$E$43)</f>
      </c>
      <c r="R708" s="580"/>
      <c r="S708" s="580"/>
      <c r="T708" s="581"/>
      <c r="U708" s="571"/>
      <c r="V708" s="572"/>
      <c r="W708" s="572"/>
      <c r="X708" s="573"/>
    </row>
    <row r="709" spans="1:24" ht="14.25" customHeight="1">
      <c r="A709" s="582">
        <f>IF('②選手情報入力'!$B$43="","",'②選手情報入力'!$B$43)</f>
      </c>
      <c r="B709" s="583"/>
      <c r="C709" s="577" t="s">
        <v>286</v>
      </c>
      <c r="D709" s="586">
        <f>IF('②選手情報入力'!$D$43="","",'②選手情報入力'!$D$43)</f>
      </c>
      <c r="E709" s="587"/>
      <c r="F709" s="587"/>
      <c r="G709" s="588"/>
      <c r="H709" s="571"/>
      <c r="I709" s="572"/>
      <c r="J709" s="572"/>
      <c r="K709" s="573"/>
      <c r="L709" s="291"/>
      <c r="N709" s="582">
        <f>IF('②選手情報入力'!$B$43="","",'②選手情報入力'!$B$43)</f>
      </c>
      <c r="O709" s="583"/>
      <c r="P709" s="577" t="s">
        <v>286</v>
      </c>
      <c r="Q709" s="586">
        <f>IF('②選手情報入力'!$D$43="","",'②選手情報入力'!$D$43)</f>
      </c>
      <c r="R709" s="587"/>
      <c r="S709" s="587"/>
      <c r="T709" s="588"/>
      <c r="U709" s="571"/>
      <c r="V709" s="572"/>
      <c r="W709" s="572"/>
      <c r="X709" s="573"/>
    </row>
    <row r="710" spans="1:24" ht="13.5" customHeight="1" thickBot="1">
      <c r="A710" s="584"/>
      <c r="B710" s="585"/>
      <c r="C710" s="578"/>
      <c r="D710" s="589"/>
      <c r="E710" s="590"/>
      <c r="F710" s="590"/>
      <c r="G710" s="591"/>
      <c r="H710" s="574"/>
      <c r="I710" s="575"/>
      <c r="J710" s="575"/>
      <c r="K710" s="576"/>
      <c r="L710" s="291"/>
      <c r="N710" s="584"/>
      <c r="O710" s="585"/>
      <c r="P710" s="578"/>
      <c r="Q710" s="589"/>
      <c r="R710" s="590"/>
      <c r="S710" s="590"/>
      <c r="T710" s="591"/>
      <c r="U710" s="574"/>
      <c r="V710" s="575"/>
      <c r="W710" s="575"/>
      <c r="X710" s="576"/>
    </row>
    <row r="711" spans="1:24" ht="20.25" customHeight="1" thickBot="1" thickTop="1">
      <c r="A711" s="592" t="s">
        <v>289</v>
      </c>
      <c r="B711" s="595" t="s">
        <v>290</v>
      </c>
      <c r="C711" s="596"/>
      <c r="D711" s="596"/>
      <c r="E711" s="597"/>
      <c r="F711" s="598" t="s">
        <v>291</v>
      </c>
      <c r="G711" s="599"/>
      <c r="H711" s="600">
        <f>'①団体情報入力'!$D$5</f>
        <v>0</v>
      </c>
      <c r="I711" s="601"/>
      <c r="J711" s="601"/>
      <c r="K711" s="602"/>
      <c r="L711" s="291"/>
      <c r="N711" s="592" t="s">
        <v>289</v>
      </c>
      <c r="O711" s="595" t="s">
        <v>290</v>
      </c>
      <c r="P711" s="596"/>
      <c r="Q711" s="596"/>
      <c r="R711" s="597"/>
      <c r="S711" s="598" t="s">
        <v>291</v>
      </c>
      <c r="T711" s="599"/>
      <c r="U711" s="600">
        <f>'①団体情報入力'!$D$5</f>
        <v>0</v>
      </c>
      <c r="V711" s="601"/>
      <c r="W711" s="601"/>
      <c r="X711" s="602"/>
    </row>
    <row r="712" spans="1:24" ht="12.75" customHeight="1">
      <c r="A712" s="593"/>
      <c r="B712" s="603"/>
      <c r="C712" s="604"/>
      <c r="D712" s="604"/>
      <c r="E712" s="605"/>
      <c r="F712" s="295" t="s">
        <v>293</v>
      </c>
      <c r="G712" s="270" t="s">
        <v>294</v>
      </c>
      <c r="H712" s="269"/>
      <c r="I712" s="270" t="s">
        <v>264</v>
      </c>
      <c r="J712" s="269"/>
      <c r="K712" s="296" t="s">
        <v>295</v>
      </c>
      <c r="L712" s="297"/>
      <c r="M712" s="298"/>
      <c r="N712" s="593"/>
      <c r="O712" s="603"/>
      <c r="P712" s="604"/>
      <c r="Q712" s="604"/>
      <c r="R712" s="605"/>
      <c r="S712" s="295" t="s">
        <v>293</v>
      </c>
      <c r="T712" s="270" t="s">
        <v>294</v>
      </c>
      <c r="U712" s="269"/>
      <c r="V712" s="270" t="s">
        <v>264</v>
      </c>
      <c r="W712" s="269"/>
      <c r="X712" s="296" t="s">
        <v>295</v>
      </c>
    </row>
    <row r="713" spans="1:24" ht="12.75" customHeight="1">
      <c r="A713" s="593"/>
      <c r="B713" s="606"/>
      <c r="C713" s="607"/>
      <c r="D713" s="607"/>
      <c r="E713" s="608"/>
      <c r="F713" s="612"/>
      <c r="G713" s="614"/>
      <c r="H713" s="615"/>
      <c r="I713" s="618">
        <f>IF('②選手情報入力'!J43="","",'②選手情報入力'!J43)</f>
      </c>
      <c r="J713" s="619"/>
      <c r="K713" s="622"/>
      <c r="L713" s="291"/>
      <c r="N713" s="593"/>
      <c r="O713" s="606"/>
      <c r="P713" s="607"/>
      <c r="Q713" s="607"/>
      <c r="R713" s="608"/>
      <c r="S713" s="612"/>
      <c r="T713" s="614"/>
      <c r="U713" s="615"/>
      <c r="V713" s="618">
        <f>IF('②選手情報入力'!M43="","",'②選手情報入力'!M43)</f>
      </c>
      <c r="W713" s="619"/>
      <c r="X713" s="622"/>
    </row>
    <row r="714" spans="1:24" ht="12.75" customHeight="1">
      <c r="A714" s="594"/>
      <c r="B714" s="609"/>
      <c r="C714" s="610"/>
      <c r="D714" s="610"/>
      <c r="E714" s="611"/>
      <c r="F714" s="613"/>
      <c r="G714" s="616"/>
      <c r="H714" s="617"/>
      <c r="I714" s="620"/>
      <c r="J714" s="621"/>
      <c r="K714" s="623"/>
      <c r="L714" s="291"/>
      <c r="N714" s="594"/>
      <c r="O714" s="609"/>
      <c r="P714" s="610"/>
      <c r="Q714" s="610"/>
      <c r="R714" s="611"/>
      <c r="S714" s="613"/>
      <c r="T714" s="616"/>
      <c r="U714" s="617"/>
      <c r="V714" s="620"/>
      <c r="W714" s="621"/>
      <c r="X714" s="623"/>
    </row>
    <row r="715" spans="1:24" ht="14.25" customHeight="1">
      <c r="A715" s="339" t="s">
        <v>296</v>
      </c>
      <c r="B715" s="537"/>
      <c r="C715" s="538"/>
      <c r="D715" s="538"/>
      <c r="E715" s="539"/>
      <c r="F715" s="543"/>
      <c r="G715" s="545"/>
      <c r="H715" s="546"/>
      <c r="I715" s="549" t="str">
        <f>IF('②選手情報入力'!K43="","同上",'②選手情報入力'!K43)</f>
        <v>同上</v>
      </c>
      <c r="J715" s="550"/>
      <c r="K715" s="534"/>
      <c r="L715" s="291"/>
      <c r="N715" s="339" t="s">
        <v>296</v>
      </c>
      <c r="O715" s="537"/>
      <c r="P715" s="538"/>
      <c r="Q715" s="538"/>
      <c r="R715" s="539"/>
      <c r="S715" s="543"/>
      <c r="T715" s="545"/>
      <c r="U715" s="546"/>
      <c r="V715" s="549" t="str">
        <f>IF('②選手情報入力'!N43="","同上",'②選手情報入力'!N43)</f>
        <v>同上</v>
      </c>
      <c r="W715" s="550"/>
      <c r="X715" s="534"/>
    </row>
    <row r="716" spans="1:24" ht="15" customHeight="1" thickBot="1">
      <c r="A716" s="340" t="s">
        <v>297</v>
      </c>
      <c r="B716" s="540"/>
      <c r="C716" s="541"/>
      <c r="D716" s="541"/>
      <c r="E716" s="542"/>
      <c r="F716" s="544"/>
      <c r="G716" s="547"/>
      <c r="H716" s="548"/>
      <c r="I716" s="551"/>
      <c r="J716" s="552"/>
      <c r="K716" s="535"/>
      <c r="L716" s="291"/>
      <c r="N716" s="340" t="s">
        <v>297</v>
      </c>
      <c r="O716" s="540"/>
      <c r="P716" s="541"/>
      <c r="Q716" s="541"/>
      <c r="R716" s="542"/>
      <c r="S716" s="544"/>
      <c r="T716" s="547"/>
      <c r="U716" s="548"/>
      <c r="V716" s="551"/>
      <c r="W716" s="552"/>
      <c r="X716" s="535"/>
    </row>
    <row r="717" spans="1:24" ht="15" thickBot="1">
      <c r="A717" s="299" t="s">
        <v>298</v>
      </c>
      <c r="B717" s="300" t="s">
        <v>299</v>
      </c>
      <c r="C717" s="301"/>
      <c r="D717" s="301"/>
      <c r="E717" s="301"/>
      <c r="F717" s="301"/>
      <c r="G717" s="301"/>
      <c r="H717" s="301"/>
      <c r="I717" s="301"/>
      <c r="J717" s="301"/>
      <c r="K717" s="302"/>
      <c r="L717" s="291"/>
      <c r="N717" s="299" t="s">
        <v>298</v>
      </c>
      <c r="O717" s="300" t="s">
        <v>299</v>
      </c>
      <c r="P717" s="301"/>
      <c r="Q717" s="301"/>
      <c r="R717" s="301"/>
      <c r="S717" s="301"/>
      <c r="T717" s="301"/>
      <c r="U717" s="301"/>
      <c r="V717" s="301"/>
      <c r="W717" s="301"/>
      <c r="X717" s="302"/>
    </row>
    <row r="718" spans="1:24" ht="13.5">
      <c r="A718" s="303"/>
      <c r="B718" s="280"/>
      <c r="C718" s="280"/>
      <c r="D718" s="280"/>
      <c r="E718" s="280"/>
      <c r="F718" s="280"/>
      <c r="G718" s="280"/>
      <c r="H718" s="280"/>
      <c r="I718" s="280"/>
      <c r="J718" s="280"/>
      <c r="K718" s="281"/>
      <c r="L718" s="291"/>
      <c r="N718" s="303"/>
      <c r="O718" s="280"/>
      <c r="P718" s="280"/>
      <c r="Q718" s="280"/>
      <c r="R718" s="280"/>
      <c r="S718" s="280"/>
      <c r="T718" s="280"/>
      <c r="U718" s="280"/>
      <c r="V718" s="280"/>
      <c r="W718" s="280"/>
      <c r="X718" s="281"/>
    </row>
    <row r="719" spans="1:25" ht="14.25">
      <c r="A719" s="304" t="s">
        <v>273</v>
      </c>
      <c r="B719" s="280"/>
      <c r="C719" s="280"/>
      <c r="D719" s="280"/>
      <c r="E719" s="280"/>
      <c r="F719" s="280"/>
      <c r="G719" s="280"/>
      <c r="H719" s="280"/>
      <c r="I719" s="279"/>
      <c r="J719" s="282"/>
      <c r="K719" s="530" t="s">
        <v>364</v>
      </c>
      <c r="L719" s="531"/>
      <c r="M719" s="306"/>
      <c r="N719" s="304" t="s">
        <v>273</v>
      </c>
      <c r="O719" s="280"/>
      <c r="P719" s="280"/>
      <c r="Q719" s="280"/>
      <c r="R719" s="280"/>
      <c r="S719" s="280"/>
      <c r="T719" s="280"/>
      <c r="U719" s="280"/>
      <c r="V719" s="279"/>
      <c r="W719" s="282"/>
      <c r="X719" s="530" t="s">
        <v>364</v>
      </c>
      <c r="Y719" s="531"/>
    </row>
    <row r="720" spans="1:25" ht="14.25">
      <c r="A720" s="304" t="s">
        <v>274</v>
      </c>
      <c r="B720" s="280"/>
      <c r="C720" s="280"/>
      <c r="D720" s="280"/>
      <c r="E720" s="280"/>
      <c r="F720" s="280"/>
      <c r="G720" s="280"/>
      <c r="H720" s="280"/>
      <c r="I720" s="279"/>
      <c r="J720" s="282"/>
      <c r="K720" s="532" t="s">
        <v>300</v>
      </c>
      <c r="L720" s="533"/>
      <c r="M720" s="306"/>
      <c r="N720" s="304" t="s">
        <v>274</v>
      </c>
      <c r="O720" s="280"/>
      <c r="P720" s="280"/>
      <c r="Q720" s="280"/>
      <c r="R720" s="280"/>
      <c r="S720" s="280"/>
      <c r="T720" s="280"/>
      <c r="U720" s="280"/>
      <c r="V720" s="279"/>
      <c r="W720" s="282"/>
      <c r="X720" s="532" t="s">
        <v>300</v>
      </c>
      <c r="Y720" s="533"/>
    </row>
    <row r="721" spans="1:25" ht="14.25">
      <c r="A721" s="304" t="s">
        <v>275</v>
      </c>
      <c r="B721" s="280"/>
      <c r="C721" s="280"/>
      <c r="D721" s="280"/>
      <c r="E721" s="280"/>
      <c r="F721" s="280"/>
      <c r="G721" s="280"/>
      <c r="H721" s="280"/>
      <c r="I721" s="279"/>
      <c r="J721" s="282"/>
      <c r="K721" s="528" t="s">
        <v>301</v>
      </c>
      <c r="L721" s="529"/>
      <c r="M721" s="306"/>
      <c r="N721" s="304" t="s">
        <v>275</v>
      </c>
      <c r="O721" s="280"/>
      <c r="P721" s="280"/>
      <c r="Q721" s="280"/>
      <c r="R721" s="280"/>
      <c r="S721" s="280"/>
      <c r="T721" s="280"/>
      <c r="U721" s="280"/>
      <c r="V721" s="279"/>
      <c r="W721" s="282"/>
      <c r="X721" s="528" t="s">
        <v>301</v>
      </c>
      <c r="Y721" s="529"/>
    </row>
    <row r="722" spans="1:24" ht="43.5" customHeight="1">
      <c r="A722" s="307"/>
      <c r="B722" s="308"/>
      <c r="C722" s="308"/>
      <c r="D722" s="308"/>
      <c r="E722" s="308"/>
      <c r="F722" s="308"/>
      <c r="G722" s="308"/>
      <c r="H722" s="308"/>
      <c r="I722" s="308"/>
      <c r="J722" s="309"/>
      <c r="K722" s="310"/>
      <c r="L722" s="305"/>
      <c r="M722" s="311"/>
      <c r="N722" s="307"/>
      <c r="O722" s="308"/>
      <c r="P722" s="308"/>
      <c r="Q722" s="308"/>
      <c r="R722" s="308"/>
      <c r="S722" s="308"/>
      <c r="T722" s="308"/>
      <c r="U722" s="308"/>
      <c r="V722" s="308"/>
      <c r="W722" s="309"/>
      <c r="X722" s="310"/>
    </row>
    <row r="723" spans="1:25" ht="51" customHeight="1">
      <c r="A723" s="312"/>
      <c r="B723" s="313"/>
      <c r="C723" s="313"/>
      <c r="D723" s="313"/>
      <c r="E723" s="313"/>
      <c r="F723" s="313"/>
      <c r="G723" s="313"/>
      <c r="H723" s="313"/>
      <c r="I723" s="313"/>
      <c r="J723" s="314"/>
      <c r="K723" s="315"/>
      <c r="L723" s="316"/>
      <c r="M723" s="317"/>
      <c r="N723" s="312"/>
      <c r="O723" s="313"/>
      <c r="P723" s="313"/>
      <c r="Q723" s="313"/>
      <c r="R723" s="313"/>
      <c r="S723" s="313"/>
      <c r="T723" s="313"/>
      <c r="U723" s="313"/>
      <c r="V723" s="313"/>
      <c r="W723" s="314"/>
      <c r="X723" s="315"/>
      <c r="Y723" s="318"/>
    </row>
    <row r="724" spans="1:25" ht="26.25">
      <c r="A724" s="536" t="s">
        <v>362</v>
      </c>
      <c r="B724" s="536"/>
      <c r="C724" s="536"/>
      <c r="D724" s="536"/>
      <c r="E724" s="536"/>
      <c r="F724" s="536"/>
      <c r="G724" s="536"/>
      <c r="H724" s="536"/>
      <c r="I724" s="536"/>
      <c r="J724" s="536"/>
      <c r="K724" s="536"/>
      <c r="L724" s="291">
        <v>35</v>
      </c>
      <c r="N724" s="536" t="s">
        <v>362</v>
      </c>
      <c r="O724" s="536"/>
      <c r="P724" s="536"/>
      <c r="Q724" s="536"/>
      <c r="R724" s="536"/>
      <c r="S724" s="536"/>
      <c r="T724" s="536"/>
      <c r="U724" s="536"/>
      <c r="V724" s="536"/>
      <c r="W724" s="536"/>
      <c r="X724" s="536"/>
      <c r="Y724" s="256">
        <v>35</v>
      </c>
    </row>
    <row r="725" spans="1:23" ht="14.25" thickBot="1">
      <c r="A725" s="258"/>
      <c r="C725" s="259"/>
      <c r="D725" s="259" t="s">
        <v>303</v>
      </c>
      <c r="J725" s="292" t="s">
        <v>255</v>
      </c>
      <c r="L725" s="291"/>
      <c r="N725" s="258"/>
      <c r="P725" s="259"/>
      <c r="Q725" s="259" t="s">
        <v>303</v>
      </c>
      <c r="W725" s="292" t="s">
        <v>255</v>
      </c>
    </row>
    <row r="726" spans="1:24" ht="19.5" customHeight="1" thickBot="1">
      <c r="A726" s="261"/>
      <c r="B726" s="553" t="s">
        <v>279</v>
      </c>
      <c r="C726" s="554"/>
      <c r="D726" s="555">
        <f>IF('②選手情報入力'!I44="","",'②選手情報入力'!I44)</f>
      </c>
      <c r="E726" s="556"/>
      <c r="F726" s="556"/>
      <c r="G726" s="557"/>
      <c r="H726" s="320" t="s">
        <v>280</v>
      </c>
      <c r="I726" s="321"/>
      <c r="J726" s="322"/>
      <c r="K726" s="323"/>
      <c r="L726" s="291"/>
      <c r="N726" s="261"/>
      <c r="O726" s="553" t="s">
        <v>279</v>
      </c>
      <c r="P726" s="554"/>
      <c r="Q726" s="555">
        <f>IF('②選手情報入力'!L44="","",'②選手情報入力'!L44)</f>
      </c>
      <c r="R726" s="556"/>
      <c r="S726" s="556"/>
      <c r="T726" s="557"/>
      <c r="U726" s="320" t="s">
        <v>280</v>
      </c>
      <c r="V726" s="321"/>
      <c r="W726" s="322"/>
      <c r="X726" s="323"/>
    </row>
    <row r="727" spans="1:24" ht="21" customHeight="1">
      <c r="A727" s="264" t="s">
        <v>282</v>
      </c>
      <c r="B727" s="564">
        <f>IF('②選手情報入力'!$G$44="","",'②選手情報入力'!$G$44)</f>
      </c>
      <c r="C727" s="565"/>
      <c r="D727" s="558"/>
      <c r="E727" s="559"/>
      <c r="F727" s="559"/>
      <c r="G727" s="560"/>
      <c r="H727" s="568"/>
      <c r="I727" s="569"/>
      <c r="J727" s="569"/>
      <c r="K727" s="570"/>
      <c r="L727" s="291"/>
      <c r="N727" s="264" t="s">
        <v>282</v>
      </c>
      <c r="O727" s="564">
        <f>IF('②選手情報入力'!$G$44="","",'②選手情報入力'!$G$44)</f>
      </c>
      <c r="P727" s="565"/>
      <c r="Q727" s="558"/>
      <c r="R727" s="559"/>
      <c r="S727" s="559"/>
      <c r="T727" s="560"/>
      <c r="U727" s="568"/>
      <c r="V727" s="569"/>
      <c r="W727" s="569"/>
      <c r="X727" s="570"/>
    </row>
    <row r="728" spans="1:24" ht="19.5" customHeight="1" thickBot="1">
      <c r="A728" s="266"/>
      <c r="B728" s="566"/>
      <c r="C728" s="567"/>
      <c r="D728" s="561"/>
      <c r="E728" s="562"/>
      <c r="F728" s="562"/>
      <c r="G728" s="563"/>
      <c r="H728" s="571"/>
      <c r="I728" s="572"/>
      <c r="J728" s="572"/>
      <c r="K728" s="573"/>
      <c r="L728" s="291"/>
      <c r="N728" s="266"/>
      <c r="O728" s="566"/>
      <c r="P728" s="567"/>
      <c r="Q728" s="561"/>
      <c r="R728" s="562"/>
      <c r="S728" s="562"/>
      <c r="T728" s="563"/>
      <c r="U728" s="571"/>
      <c r="V728" s="572"/>
      <c r="W728" s="572"/>
      <c r="X728" s="573"/>
    </row>
    <row r="729" spans="1:24" ht="14.25">
      <c r="A729" s="293" t="s">
        <v>6</v>
      </c>
      <c r="B729" s="294"/>
      <c r="C729" s="270" t="s">
        <v>271</v>
      </c>
      <c r="D729" s="579">
        <f>IF('②選手情報入力'!$E$44="","",'②選手情報入力'!$E$44)</f>
      </c>
      <c r="E729" s="580"/>
      <c r="F729" s="580"/>
      <c r="G729" s="581"/>
      <c r="H729" s="571"/>
      <c r="I729" s="572"/>
      <c r="J729" s="572"/>
      <c r="K729" s="573"/>
      <c r="L729" s="291"/>
      <c r="N729" s="293" t="s">
        <v>6</v>
      </c>
      <c r="O729" s="294"/>
      <c r="P729" s="270" t="s">
        <v>271</v>
      </c>
      <c r="Q729" s="579">
        <f>IF('②選手情報入力'!$E$44="","",'②選手情報入力'!$E$44)</f>
      </c>
      <c r="R729" s="580"/>
      <c r="S729" s="580"/>
      <c r="T729" s="581"/>
      <c r="U729" s="571"/>
      <c r="V729" s="572"/>
      <c r="W729" s="572"/>
      <c r="X729" s="573"/>
    </row>
    <row r="730" spans="1:24" ht="14.25" customHeight="1">
      <c r="A730" s="582">
        <f>IF('②選手情報入力'!$B$44="","",'②選手情報入力'!$B$44)</f>
      </c>
      <c r="B730" s="583"/>
      <c r="C730" s="577" t="s">
        <v>286</v>
      </c>
      <c r="D730" s="586">
        <f>IF('②選手情報入力'!$D$44="","",'②選手情報入力'!$D$44)</f>
      </c>
      <c r="E730" s="587"/>
      <c r="F730" s="587"/>
      <c r="G730" s="588"/>
      <c r="H730" s="571"/>
      <c r="I730" s="572"/>
      <c r="J730" s="572"/>
      <c r="K730" s="573"/>
      <c r="L730" s="291"/>
      <c r="N730" s="582">
        <f>IF('②選手情報入力'!$B$44="","",'②選手情報入力'!$B$44)</f>
      </c>
      <c r="O730" s="583"/>
      <c r="P730" s="577" t="s">
        <v>286</v>
      </c>
      <c r="Q730" s="586">
        <f>IF('②選手情報入力'!$D$44="","",'②選手情報入力'!$D$44)</f>
      </c>
      <c r="R730" s="587"/>
      <c r="S730" s="587"/>
      <c r="T730" s="588"/>
      <c r="U730" s="571"/>
      <c r="V730" s="572"/>
      <c r="W730" s="572"/>
      <c r="X730" s="573"/>
    </row>
    <row r="731" spans="1:24" ht="13.5" customHeight="1" thickBot="1">
      <c r="A731" s="584"/>
      <c r="B731" s="585"/>
      <c r="C731" s="578"/>
      <c r="D731" s="589"/>
      <c r="E731" s="590"/>
      <c r="F731" s="590"/>
      <c r="G731" s="591"/>
      <c r="H731" s="574"/>
      <c r="I731" s="575"/>
      <c r="J731" s="575"/>
      <c r="K731" s="576"/>
      <c r="L731" s="291"/>
      <c r="N731" s="584"/>
      <c r="O731" s="585"/>
      <c r="P731" s="578"/>
      <c r="Q731" s="589"/>
      <c r="R731" s="590"/>
      <c r="S731" s="590"/>
      <c r="T731" s="591"/>
      <c r="U731" s="574"/>
      <c r="V731" s="575"/>
      <c r="W731" s="575"/>
      <c r="X731" s="576"/>
    </row>
    <row r="732" spans="1:24" ht="20.25" customHeight="1" thickBot="1" thickTop="1">
      <c r="A732" s="592" t="s">
        <v>289</v>
      </c>
      <c r="B732" s="595" t="s">
        <v>290</v>
      </c>
      <c r="C732" s="596"/>
      <c r="D732" s="596"/>
      <c r="E732" s="597"/>
      <c r="F732" s="598" t="s">
        <v>291</v>
      </c>
      <c r="G732" s="599"/>
      <c r="H732" s="600">
        <f>'①団体情報入力'!$D$5</f>
        <v>0</v>
      </c>
      <c r="I732" s="601"/>
      <c r="J732" s="601"/>
      <c r="K732" s="602"/>
      <c r="L732" s="291"/>
      <c r="N732" s="592" t="s">
        <v>289</v>
      </c>
      <c r="O732" s="595" t="s">
        <v>290</v>
      </c>
      <c r="P732" s="596"/>
      <c r="Q732" s="596"/>
      <c r="R732" s="597"/>
      <c r="S732" s="598" t="s">
        <v>291</v>
      </c>
      <c r="T732" s="599"/>
      <c r="U732" s="600">
        <f>'①団体情報入力'!$D$5</f>
        <v>0</v>
      </c>
      <c r="V732" s="601"/>
      <c r="W732" s="601"/>
      <c r="X732" s="602"/>
    </row>
    <row r="733" spans="1:24" ht="12.75" customHeight="1">
      <c r="A733" s="593"/>
      <c r="B733" s="603"/>
      <c r="C733" s="604"/>
      <c r="D733" s="604"/>
      <c r="E733" s="605"/>
      <c r="F733" s="295" t="s">
        <v>293</v>
      </c>
      <c r="G733" s="270" t="s">
        <v>294</v>
      </c>
      <c r="H733" s="269"/>
      <c r="I733" s="270" t="s">
        <v>264</v>
      </c>
      <c r="J733" s="269"/>
      <c r="K733" s="296" t="s">
        <v>295</v>
      </c>
      <c r="L733" s="297"/>
      <c r="M733" s="298"/>
      <c r="N733" s="593"/>
      <c r="O733" s="603"/>
      <c r="P733" s="604"/>
      <c r="Q733" s="604"/>
      <c r="R733" s="605"/>
      <c r="S733" s="295" t="s">
        <v>293</v>
      </c>
      <c r="T733" s="270" t="s">
        <v>294</v>
      </c>
      <c r="U733" s="269"/>
      <c r="V733" s="270" t="s">
        <v>264</v>
      </c>
      <c r="W733" s="269"/>
      <c r="X733" s="296" t="s">
        <v>295</v>
      </c>
    </row>
    <row r="734" spans="1:24" ht="12.75" customHeight="1">
      <c r="A734" s="593"/>
      <c r="B734" s="606"/>
      <c r="C734" s="607"/>
      <c r="D734" s="607"/>
      <c r="E734" s="608"/>
      <c r="F734" s="612"/>
      <c r="G734" s="614"/>
      <c r="H734" s="615"/>
      <c r="I734" s="618">
        <f>IF('②選手情報入力'!J44="","",'②選手情報入力'!J44)</f>
      </c>
      <c r="J734" s="619"/>
      <c r="K734" s="622"/>
      <c r="L734" s="291"/>
      <c r="N734" s="593"/>
      <c r="O734" s="606"/>
      <c r="P734" s="607"/>
      <c r="Q734" s="607"/>
      <c r="R734" s="608"/>
      <c r="S734" s="612"/>
      <c r="T734" s="614"/>
      <c r="U734" s="615"/>
      <c r="V734" s="618">
        <f>IF('②選手情報入力'!M44="","",'②選手情報入力'!M44)</f>
      </c>
      <c r="W734" s="619"/>
      <c r="X734" s="622"/>
    </row>
    <row r="735" spans="1:24" ht="12.75" customHeight="1">
      <c r="A735" s="594"/>
      <c r="B735" s="609"/>
      <c r="C735" s="610"/>
      <c r="D735" s="610"/>
      <c r="E735" s="611"/>
      <c r="F735" s="613"/>
      <c r="G735" s="616"/>
      <c r="H735" s="617"/>
      <c r="I735" s="620"/>
      <c r="J735" s="621"/>
      <c r="K735" s="623"/>
      <c r="L735" s="291"/>
      <c r="N735" s="594"/>
      <c r="O735" s="609"/>
      <c r="P735" s="610"/>
      <c r="Q735" s="610"/>
      <c r="R735" s="611"/>
      <c r="S735" s="613"/>
      <c r="T735" s="616"/>
      <c r="U735" s="617"/>
      <c r="V735" s="620"/>
      <c r="W735" s="621"/>
      <c r="X735" s="623"/>
    </row>
    <row r="736" spans="1:24" ht="14.25" customHeight="1">
      <c r="A736" s="339" t="s">
        <v>296</v>
      </c>
      <c r="B736" s="537"/>
      <c r="C736" s="538"/>
      <c r="D736" s="538"/>
      <c r="E736" s="539"/>
      <c r="F736" s="543"/>
      <c r="G736" s="545"/>
      <c r="H736" s="546"/>
      <c r="I736" s="549" t="str">
        <f>IF('②選手情報入力'!K44="","同上",'②選手情報入力'!K44)</f>
        <v>同上</v>
      </c>
      <c r="J736" s="550"/>
      <c r="K736" s="534"/>
      <c r="L736" s="291"/>
      <c r="N736" s="339" t="s">
        <v>296</v>
      </c>
      <c r="O736" s="537"/>
      <c r="P736" s="538"/>
      <c r="Q736" s="538"/>
      <c r="R736" s="539"/>
      <c r="S736" s="543"/>
      <c r="T736" s="545"/>
      <c r="U736" s="546"/>
      <c r="V736" s="549" t="str">
        <f>IF('②選手情報入力'!N44="","同上",'②選手情報入力'!N44)</f>
        <v>同上</v>
      </c>
      <c r="W736" s="550"/>
      <c r="X736" s="534"/>
    </row>
    <row r="737" spans="1:24" ht="15" customHeight="1" thickBot="1">
      <c r="A737" s="340" t="s">
        <v>297</v>
      </c>
      <c r="B737" s="540"/>
      <c r="C737" s="541"/>
      <c r="D737" s="541"/>
      <c r="E737" s="542"/>
      <c r="F737" s="544"/>
      <c r="G737" s="547"/>
      <c r="H737" s="548"/>
      <c r="I737" s="551"/>
      <c r="J737" s="552"/>
      <c r="K737" s="535"/>
      <c r="L737" s="291"/>
      <c r="N737" s="340" t="s">
        <v>297</v>
      </c>
      <c r="O737" s="540"/>
      <c r="P737" s="541"/>
      <c r="Q737" s="541"/>
      <c r="R737" s="542"/>
      <c r="S737" s="544"/>
      <c r="T737" s="547"/>
      <c r="U737" s="548"/>
      <c r="V737" s="551"/>
      <c r="W737" s="552"/>
      <c r="X737" s="535"/>
    </row>
    <row r="738" spans="1:24" ht="15" thickBot="1">
      <c r="A738" s="299" t="s">
        <v>298</v>
      </c>
      <c r="B738" s="300" t="s">
        <v>299</v>
      </c>
      <c r="C738" s="301"/>
      <c r="D738" s="301"/>
      <c r="E738" s="301"/>
      <c r="F738" s="301"/>
      <c r="G738" s="301"/>
      <c r="H738" s="301"/>
      <c r="I738" s="301"/>
      <c r="J738" s="301"/>
      <c r="K738" s="302"/>
      <c r="L738" s="291"/>
      <c r="N738" s="299" t="s">
        <v>298</v>
      </c>
      <c r="O738" s="300" t="s">
        <v>299</v>
      </c>
      <c r="P738" s="301"/>
      <c r="Q738" s="301"/>
      <c r="R738" s="301"/>
      <c r="S738" s="301"/>
      <c r="T738" s="301"/>
      <c r="U738" s="301"/>
      <c r="V738" s="301"/>
      <c r="W738" s="301"/>
      <c r="X738" s="302"/>
    </row>
    <row r="739" spans="1:24" ht="13.5">
      <c r="A739" s="303"/>
      <c r="B739" s="280"/>
      <c r="C739" s="280"/>
      <c r="D739" s="280"/>
      <c r="E739" s="280"/>
      <c r="F739" s="280"/>
      <c r="G739" s="280"/>
      <c r="H739" s="280"/>
      <c r="I739" s="280"/>
      <c r="J739" s="280"/>
      <c r="K739" s="281"/>
      <c r="L739" s="291"/>
      <c r="N739" s="303"/>
      <c r="O739" s="280"/>
      <c r="P739" s="280"/>
      <c r="Q739" s="280"/>
      <c r="R739" s="280"/>
      <c r="S739" s="280"/>
      <c r="T739" s="280"/>
      <c r="U739" s="280"/>
      <c r="V739" s="280"/>
      <c r="W739" s="280"/>
      <c r="X739" s="281"/>
    </row>
    <row r="740" spans="1:25" ht="14.25">
      <c r="A740" s="304" t="s">
        <v>273</v>
      </c>
      <c r="B740" s="280"/>
      <c r="C740" s="280"/>
      <c r="D740" s="280"/>
      <c r="E740" s="280"/>
      <c r="F740" s="280"/>
      <c r="G740" s="280"/>
      <c r="H740" s="280"/>
      <c r="I740" s="279"/>
      <c r="J740" s="282"/>
      <c r="K740" s="530" t="s">
        <v>364</v>
      </c>
      <c r="L740" s="531"/>
      <c r="M740" s="306"/>
      <c r="N740" s="304" t="s">
        <v>273</v>
      </c>
      <c r="O740" s="280"/>
      <c r="P740" s="280"/>
      <c r="Q740" s="280"/>
      <c r="R740" s="280"/>
      <c r="S740" s="280"/>
      <c r="T740" s="280"/>
      <c r="U740" s="280"/>
      <c r="V740" s="279"/>
      <c r="W740" s="282"/>
      <c r="X740" s="530" t="s">
        <v>364</v>
      </c>
      <c r="Y740" s="531"/>
    </row>
    <row r="741" spans="1:25" ht="14.25">
      <c r="A741" s="304" t="s">
        <v>274</v>
      </c>
      <c r="B741" s="280"/>
      <c r="C741" s="280"/>
      <c r="D741" s="280"/>
      <c r="E741" s="280"/>
      <c r="F741" s="280"/>
      <c r="G741" s="280"/>
      <c r="H741" s="280"/>
      <c r="I741" s="279"/>
      <c r="J741" s="282"/>
      <c r="K741" s="532" t="s">
        <v>300</v>
      </c>
      <c r="L741" s="533"/>
      <c r="M741" s="306"/>
      <c r="N741" s="304" t="s">
        <v>274</v>
      </c>
      <c r="O741" s="280"/>
      <c r="P741" s="280"/>
      <c r="Q741" s="280"/>
      <c r="R741" s="280"/>
      <c r="S741" s="280"/>
      <c r="T741" s="280"/>
      <c r="U741" s="280"/>
      <c r="V741" s="279"/>
      <c r="W741" s="282"/>
      <c r="X741" s="532" t="s">
        <v>300</v>
      </c>
      <c r="Y741" s="533"/>
    </row>
    <row r="742" spans="1:25" ht="14.25">
      <c r="A742" s="304" t="s">
        <v>275</v>
      </c>
      <c r="B742" s="280"/>
      <c r="C742" s="280"/>
      <c r="D742" s="280"/>
      <c r="E742" s="280"/>
      <c r="F742" s="280"/>
      <c r="G742" s="280"/>
      <c r="H742" s="280"/>
      <c r="I742" s="279"/>
      <c r="J742" s="282"/>
      <c r="K742" s="528" t="s">
        <v>301</v>
      </c>
      <c r="L742" s="529"/>
      <c r="M742" s="306"/>
      <c r="N742" s="304" t="s">
        <v>275</v>
      </c>
      <c r="O742" s="280"/>
      <c r="P742" s="280"/>
      <c r="Q742" s="280"/>
      <c r="R742" s="280"/>
      <c r="S742" s="280"/>
      <c r="T742" s="280"/>
      <c r="U742" s="280"/>
      <c r="V742" s="279"/>
      <c r="W742" s="282"/>
      <c r="X742" s="528" t="s">
        <v>301</v>
      </c>
      <c r="Y742" s="529"/>
    </row>
    <row r="743" spans="1:24" ht="48" customHeight="1">
      <c r="A743" s="307"/>
      <c r="B743" s="308"/>
      <c r="C743" s="308"/>
      <c r="D743" s="308"/>
      <c r="E743" s="308"/>
      <c r="F743" s="308"/>
      <c r="G743" s="308"/>
      <c r="H743" s="308"/>
      <c r="I743" s="308"/>
      <c r="J743" s="309"/>
      <c r="K743" s="310"/>
      <c r="L743" s="305"/>
      <c r="M743" s="311"/>
      <c r="N743" s="307"/>
      <c r="O743" s="308"/>
      <c r="P743" s="308"/>
      <c r="Q743" s="308"/>
      <c r="R743" s="308"/>
      <c r="S743" s="308"/>
      <c r="T743" s="308"/>
      <c r="U743" s="308"/>
      <c r="V743" s="308"/>
      <c r="W743" s="309"/>
      <c r="X743" s="310"/>
    </row>
    <row r="744" spans="1:25" ht="48" customHeight="1">
      <c r="A744" s="312"/>
      <c r="B744" s="313"/>
      <c r="C744" s="313"/>
      <c r="D744" s="313"/>
      <c r="E744" s="313"/>
      <c r="F744" s="313"/>
      <c r="G744" s="313"/>
      <c r="H744" s="313"/>
      <c r="I744" s="313"/>
      <c r="J744" s="314"/>
      <c r="K744" s="315"/>
      <c r="L744" s="316"/>
      <c r="M744" s="319"/>
      <c r="N744" s="312"/>
      <c r="O744" s="313"/>
      <c r="P744" s="313"/>
      <c r="Q744" s="313"/>
      <c r="R744" s="313"/>
      <c r="S744" s="313"/>
      <c r="T744" s="313"/>
      <c r="U744" s="313"/>
      <c r="V744" s="313"/>
      <c r="W744" s="314"/>
      <c r="X744" s="315"/>
      <c r="Y744" s="316"/>
    </row>
    <row r="745" spans="1:25" ht="26.25">
      <c r="A745" s="536" t="s">
        <v>363</v>
      </c>
      <c r="B745" s="536"/>
      <c r="C745" s="536"/>
      <c r="D745" s="536"/>
      <c r="E745" s="536"/>
      <c r="F745" s="536"/>
      <c r="G745" s="536"/>
      <c r="H745" s="536"/>
      <c r="I745" s="536"/>
      <c r="J745" s="536"/>
      <c r="K745" s="536"/>
      <c r="L745" s="291">
        <v>36</v>
      </c>
      <c r="N745" s="536" t="s">
        <v>362</v>
      </c>
      <c r="O745" s="536"/>
      <c r="P745" s="536"/>
      <c r="Q745" s="536"/>
      <c r="R745" s="536"/>
      <c r="S745" s="536"/>
      <c r="T745" s="536"/>
      <c r="U745" s="536"/>
      <c r="V745" s="536"/>
      <c r="W745" s="536"/>
      <c r="X745" s="536"/>
      <c r="Y745" s="291">
        <v>36</v>
      </c>
    </row>
    <row r="746" spans="1:25" ht="14.25" thickBot="1">
      <c r="A746" s="258"/>
      <c r="C746" s="259"/>
      <c r="D746" s="259" t="s">
        <v>303</v>
      </c>
      <c r="J746" s="292" t="s">
        <v>255</v>
      </c>
      <c r="L746" s="291"/>
      <c r="N746" s="258"/>
      <c r="P746" s="259"/>
      <c r="Q746" s="259" t="s">
        <v>303</v>
      </c>
      <c r="W746" s="292" t="s">
        <v>255</v>
      </c>
      <c r="Y746" s="291"/>
    </row>
    <row r="747" spans="1:25" ht="19.5" customHeight="1" thickBot="1">
      <c r="A747" s="261"/>
      <c r="B747" s="553" t="s">
        <v>279</v>
      </c>
      <c r="C747" s="554"/>
      <c r="D747" s="555">
        <f>IF('②選手情報入力'!I45="","",'②選手情報入力'!I45)</f>
      </c>
      <c r="E747" s="556"/>
      <c r="F747" s="556"/>
      <c r="G747" s="557"/>
      <c r="H747" s="320" t="s">
        <v>280</v>
      </c>
      <c r="I747" s="321"/>
      <c r="J747" s="322"/>
      <c r="K747" s="323"/>
      <c r="L747" s="291"/>
      <c r="N747" s="261"/>
      <c r="O747" s="553" t="s">
        <v>279</v>
      </c>
      <c r="P747" s="554"/>
      <c r="Q747" s="555">
        <f>IF('②選手情報入力'!L45="","",'②選手情報入力'!L45)</f>
      </c>
      <c r="R747" s="556"/>
      <c r="S747" s="556"/>
      <c r="T747" s="557"/>
      <c r="U747" s="320" t="s">
        <v>280</v>
      </c>
      <c r="V747" s="321"/>
      <c r="W747" s="322"/>
      <c r="X747" s="323"/>
      <c r="Y747" s="291"/>
    </row>
    <row r="748" spans="1:25" ht="21" customHeight="1">
      <c r="A748" s="264" t="s">
        <v>282</v>
      </c>
      <c r="B748" s="564">
        <f>IF('②選手情報入力'!$G$45="","",'②選手情報入力'!$G$45)</f>
      </c>
      <c r="C748" s="565"/>
      <c r="D748" s="558"/>
      <c r="E748" s="559"/>
      <c r="F748" s="559"/>
      <c r="G748" s="560"/>
      <c r="H748" s="568"/>
      <c r="I748" s="569"/>
      <c r="J748" s="569"/>
      <c r="K748" s="570"/>
      <c r="L748" s="291"/>
      <c r="N748" s="264" t="s">
        <v>282</v>
      </c>
      <c r="O748" s="564">
        <f>IF('②選手情報入力'!$G$45="","",'②選手情報入力'!$G$45)</f>
      </c>
      <c r="P748" s="565"/>
      <c r="Q748" s="558"/>
      <c r="R748" s="559"/>
      <c r="S748" s="559"/>
      <c r="T748" s="560"/>
      <c r="U748" s="568"/>
      <c r="V748" s="569"/>
      <c r="W748" s="569"/>
      <c r="X748" s="570"/>
      <c r="Y748" s="291"/>
    </row>
    <row r="749" spans="1:25" ht="19.5" customHeight="1" thickBot="1">
      <c r="A749" s="266"/>
      <c r="B749" s="566"/>
      <c r="C749" s="567"/>
      <c r="D749" s="561"/>
      <c r="E749" s="562"/>
      <c r="F749" s="562"/>
      <c r="G749" s="563"/>
      <c r="H749" s="571"/>
      <c r="I749" s="572"/>
      <c r="J749" s="572"/>
      <c r="K749" s="573"/>
      <c r="L749" s="291"/>
      <c r="N749" s="266"/>
      <c r="O749" s="566"/>
      <c r="P749" s="567"/>
      <c r="Q749" s="561"/>
      <c r="R749" s="562"/>
      <c r="S749" s="562"/>
      <c r="T749" s="563"/>
      <c r="U749" s="571"/>
      <c r="V749" s="572"/>
      <c r="W749" s="572"/>
      <c r="X749" s="573"/>
      <c r="Y749" s="291"/>
    </row>
    <row r="750" spans="1:25" ht="14.25">
      <c r="A750" s="293" t="s">
        <v>6</v>
      </c>
      <c r="B750" s="294"/>
      <c r="C750" s="270" t="s">
        <v>271</v>
      </c>
      <c r="D750" s="579">
        <f>IF('②選手情報入力'!$E$45="","",'②選手情報入力'!$E$45)</f>
      </c>
      <c r="E750" s="580"/>
      <c r="F750" s="580"/>
      <c r="G750" s="581"/>
      <c r="H750" s="571"/>
      <c r="I750" s="572"/>
      <c r="J750" s="572"/>
      <c r="K750" s="573"/>
      <c r="L750" s="291"/>
      <c r="N750" s="293" t="s">
        <v>6</v>
      </c>
      <c r="O750" s="294"/>
      <c r="P750" s="270" t="s">
        <v>271</v>
      </c>
      <c r="Q750" s="579">
        <f>IF('②選手情報入力'!$E$45="","",'②選手情報入力'!$E$45)</f>
      </c>
      <c r="R750" s="580"/>
      <c r="S750" s="580"/>
      <c r="T750" s="581"/>
      <c r="U750" s="571"/>
      <c r="V750" s="572"/>
      <c r="W750" s="572"/>
      <c r="X750" s="573"/>
      <c r="Y750" s="291"/>
    </row>
    <row r="751" spans="1:25" ht="12.75" customHeight="1">
      <c r="A751" s="582">
        <f>IF('②選手情報入力'!$B$45="","",'②選手情報入力'!$B$45)</f>
      </c>
      <c r="B751" s="583"/>
      <c r="C751" s="577" t="s">
        <v>286</v>
      </c>
      <c r="D751" s="586">
        <f>IF('②選手情報入力'!$D$45="","",'②選手情報入力'!$D$45)</f>
      </c>
      <c r="E751" s="587"/>
      <c r="F751" s="587"/>
      <c r="G751" s="588"/>
      <c r="H751" s="571"/>
      <c r="I751" s="572"/>
      <c r="J751" s="572"/>
      <c r="K751" s="573"/>
      <c r="L751" s="291"/>
      <c r="N751" s="582">
        <f>IF('②選手情報入力'!$B$45="","",'②選手情報入力'!$B$45)</f>
      </c>
      <c r="O751" s="583"/>
      <c r="P751" s="577" t="s">
        <v>286</v>
      </c>
      <c r="Q751" s="586">
        <f>IF('②選手情報入力'!$D$45="","",'②選手情報入力'!$D$45)</f>
      </c>
      <c r="R751" s="587"/>
      <c r="S751" s="587"/>
      <c r="T751" s="588"/>
      <c r="U751" s="571"/>
      <c r="V751" s="572"/>
      <c r="W751" s="572"/>
      <c r="X751" s="573"/>
      <c r="Y751" s="291"/>
    </row>
    <row r="752" spans="1:25" ht="13.5" customHeight="1" thickBot="1">
      <c r="A752" s="584"/>
      <c r="B752" s="585"/>
      <c r="C752" s="578"/>
      <c r="D752" s="589"/>
      <c r="E752" s="590"/>
      <c r="F752" s="590"/>
      <c r="G752" s="591"/>
      <c r="H752" s="574"/>
      <c r="I752" s="575"/>
      <c r="J752" s="575"/>
      <c r="K752" s="576"/>
      <c r="L752" s="291"/>
      <c r="N752" s="584"/>
      <c r="O752" s="585"/>
      <c r="P752" s="578"/>
      <c r="Q752" s="589"/>
      <c r="R752" s="590"/>
      <c r="S752" s="590"/>
      <c r="T752" s="591"/>
      <c r="U752" s="574"/>
      <c r="V752" s="575"/>
      <c r="W752" s="575"/>
      <c r="X752" s="576"/>
      <c r="Y752" s="291"/>
    </row>
    <row r="753" spans="1:25" ht="20.25" customHeight="1" thickBot="1" thickTop="1">
      <c r="A753" s="592" t="s">
        <v>289</v>
      </c>
      <c r="B753" s="595" t="s">
        <v>290</v>
      </c>
      <c r="C753" s="596"/>
      <c r="D753" s="596"/>
      <c r="E753" s="597"/>
      <c r="F753" s="598" t="s">
        <v>291</v>
      </c>
      <c r="G753" s="599"/>
      <c r="H753" s="600">
        <f>'①団体情報入力'!$D$5</f>
        <v>0</v>
      </c>
      <c r="I753" s="601"/>
      <c r="J753" s="601"/>
      <c r="K753" s="602"/>
      <c r="L753" s="291"/>
      <c r="N753" s="592" t="s">
        <v>289</v>
      </c>
      <c r="O753" s="595" t="s">
        <v>290</v>
      </c>
      <c r="P753" s="596"/>
      <c r="Q753" s="596"/>
      <c r="R753" s="597"/>
      <c r="S753" s="598" t="s">
        <v>291</v>
      </c>
      <c r="T753" s="599"/>
      <c r="U753" s="600">
        <f>'①団体情報入力'!$D$5</f>
        <v>0</v>
      </c>
      <c r="V753" s="601"/>
      <c r="W753" s="601"/>
      <c r="X753" s="602"/>
      <c r="Y753" s="291"/>
    </row>
    <row r="754" spans="1:25" ht="12.75" customHeight="1">
      <c r="A754" s="593"/>
      <c r="B754" s="603"/>
      <c r="C754" s="604"/>
      <c r="D754" s="604"/>
      <c r="E754" s="605"/>
      <c r="F754" s="295" t="s">
        <v>293</v>
      </c>
      <c r="G754" s="270" t="s">
        <v>294</v>
      </c>
      <c r="H754" s="269"/>
      <c r="I754" s="270" t="s">
        <v>264</v>
      </c>
      <c r="J754" s="269"/>
      <c r="K754" s="296" t="s">
        <v>295</v>
      </c>
      <c r="L754" s="297"/>
      <c r="M754" s="298"/>
      <c r="N754" s="593"/>
      <c r="O754" s="603"/>
      <c r="P754" s="604"/>
      <c r="Q754" s="604"/>
      <c r="R754" s="605"/>
      <c r="S754" s="295" t="s">
        <v>293</v>
      </c>
      <c r="T754" s="270" t="s">
        <v>294</v>
      </c>
      <c r="U754" s="269"/>
      <c r="V754" s="270" t="s">
        <v>264</v>
      </c>
      <c r="W754" s="269"/>
      <c r="X754" s="296" t="s">
        <v>295</v>
      </c>
      <c r="Y754" s="297"/>
    </row>
    <row r="755" spans="1:25" ht="12.75" customHeight="1">
      <c r="A755" s="593"/>
      <c r="B755" s="606"/>
      <c r="C755" s="607"/>
      <c r="D755" s="607"/>
      <c r="E755" s="608"/>
      <c r="F755" s="612"/>
      <c r="G755" s="614"/>
      <c r="H755" s="615"/>
      <c r="I755" s="618">
        <f>IF('②選手情報入力'!J45="","",'②選手情報入力'!J45)</f>
      </c>
      <c r="J755" s="619"/>
      <c r="K755" s="622"/>
      <c r="L755" s="291"/>
      <c r="N755" s="593"/>
      <c r="O755" s="606"/>
      <c r="P755" s="607"/>
      <c r="Q755" s="607"/>
      <c r="R755" s="608"/>
      <c r="S755" s="612"/>
      <c r="T755" s="614"/>
      <c r="U755" s="615"/>
      <c r="V755" s="618">
        <f>IF('②選手情報入力'!M45="","",'②選手情報入力'!M45)</f>
      </c>
      <c r="W755" s="619"/>
      <c r="X755" s="622"/>
      <c r="Y755" s="291"/>
    </row>
    <row r="756" spans="1:25" ht="12.75" customHeight="1">
      <c r="A756" s="594"/>
      <c r="B756" s="609"/>
      <c r="C756" s="610"/>
      <c r="D756" s="610"/>
      <c r="E756" s="611"/>
      <c r="F756" s="613"/>
      <c r="G756" s="616"/>
      <c r="H756" s="617"/>
      <c r="I756" s="620"/>
      <c r="J756" s="621"/>
      <c r="K756" s="623"/>
      <c r="L756" s="291"/>
      <c r="N756" s="594"/>
      <c r="O756" s="609"/>
      <c r="P756" s="610"/>
      <c r="Q756" s="610"/>
      <c r="R756" s="611"/>
      <c r="S756" s="613"/>
      <c r="T756" s="616"/>
      <c r="U756" s="617"/>
      <c r="V756" s="620"/>
      <c r="W756" s="621"/>
      <c r="X756" s="623"/>
      <c r="Y756" s="291"/>
    </row>
    <row r="757" spans="1:25" ht="14.25" customHeight="1">
      <c r="A757" s="339" t="s">
        <v>296</v>
      </c>
      <c r="B757" s="537"/>
      <c r="C757" s="538"/>
      <c r="D757" s="538"/>
      <c r="E757" s="539"/>
      <c r="F757" s="543"/>
      <c r="G757" s="545"/>
      <c r="H757" s="546"/>
      <c r="I757" s="549" t="str">
        <f>IF('②選手情報入力'!K45="","同上",'②選手情報入力'!K45)</f>
        <v>同上</v>
      </c>
      <c r="J757" s="550"/>
      <c r="K757" s="534"/>
      <c r="L757" s="291"/>
      <c r="N757" s="339" t="s">
        <v>296</v>
      </c>
      <c r="O757" s="537"/>
      <c r="P757" s="538"/>
      <c r="Q757" s="538"/>
      <c r="R757" s="539"/>
      <c r="S757" s="543"/>
      <c r="T757" s="545"/>
      <c r="U757" s="546"/>
      <c r="V757" s="549" t="str">
        <f>IF('②選手情報入力'!N45="","同上",'②選手情報入力'!N45)</f>
        <v>同上</v>
      </c>
      <c r="W757" s="550"/>
      <c r="X757" s="534"/>
      <c r="Y757" s="291"/>
    </row>
    <row r="758" spans="1:25" ht="15" customHeight="1" thickBot="1">
      <c r="A758" s="340" t="s">
        <v>297</v>
      </c>
      <c r="B758" s="540"/>
      <c r="C758" s="541"/>
      <c r="D758" s="541"/>
      <c r="E758" s="542"/>
      <c r="F758" s="544"/>
      <c r="G758" s="547"/>
      <c r="H758" s="548"/>
      <c r="I758" s="551"/>
      <c r="J758" s="552"/>
      <c r="K758" s="535"/>
      <c r="L758" s="291"/>
      <c r="N758" s="340" t="s">
        <v>297</v>
      </c>
      <c r="O758" s="540"/>
      <c r="P758" s="541"/>
      <c r="Q758" s="541"/>
      <c r="R758" s="542"/>
      <c r="S758" s="544"/>
      <c r="T758" s="547"/>
      <c r="U758" s="548"/>
      <c r="V758" s="551"/>
      <c r="W758" s="552"/>
      <c r="X758" s="535"/>
      <c r="Y758" s="291"/>
    </row>
    <row r="759" spans="1:25" ht="15" thickBot="1">
      <c r="A759" s="299" t="s">
        <v>298</v>
      </c>
      <c r="B759" s="300" t="s">
        <v>299</v>
      </c>
      <c r="C759" s="301"/>
      <c r="D759" s="301"/>
      <c r="E759" s="301"/>
      <c r="F759" s="301"/>
      <c r="G759" s="301"/>
      <c r="H759" s="301"/>
      <c r="I759" s="301"/>
      <c r="J759" s="301"/>
      <c r="K759" s="302"/>
      <c r="L759" s="291"/>
      <c r="N759" s="299" t="s">
        <v>298</v>
      </c>
      <c r="O759" s="300" t="s">
        <v>299</v>
      </c>
      <c r="P759" s="301"/>
      <c r="Q759" s="301"/>
      <c r="R759" s="301"/>
      <c r="S759" s="301"/>
      <c r="T759" s="301"/>
      <c r="U759" s="301"/>
      <c r="V759" s="301"/>
      <c r="W759" s="301"/>
      <c r="X759" s="302"/>
      <c r="Y759" s="291"/>
    </row>
    <row r="760" spans="1:25" ht="13.5">
      <c r="A760" s="303"/>
      <c r="B760" s="280"/>
      <c r="C760" s="280"/>
      <c r="D760" s="280"/>
      <c r="E760" s="280"/>
      <c r="F760" s="280"/>
      <c r="G760" s="280"/>
      <c r="H760" s="280"/>
      <c r="I760" s="280"/>
      <c r="J760" s="280"/>
      <c r="K760" s="281"/>
      <c r="L760" s="291"/>
      <c r="N760" s="303"/>
      <c r="O760" s="280"/>
      <c r="P760" s="280"/>
      <c r="Q760" s="280"/>
      <c r="R760" s="280"/>
      <c r="S760" s="280"/>
      <c r="T760" s="280"/>
      <c r="U760" s="280"/>
      <c r="V760" s="280"/>
      <c r="W760" s="280"/>
      <c r="X760" s="281"/>
      <c r="Y760" s="291"/>
    </row>
    <row r="761" spans="1:25" ht="14.25">
      <c r="A761" s="304" t="s">
        <v>273</v>
      </c>
      <c r="B761" s="280"/>
      <c r="C761" s="280"/>
      <c r="D761" s="280"/>
      <c r="E761" s="280"/>
      <c r="F761" s="280"/>
      <c r="G761" s="280"/>
      <c r="H761" s="280"/>
      <c r="I761" s="279"/>
      <c r="J761" s="282"/>
      <c r="K761" s="530" t="s">
        <v>364</v>
      </c>
      <c r="L761" s="531"/>
      <c r="M761" s="306"/>
      <c r="N761" s="304" t="s">
        <v>273</v>
      </c>
      <c r="O761" s="280"/>
      <c r="P761" s="280"/>
      <c r="Q761" s="280"/>
      <c r="R761" s="280"/>
      <c r="S761" s="280"/>
      <c r="T761" s="280"/>
      <c r="U761" s="280"/>
      <c r="V761" s="279"/>
      <c r="W761" s="282"/>
      <c r="X761" s="530" t="s">
        <v>364</v>
      </c>
      <c r="Y761" s="531"/>
    </row>
    <row r="762" spans="1:25" ht="14.25">
      <c r="A762" s="304" t="s">
        <v>274</v>
      </c>
      <c r="B762" s="280"/>
      <c r="C762" s="280"/>
      <c r="D762" s="280"/>
      <c r="E762" s="280"/>
      <c r="F762" s="280"/>
      <c r="G762" s="280"/>
      <c r="H762" s="280"/>
      <c r="I762" s="279"/>
      <c r="J762" s="282"/>
      <c r="K762" s="532" t="s">
        <v>300</v>
      </c>
      <c r="L762" s="533"/>
      <c r="M762" s="306"/>
      <c r="N762" s="304" t="s">
        <v>274</v>
      </c>
      <c r="O762" s="280"/>
      <c r="P762" s="280"/>
      <c r="Q762" s="280"/>
      <c r="R762" s="280"/>
      <c r="S762" s="280"/>
      <c r="T762" s="280"/>
      <c r="U762" s="280"/>
      <c r="V762" s="279"/>
      <c r="W762" s="282"/>
      <c r="X762" s="532" t="s">
        <v>300</v>
      </c>
      <c r="Y762" s="533"/>
    </row>
    <row r="763" spans="1:25" ht="14.25">
      <c r="A763" s="304" t="s">
        <v>275</v>
      </c>
      <c r="B763" s="280"/>
      <c r="C763" s="280"/>
      <c r="D763" s="280"/>
      <c r="E763" s="280"/>
      <c r="F763" s="280"/>
      <c r="G763" s="280"/>
      <c r="H763" s="280"/>
      <c r="I763" s="279"/>
      <c r="J763" s="282"/>
      <c r="K763" s="528" t="s">
        <v>301</v>
      </c>
      <c r="L763" s="529"/>
      <c r="M763" s="306"/>
      <c r="N763" s="304" t="s">
        <v>275</v>
      </c>
      <c r="O763" s="280"/>
      <c r="P763" s="280"/>
      <c r="Q763" s="280"/>
      <c r="R763" s="280"/>
      <c r="S763" s="280"/>
      <c r="T763" s="280"/>
      <c r="U763" s="280"/>
      <c r="V763" s="279"/>
      <c r="W763" s="282"/>
      <c r="X763" s="528" t="s">
        <v>301</v>
      </c>
      <c r="Y763" s="529"/>
    </row>
    <row r="764" spans="1:25" ht="14.25">
      <c r="A764" s="307"/>
      <c r="B764" s="308"/>
      <c r="C764" s="308"/>
      <c r="D764" s="308"/>
      <c r="E764" s="308"/>
      <c r="F764" s="308"/>
      <c r="G764" s="308"/>
      <c r="H764" s="308"/>
      <c r="I764" s="308"/>
      <c r="J764" s="309"/>
      <c r="K764" s="310"/>
      <c r="L764" s="305"/>
      <c r="N764" s="307"/>
      <c r="O764" s="308"/>
      <c r="P764" s="308"/>
      <c r="Q764" s="308"/>
      <c r="R764" s="308"/>
      <c r="S764" s="308"/>
      <c r="T764" s="308"/>
      <c r="U764" s="308"/>
      <c r="V764" s="308"/>
      <c r="W764" s="309"/>
      <c r="X764" s="310"/>
      <c r="Y764" s="305"/>
    </row>
    <row r="765" spans="1:24" ht="48" customHeight="1">
      <c r="A765" s="307"/>
      <c r="B765" s="308"/>
      <c r="C765" s="308"/>
      <c r="D765" s="308"/>
      <c r="E765" s="308"/>
      <c r="F765" s="308"/>
      <c r="G765" s="308"/>
      <c r="H765" s="308"/>
      <c r="I765" s="308"/>
      <c r="J765" s="309"/>
      <c r="K765" s="310"/>
      <c r="L765" s="305"/>
      <c r="M765" s="311"/>
      <c r="N765" s="307"/>
      <c r="O765" s="308"/>
      <c r="P765" s="308"/>
      <c r="Q765" s="308"/>
      <c r="R765" s="308"/>
      <c r="S765" s="308"/>
      <c r="T765" s="308"/>
      <c r="U765" s="308"/>
      <c r="V765" s="308"/>
      <c r="W765" s="309"/>
      <c r="X765" s="310"/>
    </row>
    <row r="766" spans="1:24" ht="69" customHeight="1">
      <c r="A766" s="312"/>
      <c r="B766" s="313"/>
      <c r="C766" s="313"/>
      <c r="D766" s="313"/>
      <c r="E766" s="313"/>
      <c r="F766" s="313"/>
      <c r="G766" s="313"/>
      <c r="H766" s="313"/>
      <c r="I766" s="313"/>
      <c r="J766" s="314"/>
      <c r="K766" s="315"/>
      <c r="L766" s="316"/>
      <c r="M766" s="317"/>
      <c r="N766" s="312"/>
      <c r="O766" s="313"/>
      <c r="P766" s="313"/>
      <c r="Q766" s="313"/>
      <c r="R766" s="313"/>
      <c r="S766" s="313"/>
      <c r="T766" s="313"/>
      <c r="U766" s="313"/>
      <c r="V766" s="313"/>
      <c r="W766" s="314"/>
      <c r="X766" s="315"/>
    </row>
    <row r="767" spans="1:25" ht="26.25">
      <c r="A767" s="536" t="s">
        <v>362</v>
      </c>
      <c r="B767" s="536"/>
      <c r="C767" s="536"/>
      <c r="D767" s="536"/>
      <c r="E767" s="536"/>
      <c r="F767" s="536"/>
      <c r="G767" s="536"/>
      <c r="H767" s="536"/>
      <c r="I767" s="536"/>
      <c r="J767" s="536"/>
      <c r="K767" s="536"/>
      <c r="L767" s="291">
        <v>37</v>
      </c>
      <c r="N767" s="536" t="s">
        <v>363</v>
      </c>
      <c r="O767" s="536"/>
      <c r="P767" s="536"/>
      <c r="Q767" s="536"/>
      <c r="R767" s="536"/>
      <c r="S767" s="536"/>
      <c r="T767" s="536"/>
      <c r="U767" s="536"/>
      <c r="V767" s="536"/>
      <c r="W767" s="536"/>
      <c r="X767" s="536"/>
      <c r="Y767" s="256">
        <v>37</v>
      </c>
    </row>
    <row r="768" spans="1:23" ht="14.25" thickBot="1">
      <c r="A768" s="258"/>
      <c r="C768" s="259"/>
      <c r="D768" s="259" t="s">
        <v>303</v>
      </c>
      <c r="J768" s="292" t="s">
        <v>255</v>
      </c>
      <c r="L768" s="291"/>
      <c r="N768" s="258"/>
      <c r="P768" s="259"/>
      <c r="Q768" s="259" t="s">
        <v>303</v>
      </c>
      <c r="W768" s="292" t="s">
        <v>255</v>
      </c>
    </row>
    <row r="769" spans="1:24" ht="19.5" customHeight="1" thickBot="1">
      <c r="A769" s="261"/>
      <c r="B769" s="553" t="s">
        <v>279</v>
      </c>
      <c r="C769" s="554"/>
      <c r="D769" s="555">
        <f>IF('②選手情報入力'!I46="","",'②選手情報入力'!I46)</f>
      </c>
      <c r="E769" s="556"/>
      <c r="F769" s="556"/>
      <c r="G769" s="557"/>
      <c r="H769" s="320" t="s">
        <v>280</v>
      </c>
      <c r="I769" s="321"/>
      <c r="J769" s="322"/>
      <c r="K769" s="323"/>
      <c r="L769" s="291"/>
      <c r="N769" s="261"/>
      <c r="O769" s="553" t="s">
        <v>279</v>
      </c>
      <c r="P769" s="554"/>
      <c r="Q769" s="555">
        <f>IF('②選手情報入力'!L46="","",'②選手情報入力'!L46)</f>
      </c>
      <c r="R769" s="556"/>
      <c r="S769" s="556"/>
      <c r="T769" s="557"/>
      <c r="U769" s="320" t="s">
        <v>280</v>
      </c>
      <c r="V769" s="321"/>
      <c r="W769" s="322"/>
      <c r="X769" s="323"/>
    </row>
    <row r="770" spans="1:24" ht="21" customHeight="1">
      <c r="A770" s="264" t="s">
        <v>282</v>
      </c>
      <c r="B770" s="564">
        <f>IF('②選手情報入力'!$G$46="","",'②選手情報入力'!$G$46)</f>
      </c>
      <c r="C770" s="565"/>
      <c r="D770" s="558"/>
      <c r="E770" s="559"/>
      <c r="F770" s="559"/>
      <c r="G770" s="560"/>
      <c r="H770" s="568"/>
      <c r="I770" s="569"/>
      <c r="J770" s="569"/>
      <c r="K770" s="570"/>
      <c r="L770" s="291"/>
      <c r="N770" s="264" t="s">
        <v>282</v>
      </c>
      <c r="O770" s="564">
        <f>IF('②選手情報入力'!$G$46="","",'②選手情報入力'!$G$46)</f>
      </c>
      <c r="P770" s="565"/>
      <c r="Q770" s="558"/>
      <c r="R770" s="559"/>
      <c r="S770" s="559"/>
      <c r="T770" s="560"/>
      <c r="U770" s="568"/>
      <c r="V770" s="569"/>
      <c r="W770" s="569"/>
      <c r="X770" s="570"/>
    </row>
    <row r="771" spans="1:24" ht="19.5" customHeight="1" thickBot="1">
      <c r="A771" s="266"/>
      <c r="B771" s="566"/>
      <c r="C771" s="567"/>
      <c r="D771" s="561"/>
      <c r="E771" s="562"/>
      <c r="F771" s="562"/>
      <c r="G771" s="563"/>
      <c r="H771" s="571"/>
      <c r="I771" s="572"/>
      <c r="J771" s="572"/>
      <c r="K771" s="573"/>
      <c r="L771" s="291"/>
      <c r="N771" s="266"/>
      <c r="O771" s="566"/>
      <c r="P771" s="567"/>
      <c r="Q771" s="561"/>
      <c r="R771" s="562"/>
      <c r="S771" s="562"/>
      <c r="T771" s="563"/>
      <c r="U771" s="571"/>
      <c r="V771" s="572"/>
      <c r="W771" s="572"/>
      <c r="X771" s="573"/>
    </row>
    <row r="772" spans="1:24" ht="14.25">
      <c r="A772" s="293" t="s">
        <v>6</v>
      </c>
      <c r="B772" s="294"/>
      <c r="C772" s="270" t="s">
        <v>271</v>
      </c>
      <c r="D772" s="579">
        <f>IF('②選手情報入力'!$E$46="","",'②選手情報入力'!$E$46)</f>
      </c>
      <c r="E772" s="580"/>
      <c r="F772" s="580"/>
      <c r="G772" s="581"/>
      <c r="H772" s="571"/>
      <c r="I772" s="572"/>
      <c r="J772" s="572"/>
      <c r="K772" s="573"/>
      <c r="L772" s="291"/>
      <c r="N772" s="293" t="s">
        <v>6</v>
      </c>
      <c r="O772" s="294"/>
      <c r="P772" s="270" t="s">
        <v>271</v>
      </c>
      <c r="Q772" s="579">
        <f>IF('②選手情報入力'!$E$46="","",'②選手情報入力'!$E$46)</f>
      </c>
      <c r="R772" s="580"/>
      <c r="S772" s="580"/>
      <c r="T772" s="581"/>
      <c r="U772" s="571"/>
      <c r="V772" s="572"/>
      <c r="W772" s="572"/>
      <c r="X772" s="573"/>
    </row>
    <row r="773" spans="1:24" ht="14.25" customHeight="1">
      <c r="A773" s="582">
        <f>IF('②選手情報入力'!$B$46="","",'②選手情報入力'!$B$46)</f>
      </c>
      <c r="B773" s="583"/>
      <c r="C773" s="577" t="s">
        <v>286</v>
      </c>
      <c r="D773" s="586">
        <f>IF('②選手情報入力'!$D$46="","",'②選手情報入力'!$D$46)</f>
      </c>
      <c r="E773" s="587"/>
      <c r="F773" s="587"/>
      <c r="G773" s="588"/>
      <c r="H773" s="571"/>
      <c r="I773" s="572"/>
      <c r="J773" s="572"/>
      <c r="K773" s="573"/>
      <c r="L773" s="291"/>
      <c r="N773" s="582">
        <f>IF('②選手情報入力'!$B$46="","",'②選手情報入力'!$B$46)</f>
      </c>
      <c r="O773" s="583"/>
      <c r="P773" s="577" t="s">
        <v>286</v>
      </c>
      <c r="Q773" s="586">
        <f>IF('②選手情報入力'!$D$46="","",'②選手情報入力'!$D$46)</f>
      </c>
      <c r="R773" s="587"/>
      <c r="S773" s="587"/>
      <c r="T773" s="588"/>
      <c r="U773" s="571"/>
      <c r="V773" s="572"/>
      <c r="W773" s="572"/>
      <c r="X773" s="573"/>
    </row>
    <row r="774" spans="1:24" ht="13.5" customHeight="1" thickBot="1">
      <c r="A774" s="584"/>
      <c r="B774" s="585"/>
      <c r="C774" s="578"/>
      <c r="D774" s="589"/>
      <c r="E774" s="590"/>
      <c r="F774" s="590"/>
      <c r="G774" s="591"/>
      <c r="H774" s="574"/>
      <c r="I774" s="575"/>
      <c r="J774" s="575"/>
      <c r="K774" s="576"/>
      <c r="L774" s="291"/>
      <c r="N774" s="584"/>
      <c r="O774" s="585"/>
      <c r="P774" s="578"/>
      <c r="Q774" s="589"/>
      <c r="R774" s="590"/>
      <c r="S774" s="590"/>
      <c r="T774" s="591"/>
      <c r="U774" s="574"/>
      <c r="V774" s="575"/>
      <c r="W774" s="575"/>
      <c r="X774" s="576"/>
    </row>
    <row r="775" spans="1:24" ht="20.25" customHeight="1" thickBot="1" thickTop="1">
      <c r="A775" s="592" t="s">
        <v>289</v>
      </c>
      <c r="B775" s="595" t="s">
        <v>290</v>
      </c>
      <c r="C775" s="596"/>
      <c r="D775" s="596"/>
      <c r="E775" s="597"/>
      <c r="F775" s="598" t="s">
        <v>291</v>
      </c>
      <c r="G775" s="599"/>
      <c r="H775" s="600">
        <f>'①団体情報入力'!$D$5</f>
        <v>0</v>
      </c>
      <c r="I775" s="601"/>
      <c r="J775" s="601"/>
      <c r="K775" s="602"/>
      <c r="L775" s="291"/>
      <c r="N775" s="592" t="s">
        <v>289</v>
      </c>
      <c r="O775" s="595" t="s">
        <v>290</v>
      </c>
      <c r="P775" s="596"/>
      <c r="Q775" s="596"/>
      <c r="R775" s="597"/>
      <c r="S775" s="598" t="s">
        <v>291</v>
      </c>
      <c r="T775" s="599"/>
      <c r="U775" s="600">
        <f>'①団体情報入力'!$D$5</f>
        <v>0</v>
      </c>
      <c r="V775" s="601"/>
      <c r="W775" s="601"/>
      <c r="X775" s="602"/>
    </row>
    <row r="776" spans="1:24" ht="12.75" customHeight="1">
      <c r="A776" s="593"/>
      <c r="B776" s="603"/>
      <c r="C776" s="604"/>
      <c r="D776" s="604"/>
      <c r="E776" s="605"/>
      <c r="F776" s="295" t="s">
        <v>293</v>
      </c>
      <c r="G776" s="270" t="s">
        <v>294</v>
      </c>
      <c r="H776" s="269"/>
      <c r="I776" s="270" t="s">
        <v>264</v>
      </c>
      <c r="J776" s="269"/>
      <c r="K776" s="296" t="s">
        <v>295</v>
      </c>
      <c r="L776" s="297"/>
      <c r="M776" s="298"/>
      <c r="N776" s="593"/>
      <c r="O776" s="603"/>
      <c r="P776" s="604"/>
      <c r="Q776" s="604"/>
      <c r="R776" s="605"/>
      <c r="S776" s="295" t="s">
        <v>293</v>
      </c>
      <c r="T776" s="270" t="s">
        <v>294</v>
      </c>
      <c r="U776" s="269"/>
      <c r="V776" s="270" t="s">
        <v>264</v>
      </c>
      <c r="W776" s="269"/>
      <c r="X776" s="296" t="s">
        <v>295</v>
      </c>
    </row>
    <row r="777" spans="1:24" ht="12.75" customHeight="1">
      <c r="A777" s="593"/>
      <c r="B777" s="606"/>
      <c r="C777" s="607"/>
      <c r="D777" s="607"/>
      <c r="E777" s="608"/>
      <c r="F777" s="612"/>
      <c r="G777" s="614"/>
      <c r="H777" s="615"/>
      <c r="I777" s="618">
        <f>IF('②選手情報入力'!J46="","",'②選手情報入力'!J46)</f>
      </c>
      <c r="J777" s="619"/>
      <c r="K777" s="622"/>
      <c r="L777" s="291"/>
      <c r="N777" s="593"/>
      <c r="O777" s="606"/>
      <c r="P777" s="607"/>
      <c r="Q777" s="607"/>
      <c r="R777" s="608"/>
      <c r="S777" s="612"/>
      <c r="T777" s="614"/>
      <c r="U777" s="615"/>
      <c r="V777" s="618">
        <f>IF('②選手情報入力'!M46="","",'②選手情報入力'!M46)</f>
      </c>
      <c r="W777" s="619"/>
      <c r="X777" s="622"/>
    </row>
    <row r="778" spans="1:24" ht="12.75" customHeight="1">
      <c r="A778" s="594"/>
      <c r="B778" s="609"/>
      <c r="C778" s="610"/>
      <c r="D778" s="610"/>
      <c r="E778" s="611"/>
      <c r="F778" s="613"/>
      <c r="G778" s="616"/>
      <c r="H778" s="617"/>
      <c r="I778" s="620"/>
      <c r="J778" s="621"/>
      <c r="K778" s="623"/>
      <c r="L778" s="291"/>
      <c r="N778" s="594"/>
      <c r="O778" s="609"/>
      <c r="P778" s="610"/>
      <c r="Q778" s="610"/>
      <c r="R778" s="611"/>
      <c r="S778" s="613"/>
      <c r="T778" s="616"/>
      <c r="U778" s="617"/>
      <c r="V778" s="620"/>
      <c r="W778" s="621"/>
      <c r="X778" s="623"/>
    </row>
    <row r="779" spans="1:24" ht="14.25" customHeight="1">
      <c r="A779" s="339" t="s">
        <v>296</v>
      </c>
      <c r="B779" s="537"/>
      <c r="C779" s="538"/>
      <c r="D779" s="538"/>
      <c r="E779" s="539"/>
      <c r="F779" s="543"/>
      <c r="G779" s="545"/>
      <c r="H779" s="546"/>
      <c r="I779" s="549" t="str">
        <f>IF('②選手情報入力'!K46="","同上",'②選手情報入力'!K46)</f>
        <v>同上</v>
      </c>
      <c r="J779" s="550"/>
      <c r="K779" s="534"/>
      <c r="L779" s="291"/>
      <c r="N779" s="339" t="s">
        <v>296</v>
      </c>
      <c r="O779" s="537"/>
      <c r="P779" s="538"/>
      <c r="Q779" s="538"/>
      <c r="R779" s="539"/>
      <c r="S779" s="543"/>
      <c r="T779" s="545"/>
      <c r="U779" s="546"/>
      <c r="V779" s="549" t="str">
        <f>IF('②選手情報入力'!N46="","同上",'②選手情報入力'!N46)</f>
        <v>同上</v>
      </c>
      <c r="W779" s="550"/>
      <c r="X779" s="534"/>
    </row>
    <row r="780" spans="1:24" ht="15" customHeight="1" thickBot="1">
      <c r="A780" s="340" t="s">
        <v>297</v>
      </c>
      <c r="B780" s="540"/>
      <c r="C780" s="541"/>
      <c r="D780" s="541"/>
      <c r="E780" s="542"/>
      <c r="F780" s="544"/>
      <c r="G780" s="547"/>
      <c r="H780" s="548"/>
      <c r="I780" s="551"/>
      <c r="J780" s="552"/>
      <c r="K780" s="535"/>
      <c r="L780" s="291"/>
      <c r="N780" s="340" t="s">
        <v>297</v>
      </c>
      <c r="O780" s="540"/>
      <c r="P780" s="541"/>
      <c r="Q780" s="541"/>
      <c r="R780" s="542"/>
      <c r="S780" s="544"/>
      <c r="T780" s="547"/>
      <c r="U780" s="548"/>
      <c r="V780" s="551"/>
      <c r="W780" s="552"/>
      <c r="X780" s="535"/>
    </row>
    <row r="781" spans="1:24" ht="15" thickBot="1">
      <c r="A781" s="299" t="s">
        <v>298</v>
      </c>
      <c r="B781" s="300" t="s">
        <v>299</v>
      </c>
      <c r="C781" s="301"/>
      <c r="D781" s="301"/>
      <c r="E781" s="301"/>
      <c r="F781" s="301"/>
      <c r="G781" s="301"/>
      <c r="H781" s="301"/>
      <c r="I781" s="301"/>
      <c r="J781" s="301"/>
      <c r="K781" s="302"/>
      <c r="L781" s="291"/>
      <c r="N781" s="299" t="s">
        <v>298</v>
      </c>
      <c r="O781" s="300" t="s">
        <v>299</v>
      </c>
      <c r="P781" s="301"/>
      <c r="Q781" s="301"/>
      <c r="R781" s="301"/>
      <c r="S781" s="301"/>
      <c r="T781" s="301"/>
      <c r="U781" s="301"/>
      <c r="V781" s="301"/>
      <c r="W781" s="301"/>
      <c r="X781" s="302"/>
    </row>
    <row r="782" spans="1:24" ht="13.5">
      <c r="A782" s="303"/>
      <c r="B782" s="280"/>
      <c r="C782" s="280"/>
      <c r="D782" s="280"/>
      <c r="E782" s="280"/>
      <c r="F782" s="280"/>
      <c r="G782" s="280"/>
      <c r="H782" s="280"/>
      <c r="I782" s="280"/>
      <c r="J782" s="280"/>
      <c r="K782" s="281"/>
      <c r="L782" s="291"/>
      <c r="N782" s="303"/>
      <c r="O782" s="280"/>
      <c r="P782" s="280"/>
      <c r="Q782" s="280"/>
      <c r="R782" s="280"/>
      <c r="S782" s="280"/>
      <c r="T782" s="280"/>
      <c r="U782" s="280"/>
      <c r="V782" s="280"/>
      <c r="W782" s="280"/>
      <c r="X782" s="281"/>
    </row>
    <row r="783" spans="1:25" ht="14.25">
      <c r="A783" s="304" t="s">
        <v>273</v>
      </c>
      <c r="B783" s="280"/>
      <c r="C783" s="280"/>
      <c r="D783" s="280"/>
      <c r="E783" s="280"/>
      <c r="F783" s="280"/>
      <c r="G783" s="280"/>
      <c r="H783" s="280"/>
      <c r="I783" s="279"/>
      <c r="J783" s="282"/>
      <c r="K783" s="530" t="s">
        <v>364</v>
      </c>
      <c r="L783" s="531"/>
      <c r="M783" s="306"/>
      <c r="N783" s="304" t="s">
        <v>273</v>
      </c>
      <c r="O783" s="280"/>
      <c r="P783" s="280"/>
      <c r="Q783" s="280"/>
      <c r="R783" s="280"/>
      <c r="S783" s="280"/>
      <c r="T783" s="280"/>
      <c r="U783" s="280"/>
      <c r="V783" s="279"/>
      <c r="W783" s="282"/>
      <c r="X783" s="530" t="s">
        <v>364</v>
      </c>
      <c r="Y783" s="531"/>
    </row>
    <row r="784" spans="1:25" ht="14.25">
      <c r="A784" s="304" t="s">
        <v>274</v>
      </c>
      <c r="B784" s="280"/>
      <c r="C784" s="280"/>
      <c r="D784" s="280"/>
      <c r="E784" s="280"/>
      <c r="F784" s="280"/>
      <c r="G784" s="280"/>
      <c r="H784" s="280"/>
      <c r="I784" s="279"/>
      <c r="J784" s="282"/>
      <c r="K784" s="532" t="s">
        <v>300</v>
      </c>
      <c r="L784" s="533"/>
      <c r="M784" s="306"/>
      <c r="N784" s="304" t="s">
        <v>274</v>
      </c>
      <c r="O784" s="280"/>
      <c r="P784" s="280"/>
      <c r="Q784" s="280"/>
      <c r="R784" s="280"/>
      <c r="S784" s="280"/>
      <c r="T784" s="280"/>
      <c r="U784" s="280"/>
      <c r="V784" s="279"/>
      <c r="W784" s="282"/>
      <c r="X784" s="532" t="s">
        <v>300</v>
      </c>
      <c r="Y784" s="533"/>
    </row>
    <row r="785" spans="1:25" ht="14.25">
      <c r="A785" s="304" t="s">
        <v>275</v>
      </c>
      <c r="B785" s="280"/>
      <c r="C785" s="280"/>
      <c r="D785" s="280"/>
      <c r="E785" s="280"/>
      <c r="F785" s="280"/>
      <c r="G785" s="280"/>
      <c r="H785" s="280"/>
      <c r="I785" s="279"/>
      <c r="J785" s="282"/>
      <c r="K785" s="528" t="s">
        <v>301</v>
      </c>
      <c r="L785" s="529"/>
      <c r="M785" s="306"/>
      <c r="N785" s="304" t="s">
        <v>275</v>
      </c>
      <c r="O785" s="280"/>
      <c r="P785" s="280"/>
      <c r="Q785" s="280"/>
      <c r="R785" s="280"/>
      <c r="S785" s="280"/>
      <c r="T785" s="280"/>
      <c r="U785" s="280"/>
      <c r="V785" s="279"/>
      <c r="W785" s="282"/>
      <c r="X785" s="528" t="s">
        <v>301</v>
      </c>
      <c r="Y785" s="529"/>
    </row>
    <row r="786" spans="1:24" ht="14.25">
      <c r="A786" s="307"/>
      <c r="B786" s="308"/>
      <c r="C786" s="308"/>
      <c r="D786" s="308"/>
      <c r="E786" s="308"/>
      <c r="F786" s="308"/>
      <c r="G786" s="308"/>
      <c r="H786" s="308"/>
      <c r="I786" s="308"/>
      <c r="J786" s="309"/>
      <c r="K786" s="310"/>
      <c r="L786" s="305"/>
      <c r="M786" s="311"/>
      <c r="N786" s="307"/>
      <c r="O786" s="308"/>
      <c r="P786" s="308"/>
      <c r="Q786" s="308"/>
      <c r="R786" s="308"/>
      <c r="S786" s="308"/>
      <c r="T786" s="308"/>
      <c r="U786" s="308"/>
      <c r="V786" s="308"/>
      <c r="W786" s="309"/>
      <c r="X786" s="310"/>
    </row>
    <row r="787" spans="1:24" ht="8.25" customHeight="1">
      <c r="A787" s="312"/>
      <c r="B787" s="313"/>
      <c r="C787" s="313"/>
      <c r="D787" s="313"/>
      <c r="E787" s="313"/>
      <c r="F787" s="313"/>
      <c r="G787" s="313"/>
      <c r="H787" s="313"/>
      <c r="I787" s="313"/>
      <c r="J787" s="314"/>
      <c r="K787" s="315"/>
      <c r="L787" s="316"/>
      <c r="M787" s="317"/>
      <c r="N787" s="312"/>
      <c r="O787" s="313"/>
      <c r="P787" s="313"/>
      <c r="Q787" s="313"/>
      <c r="R787" s="313"/>
      <c r="S787" s="313"/>
      <c r="T787" s="313"/>
      <c r="U787" s="313"/>
      <c r="V787" s="313"/>
      <c r="W787" s="314"/>
      <c r="X787" s="315"/>
    </row>
    <row r="788" spans="1:25" ht="26.25">
      <c r="A788" s="536" t="s">
        <v>362</v>
      </c>
      <c r="B788" s="536"/>
      <c r="C788" s="536"/>
      <c r="D788" s="536"/>
      <c r="E788" s="536"/>
      <c r="F788" s="536"/>
      <c r="G788" s="536"/>
      <c r="H788" s="536"/>
      <c r="I788" s="536"/>
      <c r="J788" s="536"/>
      <c r="K788" s="536"/>
      <c r="L788" s="291">
        <v>38</v>
      </c>
      <c r="N788" s="536" t="s">
        <v>362</v>
      </c>
      <c r="O788" s="536"/>
      <c r="P788" s="536"/>
      <c r="Q788" s="536"/>
      <c r="R788" s="536"/>
      <c r="S788" s="536"/>
      <c r="T788" s="536"/>
      <c r="U788" s="536"/>
      <c r="V788" s="536"/>
      <c r="W788" s="536"/>
      <c r="X788" s="536"/>
      <c r="Y788" s="256">
        <v>38</v>
      </c>
    </row>
    <row r="789" spans="1:23" ht="14.25" thickBot="1">
      <c r="A789" s="258"/>
      <c r="C789" s="259"/>
      <c r="D789" s="259" t="s">
        <v>303</v>
      </c>
      <c r="J789" s="292" t="s">
        <v>255</v>
      </c>
      <c r="L789" s="291"/>
      <c r="N789" s="258"/>
      <c r="P789" s="259"/>
      <c r="Q789" s="259" t="s">
        <v>303</v>
      </c>
      <c r="W789" s="292" t="s">
        <v>255</v>
      </c>
    </row>
    <row r="790" spans="1:24" ht="19.5" customHeight="1" thickBot="1">
      <c r="A790" s="261"/>
      <c r="B790" s="553" t="s">
        <v>279</v>
      </c>
      <c r="C790" s="554"/>
      <c r="D790" s="555">
        <f>IF('②選手情報入力'!I47="","",'②選手情報入力'!I47)</f>
      </c>
      <c r="E790" s="556"/>
      <c r="F790" s="556"/>
      <c r="G790" s="557"/>
      <c r="H790" s="320" t="s">
        <v>280</v>
      </c>
      <c r="I790" s="321"/>
      <c r="J790" s="322"/>
      <c r="K790" s="323"/>
      <c r="L790" s="291"/>
      <c r="N790" s="261"/>
      <c r="O790" s="553" t="s">
        <v>279</v>
      </c>
      <c r="P790" s="554"/>
      <c r="Q790" s="555">
        <f>IF('②選手情報入力'!L47="","",'②選手情報入力'!L47)</f>
      </c>
      <c r="R790" s="556"/>
      <c r="S790" s="556"/>
      <c r="T790" s="557"/>
      <c r="U790" s="320" t="s">
        <v>280</v>
      </c>
      <c r="V790" s="321"/>
      <c r="W790" s="322"/>
      <c r="X790" s="323"/>
    </row>
    <row r="791" spans="1:24" ht="21" customHeight="1">
      <c r="A791" s="264" t="s">
        <v>282</v>
      </c>
      <c r="B791" s="564">
        <f>IF('②選手情報入力'!$G$47="","",'②選手情報入力'!$G$47)</f>
      </c>
      <c r="C791" s="565"/>
      <c r="D791" s="558"/>
      <c r="E791" s="559"/>
      <c r="F791" s="559"/>
      <c r="G791" s="560"/>
      <c r="H791" s="568"/>
      <c r="I791" s="569"/>
      <c r="J791" s="569"/>
      <c r="K791" s="570"/>
      <c r="L791" s="291"/>
      <c r="N791" s="264" t="s">
        <v>282</v>
      </c>
      <c r="O791" s="564">
        <f>IF('②選手情報入力'!$G$47="","",'②選手情報入力'!$G$47)</f>
      </c>
      <c r="P791" s="565"/>
      <c r="Q791" s="558"/>
      <c r="R791" s="559"/>
      <c r="S791" s="559"/>
      <c r="T791" s="560"/>
      <c r="U791" s="568"/>
      <c r="V791" s="569"/>
      <c r="W791" s="569"/>
      <c r="X791" s="570"/>
    </row>
    <row r="792" spans="1:24" ht="19.5" customHeight="1" thickBot="1">
      <c r="A792" s="266"/>
      <c r="B792" s="566"/>
      <c r="C792" s="567"/>
      <c r="D792" s="561"/>
      <c r="E792" s="562"/>
      <c r="F792" s="562"/>
      <c r="G792" s="563"/>
      <c r="H792" s="571"/>
      <c r="I792" s="572"/>
      <c r="J792" s="572"/>
      <c r="K792" s="573"/>
      <c r="L792" s="291"/>
      <c r="N792" s="266"/>
      <c r="O792" s="566"/>
      <c r="P792" s="567"/>
      <c r="Q792" s="561"/>
      <c r="R792" s="562"/>
      <c r="S792" s="562"/>
      <c r="T792" s="563"/>
      <c r="U792" s="571"/>
      <c r="V792" s="572"/>
      <c r="W792" s="572"/>
      <c r="X792" s="573"/>
    </row>
    <row r="793" spans="1:24" ht="14.25">
      <c r="A793" s="293" t="s">
        <v>6</v>
      </c>
      <c r="B793" s="294"/>
      <c r="C793" s="270" t="s">
        <v>271</v>
      </c>
      <c r="D793" s="579">
        <f>IF('②選手情報入力'!$E$47="","",'②選手情報入力'!$E$47)</f>
      </c>
      <c r="E793" s="580"/>
      <c r="F793" s="580"/>
      <c r="G793" s="581"/>
      <c r="H793" s="571"/>
      <c r="I793" s="572"/>
      <c r="J793" s="572"/>
      <c r="K793" s="573"/>
      <c r="L793" s="291"/>
      <c r="N793" s="293" t="s">
        <v>6</v>
      </c>
      <c r="O793" s="294"/>
      <c r="P793" s="270" t="s">
        <v>271</v>
      </c>
      <c r="Q793" s="579">
        <f>IF('②選手情報入力'!$E$47="","",'②選手情報入力'!$E$47)</f>
      </c>
      <c r="R793" s="580"/>
      <c r="S793" s="580"/>
      <c r="T793" s="581"/>
      <c r="U793" s="571"/>
      <c r="V793" s="572"/>
      <c r="W793" s="572"/>
      <c r="X793" s="573"/>
    </row>
    <row r="794" spans="1:24" ht="14.25" customHeight="1">
      <c r="A794" s="582">
        <f>IF('②選手情報入力'!$B$47="","",'②選手情報入力'!$B$47)</f>
      </c>
      <c r="B794" s="583"/>
      <c r="C794" s="577" t="s">
        <v>286</v>
      </c>
      <c r="D794" s="586">
        <f>IF('②選手情報入力'!$D$47="","",'②選手情報入力'!$D$47)</f>
      </c>
      <c r="E794" s="587"/>
      <c r="F794" s="587"/>
      <c r="G794" s="588"/>
      <c r="H794" s="571"/>
      <c r="I794" s="572"/>
      <c r="J794" s="572"/>
      <c r="K794" s="573"/>
      <c r="L794" s="291"/>
      <c r="N794" s="582">
        <f>IF('②選手情報入力'!$B$47="","",'②選手情報入力'!$B$47)</f>
      </c>
      <c r="O794" s="583"/>
      <c r="P794" s="577" t="s">
        <v>286</v>
      </c>
      <c r="Q794" s="586">
        <f>IF('②選手情報入力'!$D$47="","",'②選手情報入力'!$D$47)</f>
      </c>
      <c r="R794" s="587"/>
      <c r="S794" s="587"/>
      <c r="T794" s="588"/>
      <c r="U794" s="571"/>
      <c r="V794" s="572"/>
      <c r="W794" s="572"/>
      <c r="X794" s="573"/>
    </row>
    <row r="795" spans="1:24" ht="13.5" customHeight="1" thickBot="1">
      <c r="A795" s="584"/>
      <c r="B795" s="585"/>
      <c r="C795" s="578"/>
      <c r="D795" s="589"/>
      <c r="E795" s="590"/>
      <c r="F795" s="590"/>
      <c r="G795" s="591"/>
      <c r="H795" s="574"/>
      <c r="I795" s="575"/>
      <c r="J795" s="575"/>
      <c r="K795" s="576"/>
      <c r="L795" s="291"/>
      <c r="N795" s="584"/>
      <c r="O795" s="585"/>
      <c r="P795" s="578"/>
      <c r="Q795" s="589"/>
      <c r="R795" s="590"/>
      <c r="S795" s="590"/>
      <c r="T795" s="591"/>
      <c r="U795" s="574"/>
      <c r="V795" s="575"/>
      <c r="W795" s="575"/>
      <c r="X795" s="576"/>
    </row>
    <row r="796" spans="1:24" ht="20.25" customHeight="1" thickBot="1" thickTop="1">
      <c r="A796" s="592" t="s">
        <v>289</v>
      </c>
      <c r="B796" s="595" t="s">
        <v>290</v>
      </c>
      <c r="C796" s="596"/>
      <c r="D796" s="596"/>
      <c r="E796" s="597"/>
      <c r="F796" s="598" t="s">
        <v>291</v>
      </c>
      <c r="G796" s="599"/>
      <c r="H796" s="600">
        <f>'①団体情報入力'!$D$5</f>
        <v>0</v>
      </c>
      <c r="I796" s="601"/>
      <c r="J796" s="601"/>
      <c r="K796" s="602"/>
      <c r="L796" s="291"/>
      <c r="N796" s="592" t="s">
        <v>289</v>
      </c>
      <c r="O796" s="595" t="s">
        <v>290</v>
      </c>
      <c r="P796" s="596"/>
      <c r="Q796" s="596"/>
      <c r="R796" s="597"/>
      <c r="S796" s="598" t="s">
        <v>291</v>
      </c>
      <c r="T796" s="599"/>
      <c r="U796" s="600">
        <f>'①団体情報入力'!$D$5</f>
        <v>0</v>
      </c>
      <c r="V796" s="601"/>
      <c r="W796" s="601"/>
      <c r="X796" s="602"/>
    </row>
    <row r="797" spans="1:24" ht="12.75" customHeight="1">
      <c r="A797" s="593"/>
      <c r="B797" s="603"/>
      <c r="C797" s="604"/>
      <c r="D797" s="604"/>
      <c r="E797" s="605"/>
      <c r="F797" s="295" t="s">
        <v>293</v>
      </c>
      <c r="G797" s="270" t="s">
        <v>294</v>
      </c>
      <c r="H797" s="269"/>
      <c r="I797" s="270" t="s">
        <v>264</v>
      </c>
      <c r="J797" s="269"/>
      <c r="K797" s="296" t="s">
        <v>295</v>
      </c>
      <c r="L797" s="297"/>
      <c r="M797" s="298"/>
      <c r="N797" s="593"/>
      <c r="O797" s="603"/>
      <c r="P797" s="604"/>
      <c r="Q797" s="604"/>
      <c r="R797" s="605"/>
      <c r="S797" s="295" t="s">
        <v>293</v>
      </c>
      <c r="T797" s="270" t="s">
        <v>294</v>
      </c>
      <c r="U797" s="269"/>
      <c r="V797" s="270" t="s">
        <v>264</v>
      </c>
      <c r="W797" s="269"/>
      <c r="X797" s="296" t="s">
        <v>295</v>
      </c>
    </row>
    <row r="798" spans="1:24" ht="12.75" customHeight="1">
      <c r="A798" s="593"/>
      <c r="B798" s="606"/>
      <c r="C798" s="607"/>
      <c r="D798" s="607"/>
      <c r="E798" s="608"/>
      <c r="F798" s="612"/>
      <c r="G798" s="614"/>
      <c r="H798" s="615"/>
      <c r="I798" s="618">
        <f>IF('②選手情報入力'!J47="","",'②選手情報入力'!J47)</f>
      </c>
      <c r="J798" s="619"/>
      <c r="K798" s="622"/>
      <c r="L798" s="291"/>
      <c r="N798" s="593"/>
      <c r="O798" s="606"/>
      <c r="P798" s="607"/>
      <c r="Q798" s="607"/>
      <c r="R798" s="608"/>
      <c r="S798" s="612"/>
      <c r="T798" s="614"/>
      <c r="U798" s="615"/>
      <c r="V798" s="618">
        <f>IF('②選手情報入力'!M47="","",'②選手情報入力'!M47)</f>
      </c>
      <c r="W798" s="619"/>
      <c r="X798" s="622"/>
    </row>
    <row r="799" spans="1:24" ht="12.75" customHeight="1">
      <c r="A799" s="594"/>
      <c r="B799" s="609"/>
      <c r="C799" s="610"/>
      <c r="D799" s="610"/>
      <c r="E799" s="611"/>
      <c r="F799" s="613"/>
      <c r="G799" s="616"/>
      <c r="H799" s="617"/>
      <c r="I799" s="620"/>
      <c r="J799" s="621"/>
      <c r="K799" s="623"/>
      <c r="L799" s="291"/>
      <c r="N799" s="594"/>
      <c r="O799" s="609"/>
      <c r="P799" s="610"/>
      <c r="Q799" s="610"/>
      <c r="R799" s="611"/>
      <c r="S799" s="613"/>
      <c r="T799" s="616"/>
      <c r="U799" s="617"/>
      <c r="V799" s="620"/>
      <c r="W799" s="621"/>
      <c r="X799" s="623"/>
    </row>
    <row r="800" spans="1:24" ht="14.25" customHeight="1">
      <c r="A800" s="339" t="s">
        <v>296</v>
      </c>
      <c r="B800" s="537"/>
      <c r="C800" s="538"/>
      <c r="D800" s="538"/>
      <c r="E800" s="539"/>
      <c r="F800" s="543"/>
      <c r="G800" s="545"/>
      <c r="H800" s="546"/>
      <c r="I800" s="549" t="str">
        <f>IF('②選手情報入力'!K47="","同上",'②選手情報入力'!K47)</f>
        <v>同上</v>
      </c>
      <c r="J800" s="550"/>
      <c r="K800" s="534"/>
      <c r="L800" s="291"/>
      <c r="N800" s="339" t="s">
        <v>296</v>
      </c>
      <c r="O800" s="537"/>
      <c r="P800" s="538"/>
      <c r="Q800" s="538"/>
      <c r="R800" s="539"/>
      <c r="S800" s="543"/>
      <c r="T800" s="545"/>
      <c r="U800" s="546"/>
      <c r="V800" s="549" t="str">
        <f>IF('②選手情報入力'!N47="","同上",'②選手情報入力'!N47)</f>
        <v>同上</v>
      </c>
      <c r="W800" s="550"/>
      <c r="X800" s="534"/>
    </row>
    <row r="801" spans="1:24" ht="15" customHeight="1" thickBot="1">
      <c r="A801" s="340" t="s">
        <v>297</v>
      </c>
      <c r="B801" s="540"/>
      <c r="C801" s="541"/>
      <c r="D801" s="541"/>
      <c r="E801" s="542"/>
      <c r="F801" s="544"/>
      <c r="G801" s="547"/>
      <c r="H801" s="548"/>
      <c r="I801" s="551"/>
      <c r="J801" s="552"/>
      <c r="K801" s="535"/>
      <c r="L801" s="291"/>
      <c r="N801" s="340" t="s">
        <v>297</v>
      </c>
      <c r="O801" s="540"/>
      <c r="P801" s="541"/>
      <c r="Q801" s="541"/>
      <c r="R801" s="542"/>
      <c r="S801" s="544"/>
      <c r="T801" s="547"/>
      <c r="U801" s="548"/>
      <c r="V801" s="551"/>
      <c r="W801" s="552"/>
      <c r="X801" s="535"/>
    </row>
    <row r="802" spans="1:24" ht="15" thickBot="1">
      <c r="A802" s="299" t="s">
        <v>298</v>
      </c>
      <c r="B802" s="300" t="s">
        <v>299</v>
      </c>
      <c r="C802" s="301"/>
      <c r="D802" s="301"/>
      <c r="E802" s="301"/>
      <c r="F802" s="301"/>
      <c r="G802" s="301"/>
      <c r="H802" s="301"/>
      <c r="I802" s="301"/>
      <c r="J802" s="301"/>
      <c r="K802" s="302"/>
      <c r="L802" s="291"/>
      <c r="N802" s="299" t="s">
        <v>298</v>
      </c>
      <c r="O802" s="300" t="s">
        <v>299</v>
      </c>
      <c r="P802" s="301"/>
      <c r="Q802" s="301"/>
      <c r="R802" s="301"/>
      <c r="S802" s="301"/>
      <c r="T802" s="301"/>
      <c r="U802" s="301"/>
      <c r="V802" s="301"/>
      <c r="W802" s="301"/>
      <c r="X802" s="302"/>
    </row>
    <row r="803" spans="1:24" ht="13.5">
      <c r="A803" s="303"/>
      <c r="B803" s="280"/>
      <c r="C803" s="280"/>
      <c r="D803" s="280"/>
      <c r="E803" s="280"/>
      <c r="F803" s="280"/>
      <c r="G803" s="280"/>
      <c r="H803" s="280"/>
      <c r="I803" s="280"/>
      <c r="J803" s="280"/>
      <c r="K803" s="281"/>
      <c r="L803" s="291"/>
      <c r="N803" s="303"/>
      <c r="O803" s="280"/>
      <c r="P803" s="280"/>
      <c r="Q803" s="280"/>
      <c r="R803" s="280"/>
      <c r="S803" s="280"/>
      <c r="T803" s="280"/>
      <c r="U803" s="280"/>
      <c r="V803" s="280"/>
      <c r="W803" s="280"/>
      <c r="X803" s="281"/>
    </row>
    <row r="804" spans="1:25" ht="14.25">
      <c r="A804" s="304" t="s">
        <v>273</v>
      </c>
      <c r="B804" s="280"/>
      <c r="C804" s="280"/>
      <c r="D804" s="280"/>
      <c r="E804" s="280"/>
      <c r="F804" s="280"/>
      <c r="G804" s="280"/>
      <c r="H804" s="280"/>
      <c r="I804" s="279"/>
      <c r="J804" s="282"/>
      <c r="K804" s="383" t="s">
        <v>364</v>
      </c>
      <c r="L804" s="386"/>
      <c r="M804" s="306"/>
      <c r="N804" s="304" t="s">
        <v>273</v>
      </c>
      <c r="O804" s="280"/>
      <c r="P804" s="280"/>
      <c r="Q804" s="280"/>
      <c r="R804" s="280"/>
      <c r="S804" s="280"/>
      <c r="T804" s="280"/>
      <c r="U804" s="280"/>
      <c r="V804" s="279"/>
      <c r="W804" s="282"/>
      <c r="X804" s="383" t="s">
        <v>364</v>
      </c>
      <c r="Y804" s="386"/>
    </row>
    <row r="805" spans="1:25" ht="14.25">
      <c r="A805" s="304" t="s">
        <v>274</v>
      </c>
      <c r="B805" s="280"/>
      <c r="C805" s="280"/>
      <c r="D805" s="280"/>
      <c r="E805" s="280"/>
      <c r="F805" s="280"/>
      <c r="G805" s="280"/>
      <c r="H805" s="280"/>
      <c r="I805" s="279"/>
      <c r="J805" s="282"/>
      <c r="K805" s="384" t="s">
        <v>300</v>
      </c>
      <c r="L805" s="387"/>
      <c r="M805" s="306"/>
      <c r="N805" s="304" t="s">
        <v>274</v>
      </c>
      <c r="O805" s="280"/>
      <c r="P805" s="280"/>
      <c r="Q805" s="280"/>
      <c r="R805" s="280"/>
      <c r="S805" s="280"/>
      <c r="T805" s="280"/>
      <c r="U805" s="280"/>
      <c r="V805" s="279"/>
      <c r="W805" s="282"/>
      <c r="X805" s="384" t="s">
        <v>300</v>
      </c>
      <c r="Y805" s="387"/>
    </row>
    <row r="806" spans="1:25" ht="14.25">
      <c r="A806" s="304" t="s">
        <v>275</v>
      </c>
      <c r="B806" s="280"/>
      <c r="C806" s="280"/>
      <c r="D806" s="280"/>
      <c r="E806" s="280"/>
      <c r="F806" s="280"/>
      <c r="G806" s="280"/>
      <c r="H806" s="280"/>
      <c r="I806" s="279"/>
      <c r="J806" s="282"/>
      <c r="K806" s="385" t="s">
        <v>301</v>
      </c>
      <c r="L806" s="388"/>
      <c r="M806" s="306"/>
      <c r="N806" s="304" t="s">
        <v>275</v>
      </c>
      <c r="O806" s="280"/>
      <c r="P806" s="280"/>
      <c r="Q806" s="280"/>
      <c r="R806" s="280"/>
      <c r="S806" s="280"/>
      <c r="T806" s="280"/>
      <c r="U806" s="280"/>
      <c r="V806" s="279"/>
      <c r="W806" s="282"/>
      <c r="X806" s="385" t="s">
        <v>301</v>
      </c>
      <c r="Y806" s="388"/>
    </row>
    <row r="807" spans="1:24" ht="45" customHeight="1">
      <c r="A807" s="307"/>
      <c r="B807" s="308"/>
      <c r="C807" s="308"/>
      <c r="D807" s="308"/>
      <c r="E807" s="308"/>
      <c r="F807" s="308"/>
      <c r="G807" s="308"/>
      <c r="H807" s="308"/>
      <c r="I807" s="308"/>
      <c r="J807" s="309"/>
      <c r="K807" s="310"/>
      <c r="L807" s="305"/>
      <c r="M807" s="311"/>
      <c r="N807" s="307"/>
      <c r="O807" s="308"/>
      <c r="P807" s="308"/>
      <c r="Q807" s="308"/>
      <c r="R807" s="308"/>
      <c r="S807" s="308"/>
      <c r="T807" s="308"/>
      <c r="U807" s="308"/>
      <c r="V807" s="308"/>
      <c r="W807" s="309"/>
      <c r="X807" s="310"/>
    </row>
    <row r="808" spans="1:25" ht="71.25" customHeight="1">
      <c r="A808" s="312"/>
      <c r="B808" s="313"/>
      <c r="C808" s="313"/>
      <c r="D808" s="313"/>
      <c r="E808" s="313"/>
      <c r="F808" s="313"/>
      <c r="G808" s="313"/>
      <c r="H808" s="313"/>
      <c r="I808" s="313"/>
      <c r="J808" s="314"/>
      <c r="K808" s="315"/>
      <c r="L808" s="316"/>
      <c r="M808" s="317"/>
      <c r="N808" s="312"/>
      <c r="O808" s="313"/>
      <c r="P808" s="313"/>
      <c r="Q808" s="313"/>
      <c r="R808" s="313"/>
      <c r="S808" s="313"/>
      <c r="T808" s="313"/>
      <c r="U808" s="313"/>
      <c r="V808" s="313"/>
      <c r="W808" s="314"/>
      <c r="X808" s="315"/>
      <c r="Y808" s="318"/>
    </row>
    <row r="809" spans="1:25" ht="26.25">
      <c r="A809" s="536" t="s">
        <v>362</v>
      </c>
      <c r="B809" s="536"/>
      <c r="C809" s="536"/>
      <c r="D809" s="536"/>
      <c r="E809" s="536"/>
      <c r="F809" s="536"/>
      <c r="G809" s="536"/>
      <c r="H809" s="536"/>
      <c r="I809" s="536"/>
      <c r="J809" s="536"/>
      <c r="K809" s="536"/>
      <c r="L809" s="291">
        <v>39</v>
      </c>
      <c r="N809" s="536" t="s">
        <v>362</v>
      </c>
      <c r="O809" s="536"/>
      <c r="P809" s="536"/>
      <c r="Q809" s="536"/>
      <c r="R809" s="536"/>
      <c r="S809" s="536"/>
      <c r="T809" s="536"/>
      <c r="U809" s="536"/>
      <c r="V809" s="536"/>
      <c r="W809" s="536"/>
      <c r="X809" s="536"/>
      <c r="Y809" s="256">
        <v>39</v>
      </c>
    </row>
    <row r="810" spans="1:23" ht="14.25" thickBot="1">
      <c r="A810" s="258"/>
      <c r="C810" s="259"/>
      <c r="D810" s="259" t="s">
        <v>303</v>
      </c>
      <c r="J810" s="292" t="s">
        <v>255</v>
      </c>
      <c r="L810" s="291"/>
      <c r="N810" s="258"/>
      <c r="P810" s="259"/>
      <c r="Q810" s="259" t="s">
        <v>303</v>
      </c>
      <c r="W810" s="292" t="s">
        <v>255</v>
      </c>
    </row>
    <row r="811" spans="1:24" ht="19.5" customHeight="1" thickBot="1">
      <c r="A811" s="261"/>
      <c r="B811" s="553" t="s">
        <v>279</v>
      </c>
      <c r="C811" s="554"/>
      <c r="D811" s="555">
        <f>IF('②選手情報入力'!I48="","",'②選手情報入力'!I48)</f>
      </c>
      <c r="E811" s="556"/>
      <c r="F811" s="556"/>
      <c r="G811" s="557"/>
      <c r="H811" s="320" t="s">
        <v>280</v>
      </c>
      <c r="I811" s="321"/>
      <c r="J811" s="322"/>
      <c r="K811" s="323"/>
      <c r="L811" s="291"/>
      <c r="N811" s="261"/>
      <c r="O811" s="553" t="s">
        <v>279</v>
      </c>
      <c r="P811" s="554"/>
      <c r="Q811" s="555">
        <f>IF('②選手情報入力'!L48="","",'②選手情報入力'!L48)</f>
      </c>
      <c r="R811" s="556"/>
      <c r="S811" s="556"/>
      <c r="T811" s="557"/>
      <c r="U811" s="320" t="s">
        <v>280</v>
      </c>
      <c r="V811" s="321"/>
      <c r="W811" s="322"/>
      <c r="X811" s="323"/>
    </row>
    <row r="812" spans="1:24" ht="21" customHeight="1">
      <c r="A812" s="264" t="s">
        <v>282</v>
      </c>
      <c r="B812" s="564">
        <f>IF('②選手情報入力'!$G$48="","",'②選手情報入力'!$G$48)</f>
      </c>
      <c r="C812" s="565"/>
      <c r="D812" s="558"/>
      <c r="E812" s="559"/>
      <c r="F812" s="559"/>
      <c r="G812" s="560"/>
      <c r="H812" s="568"/>
      <c r="I812" s="569"/>
      <c r="J812" s="569"/>
      <c r="K812" s="570"/>
      <c r="L812" s="291"/>
      <c r="N812" s="264" t="s">
        <v>282</v>
      </c>
      <c r="O812" s="564">
        <f>IF('②選手情報入力'!$G$48="","",'②選手情報入力'!$G$48)</f>
      </c>
      <c r="P812" s="565"/>
      <c r="Q812" s="558"/>
      <c r="R812" s="559"/>
      <c r="S812" s="559"/>
      <c r="T812" s="560"/>
      <c r="U812" s="568"/>
      <c r="V812" s="569"/>
      <c r="W812" s="569"/>
      <c r="X812" s="570"/>
    </row>
    <row r="813" spans="1:24" ht="19.5" customHeight="1" thickBot="1">
      <c r="A813" s="266"/>
      <c r="B813" s="566"/>
      <c r="C813" s="567"/>
      <c r="D813" s="561"/>
      <c r="E813" s="562"/>
      <c r="F813" s="562"/>
      <c r="G813" s="563"/>
      <c r="H813" s="571"/>
      <c r="I813" s="572"/>
      <c r="J813" s="572"/>
      <c r="K813" s="573"/>
      <c r="L813" s="291"/>
      <c r="N813" s="266"/>
      <c r="O813" s="566"/>
      <c r="P813" s="567"/>
      <c r="Q813" s="561"/>
      <c r="R813" s="562"/>
      <c r="S813" s="562"/>
      <c r="T813" s="563"/>
      <c r="U813" s="571"/>
      <c r="V813" s="572"/>
      <c r="W813" s="572"/>
      <c r="X813" s="573"/>
    </row>
    <row r="814" spans="1:24" ht="14.25">
      <c r="A814" s="293" t="s">
        <v>6</v>
      </c>
      <c r="B814" s="294"/>
      <c r="C814" s="270" t="s">
        <v>271</v>
      </c>
      <c r="D814" s="579">
        <f>IF('②選手情報入力'!$E$48="","",'②選手情報入力'!$E$48)</f>
      </c>
      <c r="E814" s="580"/>
      <c r="F814" s="580"/>
      <c r="G814" s="581"/>
      <c r="H814" s="571"/>
      <c r="I814" s="572"/>
      <c r="J814" s="572"/>
      <c r="K814" s="573"/>
      <c r="L814" s="291"/>
      <c r="N814" s="293" t="s">
        <v>6</v>
      </c>
      <c r="O814" s="294"/>
      <c r="P814" s="270" t="s">
        <v>271</v>
      </c>
      <c r="Q814" s="579">
        <f>IF('②選手情報入力'!$E$48="","",'②選手情報入力'!$E$48)</f>
      </c>
      <c r="R814" s="580"/>
      <c r="S814" s="580"/>
      <c r="T814" s="581"/>
      <c r="U814" s="571"/>
      <c r="V814" s="572"/>
      <c r="W814" s="572"/>
      <c r="X814" s="573"/>
    </row>
    <row r="815" spans="1:24" ht="14.25" customHeight="1">
      <c r="A815" s="582">
        <f>IF('②選手情報入力'!$B$48="","",'②選手情報入力'!$B$48)</f>
      </c>
      <c r="B815" s="583"/>
      <c r="C815" s="577" t="s">
        <v>286</v>
      </c>
      <c r="D815" s="586">
        <f>IF('②選手情報入力'!$D$48="","",'②選手情報入力'!$D$48)</f>
      </c>
      <c r="E815" s="587"/>
      <c r="F815" s="587"/>
      <c r="G815" s="588"/>
      <c r="H815" s="571"/>
      <c r="I815" s="572"/>
      <c r="J815" s="572"/>
      <c r="K815" s="573"/>
      <c r="L815" s="291"/>
      <c r="N815" s="582">
        <f>IF('②選手情報入力'!$B$48="","",'②選手情報入力'!$B$48)</f>
      </c>
      <c r="O815" s="583"/>
      <c r="P815" s="577" t="s">
        <v>286</v>
      </c>
      <c r="Q815" s="586">
        <f>IF('②選手情報入力'!$D$48="","",'②選手情報入力'!$D$48)</f>
      </c>
      <c r="R815" s="587"/>
      <c r="S815" s="587"/>
      <c r="T815" s="588"/>
      <c r="U815" s="571"/>
      <c r="V815" s="572"/>
      <c r="W815" s="572"/>
      <c r="X815" s="573"/>
    </row>
    <row r="816" spans="1:24" ht="13.5" customHeight="1" thickBot="1">
      <c r="A816" s="584"/>
      <c r="B816" s="585"/>
      <c r="C816" s="578"/>
      <c r="D816" s="589"/>
      <c r="E816" s="590"/>
      <c r="F816" s="590"/>
      <c r="G816" s="591"/>
      <c r="H816" s="574"/>
      <c r="I816" s="575"/>
      <c r="J816" s="575"/>
      <c r="K816" s="576"/>
      <c r="L816" s="291"/>
      <c r="N816" s="584"/>
      <c r="O816" s="585"/>
      <c r="P816" s="578"/>
      <c r="Q816" s="589"/>
      <c r="R816" s="590"/>
      <c r="S816" s="590"/>
      <c r="T816" s="591"/>
      <c r="U816" s="574"/>
      <c r="V816" s="575"/>
      <c r="W816" s="575"/>
      <c r="X816" s="576"/>
    </row>
    <row r="817" spans="1:24" ht="20.25" customHeight="1" thickBot="1" thickTop="1">
      <c r="A817" s="592" t="s">
        <v>289</v>
      </c>
      <c r="B817" s="595" t="s">
        <v>290</v>
      </c>
      <c r="C817" s="596"/>
      <c r="D817" s="596"/>
      <c r="E817" s="597"/>
      <c r="F817" s="598" t="s">
        <v>291</v>
      </c>
      <c r="G817" s="599"/>
      <c r="H817" s="600">
        <f>'①団体情報入力'!$D$5</f>
        <v>0</v>
      </c>
      <c r="I817" s="601"/>
      <c r="J817" s="601"/>
      <c r="K817" s="602"/>
      <c r="L817" s="291"/>
      <c r="N817" s="592" t="s">
        <v>289</v>
      </c>
      <c r="O817" s="595" t="s">
        <v>290</v>
      </c>
      <c r="P817" s="596"/>
      <c r="Q817" s="596"/>
      <c r="R817" s="597"/>
      <c r="S817" s="598" t="s">
        <v>291</v>
      </c>
      <c r="T817" s="599"/>
      <c r="U817" s="600">
        <f>'①団体情報入力'!$D$5</f>
        <v>0</v>
      </c>
      <c r="V817" s="601"/>
      <c r="W817" s="601"/>
      <c r="X817" s="602"/>
    </row>
    <row r="818" spans="1:24" ht="12.75" customHeight="1">
      <c r="A818" s="593"/>
      <c r="B818" s="603"/>
      <c r="C818" s="604"/>
      <c r="D818" s="604"/>
      <c r="E818" s="605"/>
      <c r="F818" s="295" t="s">
        <v>293</v>
      </c>
      <c r="G818" s="270" t="s">
        <v>294</v>
      </c>
      <c r="H818" s="269"/>
      <c r="I818" s="270" t="s">
        <v>264</v>
      </c>
      <c r="J818" s="269"/>
      <c r="K818" s="296" t="s">
        <v>295</v>
      </c>
      <c r="L818" s="297"/>
      <c r="M818" s="298"/>
      <c r="N818" s="593"/>
      <c r="O818" s="603"/>
      <c r="P818" s="604"/>
      <c r="Q818" s="604"/>
      <c r="R818" s="605"/>
      <c r="S818" s="295" t="s">
        <v>293</v>
      </c>
      <c r="T818" s="270" t="s">
        <v>294</v>
      </c>
      <c r="U818" s="269"/>
      <c r="V818" s="270" t="s">
        <v>264</v>
      </c>
      <c r="W818" s="269"/>
      <c r="X818" s="296" t="s">
        <v>295</v>
      </c>
    </row>
    <row r="819" spans="1:24" ht="12.75" customHeight="1">
      <c r="A819" s="593"/>
      <c r="B819" s="606"/>
      <c r="C819" s="607"/>
      <c r="D819" s="607"/>
      <c r="E819" s="608"/>
      <c r="F819" s="612"/>
      <c r="G819" s="614"/>
      <c r="H819" s="615"/>
      <c r="I819" s="618">
        <f>IF('②選手情報入力'!J48="","",'②選手情報入力'!J48)</f>
      </c>
      <c r="J819" s="619"/>
      <c r="K819" s="622"/>
      <c r="L819" s="291"/>
      <c r="N819" s="593"/>
      <c r="O819" s="606"/>
      <c r="P819" s="607"/>
      <c r="Q819" s="607"/>
      <c r="R819" s="608"/>
      <c r="S819" s="612"/>
      <c r="T819" s="614"/>
      <c r="U819" s="615"/>
      <c r="V819" s="618">
        <f>IF('②選手情報入力'!M48="","",'②選手情報入力'!M48)</f>
      </c>
      <c r="W819" s="619"/>
      <c r="X819" s="622"/>
    </row>
    <row r="820" spans="1:24" ht="12.75" customHeight="1">
      <c r="A820" s="594"/>
      <c r="B820" s="609"/>
      <c r="C820" s="610"/>
      <c r="D820" s="610"/>
      <c r="E820" s="611"/>
      <c r="F820" s="613"/>
      <c r="G820" s="616"/>
      <c r="H820" s="617"/>
      <c r="I820" s="620"/>
      <c r="J820" s="621"/>
      <c r="K820" s="623"/>
      <c r="L820" s="291"/>
      <c r="N820" s="594"/>
      <c r="O820" s="609"/>
      <c r="P820" s="610"/>
      <c r="Q820" s="610"/>
      <c r="R820" s="611"/>
      <c r="S820" s="613"/>
      <c r="T820" s="616"/>
      <c r="U820" s="617"/>
      <c r="V820" s="620"/>
      <c r="W820" s="621"/>
      <c r="X820" s="623"/>
    </row>
    <row r="821" spans="1:24" ht="14.25" customHeight="1">
      <c r="A821" s="339" t="s">
        <v>296</v>
      </c>
      <c r="B821" s="537"/>
      <c r="C821" s="538"/>
      <c r="D821" s="538"/>
      <c r="E821" s="539"/>
      <c r="F821" s="543"/>
      <c r="G821" s="545"/>
      <c r="H821" s="546"/>
      <c r="I821" s="549" t="str">
        <f>IF('②選手情報入力'!K48="","同上",'②選手情報入力'!K48)</f>
        <v>同上</v>
      </c>
      <c r="J821" s="550"/>
      <c r="K821" s="534"/>
      <c r="L821" s="291"/>
      <c r="N821" s="339" t="s">
        <v>296</v>
      </c>
      <c r="O821" s="537"/>
      <c r="P821" s="538"/>
      <c r="Q821" s="538"/>
      <c r="R821" s="539"/>
      <c r="S821" s="543"/>
      <c r="T821" s="545"/>
      <c r="U821" s="546"/>
      <c r="V821" s="549" t="str">
        <f>IF('②選手情報入力'!N48="","同上",'②選手情報入力'!N48)</f>
        <v>同上</v>
      </c>
      <c r="W821" s="550"/>
      <c r="X821" s="534"/>
    </row>
    <row r="822" spans="1:24" ht="15" customHeight="1" thickBot="1">
      <c r="A822" s="340" t="s">
        <v>297</v>
      </c>
      <c r="B822" s="540"/>
      <c r="C822" s="541"/>
      <c r="D822" s="541"/>
      <c r="E822" s="542"/>
      <c r="F822" s="544"/>
      <c r="G822" s="547"/>
      <c r="H822" s="548"/>
      <c r="I822" s="551"/>
      <c r="J822" s="552"/>
      <c r="K822" s="535"/>
      <c r="L822" s="291"/>
      <c r="N822" s="340" t="s">
        <v>297</v>
      </c>
      <c r="O822" s="540"/>
      <c r="P822" s="541"/>
      <c r="Q822" s="541"/>
      <c r="R822" s="542"/>
      <c r="S822" s="544"/>
      <c r="T822" s="547"/>
      <c r="U822" s="548"/>
      <c r="V822" s="551"/>
      <c r="W822" s="552"/>
      <c r="X822" s="535"/>
    </row>
    <row r="823" spans="1:24" ht="15" thickBot="1">
      <c r="A823" s="299" t="s">
        <v>298</v>
      </c>
      <c r="B823" s="300" t="s">
        <v>299</v>
      </c>
      <c r="C823" s="301"/>
      <c r="D823" s="301"/>
      <c r="E823" s="301"/>
      <c r="F823" s="301"/>
      <c r="G823" s="301"/>
      <c r="H823" s="301"/>
      <c r="I823" s="301"/>
      <c r="J823" s="301"/>
      <c r="K823" s="302"/>
      <c r="L823" s="291"/>
      <c r="N823" s="299" t="s">
        <v>298</v>
      </c>
      <c r="O823" s="300" t="s">
        <v>299</v>
      </c>
      <c r="P823" s="301"/>
      <c r="Q823" s="301"/>
      <c r="R823" s="301"/>
      <c r="S823" s="301"/>
      <c r="T823" s="301"/>
      <c r="U823" s="301"/>
      <c r="V823" s="301"/>
      <c r="W823" s="301"/>
      <c r="X823" s="302"/>
    </row>
    <row r="824" spans="1:24" ht="13.5">
      <c r="A824" s="303"/>
      <c r="B824" s="280"/>
      <c r="C824" s="280"/>
      <c r="D824" s="280"/>
      <c r="E824" s="280"/>
      <c r="F824" s="280"/>
      <c r="G824" s="280"/>
      <c r="H824" s="280"/>
      <c r="I824" s="280"/>
      <c r="J824" s="280"/>
      <c r="K824" s="281"/>
      <c r="L824" s="291"/>
      <c r="N824" s="303"/>
      <c r="O824" s="280"/>
      <c r="P824" s="280"/>
      <c r="Q824" s="280"/>
      <c r="R824" s="280"/>
      <c r="S824" s="280"/>
      <c r="T824" s="280"/>
      <c r="U824" s="280"/>
      <c r="V824" s="280"/>
      <c r="W824" s="280"/>
      <c r="X824" s="281"/>
    </row>
    <row r="825" spans="1:25" ht="14.25">
      <c r="A825" s="304" t="s">
        <v>273</v>
      </c>
      <c r="B825" s="280"/>
      <c r="C825" s="280"/>
      <c r="D825" s="280"/>
      <c r="E825" s="280"/>
      <c r="F825" s="280"/>
      <c r="G825" s="280"/>
      <c r="H825" s="280"/>
      <c r="I825" s="279"/>
      <c r="J825" s="282"/>
      <c r="K825" s="530" t="s">
        <v>364</v>
      </c>
      <c r="L825" s="531"/>
      <c r="M825" s="306"/>
      <c r="N825" s="304" t="s">
        <v>273</v>
      </c>
      <c r="O825" s="280"/>
      <c r="P825" s="280"/>
      <c r="Q825" s="280"/>
      <c r="R825" s="280"/>
      <c r="S825" s="280"/>
      <c r="T825" s="280"/>
      <c r="U825" s="280"/>
      <c r="V825" s="279"/>
      <c r="W825" s="282"/>
      <c r="X825" s="530" t="s">
        <v>364</v>
      </c>
      <c r="Y825" s="531"/>
    </row>
    <row r="826" spans="1:25" ht="14.25">
      <c r="A826" s="304" t="s">
        <v>274</v>
      </c>
      <c r="B826" s="280"/>
      <c r="C826" s="280"/>
      <c r="D826" s="280"/>
      <c r="E826" s="280"/>
      <c r="F826" s="280"/>
      <c r="G826" s="280"/>
      <c r="H826" s="280"/>
      <c r="I826" s="279"/>
      <c r="J826" s="282"/>
      <c r="K826" s="532" t="s">
        <v>300</v>
      </c>
      <c r="L826" s="533"/>
      <c r="M826" s="306"/>
      <c r="N826" s="304" t="s">
        <v>274</v>
      </c>
      <c r="O826" s="280"/>
      <c r="P826" s="280"/>
      <c r="Q826" s="280"/>
      <c r="R826" s="280"/>
      <c r="S826" s="280"/>
      <c r="T826" s="280"/>
      <c r="U826" s="280"/>
      <c r="V826" s="279"/>
      <c r="W826" s="282"/>
      <c r="X826" s="532" t="s">
        <v>300</v>
      </c>
      <c r="Y826" s="533"/>
    </row>
    <row r="827" spans="1:25" ht="14.25">
      <c r="A827" s="304" t="s">
        <v>275</v>
      </c>
      <c r="B827" s="280"/>
      <c r="C827" s="280"/>
      <c r="D827" s="280"/>
      <c r="E827" s="280"/>
      <c r="F827" s="280"/>
      <c r="G827" s="280"/>
      <c r="H827" s="280"/>
      <c r="I827" s="279"/>
      <c r="J827" s="282"/>
      <c r="K827" s="528" t="s">
        <v>301</v>
      </c>
      <c r="L827" s="529"/>
      <c r="M827" s="306"/>
      <c r="N827" s="304" t="s">
        <v>275</v>
      </c>
      <c r="O827" s="280"/>
      <c r="P827" s="280"/>
      <c r="Q827" s="280"/>
      <c r="R827" s="280"/>
      <c r="S827" s="280"/>
      <c r="T827" s="280"/>
      <c r="U827" s="280"/>
      <c r="V827" s="279"/>
      <c r="W827" s="282"/>
      <c r="X827" s="528" t="s">
        <v>301</v>
      </c>
      <c r="Y827" s="529"/>
    </row>
    <row r="828" spans="1:24" ht="45.75" customHeight="1">
      <c r="A828" s="307"/>
      <c r="B828" s="308"/>
      <c r="C828" s="308"/>
      <c r="D828" s="308"/>
      <c r="E828" s="308"/>
      <c r="F828" s="308"/>
      <c r="G828" s="308"/>
      <c r="H828" s="308"/>
      <c r="I828" s="308"/>
      <c r="J828" s="309"/>
      <c r="K828" s="310"/>
      <c r="L828" s="305"/>
      <c r="M828" s="311"/>
      <c r="N828" s="307"/>
      <c r="O828" s="308"/>
      <c r="P828" s="308"/>
      <c r="Q828" s="308"/>
      <c r="R828" s="308"/>
      <c r="S828" s="308"/>
      <c r="T828" s="308"/>
      <c r="U828" s="308"/>
      <c r="V828" s="308"/>
      <c r="W828" s="309"/>
      <c r="X828" s="310"/>
    </row>
    <row r="829" spans="1:25" ht="45" customHeight="1">
      <c r="A829" s="312"/>
      <c r="B829" s="313"/>
      <c r="C829" s="313"/>
      <c r="D829" s="313"/>
      <c r="E829" s="313"/>
      <c r="F829" s="313"/>
      <c r="G829" s="313"/>
      <c r="H829" s="313"/>
      <c r="I829" s="313"/>
      <c r="J829" s="314"/>
      <c r="K829" s="315"/>
      <c r="L829" s="316"/>
      <c r="M829" s="317"/>
      <c r="N829" s="312"/>
      <c r="O829" s="313"/>
      <c r="P829" s="313"/>
      <c r="Q829" s="313"/>
      <c r="R829" s="313"/>
      <c r="S829" s="313"/>
      <c r="T829" s="313"/>
      <c r="U829" s="313"/>
      <c r="V829" s="313"/>
      <c r="W829" s="314"/>
      <c r="X829" s="315"/>
      <c r="Y829" s="318"/>
    </row>
    <row r="830" spans="1:25" ht="26.25">
      <c r="A830" s="536" t="s">
        <v>362</v>
      </c>
      <c r="B830" s="536"/>
      <c r="C830" s="536"/>
      <c r="D830" s="536"/>
      <c r="E830" s="536"/>
      <c r="F830" s="536"/>
      <c r="G830" s="536"/>
      <c r="H830" s="536"/>
      <c r="I830" s="536"/>
      <c r="J830" s="536"/>
      <c r="K830" s="536"/>
      <c r="L830" s="291">
        <v>40</v>
      </c>
      <c r="N830" s="536" t="s">
        <v>363</v>
      </c>
      <c r="O830" s="536"/>
      <c r="P830" s="536"/>
      <c r="Q830" s="536"/>
      <c r="R830" s="536"/>
      <c r="S830" s="536"/>
      <c r="T830" s="536"/>
      <c r="U830" s="536"/>
      <c r="V830" s="536"/>
      <c r="W830" s="536"/>
      <c r="X830" s="536"/>
      <c r="Y830" s="256">
        <v>40</v>
      </c>
    </row>
    <row r="831" spans="1:23" ht="14.25" thickBot="1">
      <c r="A831" s="258"/>
      <c r="C831" s="259"/>
      <c r="D831" s="259" t="s">
        <v>303</v>
      </c>
      <c r="J831" s="292" t="s">
        <v>255</v>
      </c>
      <c r="L831" s="291"/>
      <c r="N831" s="258"/>
      <c r="P831" s="259"/>
      <c r="Q831" s="259" t="s">
        <v>303</v>
      </c>
      <c r="W831" s="292" t="s">
        <v>255</v>
      </c>
    </row>
    <row r="832" spans="1:24" ht="19.5" customHeight="1" thickBot="1">
      <c r="A832" s="261"/>
      <c r="B832" s="553" t="s">
        <v>279</v>
      </c>
      <c r="C832" s="554"/>
      <c r="D832" s="555">
        <f>IF('②選手情報入力'!I49="","",'②選手情報入力'!I49)</f>
      </c>
      <c r="E832" s="556"/>
      <c r="F832" s="556"/>
      <c r="G832" s="557"/>
      <c r="H832" s="320" t="s">
        <v>280</v>
      </c>
      <c r="I832" s="321"/>
      <c r="J832" s="322"/>
      <c r="K832" s="323"/>
      <c r="L832" s="291"/>
      <c r="N832" s="261"/>
      <c r="O832" s="553" t="s">
        <v>279</v>
      </c>
      <c r="P832" s="554"/>
      <c r="Q832" s="555">
        <f>IF('②選手情報入力'!L49="","",'②選手情報入力'!L49)</f>
      </c>
      <c r="R832" s="556"/>
      <c r="S832" s="556"/>
      <c r="T832" s="557"/>
      <c r="U832" s="320" t="s">
        <v>280</v>
      </c>
      <c r="V832" s="321"/>
      <c r="W832" s="322"/>
      <c r="X832" s="323"/>
    </row>
    <row r="833" spans="1:24" ht="21" customHeight="1">
      <c r="A833" s="264" t="s">
        <v>282</v>
      </c>
      <c r="B833" s="564">
        <f>IF('②選手情報入力'!$G$49="","",'②選手情報入力'!$G$49)</f>
      </c>
      <c r="C833" s="565"/>
      <c r="D833" s="558"/>
      <c r="E833" s="559"/>
      <c r="F833" s="559"/>
      <c r="G833" s="560"/>
      <c r="H833" s="568"/>
      <c r="I833" s="569"/>
      <c r="J833" s="569"/>
      <c r="K833" s="570"/>
      <c r="L833" s="291"/>
      <c r="N833" s="264" t="s">
        <v>282</v>
      </c>
      <c r="O833" s="564">
        <f>IF('②選手情報入力'!$G$49="","",'②選手情報入力'!$G$49)</f>
      </c>
      <c r="P833" s="565"/>
      <c r="Q833" s="558"/>
      <c r="R833" s="559"/>
      <c r="S833" s="559"/>
      <c r="T833" s="560"/>
      <c r="U833" s="568"/>
      <c r="V833" s="569"/>
      <c r="W833" s="569"/>
      <c r="X833" s="570"/>
    </row>
    <row r="834" spans="1:24" ht="19.5" customHeight="1" thickBot="1">
      <c r="A834" s="266"/>
      <c r="B834" s="566"/>
      <c r="C834" s="567"/>
      <c r="D834" s="561"/>
      <c r="E834" s="562"/>
      <c r="F834" s="562"/>
      <c r="G834" s="563"/>
      <c r="H834" s="571"/>
      <c r="I834" s="572"/>
      <c r="J834" s="572"/>
      <c r="K834" s="573"/>
      <c r="L834" s="291"/>
      <c r="N834" s="266"/>
      <c r="O834" s="566"/>
      <c r="P834" s="567"/>
      <c r="Q834" s="561"/>
      <c r="R834" s="562"/>
      <c r="S834" s="562"/>
      <c r="T834" s="563"/>
      <c r="U834" s="571"/>
      <c r="V834" s="572"/>
      <c r="W834" s="572"/>
      <c r="X834" s="573"/>
    </row>
    <row r="835" spans="1:24" ht="14.25">
      <c r="A835" s="293" t="s">
        <v>6</v>
      </c>
      <c r="B835" s="294"/>
      <c r="C835" s="270" t="s">
        <v>271</v>
      </c>
      <c r="D835" s="579">
        <f>IF('②選手情報入力'!$E$49="","",'②選手情報入力'!$E$49)</f>
      </c>
      <c r="E835" s="580"/>
      <c r="F835" s="580"/>
      <c r="G835" s="581"/>
      <c r="H835" s="571"/>
      <c r="I835" s="572"/>
      <c r="J835" s="572"/>
      <c r="K835" s="573"/>
      <c r="L835" s="291"/>
      <c r="N835" s="293" t="s">
        <v>6</v>
      </c>
      <c r="O835" s="294"/>
      <c r="P835" s="270" t="s">
        <v>271</v>
      </c>
      <c r="Q835" s="579">
        <f>IF('②選手情報入力'!$E$49="","",'②選手情報入力'!$E$49)</f>
      </c>
      <c r="R835" s="580"/>
      <c r="S835" s="580"/>
      <c r="T835" s="581"/>
      <c r="U835" s="571"/>
      <c r="V835" s="572"/>
      <c r="W835" s="572"/>
      <c r="X835" s="573"/>
    </row>
    <row r="836" spans="1:24" ht="14.25" customHeight="1">
      <c r="A836" s="582">
        <f>IF('②選手情報入力'!$B$49="","",'②選手情報入力'!$B$49)</f>
      </c>
      <c r="B836" s="583"/>
      <c r="C836" s="577" t="s">
        <v>286</v>
      </c>
      <c r="D836" s="586">
        <f>IF('②選手情報入力'!$D$49="","",'②選手情報入力'!$D$49)</f>
      </c>
      <c r="E836" s="587"/>
      <c r="F836" s="587"/>
      <c r="G836" s="588"/>
      <c r="H836" s="571"/>
      <c r="I836" s="572"/>
      <c r="J836" s="572"/>
      <c r="K836" s="573"/>
      <c r="L836" s="291"/>
      <c r="N836" s="582">
        <f>IF('②選手情報入力'!$B$49="","",'②選手情報入力'!$B$49)</f>
      </c>
      <c r="O836" s="583"/>
      <c r="P836" s="577" t="s">
        <v>286</v>
      </c>
      <c r="Q836" s="586">
        <f>IF('②選手情報入力'!$D$49="","",'②選手情報入力'!$D$49)</f>
      </c>
      <c r="R836" s="587"/>
      <c r="S836" s="587"/>
      <c r="T836" s="588"/>
      <c r="U836" s="571"/>
      <c r="V836" s="572"/>
      <c r="W836" s="572"/>
      <c r="X836" s="573"/>
    </row>
    <row r="837" spans="1:24" ht="13.5" customHeight="1" thickBot="1">
      <c r="A837" s="584"/>
      <c r="B837" s="585"/>
      <c r="C837" s="578"/>
      <c r="D837" s="589"/>
      <c r="E837" s="590"/>
      <c r="F837" s="590"/>
      <c r="G837" s="591"/>
      <c r="H837" s="574"/>
      <c r="I837" s="575"/>
      <c r="J837" s="575"/>
      <c r="K837" s="576"/>
      <c r="L837" s="291"/>
      <c r="N837" s="584"/>
      <c r="O837" s="585"/>
      <c r="P837" s="578"/>
      <c r="Q837" s="589"/>
      <c r="R837" s="590"/>
      <c r="S837" s="590"/>
      <c r="T837" s="591"/>
      <c r="U837" s="574"/>
      <c r="V837" s="575"/>
      <c r="W837" s="575"/>
      <c r="X837" s="576"/>
    </row>
    <row r="838" spans="1:24" ht="20.25" customHeight="1" thickBot="1" thickTop="1">
      <c r="A838" s="592" t="s">
        <v>289</v>
      </c>
      <c r="B838" s="595" t="s">
        <v>290</v>
      </c>
      <c r="C838" s="596"/>
      <c r="D838" s="596"/>
      <c r="E838" s="597"/>
      <c r="F838" s="598" t="s">
        <v>291</v>
      </c>
      <c r="G838" s="599"/>
      <c r="H838" s="600">
        <f>'①団体情報入力'!$D$5</f>
        <v>0</v>
      </c>
      <c r="I838" s="601"/>
      <c r="J838" s="601"/>
      <c r="K838" s="602"/>
      <c r="L838" s="291"/>
      <c r="N838" s="592" t="s">
        <v>289</v>
      </c>
      <c r="O838" s="595" t="s">
        <v>290</v>
      </c>
      <c r="P838" s="596"/>
      <c r="Q838" s="596"/>
      <c r="R838" s="597"/>
      <c r="S838" s="598" t="s">
        <v>291</v>
      </c>
      <c r="T838" s="599"/>
      <c r="U838" s="600">
        <f>'①団体情報入力'!$D$5</f>
        <v>0</v>
      </c>
      <c r="V838" s="601"/>
      <c r="W838" s="601"/>
      <c r="X838" s="602"/>
    </row>
    <row r="839" spans="1:24" ht="12.75" customHeight="1">
      <c r="A839" s="593"/>
      <c r="B839" s="603"/>
      <c r="C839" s="604"/>
      <c r="D839" s="604"/>
      <c r="E839" s="605"/>
      <c r="F839" s="295" t="s">
        <v>293</v>
      </c>
      <c r="G839" s="270" t="s">
        <v>294</v>
      </c>
      <c r="H839" s="269"/>
      <c r="I839" s="270" t="s">
        <v>264</v>
      </c>
      <c r="J839" s="269"/>
      <c r="K839" s="296" t="s">
        <v>295</v>
      </c>
      <c r="L839" s="297"/>
      <c r="M839" s="298"/>
      <c r="N839" s="593"/>
      <c r="O839" s="603"/>
      <c r="P839" s="604"/>
      <c r="Q839" s="604"/>
      <c r="R839" s="605"/>
      <c r="S839" s="295" t="s">
        <v>293</v>
      </c>
      <c r="T839" s="270" t="s">
        <v>294</v>
      </c>
      <c r="U839" s="269"/>
      <c r="V839" s="270" t="s">
        <v>264</v>
      </c>
      <c r="W839" s="269"/>
      <c r="X839" s="296" t="s">
        <v>295</v>
      </c>
    </row>
    <row r="840" spans="1:24" ht="12.75" customHeight="1">
      <c r="A840" s="593"/>
      <c r="B840" s="606"/>
      <c r="C840" s="607"/>
      <c r="D840" s="607"/>
      <c r="E840" s="608"/>
      <c r="F840" s="612"/>
      <c r="G840" s="614"/>
      <c r="H840" s="615"/>
      <c r="I840" s="618">
        <f>IF('②選手情報入力'!J49="","",'②選手情報入力'!J49)</f>
      </c>
      <c r="J840" s="619"/>
      <c r="K840" s="622"/>
      <c r="L840" s="291"/>
      <c r="N840" s="593"/>
      <c r="O840" s="606"/>
      <c r="P840" s="607"/>
      <c r="Q840" s="607"/>
      <c r="R840" s="608"/>
      <c r="S840" s="612"/>
      <c r="T840" s="614"/>
      <c r="U840" s="615"/>
      <c r="V840" s="618">
        <f>IF('②選手情報入力'!M49="","",'②選手情報入力'!M49)</f>
      </c>
      <c r="W840" s="619"/>
      <c r="X840" s="622"/>
    </row>
    <row r="841" spans="1:24" ht="12.75" customHeight="1">
      <c r="A841" s="594"/>
      <c r="B841" s="609"/>
      <c r="C841" s="610"/>
      <c r="D841" s="610"/>
      <c r="E841" s="611"/>
      <c r="F841" s="613"/>
      <c r="G841" s="616"/>
      <c r="H841" s="617"/>
      <c r="I841" s="620"/>
      <c r="J841" s="621"/>
      <c r="K841" s="623"/>
      <c r="L841" s="291"/>
      <c r="N841" s="594"/>
      <c r="O841" s="609"/>
      <c r="P841" s="610"/>
      <c r="Q841" s="610"/>
      <c r="R841" s="611"/>
      <c r="S841" s="613"/>
      <c r="T841" s="616"/>
      <c r="U841" s="617"/>
      <c r="V841" s="620"/>
      <c r="W841" s="621"/>
      <c r="X841" s="623"/>
    </row>
    <row r="842" spans="1:24" ht="14.25" customHeight="1">
      <c r="A842" s="339" t="s">
        <v>296</v>
      </c>
      <c r="B842" s="537"/>
      <c r="C842" s="538"/>
      <c r="D842" s="538"/>
      <c r="E842" s="539"/>
      <c r="F842" s="543"/>
      <c r="G842" s="545"/>
      <c r="H842" s="546"/>
      <c r="I842" s="549" t="str">
        <f>IF('②選手情報入力'!K49="","同上",'②選手情報入力'!K49)</f>
        <v>同上</v>
      </c>
      <c r="J842" s="550"/>
      <c r="K842" s="534"/>
      <c r="L842" s="291"/>
      <c r="N842" s="339" t="s">
        <v>296</v>
      </c>
      <c r="O842" s="537"/>
      <c r="P842" s="538"/>
      <c r="Q842" s="538"/>
      <c r="R842" s="539"/>
      <c r="S842" s="543"/>
      <c r="T842" s="545"/>
      <c r="U842" s="546"/>
      <c r="V842" s="549" t="str">
        <f>IF('②選手情報入力'!N49="","同上",'②選手情報入力'!N49)</f>
        <v>同上</v>
      </c>
      <c r="W842" s="550"/>
      <c r="X842" s="534"/>
    </row>
    <row r="843" spans="1:24" ht="15" customHeight="1" thickBot="1">
      <c r="A843" s="340" t="s">
        <v>297</v>
      </c>
      <c r="B843" s="540"/>
      <c r="C843" s="541"/>
      <c r="D843" s="541"/>
      <c r="E843" s="542"/>
      <c r="F843" s="544"/>
      <c r="G843" s="547"/>
      <c r="H843" s="548"/>
      <c r="I843" s="551"/>
      <c r="J843" s="552"/>
      <c r="K843" s="535"/>
      <c r="L843" s="291"/>
      <c r="N843" s="340" t="s">
        <v>297</v>
      </c>
      <c r="O843" s="540"/>
      <c r="P843" s="541"/>
      <c r="Q843" s="541"/>
      <c r="R843" s="542"/>
      <c r="S843" s="544"/>
      <c r="T843" s="547"/>
      <c r="U843" s="548"/>
      <c r="V843" s="551"/>
      <c r="W843" s="552"/>
      <c r="X843" s="535"/>
    </row>
    <row r="844" spans="1:24" ht="15" thickBot="1">
      <c r="A844" s="299" t="s">
        <v>298</v>
      </c>
      <c r="B844" s="300" t="s">
        <v>299</v>
      </c>
      <c r="C844" s="301"/>
      <c r="D844" s="301"/>
      <c r="E844" s="301"/>
      <c r="F844" s="301"/>
      <c r="G844" s="301"/>
      <c r="H844" s="301"/>
      <c r="I844" s="301"/>
      <c r="J844" s="301"/>
      <c r="K844" s="302"/>
      <c r="L844" s="291"/>
      <c r="N844" s="299" t="s">
        <v>298</v>
      </c>
      <c r="O844" s="300" t="s">
        <v>299</v>
      </c>
      <c r="P844" s="301"/>
      <c r="Q844" s="301"/>
      <c r="R844" s="301"/>
      <c r="S844" s="301"/>
      <c r="T844" s="301"/>
      <c r="U844" s="301"/>
      <c r="V844" s="301"/>
      <c r="W844" s="301"/>
      <c r="X844" s="302"/>
    </row>
    <row r="845" spans="1:24" ht="13.5">
      <c r="A845" s="303"/>
      <c r="B845" s="280"/>
      <c r="C845" s="280"/>
      <c r="D845" s="280"/>
      <c r="E845" s="280"/>
      <c r="F845" s="280"/>
      <c r="G845" s="280"/>
      <c r="H845" s="280"/>
      <c r="I845" s="280"/>
      <c r="J845" s="280"/>
      <c r="K845" s="281"/>
      <c r="L845" s="291"/>
      <c r="N845" s="303"/>
      <c r="O845" s="280"/>
      <c r="P845" s="280"/>
      <c r="Q845" s="280"/>
      <c r="R845" s="280"/>
      <c r="S845" s="280"/>
      <c r="T845" s="280"/>
      <c r="U845" s="280"/>
      <c r="V845" s="280"/>
      <c r="W845" s="280"/>
      <c r="X845" s="281"/>
    </row>
    <row r="846" spans="1:25" ht="14.25">
      <c r="A846" s="304" t="s">
        <v>273</v>
      </c>
      <c r="B846" s="280"/>
      <c r="C846" s="280"/>
      <c r="D846" s="280"/>
      <c r="E846" s="280"/>
      <c r="F846" s="280"/>
      <c r="G846" s="280"/>
      <c r="H846" s="280"/>
      <c r="I846" s="279"/>
      <c r="J846" s="282"/>
      <c r="K846" s="530" t="s">
        <v>364</v>
      </c>
      <c r="L846" s="531"/>
      <c r="M846" s="306"/>
      <c r="N846" s="304" t="s">
        <v>273</v>
      </c>
      <c r="O846" s="280"/>
      <c r="P846" s="280"/>
      <c r="Q846" s="280"/>
      <c r="R846" s="280"/>
      <c r="S846" s="280"/>
      <c r="T846" s="280"/>
      <c r="U846" s="280"/>
      <c r="V846" s="279"/>
      <c r="W846" s="282"/>
      <c r="X846" s="530" t="s">
        <v>364</v>
      </c>
      <c r="Y846" s="531"/>
    </row>
    <row r="847" spans="1:25" ht="14.25">
      <c r="A847" s="304" t="s">
        <v>274</v>
      </c>
      <c r="B847" s="280"/>
      <c r="C847" s="280"/>
      <c r="D847" s="280"/>
      <c r="E847" s="280"/>
      <c r="F847" s="280"/>
      <c r="G847" s="280"/>
      <c r="H847" s="280"/>
      <c r="I847" s="279"/>
      <c r="J847" s="282"/>
      <c r="K847" s="532" t="s">
        <v>300</v>
      </c>
      <c r="L847" s="533"/>
      <c r="M847" s="306"/>
      <c r="N847" s="304" t="s">
        <v>274</v>
      </c>
      <c r="O847" s="280"/>
      <c r="P847" s="280"/>
      <c r="Q847" s="280"/>
      <c r="R847" s="280"/>
      <c r="S847" s="280"/>
      <c r="T847" s="280"/>
      <c r="U847" s="280"/>
      <c r="V847" s="279"/>
      <c r="W847" s="282"/>
      <c r="X847" s="532" t="s">
        <v>300</v>
      </c>
      <c r="Y847" s="533"/>
    </row>
    <row r="848" spans="1:25" ht="14.25">
      <c r="A848" s="304" t="s">
        <v>275</v>
      </c>
      <c r="B848" s="280"/>
      <c r="C848" s="280"/>
      <c r="D848" s="280"/>
      <c r="E848" s="280"/>
      <c r="F848" s="280"/>
      <c r="G848" s="280"/>
      <c r="H848" s="280"/>
      <c r="I848" s="279"/>
      <c r="J848" s="282"/>
      <c r="K848" s="528" t="s">
        <v>301</v>
      </c>
      <c r="L848" s="529"/>
      <c r="M848" s="306"/>
      <c r="N848" s="304" t="s">
        <v>275</v>
      </c>
      <c r="O848" s="280"/>
      <c r="P848" s="280"/>
      <c r="Q848" s="280"/>
      <c r="R848" s="280"/>
      <c r="S848" s="280"/>
      <c r="T848" s="280"/>
      <c r="U848" s="280"/>
      <c r="V848" s="279"/>
      <c r="W848" s="282"/>
      <c r="X848" s="528" t="s">
        <v>301</v>
      </c>
      <c r="Y848" s="529"/>
    </row>
    <row r="849" spans="1:24" ht="14.25">
      <c r="A849" s="307"/>
      <c r="B849" s="308"/>
      <c r="C849" s="308"/>
      <c r="D849" s="308"/>
      <c r="E849" s="308"/>
      <c r="F849" s="308"/>
      <c r="G849" s="308"/>
      <c r="H849" s="308"/>
      <c r="I849" s="308"/>
      <c r="J849" s="309"/>
      <c r="K849" s="310"/>
      <c r="L849" s="305"/>
      <c r="M849" s="311"/>
      <c r="N849" s="307"/>
      <c r="O849" s="308"/>
      <c r="P849" s="308"/>
      <c r="Q849" s="308"/>
      <c r="R849" s="308"/>
      <c r="S849" s="308"/>
      <c r="T849" s="308"/>
      <c r="U849" s="308"/>
      <c r="V849" s="308"/>
      <c r="W849" s="309"/>
      <c r="X849" s="310"/>
    </row>
    <row r="850" spans="1:24" ht="39.75" customHeight="1">
      <c r="A850" s="307"/>
      <c r="B850" s="308"/>
      <c r="C850" s="308"/>
      <c r="D850" s="308"/>
      <c r="E850" s="308"/>
      <c r="F850" s="308"/>
      <c r="G850" s="308"/>
      <c r="H850" s="308"/>
      <c r="I850" s="308"/>
      <c r="J850" s="309"/>
      <c r="K850" s="310"/>
      <c r="L850" s="305"/>
      <c r="M850" s="311"/>
      <c r="N850" s="307"/>
      <c r="O850" s="308"/>
      <c r="P850" s="308"/>
      <c r="Q850" s="308"/>
      <c r="R850" s="308"/>
      <c r="S850" s="308"/>
      <c r="T850" s="308"/>
      <c r="U850" s="308"/>
      <c r="V850" s="308"/>
      <c r="W850" s="309"/>
      <c r="X850" s="310"/>
    </row>
  </sheetData>
  <sheetProtection sheet="1" objects="1" scenarios="1"/>
  <mergeCells count="2074">
    <mergeCell ref="S415:S416"/>
    <mergeCell ref="T415:U416"/>
    <mergeCell ref="S413:T413"/>
    <mergeCell ref="U413:X413"/>
    <mergeCell ref="B414:E416"/>
    <mergeCell ref="O414:R416"/>
    <mergeCell ref="V415:W416"/>
    <mergeCell ref="X415:X416"/>
    <mergeCell ref="F415:F416"/>
    <mergeCell ref="G415:H416"/>
    <mergeCell ref="I415:J416"/>
    <mergeCell ref="K415:K416"/>
    <mergeCell ref="A413:A416"/>
    <mergeCell ref="B413:E413"/>
    <mergeCell ref="F413:G413"/>
    <mergeCell ref="H413:K413"/>
    <mergeCell ref="N413:N416"/>
    <mergeCell ref="O413:R413"/>
    <mergeCell ref="U408:X412"/>
    <mergeCell ref="D410:G410"/>
    <mergeCell ref="Q410:T410"/>
    <mergeCell ref="A411:B412"/>
    <mergeCell ref="C411:C412"/>
    <mergeCell ref="D411:G412"/>
    <mergeCell ref="N411:O412"/>
    <mergeCell ref="P411:P412"/>
    <mergeCell ref="Q411:T412"/>
    <mergeCell ref="B407:C407"/>
    <mergeCell ref="D407:G409"/>
    <mergeCell ref="O407:P407"/>
    <mergeCell ref="Q407:T409"/>
    <mergeCell ref="B408:C409"/>
    <mergeCell ref="H408:K412"/>
    <mergeCell ref="O408:P409"/>
    <mergeCell ref="S395:S396"/>
    <mergeCell ref="T395:U396"/>
    <mergeCell ref="V395:W396"/>
    <mergeCell ref="X395:X396"/>
    <mergeCell ref="A405:K405"/>
    <mergeCell ref="N405:X405"/>
    <mergeCell ref="K401:L401"/>
    <mergeCell ref="X401:Y401"/>
    <mergeCell ref="S393:S394"/>
    <mergeCell ref="T393:U394"/>
    <mergeCell ref="V393:W394"/>
    <mergeCell ref="X393:X394"/>
    <mergeCell ref="B395:E396"/>
    <mergeCell ref="F395:F396"/>
    <mergeCell ref="G395:H396"/>
    <mergeCell ref="I395:J396"/>
    <mergeCell ref="K395:K396"/>
    <mergeCell ref="O395:R396"/>
    <mergeCell ref="B392:E394"/>
    <mergeCell ref="O392:R394"/>
    <mergeCell ref="F393:F394"/>
    <mergeCell ref="G393:H394"/>
    <mergeCell ref="I393:J394"/>
    <mergeCell ref="K393:K394"/>
    <mergeCell ref="C389:C390"/>
    <mergeCell ref="D389:G390"/>
    <mergeCell ref="N389:O390"/>
    <mergeCell ref="P389:P390"/>
    <mergeCell ref="Q389:T390"/>
    <mergeCell ref="A391:A394"/>
    <mergeCell ref="B391:E391"/>
    <mergeCell ref="F391:G391"/>
    <mergeCell ref="H391:K391"/>
    <mergeCell ref="N391:N394"/>
    <mergeCell ref="B385:C385"/>
    <mergeCell ref="D385:G387"/>
    <mergeCell ref="O385:P385"/>
    <mergeCell ref="Q385:T387"/>
    <mergeCell ref="B386:C387"/>
    <mergeCell ref="H386:K390"/>
    <mergeCell ref="O386:P387"/>
    <mergeCell ref="D388:G388"/>
    <mergeCell ref="Q388:T388"/>
    <mergeCell ref="A389:B390"/>
    <mergeCell ref="S374:S375"/>
    <mergeCell ref="T374:U375"/>
    <mergeCell ref="V374:W375"/>
    <mergeCell ref="X374:X375"/>
    <mergeCell ref="A383:K383"/>
    <mergeCell ref="N383:X383"/>
    <mergeCell ref="S372:S373"/>
    <mergeCell ref="T372:U373"/>
    <mergeCell ref="V372:W373"/>
    <mergeCell ref="X372:X373"/>
    <mergeCell ref="B374:E375"/>
    <mergeCell ref="F374:F375"/>
    <mergeCell ref="G374:H375"/>
    <mergeCell ref="I374:J375"/>
    <mergeCell ref="K374:K375"/>
    <mergeCell ref="O374:R375"/>
    <mergeCell ref="B371:E373"/>
    <mergeCell ref="O371:R373"/>
    <mergeCell ref="F372:F373"/>
    <mergeCell ref="G372:H373"/>
    <mergeCell ref="I372:J373"/>
    <mergeCell ref="K372:K373"/>
    <mergeCell ref="C368:C369"/>
    <mergeCell ref="D368:G369"/>
    <mergeCell ref="N368:O369"/>
    <mergeCell ref="P368:P369"/>
    <mergeCell ref="Q368:T369"/>
    <mergeCell ref="A370:A373"/>
    <mergeCell ref="B370:E370"/>
    <mergeCell ref="F370:G370"/>
    <mergeCell ref="H370:K370"/>
    <mergeCell ref="N370:N373"/>
    <mergeCell ref="B364:C364"/>
    <mergeCell ref="D364:G366"/>
    <mergeCell ref="O364:P364"/>
    <mergeCell ref="Q364:T366"/>
    <mergeCell ref="B365:C366"/>
    <mergeCell ref="H365:K369"/>
    <mergeCell ref="O365:P366"/>
    <mergeCell ref="D367:G367"/>
    <mergeCell ref="Q367:T367"/>
    <mergeCell ref="A368:B369"/>
    <mergeCell ref="S353:S354"/>
    <mergeCell ref="T353:U354"/>
    <mergeCell ref="V353:W354"/>
    <mergeCell ref="X353:X354"/>
    <mergeCell ref="A362:K362"/>
    <mergeCell ref="N362:X362"/>
    <mergeCell ref="S351:S352"/>
    <mergeCell ref="T351:U352"/>
    <mergeCell ref="V351:W352"/>
    <mergeCell ref="X351:X352"/>
    <mergeCell ref="B353:E354"/>
    <mergeCell ref="F353:F354"/>
    <mergeCell ref="G353:H354"/>
    <mergeCell ref="I353:J354"/>
    <mergeCell ref="K353:K354"/>
    <mergeCell ref="O353:R354"/>
    <mergeCell ref="B350:E352"/>
    <mergeCell ref="O350:R352"/>
    <mergeCell ref="F351:F352"/>
    <mergeCell ref="G351:H352"/>
    <mergeCell ref="I351:J352"/>
    <mergeCell ref="K351:K352"/>
    <mergeCell ref="K336:L336"/>
    <mergeCell ref="X336:Y336"/>
    <mergeCell ref="K337:L337"/>
    <mergeCell ref="X337:Y337"/>
    <mergeCell ref="A349:A352"/>
    <mergeCell ref="B349:E349"/>
    <mergeCell ref="F349:G349"/>
    <mergeCell ref="H349:K349"/>
    <mergeCell ref="N349:N352"/>
    <mergeCell ref="O349:R349"/>
    <mergeCell ref="D346:G346"/>
    <mergeCell ref="Q346:T346"/>
    <mergeCell ref="A347:B348"/>
    <mergeCell ref="C347:C348"/>
    <mergeCell ref="D347:G348"/>
    <mergeCell ref="N347:O348"/>
    <mergeCell ref="P347:P348"/>
    <mergeCell ref="Q347:T348"/>
    <mergeCell ref="V332:W333"/>
    <mergeCell ref="X332:X333"/>
    <mergeCell ref="A341:K341"/>
    <mergeCell ref="N341:X341"/>
    <mergeCell ref="B343:C343"/>
    <mergeCell ref="D343:G345"/>
    <mergeCell ref="O343:P343"/>
    <mergeCell ref="Q343:T345"/>
    <mergeCell ref="B344:C345"/>
    <mergeCell ref="H344:K348"/>
    <mergeCell ref="V330:W331"/>
    <mergeCell ref="X330:X331"/>
    <mergeCell ref="B332:E333"/>
    <mergeCell ref="F332:F333"/>
    <mergeCell ref="G332:H333"/>
    <mergeCell ref="I332:J333"/>
    <mergeCell ref="K332:K333"/>
    <mergeCell ref="O332:R333"/>
    <mergeCell ref="S332:S333"/>
    <mergeCell ref="T332:U333"/>
    <mergeCell ref="S328:T328"/>
    <mergeCell ref="U328:X328"/>
    <mergeCell ref="B329:E331"/>
    <mergeCell ref="O329:R331"/>
    <mergeCell ref="F330:F331"/>
    <mergeCell ref="G330:H331"/>
    <mergeCell ref="I330:J331"/>
    <mergeCell ref="K330:K331"/>
    <mergeCell ref="S330:S331"/>
    <mergeCell ref="T330:U331"/>
    <mergeCell ref="A328:A331"/>
    <mergeCell ref="B328:E328"/>
    <mergeCell ref="F328:G328"/>
    <mergeCell ref="H328:K328"/>
    <mergeCell ref="N328:N331"/>
    <mergeCell ref="O328:R328"/>
    <mergeCell ref="U323:X327"/>
    <mergeCell ref="D325:G325"/>
    <mergeCell ref="Q325:T325"/>
    <mergeCell ref="A326:B327"/>
    <mergeCell ref="C326:C327"/>
    <mergeCell ref="D326:G327"/>
    <mergeCell ref="N326:O327"/>
    <mergeCell ref="P326:P327"/>
    <mergeCell ref="Q326:T327"/>
    <mergeCell ref="B322:C322"/>
    <mergeCell ref="D322:G324"/>
    <mergeCell ref="O322:P322"/>
    <mergeCell ref="Q322:T324"/>
    <mergeCell ref="B323:C324"/>
    <mergeCell ref="H323:K327"/>
    <mergeCell ref="O323:P324"/>
    <mergeCell ref="S310:S311"/>
    <mergeCell ref="T310:U311"/>
    <mergeCell ref="V310:W311"/>
    <mergeCell ref="X310:X311"/>
    <mergeCell ref="A320:K320"/>
    <mergeCell ref="N320:X320"/>
    <mergeCell ref="K316:L316"/>
    <mergeCell ref="X316:Y316"/>
    <mergeCell ref="S308:S309"/>
    <mergeCell ref="T308:U309"/>
    <mergeCell ref="V308:W309"/>
    <mergeCell ref="X308:X309"/>
    <mergeCell ref="B310:E311"/>
    <mergeCell ref="F310:F311"/>
    <mergeCell ref="G310:H311"/>
    <mergeCell ref="I310:J311"/>
    <mergeCell ref="K310:K311"/>
    <mergeCell ref="O310:R311"/>
    <mergeCell ref="B307:E309"/>
    <mergeCell ref="O307:R309"/>
    <mergeCell ref="F308:F309"/>
    <mergeCell ref="G308:H309"/>
    <mergeCell ref="I308:J309"/>
    <mergeCell ref="K308:K309"/>
    <mergeCell ref="D303:G303"/>
    <mergeCell ref="Q303:T303"/>
    <mergeCell ref="A304:B305"/>
    <mergeCell ref="C304:C305"/>
    <mergeCell ref="D304:G305"/>
    <mergeCell ref="N304:O305"/>
    <mergeCell ref="P304:P305"/>
    <mergeCell ref="Q304:T305"/>
    <mergeCell ref="B301:C302"/>
    <mergeCell ref="H301:K305"/>
    <mergeCell ref="D300:G302"/>
    <mergeCell ref="Q300:T302"/>
    <mergeCell ref="A306:A309"/>
    <mergeCell ref="B306:E306"/>
    <mergeCell ref="F306:G306"/>
    <mergeCell ref="H306:K306"/>
    <mergeCell ref="N306:N309"/>
    <mergeCell ref="O306:R306"/>
    <mergeCell ref="V289:W290"/>
    <mergeCell ref="X289:X290"/>
    <mergeCell ref="A298:K298"/>
    <mergeCell ref="N298:X298"/>
    <mergeCell ref="B300:C300"/>
    <mergeCell ref="O300:P300"/>
    <mergeCell ref="B289:E290"/>
    <mergeCell ref="F289:F290"/>
    <mergeCell ref="G289:H290"/>
    <mergeCell ref="I289:J290"/>
    <mergeCell ref="K289:K290"/>
    <mergeCell ref="O289:R290"/>
    <mergeCell ref="I287:J288"/>
    <mergeCell ref="K287:K288"/>
    <mergeCell ref="S287:S288"/>
    <mergeCell ref="T287:U288"/>
    <mergeCell ref="V287:W288"/>
    <mergeCell ref="X287:X288"/>
    <mergeCell ref="C283:C284"/>
    <mergeCell ref="D283:G284"/>
    <mergeCell ref="N283:O284"/>
    <mergeCell ref="P283:P284"/>
    <mergeCell ref="Q283:T284"/>
    <mergeCell ref="S285:T285"/>
    <mergeCell ref="A285:A288"/>
    <mergeCell ref="B285:E285"/>
    <mergeCell ref="F285:G285"/>
    <mergeCell ref="H285:K285"/>
    <mergeCell ref="N285:N288"/>
    <mergeCell ref="O285:R285"/>
    <mergeCell ref="B286:E288"/>
    <mergeCell ref="O286:R288"/>
    <mergeCell ref="F287:F288"/>
    <mergeCell ref="G287:H288"/>
    <mergeCell ref="B279:C279"/>
    <mergeCell ref="O279:P279"/>
    <mergeCell ref="B280:C281"/>
    <mergeCell ref="H280:K284"/>
    <mergeCell ref="D279:G281"/>
    <mergeCell ref="Q279:T281"/>
    <mergeCell ref="O280:P281"/>
    <mergeCell ref="D282:G282"/>
    <mergeCell ref="Q282:T282"/>
    <mergeCell ref="A283:B284"/>
    <mergeCell ref="S268:S269"/>
    <mergeCell ref="T268:U269"/>
    <mergeCell ref="V268:W269"/>
    <mergeCell ref="X268:X269"/>
    <mergeCell ref="A277:K277"/>
    <mergeCell ref="N277:X277"/>
    <mergeCell ref="S266:S267"/>
    <mergeCell ref="T266:U267"/>
    <mergeCell ref="V266:W267"/>
    <mergeCell ref="X266:X267"/>
    <mergeCell ref="B268:E269"/>
    <mergeCell ref="F268:F269"/>
    <mergeCell ref="G268:H269"/>
    <mergeCell ref="I268:J269"/>
    <mergeCell ref="K268:K269"/>
    <mergeCell ref="O268:R269"/>
    <mergeCell ref="B265:E267"/>
    <mergeCell ref="O265:R267"/>
    <mergeCell ref="F266:F267"/>
    <mergeCell ref="G266:H267"/>
    <mergeCell ref="I266:J267"/>
    <mergeCell ref="K266:K267"/>
    <mergeCell ref="K250:L250"/>
    <mergeCell ref="X250:Y250"/>
    <mergeCell ref="K251:L251"/>
    <mergeCell ref="X251:Y251"/>
    <mergeCell ref="A264:A267"/>
    <mergeCell ref="B264:E264"/>
    <mergeCell ref="F264:G264"/>
    <mergeCell ref="H264:K264"/>
    <mergeCell ref="N264:N267"/>
    <mergeCell ref="O264:R264"/>
    <mergeCell ref="D261:G261"/>
    <mergeCell ref="Q261:T261"/>
    <mergeCell ref="A262:B263"/>
    <mergeCell ref="C262:C263"/>
    <mergeCell ref="D262:G263"/>
    <mergeCell ref="N262:O263"/>
    <mergeCell ref="P262:P263"/>
    <mergeCell ref="Q262:T263"/>
    <mergeCell ref="V246:W247"/>
    <mergeCell ref="X246:X247"/>
    <mergeCell ref="A256:K256"/>
    <mergeCell ref="N256:X256"/>
    <mergeCell ref="B258:C258"/>
    <mergeCell ref="D258:G260"/>
    <mergeCell ref="O258:P258"/>
    <mergeCell ref="Q258:T260"/>
    <mergeCell ref="B259:C260"/>
    <mergeCell ref="H259:K263"/>
    <mergeCell ref="V244:W245"/>
    <mergeCell ref="X244:X245"/>
    <mergeCell ref="B246:E247"/>
    <mergeCell ref="F246:F247"/>
    <mergeCell ref="G246:H247"/>
    <mergeCell ref="I246:J247"/>
    <mergeCell ref="K246:K247"/>
    <mergeCell ref="O246:R247"/>
    <mergeCell ref="S246:S247"/>
    <mergeCell ref="T246:U247"/>
    <mergeCell ref="S242:T242"/>
    <mergeCell ref="U242:X242"/>
    <mergeCell ref="B243:E245"/>
    <mergeCell ref="O243:R245"/>
    <mergeCell ref="F244:F245"/>
    <mergeCell ref="G244:H245"/>
    <mergeCell ref="I244:J245"/>
    <mergeCell ref="K244:K245"/>
    <mergeCell ref="S244:S245"/>
    <mergeCell ref="T244:U245"/>
    <mergeCell ref="O237:P238"/>
    <mergeCell ref="U237:X241"/>
    <mergeCell ref="D239:G239"/>
    <mergeCell ref="Q239:T239"/>
    <mergeCell ref="A240:B241"/>
    <mergeCell ref="C240:C241"/>
    <mergeCell ref="D240:G241"/>
    <mergeCell ref="N240:O241"/>
    <mergeCell ref="P240:P241"/>
    <mergeCell ref="Q240:T241"/>
    <mergeCell ref="A242:A245"/>
    <mergeCell ref="B242:E242"/>
    <mergeCell ref="F242:G242"/>
    <mergeCell ref="H242:K242"/>
    <mergeCell ref="N242:N245"/>
    <mergeCell ref="O242:R242"/>
    <mergeCell ref="B237:C238"/>
    <mergeCell ref="H237:K241"/>
    <mergeCell ref="D236:G238"/>
    <mergeCell ref="Q236:T238"/>
    <mergeCell ref="K229:L229"/>
    <mergeCell ref="X229:Y229"/>
    <mergeCell ref="K230:L230"/>
    <mergeCell ref="X230:Y230"/>
    <mergeCell ref="K231:L231"/>
    <mergeCell ref="X231:Y231"/>
    <mergeCell ref="V225:W226"/>
    <mergeCell ref="X225:X226"/>
    <mergeCell ref="A234:K234"/>
    <mergeCell ref="N234:X234"/>
    <mergeCell ref="B236:C236"/>
    <mergeCell ref="O236:P236"/>
    <mergeCell ref="V223:W224"/>
    <mergeCell ref="X223:X224"/>
    <mergeCell ref="B225:E226"/>
    <mergeCell ref="F225:F226"/>
    <mergeCell ref="G225:H226"/>
    <mergeCell ref="I225:J226"/>
    <mergeCell ref="K225:K226"/>
    <mergeCell ref="O225:R226"/>
    <mergeCell ref="S225:S226"/>
    <mergeCell ref="T225:U226"/>
    <mergeCell ref="S221:T221"/>
    <mergeCell ref="U221:X221"/>
    <mergeCell ref="B222:E224"/>
    <mergeCell ref="O222:R224"/>
    <mergeCell ref="F223:F224"/>
    <mergeCell ref="G223:H224"/>
    <mergeCell ref="I223:J224"/>
    <mergeCell ref="K223:K224"/>
    <mergeCell ref="S223:S224"/>
    <mergeCell ref="T223:U224"/>
    <mergeCell ref="D218:G218"/>
    <mergeCell ref="Q218:T218"/>
    <mergeCell ref="A219:B220"/>
    <mergeCell ref="C219:C220"/>
    <mergeCell ref="D219:G220"/>
    <mergeCell ref="N219:O220"/>
    <mergeCell ref="P219:P220"/>
    <mergeCell ref="Q219:T220"/>
    <mergeCell ref="A221:A224"/>
    <mergeCell ref="B221:E221"/>
    <mergeCell ref="F221:G221"/>
    <mergeCell ref="H221:K221"/>
    <mergeCell ref="N221:N224"/>
    <mergeCell ref="O221:R221"/>
    <mergeCell ref="B216:C217"/>
    <mergeCell ref="H216:K220"/>
    <mergeCell ref="D215:G217"/>
    <mergeCell ref="Q215:T217"/>
    <mergeCell ref="K209:L209"/>
    <mergeCell ref="X209:Y209"/>
    <mergeCell ref="K210:L210"/>
    <mergeCell ref="X210:Y210"/>
    <mergeCell ref="O216:P217"/>
    <mergeCell ref="U216:X220"/>
    <mergeCell ref="V204:W205"/>
    <mergeCell ref="X204:X205"/>
    <mergeCell ref="A213:K213"/>
    <mergeCell ref="N213:X213"/>
    <mergeCell ref="B215:C215"/>
    <mergeCell ref="O215:P215"/>
    <mergeCell ref="V202:W203"/>
    <mergeCell ref="X202:X203"/>
    <mergeCell ref="B204:E205"/>
    <mergeCell ref="F204:F205"/>
    <mergeCell ref="G204:H205"/>
    <mergeCell ref="I204:J205"/>
    <mergeCell ref="K204:K205"/>
    <mergeCell ref="O204:R205"/>
    <mergeCell ref="S204:S205"/>
    <mergeCell ref="T204:U205"/>
    <mergeCell ref="S200:T200"/>
    <mergeCell ref="U200:X200"/>
    <mergeCell ref="B201:E203"/>
    <mergeCell ref="O201:R203"/>
    <mergeCell ref="F202:F203"/>
    <mergeCell ref="G202:H203"/>
    <mergeCell ref="I202:J203"/>
    <mergeCell ref="K202:K203"/>
    <mergeCell ref="S202:S203"/>
    <mergeCell ref="T202:U203"/>
    <mergeCell ref="U195:X199"/>
    <mergeCell ref="D197:G197"/>
    <mergeCell ref="Q197:T197"/>
    <mergeCell ref="A198:B199"/>
    <mergeCell ref="C198:C199"/>
    <mergeCell ref="D198:G199"/>
    <mergeCell ref="N198:O199"/>
    <mergeCell ref="P198:P199"/>
    <mergeCell ref="Q198:T199"/>
    <mergeCell ref="A200:A203"/>
    <mergeCell ref="B200:E200"/>
    <mergeCell ref="F200:G200"/>
    <mergeCell ref="H200:K200"/>
    <mergeCell ref="N200:N203"/>
    <mergeCell ref="O200:R200"/>
    <mergeCell ref="B194:C194"/>
    <mergeCell ref="O194:P194"/>
    <mergeCell ref="B195:C196"/>
    <mergeCell ref="H195:K199"/>
    <mergeCell ref="D194:G196"/>
    <mergeCell ref="Q194:T196"/>
    <mergeCell ref="O195:P196"/>
    <mergeCell ref="S183:S184"/>
    <mergeCell ref="T183:U184"/>
    <mergeCell ref="V183:W184"/>
    <mergeCell ref="X183:X184"/>
    <mergeCell ref="A192:K192"/>
    <mergeCell ref="N192:X192"/>
    <mergeCell ref="S181:S182"/>
    <mergeCell ref="T181:U182"/>
    <mergeCell ref="V181:W182"/>
    <mergeCell ref="X181:X182"/>
    <mergeCell ref="B183:E184"/>
    <mergeCell ref="F183:F184"/>
    <mergeCell ref="G183:H184"/>
    <mergeCell ref="I183:J184"/>
    <mergeCell ref="K183:K184"/>
    <mergeCell ref="O183:R184"/>
    <mergeCell ref="B180:E182"/>
    <mergeCell ref="O180:R182"/>
    <mergeCell ref="F181:F182"/>
    <mergeCell ref="G181:H182"/>
    <mergeCell ref="I181:J182"/>
    <mergeCell ref="K181:K182"/>
    <mergeCell ref="B158:E160"/>
    <mergeCell ref="A179:A182"/>
    <mergeCell ref="B179:E179"/>
    <mergeCell ref="F179:G179"/>
    <mergeCell ref="H179:K179"/>
    <mergeCell ref="N179:N182"/>
    <mergeCell ref="D176:G176"/>
    <mergeCell ref="A177:B178"/>
    <mergeCell ref="C177:C178"/>
    <mergeCell ref="D177:G178"/>
    <mergeCell ref="S161:S162"/>
    <mergeCell ref="D173:G175"/>
    <mergeCell ref="Q173:T175"/>
    <mergeCell ref="B161:E162"/>
    <mergeCell ref="F161:F162"/>
    <mergeCell ref="G161:H162"/>
    <mergeCell ref="I161:J162"/>
    <mergeCell ref="K161:K162"/>
    <mergeCell ref="B173:C173"/>
    <mergeCell ref="O173:P173"/>
    <mergeCell ref="B174:C175"/>
    <mergeCell ref="H174:K178"/>
    <mergeCell ref="O174:P175"/>
    <mergeCell ref="O161:R162"/>
    <mergeCell ref="Q176:T176"/>
    <mergeCell ref="N177:O178"/>
    <mergeCell ref="P177:P178"/>
    <mergeCell ref="Q177:T178"/>
    <mergeCell ref="Q151:T153"/>
    <mergeCell ref="N149:X149"/>
    <mergeCell ref="O151:P151"/>
    <mergeCell ref="O152:P153"/>
    <mergeCell ref="X159:X160"/>
    <mergeCell ref="A157:A160"/>
    <mergeCell ref="D155:G156"/>
    <mergeCell ref="B157:E157"/>
    <mergeCell ref="F157:G157"/>
    <mergeCell ref="H157:K157"/>
    <mergeCell ref="V140:W141"/>
    <mergeCell ref="X140:X141"/>
    <mergeCell ref="A149:K149"/>
    <mergeCell ref="B151:C151"/>
    <mergeCell ref="B152:C153"/>
    <mergeCell ref="H152:K156"/>
    <mergeCell ref="D154:G154"/>
    <mergeCell ref="A155:B156"/>
    <mergeCell ref="C155:C156"/>
    <mergeCell ref="D151:G153"/>
    <mergeCell ref="T161:U162"/>
    <mergeCell ref="V161:W162"/>
    <mergeCell ref="X161:X162"/>
    <mergeCell ref="B140:E141"/>
    <mergeCell ref="F140:F141"/>
    <mergeCell ref="G140:H141"/>
    <mergeCell ref="I140:J141"/>
    <mergeCell ref="K140:K141"/>
    <mergeCell ref="O140:R141"/>
    <mergeCell ref="S140:S141"/>
    <mergeCell ref="V138:W139"/>
    <mergeCell ref="X138:X139"/>
    <mergeCell ref="K144:L144"/>
    <mergeCell ref="X144:Y144"/>
    <mergeCell ref="K145:L145"/>
    <mergeCell ref="F159:F160"/>
    <mergeCell ref="G159:H160"/>
    <mergeCell ref="I159:J160"/>
    <mergeCell ref="K159:K160"/>
    <mergeCell ref="T140:U141"/>
    <mergeCell ref="S136:T136"/>
    <mergeCell ref="U136:X136"/>
    <mergeCell ref="B137:E139"/>
    <mergeCell ref="O137:R139"/>
    <mergeCell ref="F138:F139"/>
    <mergeCell ref="G138:H139"/>
    <mergeCell ref="I138:J139"/>
    <mergeCell ref="K138:K139"/>
    <mergeCell ref="S138:S139"/>
    <mergeCell ref="T138:U139"/>
    <mergeCell ref="O131:P132"/>
    <mergeCell ref="U131:X135"/>
    <mergeCell ref="D133:G133"/>
    <mergeCell ref="Q133:T133"/>
    <mergeCell ref="A134:B135"/>
    <mergeCell ref="C134:C135"/>
    <mergeCell ref="D134:G135"/>
    <mergeCell ref="N134:O135"/>
    <mergeCell ref="P134:P135"/>
    <mergeCell ref="Q134:T135"/>
    <mergeCell ref="A136:A139"/>
    <mergeCell ref="B136:E136"/>
    <mergeCell ref="F136:G136"/>
    <mergeCell ref="H136:K136"/>
    <mergeCell ref="N136:N139"/>
    <mergeCell ref="O136:R136"/>
    <mergeCell ref="B131:C132"/>
    <mergeCell ref="H131:K135"/>
    <mergeCell ref="D130:G132"/>
    <mergeCell ref="Q130:T132"/>
    <mergeCell ref="K123:L123"/>
    <mergeCell ref="X123:Y123"/>
    <mergeCell ref="K124:L124"/>
    <mergeCell ref="X124:Y124"/>
    <mergeCell ref="K125:L125"/>
    <mergeCell ref="X125:Y125"/>
    <mergeCell ref="V119:W120"/>
    <mergeCell ref="X119:X120"/>
    <mergeCell ref="A128:K128"/>
    <mergeCell ref="N128:X128"/>
    <mergeCell ref="B130:C130"/>
    <mergeCell ref="O130:P130"/>
    <mergeCell ref="V117:W118"/>
    <mergeCell ref="X117:X118"/>
    <mergeCell ref="B119:E120"/>
    <mergeCell ref="F119:F120"/>
    <mergeCell ref="G119:H120"/>
    <mergeCell ref="I119:J120"/>
    <mergeCell ref="K119:K120"/>
    <mergeCell ref="O119:R120"/>
    <mergeCell ref="S119:S120"/>
    <mergeCell ref="T119:U120"/>
    <mergeCell ref="S115:T115"/>
    <mergeCell ref="U115:X115"/>
    <mergeCell ref="B116:E118"/>
    <mergeCell ref="O116:R118"/>
    <mergeCell ref="F117:F118"/>
    <mergeCell ref="G117:H118"/>
    <mergeCell ref="I117:J118"/>
    <mergeCell ref="K117:K118"/>
    <mergeCell ref="S117:S118"/>
    <mergeCell ref="T117:U118"/>
    <mergeCell ref="O110:P111"/>
    <mergeCell ref="U110:X114"/>
    <mergeCell ref="D112:G112"/>
    <mergeCell ref="Q112:T112"/>
    <mergeCell ref="A113:B114"/>
    <mergeCell ref="C113:C114"/>
    <mergeCell ref="D113:G114"/>
    <mergeCell ref="N113:O114"/>
    <mergeCell ref="P113:P114"/>
    <mergeCell ref="Q113:T114"/>
    <mergeCell ref="A115:A118"/>
    <mergeCell ref="B115:E115"/>
    <mergeCell ref="F115:G115"/>
    <mergeCell ref="H115:K115"/>
    <mergeCell ref="N115:N118"/>
    <mergeCell ref="O115:R115"/>
    <mergeCell ref="B110:C111"/>
    <mergeCell ref="H110:K114"/>
    <mergeCell ref="D109:G111"/>
    <mergeCell ref="Q109:T111"/>
    <mergeCell ref="K101:L101"/>
    <mergeCell ref="X101:Y101"/>
    <mergeCell ref="K102:L102"/>
    <mergeCell ref="X102:Y102"/>
    <mergeCell ref="K103:L103"/>
    <mergeCell ref="X103:Y103"/>
    <mergeCell ref="V97:W98"/>
    <mergeCell ref="X97:X98"/>
    <mergeCell ref="A107:K107"/>
    <mergeCell ref="N107:X107"/>
    <mergeCell ref="B109:C109"/>
    <mergeCell ref="O109:P109"/>
    <mergeCell ref="V95:W96"/>
    <mergeCell ref="X95:X96"/>
    <mergeCell ref="B97:E98"/>
    <mergeCell ref="F97:F98"/>
    <mergeCell ref="G97:H98"/>
    <mergeCell ref="I97:J98"/>
    <mergeCell ref="K97:K98"/>
    <mergeCell ref="O97:R98"/>
    <mergeCell ref="S97:S98"/>
    <mergeCell ref="T97:U98"/>
    <mergeCell ref="S93:T93"/>
    <mergeCell ref="U93:X93"/>
    <mergeCell ref="B94:E96"/>
    <mergeCell ref="O94:R96"/>
    <mergeCell ref="F95:F96"/>
    <mergeCell ref="G95:H96"/>
    <mergeCell ref="I95:J96"/>
    <mergeCell ref="K95:K96"/>
    <mergeCell ref="S95:S96"/>
    <mergeCell ref="T95:U96"/>
    <mergeCell ref="O88:P89"/>
    <mergeCell ref="U88:X92"/>
    <mergeCell ref="D90:G90"/>
    <mergeCell ref="Q90:T90"/>
    <mergeCell ref="A91:B92"/>
    <mergeCell ref="C91:C92"/>
    <mergeCell ref="D91:G92"/>
    <mergeCell ref="N91:O92"/>
    <mergeCell ref="P91:P92"/>
    <mergeCell ref="Q91:T92"/>
    <mergeCell ref="A93:A96"/>
    <mergeCell ref="B93:E93"/>
    <mergeCell ref="F93:G93"/>
    <mergeCell ref="H93:K93"/>
    <mergeCell ref="N93:N96"/>
    <mergeCell ref="O93:R93"/>
    <mergeCell ref="B88:C89"/>
    <mergeCell ref="H88:K92"/>
    <mergeCell ref="D87:G89"/>
    <mergeCell ref="Q87:T89"/>
    <mergeCell ref="K80:L80"/>
    <mergeCell ref="X80:Y80"/>
    <mergeCell ref="K81:L81"/>
    <mergeCell ref="X81:Y81"/>
    <mergeCell ref="K82:L82"/>
    <mergeCell ref="X82:Y82"/>
    <mergeCell ref="V76:W77"/>
    <mergeCell ref="X76:X77"/>
    <mergeCell ref="A85:K85"/>
    <mergeCell ref="N85:X85"/>
    <mergeCell ref="B87:C87"/>
    <mergeCell ref="O87:P87"/>
    <mergeCell ref="V74:W75"/>
    <mergeCell ref="X74:X75"/>
    <mergeCell ref="B76:E77"/>
    <mergeCell ref="F76:F77"/>
    <mergeCell ref="G76:H77"/>
    <mergeCell ref="I76:J77"/>
    <mergeCell ref="K76:K77"/>
    <mergeCell ref="O76:R77"/>
    <mergeCell ref="S76:S77"/>
    <mergeCell ref="T76:U77"/>
    <mergeCell ref="S72:T72"/>
    <mergeCell ref="U72:X72"/>
    <mergeCell ref="B73:E75"/>
    <mergeCell ref="O73:R75"/>
    <mergeCell ref="F74:F75"/>
    <mergeCell ref="G74:H75"/>
    <mergeCell ref="I74:J75"/>
    <mergeCell ref="K74:K75"/>
    <mergeCell ref="S74:S75"/>
    <mergeCell ref="T74:U75"/>
    <mergeCell ref="O67:P68"/>
    <mergeCell ref="U67:X71"/>
    <mergeCell ref="D69:G69"/>
    <mergeCell ref="Q69:T69"/>
    <mergeCell ref="A70:B71"/>
    <mergeCell ref="C70:C71"/>
    <mergeCell ref="D70:G71"/>
    <mergeCell ref="N70:O71"/>
    <mergeCell ref="P70:P71"/>
    <mergeCell ref="Q70:T71"/>
    <mergeCell ref="A72:A75"/>
    <mergeCell ref="B72:E72"/>
    <mergeCell ref="F72:G72"/>
    <mergeCell ref="H72:K72"/>
    <mergeCell ref="N72:N75"/>
    <mergeCell ref="O72:R72"/>
    <mergeCell ref="B67:C68"/>
    <mergeCell ref="H67:K71"/>
    <mergeCell ref="D66:G68"/>
    <mergeCell ref="Q66:T68"/>
    <mergeCell ref="K59:L59"/>
    <mergeCell ref="X59:Y59"/>
    <mergeCell ref="K60:L60"/>
    <mergeCell ref="X60:Y60"/>
    <mergeCell ref="K61:L61"/>
    <mergeCell ref="X61:Y61"/>
    <mergeCell ref="V55:W56"/>
    <mergeCell ref="X55:X56"/>
    <mergeCell ref="A64:K64"/>
    <mergeCell ref="N64:X64"/>
    <mergeCell ref="B66:C66"/>
    <mergeCell ref="O66:P66"/>
    <mergeCell ref="V53:W54"/>
    <mergeCell ref="X53:X54"/>
    <mergeCell ref="B55:E56"/>
    <mergeCell ref="F55:F56"/>
    <mergeCell ref="G55:H56"/>
    <mergeCell ref="I55:J56"/>
    <mergeCell ref="K55:K56"/>
    <mergeCell ref="O55:R56"/>
    <mergeCell ref="S55:S56"/>
    <mergeCell ref="T55:U56"/>
    <mergeCell ref="S51:T51"/>
    <mergeCell ref="U51:X51"/>
    <mergeCell ref="B52:E54"/>
    <mergeCell ref="O52:R54"/>
    <mergeCell ref="F53:F54"/>
    <mergeCell ref="G53:H54"/>
    <mergeCell ref="I53:J54"/>
    <mergeCell ref="K53:K54"/>
    <mergeCell ref="S53:S54"/>
    <mergeCell ref="T53:U54"/>
    <mergeCell ref="O46:P47"/>
    <mergeCell ref="U46:X50"/>
    <mergeCell ref="D48:G48"/>
    <mergeCell ref="Q48:T48"/>
    <mergeCell ref="A49:B50"/>
    <mergeCell ref="C49:C50"/>
    <mergeCell ref="D49:G50"/>
    <mergeCell ref="N49:O50"/>
    <mergeCell ref="P49:P50"/>
    <mergeCell ref="Q49:T50"/>
    <mergeCell ref="A51:A54"/>
    <mergeCell ref="B51:E51"/>
    <mergeCell ref="F51:G51"/>
    <mergeCell ref="H51:K51"/>
    <mergeCell ref="N51:N54"/>
    <mergeCell ref="O51:R51"/>
    <mergeCell ref="B46:C47"/>
    <mergeCell ref="H46:K50"/>
    <mergeCell ref="D45:G47"/>
    <mergeCell ref="Q45:T47"/>
    <mergeCell ref="K38:L38"/>
    <mergeCell ref="X38:Y38"/>
    <mergeCell ref="K39:L39"/>
    <mergeCell ref="X39:Y39"/>
    <mergeCell ref="K40:L40"/>
    <mergeCell ref="X40:Y40"/>
    <mergeCell ref="V34:W35"/>
    <mergeCell ref="X34:X35"/>
    <mergeCell ref="A43:K43"/>
    <mergeCell ref="N43:X43"/>
    <mergeCell ref="B45:C45"/>
    <mergeCell ref="O45:P45"/>
    <mergeCell ref="V32:W33"/>
    <mergeCell ref="X32:X33"/>
    <mergeCell ref="B34:E35"/>
    <mergeCell ref="F34:F35"/>
    <mergeCell ref="G34:H35"/>
    <mergeCell ref="I34:J35"/>
    <mergeCell ref="K34:K35"/>
    <mergeCell ref="O34:R35"/>
    <mergeCell ref="S34:S35"/>
    <mergeCell ref="T34:U35"/>
    <mergeCell ref="S30:T30"/>
    <mergeCell ref="U30:X30"/>
    <mergeCell ref="B31:E33"/>
    <mergeCell ref="O31:R33"/>
    <mergeCell ref="F32:F33"/>
    <mergeCell ref="G32:H33"/>
    <mergeCell ref="I32:J33"/>
    <mergeCell ref="K32:K33"/>
    <mergeCell ref="S32:S33"/>
    <mergeCell ref="T32:U33"/>
    <mergeCell ref="A28:B29"/>
    <mergeCell ref="C28:C29"/>
    <mergeCell ref="D28:G29"/>
    <mergeCell ref="N28:O29"/>
    <mergeCell ref="P28:P29"/>
    <mergeCell ref="Q28:T29"/>
    <mergeCell ref="A30:A33"/>
    <mergeCell ref="B30:E30"/>
    <mergeCell ref="F30:G30"/>
    <mergeCell ref="H30:K30"/>
    <mergeCell ref="N30:N33"/>
    <mergeCell ref="O30:R30"/>
    <mergeCell ref="X18:Y18"/>
    <mergeCell ref="X19:Y19"/>
    <mergeCell ref="B25:C26"/>
    <mergeCell ref="H25:K29"/>
    <mergeCell ref="D24:G26"/>
    <mergeCell ref="Q24:T26"/>
    <mergeCell ref="O25:P26"/>
    <mergeCell ref="U25:X29"/>
    <mergeCell ref="D27:G27"/>
    <mergeCell ref="Q27:T27"/>
    <mergeCell ref="V13:W14"/>
    <mergeCell ref="X13:X14"/>
    <mergeCell ref="A22:K22"/>
    <mergeCell ref="N22:X22"/>
    <mergeCell ref="B24:C24"/>
    <mergeCell ref="O24:P24"/>
    <mergeCell ref="K17:L17"/>
    <mergeCell ref="K18:L18"/>
    <mergeCell ref="K19:L19"/>
    <mergeCell ref="X17:Y17"/>
    <mergeCell ref="V11:W12"/>
    <mergeCell ref="X11:X12"/>
    <mergeCell ref="B13:E14"/>
    <mergeCell ref="F13:F14"/>
    <mergeCell ref="G13:H14"/>
    <mergeCell ref="I13:J14"/>
    <mergeCell ref="K13:K14"/>
    <mergeCell ref="O13:R14"/>
    <mergeCell ref="S13:S14"/>
    <mergeCell ref="T13:U14"/>
    <mergeCell ref="S9:T9"/>
    <mergeCell ref="U9:X9"/>
    <mergeCell ref="B10:E12"/>
    <mergeCell ref="O10:R12"/>
    <mergeCell ref="F11:F12"/>
    <mergeCell ref="G11:H12"/>
    <mergeCell ref="I11:J12"/>
    <mergeCell ref="K11:K12"/>
    <mergeCell ref="S11:S12"/>
    <mergeCell ref="T11:U12"/>
    <mergeCell ref="D6:G6"/>
    <mergeCell ref="Q6:T6"/>
    <mergeCell ref="A7:B8"/>
    <mergeCell ref="C7:C8"/>
    <mergeCell ref="D7:G8"/>
    <mergeCell ref="N7:O8"/>
    <mergeCell ref="P7:P8"/>
    <mergeCell ref="Q7:T8"/>
    <mergeCell ref="A9:A12"/>
    <mergeCell ref="B9:E9"/>
    <mergeCell ref="F9:G9"/>
    <mergeCell ref="H9:K9"/>
    <mergeCell ref="N9:N12"/>
    <mergeCell ref="O9:R9"/>
    <mergeCell ref="A1:K1"/>
    <mergeCell ref="N1:X1"/>
    <mergeCell ref="B3:C3"/>
    <mergeCell ref="O3:P3"/>
    <mergeCell ref="B4:C5"/>
    <mergeCell ref="H4:K8"/>
    <mergeCell ref="O4:P5"/>
    <mergeCell ref="U4:X8"/>
    <mergeCell ref="D3:G5"/>
    <mergeCell ref="Q3:T5"/>
    <mergeCell ref="S417:S418"/>
    <mergeCell ref="T417:U418"/>
    <mergeCell ref="V417:W418"/>
    <mergeCell ref="K421:L421"/>
    <mergeCell ref="X421:Y421"/>
    <mergeCell ref="K422:L422"/>
    <mergeCell ref="X422:Y422"/>
    <mergeCell ref="B417:E418"/>
    <mergeCell ref="F417:F418"/>
    <mergeCell ref="G417:H418"/>
    <mergeCell ref="I417:J418"/>
    <mergeCell ref="K417:K418"/>
    <mergeCell ref="O417:R418"/>
    <mergeCell ref="O429:P430"/>
    <mergeCell ref="U429:X433"/>
    <mergeCell ref="D431:G431"/>
    <mergeCell ref="Q431:T431"/>
    <mergeCell ref="A432:B433"/>
    <mergeCell ref="C432:C433"/>
    <mergeCell ref="D432:G433"/>
    <mergeCell ref="N432:O433"/>
    <mergeCell ref="P432:P433"/>
    <mergeCell ref="Q432:T433"/>
    <mergeCell ref="X436:X437"/>
    <mergeCell ref="X417:X418"/>
    <mergeCell ref="A426:K426"/>
    <mergeCell ref="N426:X426"/>
    <mergeCell ref="B428:C428"/>
    <mergeCell ref="D428:G430"/>
    <mergeCell ref="O428:P428"/>
    <mergeCell ref="Q428:T430"/>
    <mergeCell ref="B429:C430"/>
    <mergeCell ref="H429:K433"/>
    <mergeCell ref="U434:X434"/>
    <mergeCell ref="B435:E437"/>
    <mergeCell ref="O435:R437"/>
    <mergeCell ref="F436:F437"/>
    <mergeCell ref="G436:H437"/>
    <mergeCell ref="I436:J437"/>
    <mergeCell ref="K436:K437"/>
    <mergeCell ref="S436:S437"/>
    <mergeCell ref="T436:U437"/>
    <mergeCell ref="V436:W437"/>
    <mergeCell ref="A434:A437"/>
    <mergeCell ref="B434:E434"/>
    <mergeCell ref="F434:G434"/>
    <mergeCell ref="H434:K434"/>
    <mergeCell ref="N434:N437"/>
    <mergeCell ref="O434:R434"/>
    <mergeCell ref="B438:E439"/>
    <mergeCell ref="F438:F439"/>
    <mergeCell ref="G438:H439"/>
    <mergeCell ref="I438:J439"/>
    <mergeCell ref="K438:K439"/>
    <mergeCell ref="O438:R439"/>
    <mergeCell ref="O450:P451"/>
    <mergeCell ref="U450:X454"/>
    <mergeCell ref="D452:G452"/>
    <mergeCell ref="Q452:T452"/>
    <mergeCell ref="A453:B454"/>
    <mergeCell ref="C453:C454"/>
    <mergeCell ref="D453:G454"/>
    <mergeCell ref="N453:O454"/>
    <mergeCell ref="P453:P454"/>
    <mergeCell ref="Q453:T454"/>
    <mergeCell ref="X457:X458"/>
    <mergeCell ref="X438:X439"/>
    <mergeCell ref="A447:K447"/>
    <mergeCell ref="N447:X447"/>
    <mergeCell ref="B449:C449"/>
    <mergeCell ref="D449:G451"/>
    <mergeCell ref="O449:P449"/>
    <mergeCell ref="Q449:T451"/>
    <mergeCell ref="B450:C451"/>
    <mergeCell ref="H450:K454"/>
    <mergeCell ref="U455:X455"/>
    <mergeCell ref="B456:E458"/>
    <mergeCell ref="O456:R458"/>
    <mergeCell ref="F457:F458"/>
    <mergeCell ref="G457:H458"/>
    <mergeCell ref="I457:J458"/>
    <mergeCell ref="K457:K458"/>
    <mergeCell ref="S457:S458"/>
    <mergeCell ref="T457:U458"/>
    <mergeCell ref="V457:W458"/>
    <mergeCell ref="S459:S460"/>
    <mergeCell ref="T459:U460"/>
    <mergeCell ref="V459:W460"/>
    <mergeCell ref="A455:A458"/>
    <mergeCell ref="B455:E455"/>
    <mergeCell ref="F455:G455"/>
    <mergeCell ref="H455:K455"/>
    <mergeCell ref="N455:N458"/>
    <mergeCell ref="O455:R455"/>
    <mergeCell ref="S455:T455"/>
    <mergeCell ref="B459:E460"/>
    <mergeCell ref="F459:F460"/>
    <mergeCell ref="G459:H460"/>
    <mergeCell ref="I459:J460"/>
    <mergeCell ref="K459:K460"/>
    <mergeCell ref="O459:R460"/>
    <mergeCell ref="V479:W480"/>
    <mergeCell ref="X479:X480"/>
    <mergeCell ref="D474:G474"/>
    <mergeCell ref="Q474:T474"/>
    <mergeCell ref="A475:B476"/>
    <mergeCell ref="C475:C476"/>
    <mergeCell ref="D475:G476"/>
    <mergeCell ref="N475:O476"/>
    <mergeCell ref="P475:P476"/>
    <mergeCell ref="Q475:T476"/>
    <mergeCell ref="S477:T477"/>
    <mergeCell ref="U477:X477"/>
    <mergeCell ref="B478:E480"/>
    <mergeCell ref="O478:R480"/>
    <mergeCell ref="F479:F480"/>
    <mergeCell ref="G479:H480"/>
    <mergeCell ref="I479:J480"/>
    <mergeCell ref="K479:K480"/>
    <mergeCell ref="S479:S480"/>
    <mergeCell ref="T479:U480"/>
    <mergeCell ref="A477:A480"/>
    <mergeCell ref="B477:E477"/>
    <mergeCell ref="F477:G477"/>
    <mergeCell ref="H477:K477"/>
    <mergeCell ref="N477:N480"/>
    <mergeCell ref="O477:R477"/>
    <mergeCell ref="Q496:T497"/>
    <mergeCell ref="B481:E482"/>
    <mergeCell ref="F481:F482"/>
    <mergeCell ref="G481:H482"/>
    <mergeCell ref="I481:J482"/>
    <mergeCell ref="K481:K482"/>
    <mergeCell ref="O481:R482"/>
    <mergeCell ref="S481:S482"/>
    <mergeCell ref="T481:U482"/>
    <mergeCell ref="H493:K497"/>
    <mergeCell ref="O493:P494"/>
    <mergeCell ref="U493:X497"/>
    <mergeCell ref="D495:G495"/>
    <mergeCell ref="Q495:T495"/>
    <mergeCell ref="A496:B497"/>
    <mergeCell ref="C496:C497"/>
    <mergeCell ref="D496:G497"/>
    <mergeCell ref="N496:O497"/>
    <mergeCell ref="P496:P497"/>
    <mergeCell ref="T500:U501"/>
    <mergeCell ref="V500:W501"/>
    <mergeCell ref="X500:X501"/>
    <mergeCell ref="A490:K490"/>
    <mergeCell ref="N490:X490"/>
    <mergeCell ref="B492:C492"/>
    <mergeCell ref="D492:G494"/>
    <mergeCell ref="O492:P492"/>
    <mergeCell ref="Q492:T494"/>
    <mergeCell ref="B493:C494"/>
    <mergeCell ref="O499:R501"/>
    <mergeCell ref="F500:F501"/>
    <mergeCell ref="G500:H501"/>
    <mergeCell ref="I500:J501"/>
    <mergeCell ref="K500:K501"/>
    <mergeCell ref="S500:S501"/>
    <mergeCell ref="V502:W503"/>
    <mergeCell ref="A498:A501"/>
    <mergeCell ref="B498:E498"/>
    <mergeCell ref="F498:G498"/>
    <mergeCell ref="H498:K498"/>
    <mergeCell ref="N498:N501"/>
    <mergeCell ref="O498:R498"/>
    <mergeCell ref="S498:T498"/>
    <mergeCell ref="U498:X498"/>
    <mergeCell ref="B499:E501"/>
    <mergeCell ref="P517:P518"/>
    <mergeCell ref="Q517:T518"/>
    <mergeCell ref="B502:E503"/>
    <mergeCell ref="F502:F503"/>
    <mergeCell ref="G502:H503"/>
    <mergeCell ref="I502:J503"/>
    <mergeCell ref="K502:K503"/>
    <mergeCell ref="O502:R503"/>
    <mergeCell ref="S502:S503"/>
    <mergeCell ref="T502:U503"/>
    <mergeCell ref="B514:C515"/>
    <mergeCell ref="H514:K518"/>
    <mergeCell ref="O514:P515"/>
    <mergeCell ref="U514:X518"/>
    <mergeCell ref="D516:G516"/>
    <mergeCell ref="Q516:T516"/>
    <mergeCell ref="A517:B518"/>
    <mergeCell ref="C517:C518"/>
    <mergeCell ref="D517:G518"/>
    <mergeCell ref="N517:O518"/>
    <mergeCell ref="T521:U522"/>
    <mergeCell ref="V521:W522"/>
    <mergeCell ref="X521:X522"/>
    <mergeCell ref="X502:X503"/>
    <mergeCell ref="A511:K511"/>
    <mergeCell ref="N511:X511"/>
    <mergeCell ref="B513:C513"/>
    <mergeCell ref="D513:G515"/>
    <mergeCell ref="O513:P513"/>
    <mergeCell ref="Q513:T515"/>
    <mergeCell ref="O519:R519"/>
    <mergeCell ref="S519:T519"/>
    <mergeCell ref="U519:X519"/>
    <mergeCell ref="B520:E522"/>
    <mergeCell ref="O520:R522"/>
    <mergeCell ref="F521:F522"/>
    <mergeCell ref="G521:H522"/>
    <mergeCell ref="I521:J522"/>
    <mergeCell ref="K521:K522"/>
    <mergeCell ref="S521:S522"/>
    <mergeCell ref="V523:W524"/>
    <mergeCell ref="K527:L527"/>
    <mergeCell ref="X527:Y527"/>
    <mergeCell ref="K528:L528"/>
    <mergeCell ref="X528:Y528"/>
    <mergeCell ref="A519:A522"/>
    <mergeCell ref="B519:E519"/>
    <mergeCell ref="F519:G519"/>
    <mergeCell ref="H519:K519"/>
    <mergeCell ref="N519:N522"/>
    <mergeCell ref="Q538:T539"/>
    <mergeCell ref="B523:E524"/>
    <mergeCell ref="F523:F524"/>
    <mergeCell ref="G523:H524"/>
    <mergeCell ref="I523:J524"/>
    <mergeCell ref="K523:K524"/>
    <mergeCell ref="O523:R524"/>
    <mergeCell ref="S523:S524"/>
    <mergeCell ref="T523:U524"/>
    <mergeCell ref="H535:K539"/>
    <mergeCell ref="O535:P536"/>
    <mergeCell ref="U535:X539"/>
    <mergeCell ref="D537:G537"/>
    <mergeCell ref="Q537:T537"/>
    <mergeCell ref="A538:B539"/>
    <mergeCell ref="C538:C539"/>
    <mergeCell ref="D538:G539"/>
    <mergeCell ref="N538:O539"/>
    <mergeCell ref="P538:P539"/>
    <mergeCell ref="V542:W543"/>
    <mergeCell ref="X542:X543"/>
    <mergeCell ref="X523:X524"/>
    <mergeCell ref="A532:K532"/>
    <mergeCell ref="N532:X532"/>
    <mergeCell ref="B534:C534"/>
    <mergeCell ref="D534:G536"/>
    <mergeCell ref="O534:P534"/>
    <mergeCell ref="Q534:T536"/>
    <mergeCell ref="B535:C536"/>
    <mergeCell ref="S540:T540"/>
    <mergeCell ref="U540:X540"/>
    <mergeCell ref="B541:E543"/>
    <mergeCell ref="O541:R543"/>
    <mergeCell ref="F542:F543"/>
    <mergeCell ref="G542:H543"/>
    <mergeCell ref="I542:J543"/>
    <mergeCell ref="K542:K543"/>
    <mergeCell ref="S542:S543"/>
    <mergeCell ref="T542:U543"/>
    <mergeCell ref="A540:A543"/>
    <mergeCell ref="B540:E540"/>
    <mergeCell ref="F540:G540"/>
    <mergeCell ref="H540:K540"/>
    <mergeCell ref="N540:N543"/>
    <mergeCell ref="O540:R540"/>
    <mergeCell ref="S544:S545"/>
    <mergeCell ref="T544:U545"/>
    <mergeCell ref="V544:W545"/>
    <mergeCell ref="K548:L548"/>
    <mergeCell ref="X548:Y548"/>
    <mergeCell ref="K549:L549"/>
    <mergeCell ref="X549:Y549"/>
    <mergeCell ref="B544:E545"/>
    <mergeCell ref="F544:F545"/>
    <mergeCell ref="G544:H545"/>
    <mergeCell ref="I544:J545"/>
    <mergeCell ref="K544:K545"/>
    <mergeCell ref="O544:R545"/>
    <mergeCell ref="O557:P558"/>
    <mergeCell ref="U557:X561"/>
    <mergeCell ref="D559:G559"/>
    <mergeCell ref="Q559:T559"/>
    <mergeCell ref="A560:B561"/>
    <mergeCell ref="C560:C561"/>
    <mergeCell ref="D560:G561"/>
    <mergeCell ref="N560:O561"/>
    <mergeCell ref="P560:P561"/>
    <mergeCell ref="Q560:T561"/>
    <mergeCell ref="X564:X565"/>
    <mergeCell ref="X544:X545"/>
    <mergeCell ref="A554:K554"/>
    <mergeCell ref="N554:X554"/>
    <mergeCell ref="B556:C556"/>
    <mergeCell ref="D556:G558"/>
    <mergeCell ref="O556:P556"/>
    <mergeCell ref="Q556:T558"/>
    <mergeCell ref="B557:C558"/>
    <mergeCell ref="H557:K561"/>
    <mergeCell ref="B563:E565"/>
    <mergeCell ref="O563:R565"/>
    <mergeCell ref="F564:F565"/>
    <mergeCell ref="G564:H565"/>
    <mergeCell ref="I564:J565"/>
    <mergeCell ref="K564:K565"/>
    <mergeCell ref="K572:L572"/>
    <mergeCell ref="X572:Y572"/>
    <mergeCell ref="A562:A565"/>
    <mergeCell ref="B562:E562"/>
    <mergeCell ref="F562:G562"/>
    <mergeCell ref="H562:K562"/>
    <mergeCell ref="N562:N565"/>
    <mergeCell ref="O562:R562"/>
    <mergeCell ref="S562:T562"/>
    <mergeCell ref="U562:X562"/>
    <mergeCell ref="P581:P582"/>
    <mergeCell ref="Q581:T582"/>
    <mergeCell ref="B566:E567"/>
    <mergeCell ref="F566:F567"/>
    <mergeCell ref="G566:H567"/>
    <mergeCell ref="I566:J567"/>
    <mergeCell ref="K566:K567"/>
    <mergeCell ref="O566:R567"/>
    <mergeCell ref="S566:S567"/>
    <mergeCell ref="T566:U567"/>
    <mergeCell ref="B578:C579"/>
    <mergeCell ref="H578:K582"/>
    <mergeCell ref="O578:P579"/>
    <mergeCell ref="U578:X582"/>
    <mergeCell ref="D580:G580"/>
    <mergeCell ref="Q580:T580"/>
    <mergeCell ref="A581:B582"/>
    <mergeCell ref="C581:C582"/>
    <mergeCell ref="D581:G582"/>
    <mergeCell ref="N581:O582"/>
    <mergeCell ref="T585:U586"/>
    <mergeCell ref="V585:W586"/>
    <mergeCell ref="X585:X586"/>
    <mergeCell ref="X566:X567"/>
    <mergeCell ref="A575:K575"/>
    <mergeCell ref="N575:X575"/>
    <mergeCell ref="B577:C577"/>
    <mergeCell ref="D577:G579"/>
    <mergeCell ref="O577:P577"/>
    <mergeCell ref="Q577:T579"/>
    <mergeCell ref="O584:R586"/>
    <mergeCell ref="F585:F586"/>
    <mergeCell ref="G585:H586"/>
    <mergeCell ref="I585:J586"/>
    <mergeCell ref="K585:K586"/>
    <mergeCell ref="S585:S586"/>
    <mergeCell ref="V587:W588"/>
    <mergeCell ref="A583:A586"/>
    <mergeCell ref="B583:E583"/>
    <mergeCell ref="F583:G583"/>
    <mergeCell ref="H583:K583"/>
    <mergeCell ref="N583:N586"/>
    <mergeCell ref="O583:R583"/>
    <mergeCell ref="S583:T583"/>
    <mergeCell ref="U583:X583"/>
    <mergeCell ref="B584:E586"/>
    <mergeCell ref="Q602:T603"/>
    <mergeCell ref="B587:E588"/>
    <mergeCell ref="F587:F588"/>
    <mergeCell ref="G587:H588"/>
    <mergeCell ref="I587:J588"/>
    <mergeCell ref="K587:K588"/>
    <mergeCell ref="O587:R588"/>
    <mergeCell ref="S587:S588"/>
    <mergeCell ref="T587:U588"/>
    <mergeCell ref="H599:K603"/>
    <mergeCell ref="O599:P600"/>
    <mergeCell ref="U599:X603"/>
    <mergeCell ref="D601:G601"/>
    <mergeCell ref="Q601:T601"/>
    <mergeCell ref="A602:B603"/>
    <mergeCell ref="C602:C603"/>
    <mergeCell ref="D602:G603"/>
    <mergeCell ref="N602:O603"/>
    <mergeCell ref="P602:P603"/>
    <mergeCell ref="V606:W607"/>
    <mergeCell ref="X606:X607"/>
    <mergeCell ref="X587:X588"/>
    <mergeCell ref="A596:K596"/>
    <mergeCell ref="N596:X596"/>
    <mergeCell ref="B598:C598"/>
    <mergeCell ref="D598:G600"/>
    <mergeCell ref="O598:P598"/>
    <mergeCell ref="Q598:T600"/>
    <mergeCell ref="B599:C600"/>
    <mergeCell ref="S604:T604"/>
    <mergeCell ref="U604:X604"/>
    <mergeCell ref="B605:E607"/>
    <mergeCell ref="O605:R607"/>
    <mergeCell ref="F606:F607"/>
    <mergeCell ref="G606:H607"/>
    <mergeCell ref="I606:J607"/>
    <mergeCell ref="K606:K607"/>
    <mergeCell ref="S606:S607"/>
    <mergeCell ref="T606:U607"/>
    <mergeCell ref="A604:A607"/>
    <mergeCell ref="B604:E604"/>
    <mergeCell ref="F604:G604"/>
    <mergeCell ref="H604:K604"/>
    <mergeCell ref="N604:N607"/>
    <mergeCell ref="O604:R604"/>
    <mergeCell ref="S608:S609"/>
    <mergeCell ref="T608:U609"/>
    <mergeCell ref="V608:W609"/>
    <mergeCell ref="K612:L612"/>
    <mergeCell ref="X612:Y612"/>
    <mergeCell ref="K613:L613"/>
    <mergeCell ref="X613:Y613"/>
    <mergeCell ref="B608:E609"/>
    <mergeCell ref="F608:F609"/>
    <mergeCell ref="G608:H609"/>
    <mergeCell ref="I608:J609"/>
    <mergeCell ref="K608:K609"/>
    <mergeCell ref="O608:R609"/>
    <mergeCell ref="O621:P622"/>
    <mergeCell ref="U621:X625"/>
    <mergeCell ref="D623:G623"/>
    <mergeCell ref="Q623:T623"/>
    <mergeCell ref="A624:B625"/>
    <mergeCell ref="C624:C625"/>
    <mergeCell ref="D624:G625"/>
    <mergeCell ref="N624:O625"/>
    <mergeCell ref="P624:P625"/>
    <mergeCell ref="Q624:T625"/>
    <mergeCell ref="X628:X629"/>
    <mergeCell ref="X608:X609"/>
    <mergeCell ref="A618:K618"/>
    <mergeCell ref="N618:X618"/>
    <mergeCell ref="B620:C620"/>
    <mergeCell ref="D620:G622"/>
    <mergeCell ref="O620:P620"/>
    <mergeCell ref="Q620:T622"/>
    <mergeCell ref="B621:C622"/>
    <mergeCell ref="H621:K625"/>
    <mergeCell ref="U626:X626"/>
    <mergeCell ref="B627:E629"/>
    <mergeCell ref="O627:R629"/>
    <mergeCell ref="F628:F629"/>
    <mergeCell ref="G628:H629"/>
    <mergeCell ref="I628:J629"/>
    <mergeCell ref="K628:K629"/>
    <mergeCell ref="S628:S629"/>
    <mergeCell ref="T628:U629"/>
    <mergeCell ref="V628:W629"/>
    <mergeCell ref="S630:S631"/>
    <mergeCell ref="T630:U631"/>
    <mergeCell ref="V630:W631"/>
    <mergeCell ref="A626:A629"/>
    <mergeCell ref="B626:E626"/>
    <mergeCell ref="F626:G626"/>
    <mergeCell ref="H626:K626"/>
    <mergeCell ref="N626:N629"/>
    <mergeCell ref="O626:R626"/>
    <mergeCell ref="S626:T626"/>
    <mergeCell ref="B630:E631"/>
    <mergeCell ref="F630:F631"/>
    <mergeCell ref="G630:H631"/>
    <mergeCell ref="I630:J631"/>
    <mergeCell ref="K630:K631"/>
    <mergeCell ref="O630:R631"/>
    <mergeCell ref="O642:P643"/>
    <mergeCell ref="U642:X646"/>
    <mergeCell ref="D644:G644"/>
    <mergeCell ref="Q644:T644"/>
    <mergeCell ref="A645:B646"/>
    <mergeCell ref="C645:C646"/>
    <mergeCell ref="D645:G646"/>
    <mergeCell ref="N645:O646"/>
    <mergeCell ref="P645:P646"/>
    <mergeCell ref="Q645:T646"/>
    <mergeCell ref="X649:X650"/>
    <mergeCell ref="X630:X631"/>
    <mergeCell ref="A639:K639"/>
    <mergeCell ref="N639:X639"/>
    <mergeCell ref="B641:C641"/>
    <mergeCell ref="D641:G643"/>
    <mergeCell ref="O641:P641"/>
    <mergeCell ref="Q641:T643"/>
    <mergeCell ref="B642:C643"/>
    <mergeCell ref="H642:K646"/>
    <mergeCell ref="U647:X647"/>
    <mergeCell ref="B648:E650"/>
    <mergeCell ref="O648:R650"/>
    <mergeCell ref="F649:F650"/>
    <mergeCell ref="G649:H650"/>
    <mergeCell ref="I649:J650"/>
    <mergeCell ref="K649:K650"/>
    <mergeCell ref="S649:S650"/>
    <mergeCell ref="T649:U650"/>
    <mergeCell ref="V649:W650"/>
    <mergeCell ref="S651:S652"/>
    <mergeCell ref="T651:U652"/>
    <mergeCell ref="V651:W652"/>
    <mergeCell ref="A647:A650"/>
    <mergeCell ref="B647:E647"/>
    <mergeCell ref="F647:G647"/>
    <mergeCell ref="H647:K647"/>
    <mergeCell ref="N647:N650"/>
    <mergeCell ref="O647:R647"/>
    <mergeCell ref="S647:T647"/>
    <mergeCell ref="B651:E652"/>
    <mergeCell ref="F651:F652"/>
    <mergeCell ref="G651:H652"/>
    <mergeCell ref="I651:J652"/>
    <mergeCell ref="K651:K652"/>
    <mergeCell ref="O651:R652"/>
    <mergeCell ref="O663:P664"/>
    <mergeCell ref="U663:X667"/>
    <mergeCell ref="D665:G665"/>
    <mergeCell ref="Q665:T665"/>
    <mergeCell ref="A666:B667"/>
    <mergeCell ref="C666:C667"/>
    <mergeCell ref="D666:G667"/>
    <mergeCell ref="N666:O667"/>
    <mergeCell ref="P666:P667"/>
    <mergeCell ref="Q666:T667"/>
    <mergeCell ref="X670:X671"/>
    <mergeCell ref="X651:X652"/>
    <mergeCell ref="A660:K660"/>
    <mergeCell ref="N660:X660"/>
    <mergeCell ref="B662:C662"/>
    <mergeCell ref="D662:G664"/>
    <mergeCell ref="O662:P662"/>
    <mergeCell ref="Q662:T664"/>
    <mergeCell ref="B663:C664"/>
    <mergeCell ref="H663:K667"/>
    <mergeCell ref="U668:X668"/>
    <mergeCell ref="B669:E671"/>
    <mergeCell ref="O669:R671"/>
    <mergeCell ref="F670:F671"/>
    <mergeCell ref="G670:H671"/>
    <mergeCell ref="I670:J671"/>
    <mergeCell ref="K670:K671"/>
    <mergeCell ref="S670:S671"/>
    <mergeCell ref="T670:U671"/>
    <mergeCell ref="V670:W671"/>
    <mergeCell ref="S672:S673"/>
    <mergeCell ref="T672:U673"/>
    <mergeCell ref="V672:W673"/>
    <mergeCell ref="A668:A671"/>
    <mergeCell ref="B668:E668"/>
    <mergeCell ref="F668:G668"/>
    <mergeCell ref="H668:K668"/>
    <mergeCell ref="N668:N671"/>
    <mergeCell ref="O668:R668"/>
    <mergeCell ref="S668:T668"/>
    <mergeCell ref="B672:E673"/>
    <mergeCell ref="F672:F673"/>
    <mergeCell ref="G672:H673"/>
    <mergeCell ref="I672:J673"/>
    <mergeCell ref="K672:K673"/>
    <mergeCell ref="O672:R673"/>
    <mergeCell ref="D686:G686"/>
    <mergeCell ref="Q686:T686"/>
    <mergeCell ref="A687:B688"/>
    <mergeCell ref="C687:C688"/>
    <mergeCell ref="D687:G688"/>
    <mergeCell ref="N687:O688"/>
    <mergeCell ref="P687:P688"/>
    <mergeCell ref="Q687:T688"/>
    <mergeCell ref="V691:W692"/>
    <mergeCell ref="X691:X692"/>
    <mergeCell ref="B683:C683"/>
    <mergeCell ref="D683:G685"/>
    <mergeCell ref="O683:P683"/>
    <mergeCell ref="Q683:T685"/>
    <mergeCell ref="B684:C685"/>
    <mergeCell ref="H684:K688"/>
    <mergeCell ref="O684:P685"/>
    <mergeCell ref="U684:X688"/>
    <mergeCell ref="S689:T689"/>
    <mergeCell ref="U689:X689"/>
    <mergeCell ref="B690:E692"/>
    <mergeCell ref="O690:R692"/>
    <mergeCell ref="F691:F692"/>
    <mergeCell ref="G691:H692"/>
    <mergeCell ref="I691:J692"/>
    <mergeCell ref="K691:K692"/>
    <mergeCell ref="S691:S692"/>
    <mergeCell ref="T691:U692"/>
    <mergeCell ref="A689:A692"/>
    <mergeCell ref="B689:E689"/>
    <mergeCell ref="F689:G689"/>
    <mergeCell ref="H689:K689"/>
    <mergeCell ref="N689:N692"/>
    <mergeCell ref="O689:R689"/>
    <mergeCell ref="Q709:T710"/>
    <mergeCell ref="S693:S694"/>
    <mergeCell ref="T693:U694"/>
    <mergeCell ref="V693:W694"/>
    <mergeCell ref="K697:L697"/>
    <mergeCell ref="X697:Y697"/>
    <mergeCell ref="K698:L698"/>
    <mergeCell ref="X698:Y698"/>
    <mergeCell ref="H706:K710"/>
    <mergeCell ref="O706:P707"/>
    <mergeCell ref="U706:X710"/>
    <mergeCell ref="D708:G708"/>
    <mergeCell ref="Q708:T708"/>
    <mergeCell ref="A709:B710"/>
    <mergeCell ref="C709:C710"/>
    <mergeCell ref="D709:G710"/>
    <mergeCell ref="N709:O710"/>
    <mergeCell ref="P709:P710"/>
    <mergeCell ref="T713:U714"/>
    <mergeCell ref="V713:W714"/>
    <mergeCell ref="X713:X714"/>
    <mergeCell ref="A703:K703"/>
    <mergeCell ref="N703:X703"/>
    <mergeCell ref="B705:C705"/>
    <mergeCell ref="D705:G707"/>
    <mergeCell ref="O705:P705"/>
    <mergeCell ref="Q705:T707"/>
    <mergeCell ref="B706:C707"/>
    <mergeCell ref="O712:R714"/>
    <mergeCell ref="F713:F714"/>
    <mergeCell ref="G713:H714"/>
    <mergeCell ref="I713:J714"/>
    <mergeCell ref="K713:K714"/>
    <mergeCell ref="S713:S714"/>
    <mergeCell ref="V715:W716"/>
    <mergeCell ref="A711:A714"/>
    <mergeCell ref="B711:E711"/>
    <mergeCell ref="F711:G711"/>
    <mergeCell ref="H711:K711"/>
    <mergeCell ref="N711:N714"/>
    <mergeCell ref="O711:R711"/>
    <mergeCell ref="S711:T711"/>
    <mergeCell ref="U711:X711"/>
    <mergeCell ref="B712:E714"/>
    <mergeCell ref="P730:P731"/>
    <mergeCell ref="Q730:T731"/>
    <mergeCell ref="B715:E716"/>
    <mergeCell ref="F715:F716"/>
    <mergeCell ref="G715:H716"/>
    <mergeCell ref="I715:J716"/>
    <mergeCell ref="K715:K716"/>
    <mergeCell ref="O715:R716"/>
    <mergeCell ref="S715:S716"/>
    <mergeCell ref="T715:U716"/>
    <mergeCell ref="B727:C728"/>
    <mergeCell ref="H727:K731"/>
    <mergeCell ref="O727:P728"/>
    <mergeCell ref="U727:X731"/>
    <mergeCell ref="D729:G729"/>
    <mergeCell ref="Q729:T729"/>
    <mergeCell ref="A730:B731"/>
    <mergeCell ref="C730:C731"/>
    <mergeCell ref="D730:G731"/>
    <mergeCell ref="N730:O731"/>
    <mergeCell ref="T734:U735"/>
    <mergeCell ref="V734:W735"/>
    <mergeCell ref="X734:X735"/>
    <mergeCell ref="X715:X716"/>
    <mergeCell ref="A724:K724"/>
    <mergeCell ref="N724:X724"/>
    <mergeCell ref="B726:C726"/>
    <mergeCell ref="D726:G728"/>
    <mergeCell ref="O726:P726"/>
    <mergeCell ref="Q726:T728"/>
    <mergeCell ref="O733:R735"/>
    <mergeCell ref="F734:F735"/>
    <mergeCell ref="G734:H735"/>
    <mergeCell ref="I734:J735"/>
    <mergeCell ref="K734:K735"/>
    <mergeCell ref="S734:S735"/>
    <mergeCell ref="V736:W737"/>
    <mergeCell ref="A732:A735"/>
    <mergeCell ref="B732:E732"/>
    <mergeCell ref="F732:G732"/>
    <mergeCell ref="H732:K732"/>
    <mergeCell ref="N732:N735"/>
    <mergeCell ref="O732:R732"/>
    <mergeCell ref="S732:T732"/>
    <mergeCell ref="U732:X732"/>
    <mergeCell ref="B733:E735"/>
    <mergeCell ref="P751:P752"/>
    <mergeCell ref="Q751:T752"/>
    <mergeCell ref="B736:E737"/>
    <mergeCell ref="F736:F737"/>
    <mergeCell ref="G736:H737"/>
    <mergeCell ref="I736:J737"/>
    <mergeCell ref="K736:K737"/>
    <mergeCell ref="O736:R737"/>
    <mergeCell ref="S736:S737"/>
    <mergeCell ref="T736:U737"/>
    <mergeCell ref="B748:C749"/>
    <mergeCell ref="H748:K752"/>
    <mergeCell ref="O748:P749"/>
    <mergeCell ref="U748:X752"/>
    <mergeCell ref="D750:G750"/>
    <mergeCell ref="Q750:T750"/>
    <mergeCell ref="A751:B752"/>
    <mergeCell ref="C751:C752"/>
    <mergeCell ref="D751:G752"/>
    <mergeCell ref="N751:O752"/>
    <mergeCell ref="T755:U756"/>
    <mergeCell ref="V755:W756"/>
    <mergeCell ref="X755:X756"/>
    <mergeCell ref="X736:X737"/>
    <mergeCell ref="A745:K745"/>
    <mergeCell ref="N745:X745"/>
    <mergeCell ref="B747:C747"/>
    <mergeCell ref="D747:G749"/>
    <mergeCell ref="O747:P747"/>
    <mergeCell ref="Q747:T749"/>
    <mergeCell ref="O754:R756"/>
    <mergeCell ref="F755:F756"/>
    <mergeCell ref="G755:H756"/>
    <mergeCell ref="I755:J756"/>
    <mergeCell ref="K755:K756"/>
    <mergeCell ref="S755:S756"/>
    <mergeCell ref="V757:W758"/>
    <mergeCell ref="A753:A756"/>
    <mergeCell ref="B753:E753"/>
    <mergeCell ref="F753:G753"/>
    <mergeCell ref="H753:K753"/>
    <mergeCell ref="N753:N756"/>
    <mergeCell ref="O753:R753"/>
    <mergeCell ref="S753:T753"/>
    <mergeCell ref="U753:X753"/>
    <mergeCell ref="B754:E756"/>
    <mergeCell ref="Q773:T774"/>
    <mergeCell ref="B757:E758"/>
    <mergeCell ref="F757:F758"/>
    <mergeCell ref="G757:H758"/>
    <mergeCell ref="I757:J758"/>
    <mergeCell ref="K757:K758"/>
    <mergeCell ref="O757:R758"/>
    <mergeCell ref="S757:S758"/>
    <mergeCell ref="T757:U758"/>
    <mergeCell ref="T777:U778"/>
    <mergeCell ref="V777:W778"/>
    <mergeCell ref="X777:X778"/>
    <mergeCell ref="D772:G772"/>
    <mergeCell ref="Q772:T772"/>
    <mergeCell ref="A773:B774"/>
    <mergeCell ref="C773:C774"/>
    <mergeCell ref="D773:G774"/>
    <mergeCell ref="N773:O774"/>
    <mergeCell ref="P773:P774"/>
    <mergeCell ref="O775:R775"/>
    <mergeCell ref="S775:T775"/>
    <mergeCell ref="U775:X775"/>
    <mergeCell ref="B776:E778"/>
    <mergeCell ref="O776:R778"/>
    <mergeCell ref="F777:F778"/>
    <mergeCell ref="G777:H778"/>
    <mergeCell ref="I777:J778"/>
    <mergeCell ref="K777:K778"/>
    <mergeCell ref="S777:S778"/>
    <mergeCell ref="V779:W780"/>
    <mergeCell ref="K783:L783"/>
    <mergeCell ref="X783:Y783"/>
    <mergeCell ref="K784:L784"/>
    <mergeCell ref="X784:Y784"/>
    <mergeCell ref="A775:A778"/>
    <mergeCell ref="B775:E775"/>
    <mergeCell ref="F775:G775"/>
    <mergeCell ref="H775:K775"/>
    <mergeCell ref="N775:N778"/>
    <mergeCell ref="Q794:T795"/>
    <mergeCell ref="B779:E780"/>
    <mergeCell ref="F779:F780"/>
    <mergeCell ref="G779:H780"/>
    <mergeCell ref="I779:J780"/>
    <mergeCell ref="K779:K780"/>
    <mergeCell ref="O779:R780"/>
    <mergeCell ref="S779:S780"/>
    <mergeCell ref="T779:U780"/>
    <mergeCell ref="H791:K795"/>
    <mergeCell ref="O791:P792"/>
    <mergeCell ref="U791:X795"/>
    <mergeCell ref="D793:G793"/>
    <mergeCell ref="Q793:T793"/>
    <mergeCell ref="A794:B795"/>
    <mergeCell ref="C794:C795"/>
    <mergeCell ref="D794:G795"/>
    <mergeCell ref="N794:O795"/>
    <mergeCell ref="P794:P795"/>
    <mergeCell ref="T798:U799"/>
    <mergeCell ref="V798:W799"/>
    <mergeCell ref="X798:X799"/>
    <mergeCell ref="A788:K788"/>
    <mergeCell ref="N788:X788"/>
    <mergeCell ref="B790:C790"/>
    <mergeCell ref="D790:G792"/>
    <mergeCell ref="O790:P790"/>
    <mergeCell ref="Q790:T792"/>
    <mergeCell ref="B791:C792"/>
    <mergeCell ref="O797:R799"/>
    <mergeCell ref="F798:F799"/>
    <mergeCell ref="G798:H799"/>
    <mergeCell ref="I798:J799"/>
    <mergeCell ref="K798:K799"/>
    <mergeCell ref="S798:S799"/>
    <mergeCell ref="V800:W801"/>
    <mergeCell ref="A796:A799"/>
    <mergeCell ref="B796:E796"/>
    <mergeCell ref="F796:G796"/>
    <mergeCell ref="H796:K796"/>
    <mergeCell ref="N796:N799"/>
    <mergeCell ref="O796:R796"/>
    <mergeCell ref="S796:T796"/>
    <mergeCell ref="U796:X796"/>
    <mergeCell ref="B797:E799"/>
    <mergeCell ref="P815:P816"/>
    <mergeCell ref="Q815:T816"/>
    <mergeCell ref="B800:E801"/>
    <mergeCell ref="F800:F801"/>
    <mergeCell ref="G800:H801"/>
    <mergeCell ref="I800:J801"/>
    <mergeCell ref="K800:K801"/>
    <mergeCell ref="O800:R801"/>
    <mergeCell ref="S800:S801"/>
    <mergeCell ref="T800:U801"/>
    <mergeCell ref="B812:C813"/>
    <mergeCell ref="H812:K816"/>
    <mergeCell ref="O812:P813"/>
    <mergeCell ref="U812:X816"/>
    <mergeCell ref="D814:G814"/>
    <mergeCell ref="Q814:T814"/>
    <mergeCell ref="A815:B816"/>
    <mergeCell ref="C815:C816"/>
    <mergeCell ref="D815:G816"/>
    <mergeCell ref="N815:O816"/>
    <mergeCell ref="T819:U820"/>
    <mergeCell ref="V819:W820"/>
    <mergeCell ref="X819:X820"/>
    <mergeCell ref="X800:X801"/>
    <mergeCell ref="A809:K809"/>
    <mergeCell ref="N809:X809"/>
    <mergeCell ref="B811:C811"/>
    <mergeCell ref="D811:G813"/>
    <mergeCell ref="O811:P811"/>
    <mergeCell ref="Q811:T813"/>
    <mergeCell ref="O818:R820"/>
    <mergeCell ref="F819:F820"/>
    <mergeCell ref="G819:H820"/>
    <mergeCell ref="I819:J820"/>
    <mergeCell ref="K819:K820"/>
    <mergeCell ref="S819:S820"/>
    <mergeCell ref="V821:W822"/>
    <mergeCell ref="A817:A820"/>
    <mergeCell ref="B817:E817"/>
    <mergeCell ref="F817:G817"/>
    <mergeCell ref="H817:K817"/>
    <mergeCell ref="N817:N820"/>
    <mergeCell ref="O817:R817"/>
    <mergeCell ref="S817:T817"/>
    <mergeCell ref="U817:X817"/>
    <mergeCell ref="B818:E820"/>
    <mergeCell ref="Q836:T837"/>
    <mergeCell ref="B821:E822"/>
    <mergeCell ref="F821:F822"/>
    <mergeCell ref="G821:H822"/>
    <mergeCell ref="I821:J822"/>
    <mergeCell ref="K821:K822"/>
    <mergeCell ref="O821:R822"/>
    <mergeCell ref="S821:S822"/>
    <mergeCell ref="T821:U822"/>
    <mergeCell ref="H833:K837"/>
    <mergeCell ref="O833:P834"/>
    <mergeCell ref="U833:X837"/>
    <mergeCell ref="D835:G835"/>
    <mergeCell ref="Q835:T835"/>
    <mergeCell ref="A836:B837"/>
    <mergeCell ref="C836:C837"/>
    <mergeCell ref="D836:G837"/>
    <mergeCell ref="N836:O837"/>
    <mergeCell ref="P836:P837"/>
    <mergeCell ref="V840:W841"/>
    <mergeCell ref="X840:X841"/>
    <mergeCell ref="X821:X822"/>
    <mergeCell ref="A830:K830"/>
    <mergeCell ref="N830:X830"/>
    <mergeCell ref="B832:C832"/>
    <mergeCell ref="D832:G834"/>
    <mergeCell ref="O832:P832"/>
    <mergeCell ref="Q832:T834"/>
    <mergeCell ref="B833:C834"/>
    <mergeCell ref="S838:T838"/>
    <mergeCell ref="U838:X838"/>
    <mergeCell ref="B839:E841"/>
    <mergeCell ref="O839:R841"/>
    <mergeCell ref="F840:F841"/>
    <mergeCell ref="G840:H841"/>
    <mergeCell ref="I840:J841"/>
    <mergeCell ref="K840:K841"/>
    <mergeCell ref="S840:S841"/>
    <mergeCell ref="T840:U841"/>
    <mergeCell ref="A838:A841"/>
    <mergeCell ref="B838:E838"/>
    <mergeCell ref="F838:G838"/>
    <mergeCell ref="H838:K838"/>
    <mergeCell ref="N838:N841"/>
    <mergeCell ref="O838:R838"/>
    <mergeCell ref="X842:X843"/>
    <mergeCell ref="B842:E843"/>
    <mergeCell ref="F842:F843"/>
    <mergeCell ref="G842:H843"/>
    <mergeCell ref="I842:J843"/>
    <mergeCell ref="K842:K843"/>
    <mergeCell ref="O842:R843"/>
    <mergeCell ref="S842:S843"/>
    <mergeCell ref="T842:U843"/>
    <mergeCell ref="V842:W843"/>
    <mergeCell ref="S157:T157"/>
    <mergeCell ref="U157:X157"/>
    <mergeCell ref="O158:R160"/>
    <mergeCell ref="S159:S160"/>
    <mergeCell ref="T159:U160"/>
    <mergeCell ref="V159:W160"/>
    <mergeCell ref="K189:L189"/>
    <mergeCell ref="X189:Y189"/>
    <mergeCell ref="K208:L208"/>
    <mergeCell ref="X208:Y208"/>
    <mergeCell ref="P155:P156"/>
    <mergeCell ref="U152:X156"/>
    <mergeCell ref="Q154:T154"/>
    <mergeCell ref="N155:O156"/>
    <mergeCell ref="A171:K171"/>
    <mergeCell ref="N171:X171"/>
    <mergeCell ref="K167:L167"/>
    <mergeCell ref="X167:Y167"/>
    <mergeCell ref="K187:L187"/>
    <mergeCell ref="X187:Y187"/>
    <mergeCell ref="K188:L188"/>
    <mergeCell ref="X188:Y188"/>
    <mergeCell ref="O179:R179"/>
    <mergeCell ref="U174:X178"/>
    <mergeCell ref="S179:T179"/>
    <mergeCell ref="U179:X179"/>
    <mergeCell ref="X145:Y145"/>
    <mergeCell ref="K146:L146"/>
    <mergeCell ref="X146:Y146"/>
    <mergeCell ref="K165:L165"/>
    <mergeCell ref="X165:Y165"/>
    <mergeCell ref="K166:L166"/>
    <mergeCell ref="X166:Y166"/>
    <mergeCell ref="Q155:T156"/>
    <mergeCell ref="N157:N160"/>
    <mergeCell ref="O157:R157"/>
    <mergeCell ref="K295:L295"/>
    <mergeCell ref="X295:Y295"/>
    <mergeCell ref="K314:L314"/>
    <mergeCell ref="X314:Y314"/>
    <mergeCell ref="K315:L315"/>
    <mergeCell ref="X315:Y315"/>
    <mergeCell ref="O301:P302"/>
    <mergeCell ref="U301:X305"/>
    <mergeCell ref="S306:T306"/>
    <mergeCell ref="U306:X306"/>
    <mergeCell ref="K274:L274"/>
    <mergeCell ref="X274:Y274"/>
    <mergeCell ref="K293:L293"/>
    <mergeCell ref="X293:Y293"/>
    <mergeCell ref="K294:L294"/>
    <mergeCell ref="X294:Y294"/>
    <mergeCell ref="U280:X284"/>
    <mergeCell ref="U285:X285"/>
    <mergeCell ref="S289:S290"/>
    <mergeCell ref="T289:U290"/>
    <mergeCell ref="K252:L252"/>
    <mergeCell ref="X252:Y252"/>
    <mergeCell ref="K272:L272"/>
    <mergeCell ref="X272:Y272"/>
    <mergeCell ref="K273:L273"/>
    <mergeCell ref="X273:Y273"/>
    <mergeCell ref="O259:P260"/>
    <mergeCell ref="U259:X263"/>
    <mergeCell ref="S264:T264"/>
    <mergeCell ref="U264:X264"/>
    <mergeCell ref="K380:L380"/>
    <mergeCell ref="X380:Y380"/>
    <mergeCell ref="K399:L399"/>
    <mergeCell ref="X399:Y399"/>
    <mergeCell ref="K400:L400"/>
    <mergeCell ref="X400:Y400"/>
    <mergeCell ref="U386:X390"/>
    <mergeCell ref="O391:R391"/>
    <mergeCell ref="S391:T391"/>
    <mergeCell ref="U391:X391"/>
    <mergeCell ref="K359:L359"/>
    <mergeCell ref="X359:Y359"/>
    <mergeCell ref="K378:L378"/>
    <mergeCell ref="X378:Y378"/>
    <mergeCell ref="K379:L379"/>
    <mergeCell ref="X379:Y379"/>
    <mergeCell ref="U365:X369"/>
    <mergeCell ref="O370:R370"/>
    <mergeCell ref="S370:T370"/>
    <mergeCell ref="U370:X370"/>
    <mergeCell ref="K338:L338"/>
    <mergeCell ref="X338:Y338"/>
    <mergeCell ref="K357:L357"/>
    <mergeCell ref="X357:Y357"/>
    <mergeCell ref="K358:L358"/>
    <mergeCell ref="X358:Y358"/>
    <mergeCell ref="O344:P345"/>
    <mergeCell ref="U344:X348"/>
    <mergeCell ref="S349:T349"/>
    <mergeCell ref="U349:X349"/>
    <mergeCell ref="B471:C471"/>
    <mergeCell ref="D471:G473"/>
    <mergeCell ref="O471:P471"/>
    <mergeCell ref="Q471:T473"/>
    <mergeCell ref="B472:C473"/>
    <mergeCell ref="H472:K476"/>
    <mergeCell ref="O472:P473"/>
    <mergeCell ref="K487:L487"/>
    <mergeCell ref="X487:Y487"/>
    <mergeCell ref="K463:L463"/>
    <mergeCell ref="X463:Y463"/>
    <mergeCell ref="K464:L464"/>
    <mergeCell ref="X464:Y464"/>
    <mergeCell ref="K465:L465"/>
    <mergeCell ref="X465:Y465"/>
    <mergeCell ref="X481:X482"/>
    <mergeCell ref="A469:K469"/>
    <mergeCell ref="K444:L444"/>
    <mergeCell ref="X444:Y444"/>
    <mergeCell ref="K485:L485"/>
    <mergeCell ref="X485:Y485"/>
    <mergeCell ref="K486:L486"/>
    <mergeCell ref="X486:Y486"/>
    <mergeCell ref="X459:X460"/>
    <mergeCell ref="N469:X469"/>
    <mergeCell ref="U472:X476"/>
    <mergeCell ref="V481:W482"/>
    <mergeCell ref="K423:L423"/>
    <mergeCell ref="X423:Y423"/>
    <mergeCell ref="K442:L442"/>
    <mergeCell ref="X442:Y442"/>
    <mergeCell ref="K443:L443"/>
    <mergeCell ref="X443:Y443"/>
    <mergeCell ref="S438:S439"/>
    <mergeCell ref="T438:U439"/>
    <mergeCell ref="V438:W439"/>
    <mergeCell ref="S434:T434"/>
    <mergeCell ref="X757:X758"/>
    <mergeCell ref="A767:K767"/>
    <mergeCell ref="N767:X767"/>
    <mergeCell ref="B769:C769"/>
    <mergeCell ref="D769:G771"/>
    <mergeCell ref="O769:P769"/>
    <mergeCell ref="Q769:T771"/>
    <mergeCell ref="B770:C771"/>
    <mergeCell ref="H770:K774"/>
    <mergeCell ref="O770:P771"/>
    <mergeCell ref="K719:L719"/>
    <mergeCell ref="X719:Y719"/>
    <mergeCell ref="K720:L720"/>
    <mergeCell ref="X720:Y720"/>
    <mergeCell ref="K721:L721"/>
    <mergeCell ref="X721:Y721"/>
    <mergeCell ref="K740:L740"/>
    <mergeCell ref="X740:Y740"/>
    <mergeCell ref="K741:L741"/>
    <mergeCell ref="X741:Y741"/>
    <mergeCell ref="K742:L742"/>
    <mergeCell ref="X742:Y742"/>
    <mergeCell ref="K785:L785"/>
    <mergeCell ref="X785:Y785"/>
    <mergeCell ref="K761:L761"/>
    <mergeCell ref="X761:Y761"/>
    <mergeCell ref="K762:L762"/>
    <mergeCell ref="X762:Y762"/>
    <mergeCell ref="K763:L763"/>
    <mergeCell ref="X763:Y763"/>
    <mergeCell ref="X779:X780"/>
    <mergeCell ref="U770:X774"/>
    <mergeCell ref="X693:X694"/>
    <mergeCell ref="X672:X673"/>
    <mergeCell ref="A681:K681"/>
    <mergeCell ref="N681:X681"/>
    <mergeCell ref="B693:E694"/>
    <mergeCell ref="F693:F694"/>
    <mergeCell ref="G693:H694"/>
    <mergeCell ref="I693:J694"/>
    <mergeCell ref="K693:K694"/>
    <mergeCell ref="O693:R694"/>
    <mergeCell ref="K634:L634"/>
    <mergeCell ref="X634:Y634"/>
    <mergeCell ref="K635:L635"/>
    <mergeCell ref="X635:Y635"/>
    <mergeCell ref="K636:L636"/>
    <mergeCell ref="X636:Y636"/>
    <mergeCell ref="K677:L677"/>
    <mergeCell ref="X677:Y677"/>
    <mergeCell ref="K678:L678"/>
    <mergeCell ref="X678:Y678"/>
    <mergeCell ref="K655:L655"/>
    <mergeCell ref="X655:Y655"/>
    <mergeCell ref="K656:L656"/>
    <mergeCell ref="X656:Y656"/>
    <mergeCell ref="K657:L657"/>
    <mergeCell ref="X657:Y657"/>
    <mergeCell ref="K570:L570"/>
    <mergeCell ref="X570:Y570"/>
    <mergeCell ref="K571:L571"/>
    <mergeCell ref="X571:Y571"/>
    <mergeCell ref="K550:L550"/>
    <mergeCell ref="X550:Y550"/>
    <mergeCell ref="V566:W567"/>
    <mergeCell ref="S564:S565"/>
    <mergeCell ref="T564:U565"/>
    <mergeCell ref="V564:W565"/>
    <mergeCell ref="K591:L591"/>
    <mergeCell ref="X591:Y591"/>
    <mergeCell ref="K592:L592"/>
    <mergeCell ref="X592:Y592"/>
    <mergeCell ref="K593:L593"/>
    <mergeCell ref="X593:Y593"/>
    <mergeCell ref="K846:L846"/>
    <mergeCell ref="X846:Y846"/>
    <mergeCell ref="K847:L847"/>
    <mergeCell ref="X847:Y847"/>
    <mergeCell ref="K614:L614"/>
    <mergeCell ref="X614:Y614"/>
    <mergeCell ref="K699:L699"/>
    <mergeCell ref="X699:Y699"/>
    <mergeCell ref="K676:L676"/>
    <mergeCell ref="X676:Y676"/>
    <mergeCell ref="K825:L825"/>
    <mergeCell ref="X825:Y825"/>
    <mergeCell ref="K826:L826"/>
    <mergeCell ref="X826:Y826"/>
    <mergeCell ref="K827:L827"/>
    <mergeCell ref="X827:Y827"/>
    <mergeCell ref="K848:L848"/>
    <mergeCell ref="X848:Y848"/>
    <mergeCell ref="K529:L529"/>
    <mergeCell ref="X529:Y529"/>
    <mergeCell ref="K506:L506"/>
    <mergeCell ref="X506:Y506"/>
    <mergeCell ref="K507:L507"/>
    <mergeCell ref="X507:Y507"/>
    <mergeCell ref="K508:L508"/>
    <mergeCell ref="X508:Y508"/>
  </mergeCells>
  <dataValidations count="1">
    <dataValidation type="list" allowBlank="1" showInputMessage="1" showErrorMessage="1" sqref="H4:K8 H216:K220 U216:X220 U4:X8 H25:K29 U25:X29 H46:K50 U46:X50 H67:K71 U67:X71 H152:K156 U152:X156 H88:K92 U88:X92 H131:K135 U131:X135 H301:K305 U301:X305 H110:K114 U110:X114 H237:K241 U237:X241 H280:K284 U280:X284 H259:K263 U259:X263 H174:K178 U174:X178 H195:K199 U195:X199 H323:K327 U323:X327 H344:K348 U344:X348 H365:K369 U365:X369 H450:K454 U450:X454 H386:K390 U386:X390 H429:K433 U429:X433 H408:K412 U408:X412 H472:K476 U472:X476 H493:K497 U493:X497 H514:K518 U514:X518 H599:K603 U599:X603 H535:K539 U535:X539 H578:K582 U578:X582 H557:K561 U557:X561 H621:K625 U621:X625 H642:K646 U642:X646 H663:K667 U663:X667 H748:K752 U748:X752 H684:K688 U684:X688 H727:K731 U727:X731 H706:K710 U706:X710 H770:K774 U770:X774 H791:K795 U791:X795 H812:K816 U812:X816 H833:K837 U833:X837">
      <formula1>$AB$3:$AB$9</formula1>
    </dataValidation>
  </dataValidations>
  <printOptions/>
  <pageMargins left="0.7" right="0.7" top="0.75" bottom="0.75" header="0.3" footer="0.3"/>
  <pageSetup horizontalDpi="600" verticalDpi="600" orientation="landscape" paperSize="9" scale="39" r:id="rId2"/>
  <rowBreaks count="19" manualBreakCount="19">
    <brk id="41" max="24" man="1"/>
    <brk id="83" max="24" man="1"/>
    <brk id="126" max="24" man="1"/>
    <brk id="169" max="24" man="1"/>
    <brk id="211" max="24" man="1"/>
    <brk id="254" max="24" man="1"/>
    <brk id="296" max="24" man="1"/>
    <brk id="339" max="24" man="1"/>
    <brk id="381" max="24" man="1"/>
    <brk id="424" max="24" man="1"/>
    <brk id="467" max="24" man="1"/>
    <brk id="509" max="24" man="1"/>
    <brk id="552" max="24" man="1"/>
    <brk id="594" max="24" man="1"/>
    <brk id="637" max="24" man="1"/>
    <brk id="679" max="24" man="1"/>
    <brk id="722" max="24" man="1"/>
    <brk id="765" max="24" man="1"/>
    <brk id="807" max="24" man="1"/>
  </rowBreaks>
  <colBreaks count="1" manualBreakCount="1">
    <brk id="25" max="65535" man="1"/>
  </colBreaks>
  <drawing r:id="rId1"/>
</worksheet>
</file>

<file path=xl/worksheets/sheet8.xml><?xml version="1.0" encoding="utf-8"?>
<worksheet xmlns="http://schemas.openxmlformats.org/spreadsheetml/2006/main" xmlns:r="http://schemas.openxmlformats.org/officeDocument/2006/relationships">
  <sheetPr codeName="Sheet13">
    <tabColor rgb="FFFF0000"/>
    <pageSetUpPr fitToPage="1"/>
  </sheetPr>
  <dimension ref="A1:AA72"/>
  <sheetViews>
    <sheetView zoomScale="80" zoomScaleNormal="80" zoomScalePageLayoutView="0" workbookViewId="0" topLeftCell="A1">
      <selection activeCell="W58" sqref="W58"/>
    </sheetView>
  </sheetViews>
  <sheetFormatPr defaultColWidth="8.8515625" defaultRowHeight="15"/>
  <cols>
    <col min="1" max="9" width="8.8515625" style="256" customWidth="1"/>
    <col min="10" max="10" width="13.8515625" style="256" customWidth="1"/>
    <col min="11" max="11" width="8.8515625" style="256" customWidth="1"/>
    <col min="12" max="12" width="9.57421875" style="256" customWidth="1"/>
    <col min="13" max="13" width="10.421875" style="256" customWidth="1"/>
    <col min="14" max="22" width="8.8515625" style="256" customWidth="1"/>
    <col min="23" max="23" width="13.8515625" style="256" customWidth="1"/>
    <col min="24" max="24" width="9.00390625" style="256" customWidth="1"/>
    <col min="25" max="25" width="1.7109375" style="256" customWidth="1"/>
    <col min="26" max="28" width="0" style="256" hidden="1" customWidth="1"/>
    <col min="29" max="16384" width="8.8515625" style="256" customWidth="1"/>
  </cols>
  <sheetData>
    <row r="1" spans="1:24" ht="30" customHeight="1">
      <c r="A1" s="252" t="s">
        <v>253</v>
      </c>
      <c r="B1" s="253"/>
      <c r="C1" s="254"/>
      <c r="D1" s="254"/>
      <c r="E1" s="254"/>
      <c r="F1" s="254"/>
      <c r="G1" s="255"/>
      <c r="H1" s="255"/>
      <c r="I1" s="255"/>
      <c r="J1" s="255"/>
      <c r="K1" s="255"/>
      <c r="M1" s="257"/>
      <c r="N1" s="252" t="s">
        <v>253</v>
      </c>
      <c r="O1" s="253"/>
      <c r="P1" s="254"/>
      <c r="Q1" s="254"/>
      <c r="R1" s="254"/>
      <c r="S1" s="254"/>
      <c r="T1" s="255"/>
      <c r="U1" s="255"/>
      <c r="V1" s="255"/>
      <c r="W1" s="255"/>
      <c r="X1" s="255"/>
    </row>
    <row r="2" spans="1:23" ht="16.5" thickBot="1">
      <c r="A2" s="258"/>
      <c r="C2" s="259"/>
      <c r="D2" s="259" t="s">
        <v>254</v>
      </c>
      <c r="J2" s="260" t="s">
        <v>255</v>
      </c>
      <c r="M2" s="257"/>
      <c r="N2" s="258"/>
      <c r="P2" s="259"/>
      <c r="Q2" s="259" t="s">
        <v>254</v>
      </c>
      <c r="W2" s="260" t="s">
        <v>255</v>
      </c>
    </row>
    <row r="3" spans="1:24" ht="14.25" customHeight="1">
      <c r="A3" s="261"/>
      <c r="B3" s="691" t="s">
        <v>256</v>
      </c>
      <c r="C3" s="692"/>
      <c r="D3" s="693"/>
      <c r="E3" s="653" t="s">
        <v>370</v>
      </c>
      <c r="F3" s="654"/>
      <c r="G3" s="655"/>
      <c r="H3" s="262" t="s">
        <v>257</v>
      </c>
      <c r="I3" s="263"/>
      <c r="J3" s="700" t="s">
        <v>399</v>
      </c>
      <c r="K3" s="701"/>
      <c r="M3" s="257"/>
      <c r="N3" s="261"/>
      <c r="O3" s="691" t="s">
        <v>256</v>
      </c>
      <c r="P3" s="692"/>
      <c r="Q3" s="693"/>
      <c r="R3" s="653" t="s">
        <v>371</v>
      </c>
      <c r="S3" s="654"/>
      <c r="T3" s="655"/>
      <c r="U3" s="262" t="s">
        <v>257</v>
      </c>
      <c r="V3" s="263"/>
      <c r="W3" s="700" t="s">
        <v>400</v>
      </c>
      <c r="X3" s="701"/>
    </row>
    <row r="4" spans="1:27" ht="18.75" customHeight="1">
      <c r="A4" s="264" t="s">
        <v>258</v>
      </c>
      <c r="B4" s="694"/>
      <c r="C4" s="695"/>
      <c r="D4" s="696"/>
      <c r="E4" s="656"/>
      <c r="F4" s="657"/>
      <c r="G4" s="658"/>
      <c r="H4" s="704">
        <f>IF('②選手情報入力'!O5="","",'②選手情報入力'!O5)</f>
      </c>
      <c r="I4" s="705"/>
      <c r="J4" s="662"/>
      <c r="K4" s="663"/>
      <c r="M4" s="257"/>
      <c r="N4" s="264" t="s">
        <v>260</v>
      </c>
      <c r="O4" s="694"/>
      <c r="P4" s="695"/>
      <c r="Q4" s="696"/>
      <c r="R4" s="656"/>
      <c r="S4" s="657"/>
      <c r="T4" s="658"/>
      <c r="U4" s="704">
        <f>IF('②選手情報入力'!Q5="","",'②選手情報入力'!Q5)</f>
      </c>
      <c r="V4" s="705"/>
      <c r="W4" s="662"/>
      <c r="X4" s="663"/>
      <c r="AA4" s="265" t="s">
        <v>259</v>
      </c>
    </row>
    <row r="5" spans="1:27" ht="18.75" customHeight="1" thickBot="1">
      <c r="A5" s="266"/>
      <c r="B5" s="697"/>
      <c r="C5" s="698"/>
      <c r="D5" s="699"/>
      <c r="E5" s="659"/>
      <c r="F5" s="660"/>
      <c r="G5" s="661"/>
      <c r="H5" s="706"/>
      <c r="I5" s="707"/>
      <c r="J5" s="711"/>
      <c r="K5" s="712"/>
      <c r="M5" s="257"/>
      <c r="N5" s="266"/>
      <c r="O5" s="697"/>
      <c r="P5" s="698"/>
      <c r="Q5" s="699"/>
      <c r="R5" s="659"/>
      <c r="S5" s="660"/>
      <c r="T5" s="661"/>
      <c r="U5" s="706"/>
      <c r="V5" s="707"/>
      <c r="W5" s="664"/>
      <c r="X5" s="665"/>
      <c r="AA5" s="267" t="s">
        <v>261</v>
      </c>
    </row>
    <row r="6" spans="1:27" ht="18.75" customHeight="1" thickBot="1">
      <c r="A6" s="702" t="s">
        <v>262</v>
      </c>
      <c r="B6" s="703"/>
      <c r="C6" s="703"/>
      <c r="D6" s="703"/>
      <c r="E6" s="447" t="s">
        <v>344</v>
      </c>
      <c r="F6" s="449"/>
      <c r="G6" s="708" t="s">
        <v>342</v>
      </c>
      <c r="H6" s="708"/>
      <c r="I6" s="709" t="s">
        <v>263</v>
      </c>
      <c r="J6" s="708"/>
      <c r="K6" s="710"/>
      <c r="M6" s="257"/>
      <c r="N6" s="268" t="s">
        <v>262</v>
      </c>
      <c r="O6" s="269"/>
      <c r="P6" s="269"/>
      <c r="Q6" s="269"/>
      <c r="R6" s="447" t="s">
        <v>344</v>
      </c>
      <c r="S6" s="449"/>
      <c r="T6" s="708" t="s">
        <v>342</v>
      </c>
      <c r="U6" s="708"/>
      <c r="V6" s="709" t="s">
        <v>263</v>
      </c>
      <c r="W6" s="708"/>
      <c r="X6" s="710"/>
      <c r="AA6" s="267" t="s">
        <v>265</v>
      </c>
    </row>
    <row r="7" spans="1:27" ht="18.75" customHeight="1">
      <c r="A7" s="684">
        <f>IF('①団体情報入力'!$D$5="","",'①団体情報入力'!$D$5)</f>
      </c>
      <c r="B7" s="685"/>
      <c r="C7" s="685"/>
      <c r="D7" s="686"/>
      <c r="E7" s="687"/>
      <c r="F7" s="626"/>
      <c r="G7" s="666">
        <f>IF('②選手情報入力'!N5="","",'②選手情報入力'!N5)</f>
      </c>
      <c r="H7" s="689"/>
      <c r="I7" s="687"/>
      <c r="J7" s="626"/>
      <c r="K7" s="627"/>
      <c r="M7" s="257"/>
      <c r="N7" s="684">
        <f>IF('①団体情報入力'!$D$5="","",'①団体情報入力'!$D$5)</f>
      </c>
      <c r="O7" s="685"/>
      <c r="P7" s="685"/>
      <c r="Q7" s="686"/>
      <c r="R7" s="672"/>
      <c r="S7" s="673"/>
      <c r="T7" s="715">
        <f>IF('②選手情報入力'!P5="","",'②選手情報入力'!P5)</f>
      </c>
      <c r="U7" s="716"/>
      <c r="V7" s="713"/>
      <c r="W7" s="626"/>
      <c r="X7" s="627"/>
      <c r="AA7" s="267" t="s">
        <v>267</v>
      </c>
    </row>
    <row r="8" spans="1:27" ht="18.75" customHeight="1">
      <c r="A8" s="635"/>
      <c r="B8" s="636"/>
      <c r="C8" s="636"/>
      <c r="D8" s="637"/>
      <c r="E8" s="687"/>
      <c r="F8" s="626"/>
      <c r="G8" s="666"/>
      <c r="H8" s="689"/>
      <c r="I8" s="687"/>
      <c r="J8" s="626"/>
      <c r="K8" s="627"/>
      <c r="M8" s="257"/>
      <c r="N8" s="635"/>
      <c r="O8" s="636"/>
      <c r="P8" s="636"/>
      <c r="Q8" s="637"/>
      <c r="R8" s="674"/>
      <c r="S8" s="675"/>
      <c r="T8" s="717"/>
      <c r="U8" s="718"/>
      <c r="V8" s="713"/>
      <c r="W8" s="626"/>
      <c r="X8" s="627"/>
      <c r="AA8" s="267" t="s">
        <v>268</v>
      </c>
    </row>
    <row r="9" spans="1:27" ht="18.75" customHeight="1" thickBot="1">
      <c r="A9" s="638"/>
      <c r="B9" s="639"/>
      <c r="C9" s="639"/>
      <c r="D9" s="640"/>
      <c r="E9" s="688"/>
      <c r="F9" s="628"/>
      <c r="G9" s="668"/>
      <c r="H9" s="690"/>
      <c r="I9" s="688"/>
      <c r="J9" s="628"/>
      <c r="K9" s="629"/>
      <c r="M9" s="257"/>
      <c r="N9" s="638"/>
      <c r="O9" s="639"/>
      <c r="P9" s="639"/>
      <c r="Q9" s="640"/>
      <c r="R9" s="676"/>
      <c r="S9" s="677"/>
      <c r="T9" s="719"/>
      <c r="U9" s="720"/>
      <c r="V9" s="714"/>
      <c r="W9" s="628"/>
      <c r="X9" s="629"/>
      <c r="AA9" s="271" t="s">
        <v>269</v>
      </c>
    </row>
    <row r="10" spans="1:24" ht="14.25" thickBot="1">
      <c r="A10" s="272" t="s">
        <v>6</v>
      </c>
      <c r="B10" s="648" t="s">
        <v>270</v>
      </c>
      <c r="C10" s="649"/>
      <c r="D10" s="649"/>
      <c r="E10" s="649"/>
      <c r="F10" s="649"/>
      <c r="G10" s="649"/>
      <c r="H10" s="650"/>
      <c r="I10" s="273" t="s">
        <v>271</v>
      </c>
      <c r="J10" s="274"/>
      <c r="K10" s="275" t="s">
        <v>272</v>
      </c>
      <c r="M10" s="257"/>
      <c r="N10" s="341" t="s">
        <v>6</v>
      </c>
      <c r="O10" s="648" t="s">
        <v>270</v>
      </c>
      <c r="P10" s="649"/>
      <c r="Q10" s="649"/>
      <c r="R10" s="649"/>
      <c r="S10" s="649"/>
      <c r="T10" s="649"/>
      <c r="U10" s="650"/>
      <c r="V10" s="342" t="s">
        <v>271</v>
      </c>
      <c r="W10" s="343"/>
      <c r="X10" s="344" t="s">
        <v>272</v>
      </c>
    </row>
    <row r="11" spans="1:24" ht="21" customHeight="1">
      <c r="A11" s="345">
        <f>'③リレー情報確認'!C8</f>
      </c>
      <c r="B11" s="678">
        <f>'③リレー情報確認'!D8</f>
      </c>
      <c r="C11" s="679"/>
      <c r="D11" s="679"/>
      <c r="E11" s="679"/>
      <c r="F11" s="679"/>
      <c r="G11" s="679"/>
      <c r="H11" s="680"/>
      <c r="I11" s="721" t="e">
        <f>VLOOKUP(A11,'②選手情報入力'!C:E,3,0)</f>
        <v>#N/A</v>
      </c>
      <c r="J11" s="722"/>
      <c r="K11" s="276"/>
      <c r="M11" s="257"/>
      <c r="N11" s="345">
        <f>'③リレー情報確認'!I8</f>
      </c>
      <c r="O11" s="651">
        <f>'③リレー情報確認'!J8</f>
      </c>
      <c r="P11" s="651"/>
      <c r="Q11" s="651"/>
      <c r="R11" s="651"/>
      <c r="S11" s="651"/>
      <c r="T11" s="651"/>
      <c r="U11" s="651"/>
      <c r="V11" s="630" t="e">
        <f>VLOOKUP(N11,'②選手情報入力'!C:E,3,0)</f>
        <v>#N/A</v>
      </c>
      <c r="W11" s="631"/>
      <c r="X11" s="296"/>
    </row>
    <row r="12" spans="1:24" ht="21" customHeight="1">
      <c r="A12" s="345">
        <f>'③リレー情報確認'!C9</f>
      </c>
      <c r="B12" s="678">
        <f>'③リレー情報確認'!D9</f>
      </c>
      <c r="C12" s="679"/>
      <c r="D12" s="679"/>
      <c r="E12" s="679"/>
      <c r="F12" s="679"/>
      <c r="G12" s="679"/>
      <c r="H12" s="680"/>
      <c r="I12" s="721" t="e">
        <f>VLOOKUP(A12,'②選手情報入力'!C:E,3,0)</f>
        <v>#N/A</v>
      </c>
      <c r="J12" s="722"/>
      <c r="K12" s="276"/>
      <c r="M12" s="257"/>
      <c r="N12" s="345">
        <f>'③リレー情報確認'!I9</f>
      </c>
      <c r="O12" s="651">
        <f>'③リレー情報確認'!J9</f>
      </c>
      <c r="P12" s="651"/>
      <c r="Q12" s="651"/>
      <c r="R12" s="651"/>
      <c r="S12" s="651"/>
      <c r="T12" s="651"/>
      <c r="U12" s="651"/>
      <c r="V12" s="630" t="e">
        <f>VLOOKUP(N12,'②選手情報入力'!C:E,3,0)</f>
        <v>#N/A</v>
      </c>
      <c r="W12" s="631"/>
      <c r="X12" s="276"/>
    </row>
    <row r="13" spans="1:24" ht="21" customHeight="1">
      <c r="A13" s="345">
        <f>'③リレー情報確認'!C10</f>
      </c>
      <c r="B13" s="678">
        <f>'③リレー情報確認'!D10</f>
      </c>
      <c r="C13" s="679"/>
      <c r="D13" s="679"/>
      <c r="E13" s="679"/>
      <c r="F13" s="679"/>
      <c r="G13" s="679"/>
      <c r="H13" s="680"/>
      <c r="I13" s="721" t="e">
        <f>VLOOKUP(A13,'②選手情報入力'!C:E,3,0)</f>
        <v>#N/A</v>
      </c>
      <c r="J13" s="722"/>
      <c r="K13" s="276"/>
      <c r="M13" s="257"/>
      <c r="N13" s="345">
        <f>'③リレー情報確認'!I10</f>
      </c>
      <c r="O13" s="651">
        <f>'③リレー情報確認'!J10</f>
      </c>
      <c r="P13" s="651"/>
      <c r="Q13" s="651"/>
      <c r="R13" s="651"/>
      <c r="S13" s="651"/>
      <c r="T13" s="651"/>
      <c r="U13" s="651"/>
      <c r="V13" s="630" t="e">
        <f>VLOOKUP(N13,'②選手情報入力'!C:E,3,0)</f>
        <v>#N/A</v>
      </c>
      <c r="W13" s="631"/>
      <c r="X13" s="276"/>
    </row>
    <row r="14" spans="1:24" ht="21" customHeight="1">
      <c r="A14" s="345">
        <f>'③リレー情報確認'!C11</f>
      </c>
      <c r="B14" s="678">
        <f>'③リレー情報確認'!D11</f>
      </c>
      <c r="C14" s="679"/>
      <c r="D14" s="679"/>
      <c r="E14" s="679"/>
      <c r="F14" s="679"/>
      <c r="G14" s="679"/>
      <c r="H14" s="680"/>
      <c r="I14" s="721" t="e">
        <f>VLOOKUP(A14,'②選手情報入力'!C:E,3,0)</f>
        <v>#N/A</v>
      </c>
      <c r="J14" s="722"/>
      <c r="K14" s="276"/>
      <c r="M14" s="257"/>
      <c r="N14" s="345">
        <f>'③リレー情報確認'!I11</f>
      </c>
      <c r="O14" s="651">
        <f>'③リレー情報確認'!J11</f>
      </c>
      <c r="P14" s="651"/>
      <c r="Q14" s="651"/>
      <c r="R14" s="651"/>
      <c r="S14" s="651"/>
      <c r="T14" s="651"/>
      <c r="U14" s="651"/>
      <c r="V14" s="630" t="e">
        <f>VLOOKUP(N14,'②選手情報入力'!C:E,3,0)</f>
        <v>#N/A</v>
      </c>
      <c r="W14" s="631"/>
      <c r="X14" s="276"/>
    </row>
    <row r="15" spans="1:24" ht="21" customHeight="1">
      <c r="A15" s="345">
        <f>'③リレー情報確認'!C12</f>
      </c>
      <c r="B15" s="678">
        <f>'③リレー情報確認'!D12</f>
      </c>
      <c r="C15" s="679"/>
      <c r="D15" s="679"/>
      <c r="E15" s="679"/>
      <c r="F15" s="679"/>
      <c r="G15" s="679"/>
      <c r="H15" s="680"/>
      <c r="I15" s="721" t="e">
        <f>VLOOKUP(A15,'②選手情報入力'!C:E,3,0)</f>
        <v>#N/A</v>
      </c>
      <c r="J15" s="722"/>
      <c r="K15" s="276"/>
      <c r="M15" s="257"/>
      <c r="N15" s="345">
        <f>'③リレー情報確認'!I12</f>
      </c>
      <c r="O15" s="651">
        <f>'③リレー情報確認'!J12</f>
      </c>
      <c r="P15" s="651"/>
      <c r="Q15" s="651"/>
      <c r="R15" s="651"/>
      <c r="S15" s="651"/>
      <c r="T15" s="651"/>
      <c r="U15" s="651"/>
      <c r="V15" s="630" t="e">
        <f>VLOOKUP(N15,'②選手情報入力'!C:E,3,0)</f>
        <v>#N/A</v>
      </c>
      <c r="W15" s="631"/>
      <c r="X15" s="276"/>
    </row>
    <row r="16" spans="1:24" ht="21" customHeight="1">
      <c r="A16" s="345">
        <f>'③リレー情報確認'!C13</f>
      </c>
      <c r="B16" s="678">
        <f>'③リレー情報確認'!D13</f>
      </c>
      <c r="C16" s="679"/>
      <c r="D16" s="679"/>
      <c r="E16" s="679"/>
      <c r="F16" s="679"/>
      <c r="G16" s="679"/>
      <c r="H16" s="680"/>
      <c r="I16" s="721" t="e">
        <f>VLOOKUP(A16,'②選手情報入力'!C:E,3,0)</f>
        <v>#N/A</v>
      </c>
      <c r="J16" s="722"/>
      <c r="K16" s="276"/>
      <c r="M16" s="257"/>
      <c r="N16" s="345">
        <f>'③リレー情報確認'!I13</f>
      </c>
      <c r="O16" s="651">
        <f>'③リレー情報確認'!J13</f>
      </c>
      <c r="P16" s="651"/>
      <c r="Q16" s="651"/>
      <c r="R16" s="651"/>
      <c r="S16" s="651"/>
      <c r="T16" s="651"/>
      <c r="U16" s="651"/>
      <c r="V16" s="630" t="e">
        <f>VLOOKUP(N16,'②選手情報入力'!C:E,3,0)</f>
        <v>#N/A</v>
      </c>
      <c r="W16" s="631"/>
      <c r="X16" s="276"/>
    </row>
    <row r="17" spans="1:24" ht="21" customHeight="1">
      <c r="A17" s="345">
        <f>'③リレー情報確認'!C14</f>
      </c>
      <c r="B17" s="678">
        <f>'③リレー情報確認'!D14</f>
      </c>
      <c r="C17" s="679"/>
      <c r="D17" s="679"/>
      <c r="E17" s="679"/>
      <c r="F17" s="679"/>
      <c r="G17" s="679"/>
      <c r="H17" s="680"/>
      <c r="I17" s="721" t="e">
        <f>VLOOKUP(A17,'②選手情報入力'!C:E,3,0)</f>
        <v>#N/A</v>
      </c>
      <c r="J17" s="722"/>
      <c r="K17" s="276"/>
      <c r="M17" s="257"/>
      <c r="N17" s="345">
        <f>'③リレー情報確認'!I14</f>
      </c>
      <c r="O17" s="651">
        <f>'③リレー情報確認'!J14</f>
      </c>
      <c r="P17" s="651"/>
      <c r="Q17" s="651"/>
      <c r="R17" s="651"/>
      <c r="S17" s="651"/>
      <c r="T17" s="651"/>
      <c r="U17" s="651"/>
      <c r="V17" s="630" t="e">
        <f>VLOOKUP(N17,'②選手情報入力'!C:E,3,0)</f>
        <v>#N/A</v>
      </c>
      <c r="W17" s="631"/>
      <c r="X17" s="276"/>
    </row>
    <row r="18" spans="1:24" ht="21" customHeight="1" thickBot="1">
      <c r="A18" s="346">
        <f>'③リレー情報確認'!C15</f>
      </c>
      <c r="B18" s="681">
        <f>'③リレー情報確認'!D15</f>
      </c>
      <c r="C18" s="682"/>
      <c r="D18" s="682"/>
      <c r="E18" s="682"/>
      <c r="F18" s="682"/>
      <c r="G18" s="682"/>
      <c r="H18" s="683"/>
      <c r="I18" s="723" t="e">
        <f>VLOOKUP(A18,'②選手情報入力'!C:E,3,0)</f>
        <v>#N/A</v>
      </c>
      <c r="J18" s="724"/>
      <c r="K18" s="277"/>
      <c r="M18" s="257"/>
      <c r="N18" s="346">
        <f>'③リレー情報確認'!I15</f>
      </c>
      <c r="O18" s="652">
        <f>'③リレー情報確認'!J15</f>
      </c>
      <c r="P18" s="652"/>
      <c r="Q18" s="652"/>
      <c r="R18" s="652"/>
      <c r="S18" s="652"/>
      <c r="T18" s="652"/>
      <c r="U18" s="652"/>
      <c r="V18" s="645" t="e">
        <f>VLOOKUP(N18,'②選手情報入力'!C:E,3,0)</f>
        <v>#N/A</v>
      </c>
      <c r="W18" s="647"/>
      <c r="X18" s="277"/>
    </row>
    <row r="19" spans="1:24" ht="10.5" customHeight="1">
      <c r="A19" s="278"/>
      <c r="B19" s="279"/>
      <c r="C19" s="279"/>
      <c r="D19" s="279"/>
      <c r="E19" s="279"/>
      <c r="F19" s="279"/>
      <c r="G19" s="279"/>
      <c r="H19" s="279"/>
      <c r="I19" s="279"/>
      <c r="J19" s="280"/>
      <c r="K19" s="281"/>
      <c r="M19" s="257"/>
      <c r="N19" s="278"/>
      <c r="O19" s="279"/>
      <c r="P19" s="279"/>
      <c r="Q19" s="279"/>
      <c r="R19" s="279"/>
      <c r="S19" s="279"/>
      <c r="T19" s="279"/>
      <c r="U19" s="279"/>
      <c r="V19" s="279"/>
      <c r="W19" s="280"/>
      <c r="X19" s="281"/>
    </row>
    <row r="20" spans="1:24" ht="15">
      <c r="A20" s="259" t="s">
        <v>273</v>
      </c>
      <c r="B20" s="280"/>
      <c r="C20" s="280"/>
      <c r="D20" s="280"/>
      <c r="E20" s="280"/>
      <c r="F20" s="280"/>
      <c r="G20" s="280"/>
      <c r="H20" s="280"/>
      <c r="I20" s="279"/>
      <c r="J20" s="282"/>
      <c r="K20" s="283"/>
      <c r="M20" s="257"/>
      <c r="N20" s="259" t="s">
        <v>273</v>
      </c>
      <c r="O20" s="280"/>
      <c r="P20" s="280"/>
      <c r="Q20" s="280"/>
      <c r="R20" s="280"/>
      <c r="S20" s="280"/>
      <c r="T20" s="280"/>
      <c r="U20" s="280"/>
      <c r="V20" s="279"/>
      <c r="W20" s="282"/>
      <c r="X20" s="283"/>
    </row>
    <row r="21" spans="1:24" ht="15">
      <c r="A21" s="259" t="s">
        <v>274</v>
      </c>
      <c r="B21" s="280"/>
      <c r="C21" s="280"/>
      <c r="D21" s="280"/>
      <c r="E21" s="280"/>
      <c r="F21" s="280"/>
      <c r="G21" s="280"/>
      <c r="H21" s="280"/>
      <c r="I21" s="279"/>
      <c r="J21" s="282"/>
      <c r="K21" s="284"/>
      <c r="M21" s="257"/>
      <c r="N21" s="259" t="s">
        <v>274</v>
      </c>
      <c r="O21" s="280"/>
      <c r="P21" s="280"/>
      <c r="Q21" s="280"/>
      <c r="R21" s="280"/>
      <c r="S21" s="280"/>
      <c r="T21" s="280"/>
      <c r="U21" s="280"/>
      <c r="V21" s="279"/>
      <c r="W21" s="282"/>
      <c r="X21" s="284"/>
    </row>
    <row r="22" spans="1:24" ht="15">
      <c r="A22" s="259" t="s">
        <v>275</v>
      </c>
      <c r="B22" s="280"/>
      <c r="C22" s="280"/>
      <c r="D22" s="280"/>
      <c r="E22" s="280"/>
      <c r="F22" s="280"/>
      <c r="G22" s="280"/>
      <c r="H22" s="280"/>
      <c r="I22" s="279"/>
      <c r="J22" s="282"/>
      <c r="K22" s="285"/>
      <c r="M22" s="257"/>
      <c r="N22" s="259" t="s">
        <v>275</v>
      </c>
      <c r="O22" s="280"/>
      <c r="P22" s="280"/>
      <c r="Q22" s="280"/>
      <c r="R22" s="280"/>
      <c r="S22" s="280"/>
      <c r="T22" s="280"/>
      <c r="U22" s="280"/>
      <c r="V22" s="279"/>
      <c r="W22" s="282"/>
      <c r="X22" s="285"/>
    </row>
    <row r="23" spans="1:24" ht="22.5" customHeight="1">
      <c r="A23" s="286"/>
      <c r="B23" s="287"/>
      <c r="C23" s="287"/>
      <c r="D23" s="287"/>
      <c r="E23" s="287"/>
      <c r="F23" s="287"/>
      <c r="G23" s="287"/>
      <c r="H23" s="287"/>
      <c r="I23" s="288"/>
      <c r="J23" s="288"/>
      <c r="K23" s="289"/>
      <c r="L23" s="288"/>
      <c r="M23" s="290"/>
      <c r="N23" s="286"/>
      <c r="O23" s="287"/>
      <c r="P23" s="287"/>
      <c r="Q23" s="287"/>
      <c r="R23" s="287"/>
      <c r="S23" s="287"/>
      <c r="T23" s="287"/>
      <c r="U23" s="287"/>
      <c r="V23" s="288"/>
      <c r="W23" s="288"/>
      <c r="X23" s="288"/>
    </row>
    <row r="24" ht="13.5" hidden="1"/>
    <row r="25" ht="13.5" hidden="1"/>
    <row r="26" spans="2:15" ht="13.5" hidden="1">
      <c r="B26" s="256" t="str">
        <f>A11&amp;LEFT($B$3,1)</f>
        <v>男</v>
      </c>
      <c r="O26" s="256" t="str">
        <f>N11&amp;LEFT($O$3,1)</f>
        <v>男</v>
      </c>
    </row>
    <row r="27" spans="2:15" ht="13.5" hidden="1">
      <c r="B27" s="256" t="str">
        <f aca="true" t="shared" si="0" ref="B27:B34">A12&amp;LEFT($B$3,1)</f>
        <v>男</v>
      </c>
      <c r="O27" s="256" t="str">
        <f aca="true" t="shared" si="1" ref="O27:O34">N12&amp;LEFT($O$3,1)</f>
        <v>男</v>
      </c>
    </row>
    <row r="28" spans="2:15" ht="13.5" hidden="1">
      <c r="B28" s="256" t="str">
        <f t="shared" si="0"/>
        <v>男</v>
      </c>
      <c r="O28" s="256" t="str">
        <f t="shared" si="1"/>
        <v>男</v>
      </c>
    </row>
    <row r="29" spans="2:15" ht="13.5" hidden="1">
      <c r="B29" s="256" t="str">
        <f t="shared" si="0"/>
        <v>男</v>
      </c>
      <c r="O29" s="256" t="str">
        <f t="shared" si="1"/>
        <v>男</v>
      </c>
    </row>
    <row r="30" spans="2:15" ht="13.5" hidden="1">
      <c r="B30" s="256" t="str">
        <f t="shared" si="0"/>
        <v>男</v>
      </c>
      <c r="O30" s="256" t="str">
        <f t="shared" si="1"/>
        <v>男</v>
      </c>
    </row>
    <row r="31" spans="2:15" ht="13.5" hidden="1">
      <c r="B31" s="256" t="str">
        <f t="shared" si="0"/>
        <v>男</v>
      </c>
      <c r="O31" s="256" t="str">
        <f t="shared" si="1"/>
        <v>男</v>
      </c>
    </row>
    <row r="32" spans="2:15" ht="13.5" hidden="1">
      <c r="B32" s="256" t="str">
        <f t="shared" si="0"/>
        <v>男</v>
      </c>
      <c r="O32" s="256" t="str">
        <f t="shared" si="1"/>
        <v>男</v>
      </c>
    </row>
    <row r="33" spans="2:15" ht="13.5" hidden="1">
      <c r="B33" s="256" t="str">
        <f t="shared" si="0"/>
        <v>男</v>
      </c>
      <c r="O33" s="256" t="str">
        <f t="shared" si="1"/>
        <v>男</v>
      </c>
    </row>
    <row r="34" spans="2:15" ht="13.5" hidden="1">
      <c r="B34" s="256" t="str">
        <f t="shared" si="0"/>
        <v>男</v>
      </c>
      <c r="O34" s="256" t="str">
        <f t="shared" si="1"/>
        <v>男</v>
      </c>
    </row>
    <row r="35" ht="13.5" hidden="1"/>
    <row r="36" ht="13.5" hidden="1"/>
    <row r="37" ht="13.5" hidden="1"/>
    <row r="38" ht="33.75" customHeight="1"/>
    <row r="39" spans="1:24" ht="30" customHeight="1">
      <c r="A39" s="252" t="s">
        <v>276</v>
      </c>
      <c r="B39" s="253"/>
      <c r="C39" s="254"/>
      <c r="D39" s="254"/>
      <c r="E39" s="254"/>
      <c r="F39" s="254"/>
      <c r="G39" s="255"/>
      <c r="H39" s="255"/>
      <c r="I39" s="255"/>
      <c r="J39" s="255"/>
      <c r="K39" s="255"/>
      <c r="M39" s="257"/>
      <c r="N39" s="252" t="s">
        <v>276</v>
      </c>
      <c r="O39" s="253"/>
      <c r="P39" s="254"/>
      <c r="Q39" s="254"/>
      <c r="R39" s="254"/>
      <c r="S39" s="254"/>
      <c r="T39" s="255"/>
      <c r="U39" s="255"/>
      <c r="V39" s="255"/>
      <c r="W39" s="255"/>
      <c r="X39" s="255"/>
    </row>
    <row r="40" spans="1:23" ht="16.5" thickBot="1">
      <c r="A40" s="258" t="s">
        <v>277</v>
      </c>
      <c r="C40" s="259"/>
      <c r="D40" s="259" t="s">
        <v>254</v>
      </c>
      <c r="J40" s="260" t="s">
        <v>255</v>
      </c>
      <c r="M40" s="257"/>
      <c r="N40" s="258" t="s">
        <v>277</v>
      </c>
      <c r="P40" s="259"/>
      <c r="Q40" s="259" t="s">
        <v>254</v>
      </c>
      <c r="W40" s="260" t="s">
        <v>255</v>
      </c>
    </row>
    <row r="41" spans="1:24" ht="14.25" customHeight="1">
      <c r="A41" s="261"/>
      <c r="B41" s="691" t="s">
        <v>266</v>
      </c>
      <c r="C41" s="692"/>
      <c r="D41" s="693"/>
      <c r="E41" s="653" t="s">
        <v>370</v>
      </c>
      <c r="F41" s="654"/>
      <c r="G41" s="655"/>
      <c r="H41" s="262" t="s">
        <v>257</v>
      </c>
      <c r="I41" s="263"/>
      <c r="J41" s="700" t="s">
        <v>399</v>
      </c>
      <c r="K41" s="701"/>
      <c r="M41" s="257"/>
      <c r="N41" s="261"/>
      <c r="O41" s="691" t="s">
        <v>266</v>
      </c>
      <c r="P41" s="692"/>
      <c r="Q41" s="693"/>
      <c r="R41" s="653" t="s">
        <v>371</v>
      </c>
      <c r="S41" s="654"/>
      <c r="T41" s="655"/>
      <c r="U41" s="262" t="s">
        <v>257</v>
      </c>
      <c r="V41" s="263"/>
      <c r="W41" s="700" t="s">
        <v>400</v>
      </c>
      <c r="X41" s="701"/>
    </row>
    <row r="42" spans="1:24" ht="18.75" customHeight="1">
      <c r="A42" s="264" t="s">
        <v>282</v>
      </c>
      <c r="B42" s="694"/>
      <c r="C42" s="695"/>
      <c r="D42" s="696"/>
      <c r="E42" s="656"/>
      <c r="F42" s="657"/>
      <c r="G42" s="658"/>
      <c r="H42" s="704">
        <f>IF('②選手情報入力'!O6="","",'②選手情報入力'!O6)</f>
      </c>
      <c r="I42" s="705"/>
      <c r="J42" s="662"/>
      <c r="K42" s="663"/>
      <c r="M42" s="257"/>
      <c r="N42" s="264" t="s">
        <v>343</v>
      </c>
      <c r="O42" s="694"/>
      <c r="P42" s="695"/>
      <c r="Q42" s="696"/>
      <c r="R42" s="656"/>
      <c r="S42" s="657"/>
      <c r="T42" s="658"/>
      <c r="U42" s="704">
        <f>IF('②選手情報入力'!Q6="","",'②選手情報入力'!Q6)</f>
      </c>
      <c r="V42" s="705"/>
      <c r="W42" s="347"/>
      <c r="X42" s="348"/>
    </row>
    <row r="43" spans="1:24" ht="18.75" customHeight="1" thickBot="1">
      <c r="A43" s="266"/>
      <c r="B43" s="697"/>
      <c r="C43" s="698"/>
      <c r="D43" s="699"/>
      <c r="E43" s="659"/>
      <c r="F43" s="660"/>
      <c r="G43" s="661"/>
      <c r="H43" s="706"/>
      <c r="I43" s="707"/>
      <c r="J43" s="664"/>
      <c r="K43" s="665"/>
      <c r="M43" s="257"/>
      <c r="N43" s="266"/>
      <c r="O43" s="697"/>
      <c r="P43" s="698"/>
      <c r="Q43" s="699"/>
      <c r="R43" s="659"/>
      <c r="S43" s="660"/>
      <c r="T43" s="661"/>
      <c r="U43" s="706"/>
      <c r="V43" s="707"/>
      <c r="W43" s="349"/>
      <c r="X43" s="350"/>
    </row>
    <row r="44" spans="1:24" ht="18.75" customHeight="1">
      <c r="A44" s="670" t="s">
        <v>262</v>
      </c>
      <c r="B44" s="624"/>
      <c r="C44" s="624"/>
      <c r="D44" s="624"/>
      <c r="E44" s="671" t="s">
        <v>344</v>
      </c>
      <c r="F44" s="671"/>
      <c r="G44" s="624" t="s">
        <v>342</v>
      </c>
      <c r="H44" s="624"/>
      <c r="I44" s="624" t="s">
        <v>263</v>
      </c>
      <c r="J44" s="624"/>
      <c r="K44" s="625"/>
      <c r="M44" s="257"/>
      <c r="N44" s="670" t="s">
        <v>262</v>
      </c>
      <c r="O44" s="624"/>
      <c r="P44" s="624"/>
      <c r="Q44" s="624"/>
      <c r="R44" s="671" t="s">
        <v>344</v>
      </c>
      <c r="S44" s="671"/>
      <c r="T44" s="624" t="s">
        <v>342</v>
      </c>
      <c r="U44" s="624"/>
      <c r="V44" s="624" t="s">
        <v>263</v>
      </c>
      <c r="W44" s="624"/>
      <c r="X44" s="625"/>
    </row>
    <row r="45" spans="1:24" ht="18.75" customHeight="1">
      <c r="A45" s="635">
        <f>IF('①団体情報入力'!$D$5="","",'①団体情報入力'!$D$5)</f>
      </c>
      <c r="B45" s="636"/>
      <c r="C45" s="636"/>
      <c r="D45" s="637"/>
      <c r="E45" s="641"/>
      <c r="F45" s="642"/>
      <c r="G45" s="666">
        <f>IF('②選手情報入力'!N6="","",'②選手情報入力'!N6)</f>
      </c>
      <c r="H45" s="667"/>
      <c r="I45" s="626"/>
      <c r="J45" s="626"/>
      <c r="K45" s="627"/>
      <c r="M45" s="257"/>
      <c r="N45" s="635">
        <f>IF('①団体情報入力'!$D$5="","",'①団体情報入力'!$D$5)</f>
      </c>
      <c r="O45" s="636"/>
      <c r="P45" s="636"/>
      <c r="Q45" s="637"/>
      <c r="R45" s="641"/>
      <c r="S45" s="642"/>
      <c r="T45" s="666">
        <f>IF('②選手情報入力'!P6="","",'②選手情報入力'!P6)</f>
      </c>
      <c r="U45" s="667"/>
      <c r="V45" s="626"/>
      <c r="W45" s="626"/>
      <c r="X45" s="627"/>
    </row>
    <row r="46" spans="1:24" ht="18.75" customHeight="1">
      <c r="A46" s="635"/>
      <c r="B46" s="636"/>
      <c r="C46" s="636"/>
      <c r="D46" s="637"/>
      <c r="E46" s="641"/>
      <c r="F46" s="642"/>
      <c r="G46" s="666"/>
      <c r="H46" s="667"/>
      <c r="I46" s="626"/>
      <c r="J46" s="626"/>
      <c r="K46" s="627"/>
      <c r="M46" s="257"/>
      <c r="N46" s="635"/>
      <c r="O46" s="636"/>
      <c r="P46" s="636"/>
      <c r="Q46" s="637"/>
      <c r="R46" s="641"/>
      <c r="S46" s="642"/>
      <c r="T46" s="666"/>
      <c r="U46" s="667"/>
      <c r="V46" s="626"/>
      <c r="W46" s="626"/>
      <c r="X46" s="627"/>
    </row>
    <row r="47" spans="1:24" ht="18.75" customHeight="1" thickBot="1">
      <c r="A47" s="638"/>
      <c r="B47" s="639"/>
      <c r="C47" s="639"/>
      <c r="D47" s="640"/>
      <c r="E47" s="643"/>
      <c r="F47" s="644"/>
      <c r="G47" s="668"/>
      <c r="H47" s="669"/>
      <c r="I47" s="628"/>
      <c r="J47" s="628"/>
      <c r="K47" s="629"/>
      <c r="M47" s="257"/>
      <c r="N47" s="638"/>
      <c r="O47" s="639"/>
      <c r="P47" s="639"/>
      <c r="Q47" s="640"/>
      <c r="R47" s="643"/>
      <c r="S47" s="644"/>
      <c r="T47" s="668"/>
      <c r="U47" s="669"/>
      <c r="V47" s="628"/>
      <c r="W47" s="628"/>
      <c r="X47" s="629"/>
    </row>
    <row r="48" spans="1:24" ht="13.5">
      <c r="A48" s="272" t="s">
        <v>6</v>
      </c>
      <c r="B48" s="648" t="s">
        <v>270</v>
      </c>
      <c r="C48" s="649"/>
      <c r="D48" s="649"/>
      <c r="E48" s="649"/>
      <c r="F48" s="649"/>
      <c r="G48" s="649"/>
      <c r="H48" s="650"/>
      <c r="I48" s="633" t="s">
        <v>271</v>
      </c>
      <c r="J48" s="634"/>
      <c r="K48" s="275" t="s">
        <v>272</v>
      </c>
      <c r="M48" s="257"/>
      <c r="N48" s="341" t="s">
        <v>6</v>
      </c>
      <c r="O48" s="648" t="s">
        <v>270</v>
      </c>
      <c r="P48" s="649"/>
      <c r="Q48" s="649"/>
      <c r="R48" s="649"/>
      <c r="S48" s="649"/>
      <c r="T48" s="649"/>
      <c r="U48" s="650"/>
      <c r="V48" s="342" t="s">
        <v>271</v>
      </c>
      <c r="W48" s="343"/>
      <c r="X48" s="275" t="s">
        <v>272</v>
      </c>
    </row>
    <row r="49" spans="1:24" ht="21" customHeight="1">
      <c r="A49" s="345">
        <f>'③リレー情報確認'!O8</f>
      </c>
      <c r="B49" s="651">
        <f>'③リレー情報確認'!P8</f>
      </c>
      <c r="C49" s="651"/>
      <c r="D49" s="651"/>
      <c r="E49" s="651"/>
      <c r="F49" s="651"/>
      <c r="G49" s="651"/>
      <c r="H49" s="651"/>
      <c r="I49" s="632" t="e">
        <f>VLOOKUP(A49,'②選手情報入力'!C:E,3,0)</f>
        <v>#N/A</v>
      </c>
      <c r="J49" s="631"/>
      <c r="K49" s="276"/>
      <c r="M49" s="257"/>
      <c r="N49" s="345">
        <f>'③リレー情報確認'!U8</f>
      </c>
      <c r="O49" s="651">
        <f>'③リレー情報確認'!V8</f>
      </c>
      <c r="P49" s="651"/>
      <c r="Q49" s="651"/>
      <c r="R49" s="651"/>
      <c r="S49" s="651"/>
      <c r="T49" s="651"/>
      <c r="U49" s="651"/>
      <c r="V49" s="630" t="e">
        <f>VLOOKUP(N49,'②選手情報入力'!C:E,3,0)</f>
        <v>#N/A</v>
      </c>
      <c r="W49" s="631"/>
      <c r="X49" s="276"/>
    </row>
    <row r="50" spans="1:24" ht="21" customHeight="1">
      <c r="A50" s="345">
        <f>'③リレー情報確認'!O9</f>
      </c>
      <c r="B50" s="651">
        <f>'③リレー情報確認'!P9</f>
      </c>
      <c r="C50" s="651"/>
      <c r="D50" s="651"/>
      <c r="E50" s="651"/>
      <c r="F50" s="651"/>
      <c r="G50" s="651"/>
      <c r="H50" s="651"/>
      <c r="I50" s="630" t="e">
        <f>VLOOKUP(A50,'②選手情報入力'!C:E,3,0)</f>
        <v>#N/A</v>
      </c>
      <c r="J50" s="631"/>
      <c r="K50" s="276"/>
      <c r="M50" s="257"/>
      <c r="N50" s="345">
        <f>'③リレー情報確認'!U9</f>
      </c>
      <c r="O50" s="630">
        <f>'③リレー情報確認'!V9</f>
      </c>
      <c r="P50" s="632"/>
      <c r="Q50" s="632"/>
      <c r="R50" s="632"/>
      <c r="S50" s="632"/>
      <c r="T50" s="632"/>
      <c r="U50" s="631"/>
      <c r="V50" s="630" t="e">
        <f>VLOOKUP(N50,'②選手情報入力'!C:E,3,0)</f>
        <v>#N/A</v>
      </c>
      <c r="W50" s="631"/>
      <c r="X50" s="276"/>
    </row>
    <row r="51" spans="1:24" ht="21" customHeight="1">
      <c r="A51" s="345">
        <f>'③リレー情報確認'!O10</f>
      </c>
      <c r="B51" s="651">
        <f>'③リレー情報確認'!P10</f>
      </c>
      <c r="C51" s="651"/>
      <c r="D51" s="651"/>
      <c r="E51" s="651"/>
      <c r="F51" s="651"/>
      <c r="G51" s="651"/>
      <c r="H51" s="651"/>
      <c r="I51" s="630" t="e">
        <f>VLOOKUP(A51,'②選手情報入力'!C:E,3,0)</f>
        <v>#N/A</v>
      </c>
      <c r="J51" s="631"/>
      <c r="K51" s="276"/>
      <c r="M51" s="257"/>
      <c r="N51" s="345">
        <f>'③リレー情報確認'!U10</f>
      </c>
      <c r="O51" s="630">
        <f>'③リレー情報確認'!V10</f>
      </c>
      <c r="P51" s="632"/>
      <c r="Q51" s="632"/>
      <c r="R51" s="632"/>
      <c r="S51" s="632"/>
      <c r="T51" s="632"/>
      <c r="U51" s="631"/>
      <c r="V51" s="630" t="e">
        <f>VLOOKUP(N51,'②選手情報入力'!C:E,3,0)</f>
        <v>#N/A</v>
      </c>
      <c r="W51" s="631"/>
      <c r="X51" s="276"/>
    </row>
    <row r="52" spans="1:24" ht="21" customHeight="1">
      <c r="A52" s="345">
        <f>'③リレー情報確認'!O11</f>
      </c>
      <c r="B52" s="651">
        <f>'③リレー情報確認'!P11</f>
      </c>
      <c r="C52" s="651"/>
      <c r="D52" s="651"/>
      <c r="E52" s="651"/>
      <c r="F52" s="651"/>
      <c r="G52" s="651"/>
      <c r="H52" s="651"/>
      <c r="I52" s="630" t="e">
        <f>VLOOKUP(A52,'②選手情報入力'!C:E,3,0)</f>
        <v>#N/A</v>
      </c>
      <c r="J52" s="631"/>
      <c r="K52" s="276"/>
      <c r="M52" s="257"/>
      <c r="N52" s="345">
        <f>'③リレー情報確認'!U11</f>
      </c>
      <c r="O52" s="630">
        <f>'③リレー情報確認'!V11</f>
      </c>
      <c r="P52" s="632"/>
      <c r="Q52" s="632"/>
      <c r="R52" s="632"/>
      <c r="S52" s="632"/>
      <c r="T52" s="632"/>
      <c r="U52" s="631"/>
      <c r="V52" s="630" t="e">
        <f>VLOOKUP(N52,'②選手情報入力'!C:E,3,0)</f>
        <v>#N/A</v>
      </c>
      <c r="W52" s="631"/>
      <c r="X52" s="276"/>
    </row>
    <row r="53" spans="1:24" ht="21" customHeight="1">
      <c r="A53" s="345">
        <f>'③リレー情報確認'!O12</f>
      </c>
      <c r="B53" s="651">
        <f>'③リレー情報確認'!P12</f>
      </c>
      <c r="C53" s="651"/>
      <c r="D53" s="651"/>
      <c r="E53" s="651"/>
      <c r="F53" s="651"/>
      <c r="G53" s="651"/>
      <c r="H53" s="651"/>
      <c r="I53" s="630" t="e">
        <f>VLOOKUP(A53,'②選手情報入力'!C:E,3,0)</f>
        <v>#N/A</v>
      </c>
      <c r="J53" s="631"/>
      <c r="K53" s="276"/>
      <c r="M53" s="257"/>
      <c r="N53" s="345">
        <f>'③リレー情報確認'!U12</f>
      </c>
      <c r="O53" s="630">
        <f>'③リレー情報確認'!V12</f>
      </c>
      <c r="P53" s="632"/>
      <c r="Q53" s="632"/>
      <c r="R53" s="632"/>
      <c r="S53" s="632"/>
      <c r="T53" s="632"/>
      <c r="U53" s="631"/>
      <c r="V53" s="630" t="e">
        <f>VLOOKUP(N53,'②選手情報入力'!C:E,3,0)</f>
        <v>#N/A</v>
      </c>
      <c r="W53" s="631"/>
      <c r="X53" s="276"/>
    </row>
    <row r="54" spans="1:24" ht="21" customHeight="1">
      <c r="A54" s="345">
        <f>'③リレー情報確認'!O13</f>
      </c>
      <c r="B54" s="651">
        <f>'③リレー情報確認'!P13</f>
      </c>
      <c r="C54" s="651"/>
      <c r="D54" s="651"/>
      <c r="E54" s="651"/>
      <c r="F54" s="651"/>
      <c r="G54" s="651"/>
      <c r="H54" s="651"/>
      <c r="I54" s="630" t="e">
        <f>VLOOKUP(A54,'②選手情報入力'!C:E,3,0)</f>
        <v>#N/A</v>
      </c>
      <c r="J54" s="631"/>
      <c r="K54" s="276"/>
      <c r="M54" s="257"/>
      <c r="N54" s="345">
        <f>'③リレー情報確認'!U13</f>
      </c>
      <c r="O54" s="630">
        <f>'③リレー情報確認'!V13</f>
      </c>
      <c r="P54" s="632"/>
      <c r="Q54" s="632"/>
      <c r="R54" s="632"/>
      <c r="S54" s="632"/>
      <c r="T54" s="632"/>
      <c r="U54" s="631"/>
      <c r="V54" s="630" t="e">
        <f>VLOOKUP(N54,'②選手情報入力'!C:E,3,0)</f>
        <v>#N/A</v>
      </c>
      <c r="W54" s="631"/>
      <c r="X54" s="276"/>
    </row>
    <row r="55" spans="1:24" ht="21" customHeight="1">
      <c r="A55" s="345">
        <f>'③リレー情報確認'!O14</f>
      </c>
      <c r="B55" s="651">
        <f>'③リレー情報確認'!P14</f>
      </c>
      <c r="C55" s="651"/>
      <c r="D55" s="651"/>
      <c r="E55" s="651"/>
      <c r="F55" s="651"/>
      <c r="G55" s="651"/>
      <c r="H55" s="651"/>
      <c r="I55" s="630" t="e">
        <f>VLOOKUP(A55,'②選手情報入力'!C:E,3,0)</f>
        <v>#N/A</v>
      </c>
      <c r="J55" s="631"/>
      <c r="K55" s="276"/>
      <c r="M55" s="257"/>
      <c r="N55" s="345">
        <f>'③リレー情報確認'!U14</f>
      </c>
      <c r="O55" s="630">
        <f>'③リレー情報確認'!V14</f>
      </c>
      <c r="P55" s="632"/>
      <c r="Q55" s="632"/>
      <c r="R55" s="632"/>
      <c r="S55" s="632"/>
      <c r="T55" s="632"/>
      <c r="U55" s="631"/>
      <c r="V55" s="630" t="e">
        <f>VLOOKUP(N55,'②選手情報入力'!C:E,3,0)</f>
        <v>#N/A</v>
      </c>
      <c r="W55" s="631"/>
      <c r="X55" s="276"/>
    </row>
    <row r="56" spans="1:24" ht="21" customHeight="1" thickBot="1">
      <c r="A56" s="346">
        <f>'③リレー情報確認'!O15</f>
      </c>
      <c r="B56" s="652">
        <f>'③リレー情報確認'!P15</f>
      </c>
      <c r="C56" s="652"/>
      <c r="D56" s="652"/>
      <c r="E56" s="652"/>
      <c r="F56" s="652"/>
      <c r="G56" s="652"/>
      <c r="H56" s="652"/>
      <c r="I56" s="645" t="e">
        <f>VLOOKUP(A56,'②選手情報入力'!C:E,3,0)</f>
        <v>#N/A</v>
      </c>
      <c r="J56" s="647"/>
      <c r="K56" s="277"/>
      <c r="M56" s="257"/>
      <c r="N56" s="346">
        <f>'③リレー情報確認'!U15</f>
      </c>
      <c r="O56" s="645">
        <f>'③リレー情報確認'!V15</f>
      </c>
      <c r="P56" s="646"/>
      <c r="Q56" s="646"/>
      <c r="R56" s="646"/>
      <c r="S56" s="646"/>
      <c r="T56" s="646"/>
      <c r="U56" s="647"/>
      <c r="V56" s="645" t="e">
        <f>VLOOKUP(N56,'②選手情報入力'!C:E,3,0)</f>
        <v>#N/A</v>
      </c>
      <c r="W56" s="647"/>
      <c r="X56" s="277"/>
    </row>
    <row r="57" spans="1:24" ht="10.5" customHeight="1">
      <c r="A57" s="278"/>
      <c r="B57" s="279"/>
      <c r="C57" s="279"/>
      <c r="D57" s="279"/>
      <c r="E57" s="279"/>
      <c r="F57" s="279"/>
      <c r="G57" s="279"/>
      <c r="H57" s="279"/>
      <c r="I57" s="279"/>
      <c r="J57" s="280"/>
      <c r="K57" s="281"/>
      <c r="M57" s="257"/>
      <c r="N57" s="278"/>
      <c r="O57" s="279"/>
      <c r="P57" s="279"/>
      <c r="Q57" s="279"/>
      <c r="R57" s="279"/>
      <c r="S57" s="279"/>
      <c r="T57" s="279"/>
      <c r="U57" s="279"/>
      <c r="V57" s="279"/>
      <c r="W57" s="280"/>
      <c r="X57" s="281"/>
    </row>
    <row r="58" spans="1:24" ht="15">
      <c r="A58" s="259" t="s">
        <v>273</v>
      </c>
      <c r="B58" s="280"/>
      <c r="C58" s="280"/>
      <c r="D58" s="280"/>
      <c r="E58" s="280"/>
      <c r="F58" s="280"/>
      <c r="G58" s="280"/>
      <c r="H58" s="280"/>
      <c r="I58" s="279"/>
      <c r="J58" s="282"/>
      <c r="K58" s="283"/>
      <c r="M58" s="257"/>
      <c r="N58" s="259" t="s">
        <v>273</v>
      </c>
      <c r="O58" s="280"/>
      <c r="P58" s="280"/>
      <c r="Q58" s="280"/>
      <c r="R58" s="280"/>
      <c r="S58" s="280"/>
      <c r="T58" s="280"/>
      <c r="U58" s="280"/>
      <c r="V58" s="279"/>
      <c r="W58" s="282"/>
      <c r="X58" s="283"/>
    </row>
    <row r="59" spans="1:24" ht="15">
      <c r="A59" s="259" t="s">
        <v>274</v>
      </c>
      <c r="B59" s="280"/>
      <c r="C59" s="280"/>
      <c r="D59" s="280"/>
      <c r="E59" s="280"/>
      <c r="F59" s="280"/>
      <c r="G59" s="280"/>
      <c r="H59" s="280"/>
      <c r="I59" s="279"/>
      <c r="J59" s="282"/>
      <c r="K59" s="284"/>
      <c r="M59" s="257"/>
      <c r="N59" s="259" t="s">
        <v>274</v>
      </c>
      <c r="O59" s="280"/>
      <c r="P59" s="280"/>
      <c r="Q59" s="280"/>
      <c r="R59" s="280"/>
      <c r="S59" s="280"/>
      <c r="T59" s="280"/>
      <c r="U59" s="280"/>
      <c r="V59" s="279"/>
      <c r="W59" s="282"/>
      <c r="X59" s="284"/>
    </row>
    <row r="60" spans="1:24" ht="14.25">
      <c r="A60" s="259" t="s">
        <v>275</v>
      </c>
      <c r="B60" s="280"/>
      <c r="C60" s="280"/>
      <c r="D60" s="280"/>
      <c r="E60" s="280"/>
      <c r="F60" s="280"/>
      <c r="G60" s="280"/>
      <c r="H60" s="280"/>
      <c r="I60" s="279"/>
      <c r="J60" s="282"/>
      <c r="K60" s="285"/>
      <c r="M60" s="257"/>
      <c r="N60" s="259" t="s">
        <v>275</v>
      </c>
      <c r="O60" s="280"/>
      <c r="P60" s="280"/>
      <c r="Q60" s="280"/>
      <c r="R60" s="280"/>
      <c r="S60" s="280"/>
      <c r="T60" s="280"/>
      <c r="U60" s="280"/>
      <c r="V60" s="279"/>
      <c r="W60" s="282"/>
      <c r="X60" s="285"/>
    </row>
    <row r="61" spans="1:24" ht="13.5">
      <c r="A61" s="286"/>
      <c r="B61" s="287"/>
      <c r="C61" s="287"/>
      <c r="D61" s="287"/>
      <c r="E61" s="287"/>
      <c r="F61" s="287"/>
      <c r="G61" s="287"/>
      <c r="H61" s="287"/>
      <c r="I61" s="288"/>
      <c r="J61" s="288"/>
      <c r="K61" s="289"/>
      <c r="L61" s="288"/>
      <c r="M61" s="290"/>
      <c r="N61" s="286"/>
      <c r="O61" s="287"/>
      <c r="P61" s="287"/>
      <c r="Q61" s="287"/>
      <c r="R61" s="287"/>
      <c r="S61" s="287"/>
      <c r="T61" s="287"/>
      <c r="U61" s="287"/>
      <c r="V61" s="288"/>
      <c r="W61" s="288"/>
      <c r="X61" s="288"/>
    </row>
    <row r="62" ht="13.5" hidden="1"/>
    <row r="63" ht="13.5" hidden="1"/>
    <row r="64" spans="2:15" ht="13.5" hidden="1">
      <c r="B64" s="256" t="str">
        <f>A49&amp;LEFT($B$41,1)</f>
        <v>女</v>
      </c>
      <c r="O64" s="256" t="str">
        <f>N49&amp;LEFT($O$41,1)</f>
        <v>女</v>
      </c>
    </row>
    <row r="65" spans="2:15" ht="13.5" hidden="1">
      <c r="B65" s="256" t="str">
        <f aca="true" t="shared" si="2" ref="B65:B72">A50&amp;LEFT($B$41,1)</f>
        <v>女</v>
      </c>
      <c r="O65" s="256" t="str">
        <f aca="true" t="shared" si="3" ref="O65:O72">N50&amp;LEFT($O$41,1)</f>
        <v>女</v>
      </c>
    </row>
    <row r="66" spans="2:15" ht="13.5" hidden="1">
      <c r="B66" s="256" t="str">
        <f t="shared" si="2"/>
        <v>女</v>
      </c>
      <c r="O66" s="256" t="str">
        <f t="shared" si="3"/>
        <v>女</v>
      </c>
    </row>
    <row r="67" spans="2:15" ht="13.5" hidden="1">
      <c r="B67" s="256" t="str">
        <f t="shared" si="2"/>
        <v>女</v>
      </c>
      <c r="O67" s="256" t="str">
        <f t="shared" si="3"/>
        <v>女</v>
      </c>
    </row>
    <row r="68" spans="2:15" ht="13.5" hidden="1">
      <c r="B68" s="256" t="str">
        <f t="shared" si="2"/>
        <v>女</v>
      </c>
      <c r="O68" s="256" t="str">
        <f t="shared" si="3"/>
        <v>女</v>
      </c>
    </row>
    <row r="69" spans="2:15" ht="13.5" hidden="1">
      <c r="B69" s="256" t="str">
        <f t="shared" si="2"/>
        <v>女</v>
      </c>
      <c r="O69" s="256" t="str">
        <f t="shared" si="3"/>
        <v>女</v>
      </c>
    </row>
    <row r="70" spans="2:15" ht="13.5" hidden="1">
      <c r="B70" s="256" t="str">
        <f t="shared" si="2"/>
        <v>女</v>
      </c>
      <c r="O70" s="256" t="str">
        <f t="shared" si="3"/>
        <v>女</v>
      </c>
    </row>
    <row r="71" spans="2:15" ht="13.5" hidden="1">
      <c r="B71" s="256" t="str">
        <f t="shared" si="2"/>
        <v>女</v>
      </c>
      <c r="O71" s="256" t="str">
        <f t="shared" si="3"/>
        <v>女</v>
      </c>
    </row>
    <row r="72" spans="2:15" ht="13.5" hidden="1">
      <c r="B72" s="256" t="str">
        <f t="shared" si="2"/>
        <v>女</v>
      </c>
      <c r="O72" s="256" t="str">
        <f t="shared" si="3"/>
        <v>女</v>
      </c>
    </row>
  </sheetData>
  <sheetProtection sheet="1" objects="1" scenarios="1"/>
  <mergeCells count="119">
    <mergeCell ref="J41:K41"/>
    <mergeCell ref="O41:Q43"/>
    <mergeCell ref="W41:X41"/>
    <mergeCell ref="H42:I43"/>
    <mergeCell ref="U42:V43"/>
    <mergeCell ref="I18:J18"/>
    <mergeCell ref="V18:W18"/>
    <mergeCell ref="I13:J13"/>
    <mergeCell ref="V17:W17"/>
    <mergeCell ref="I16:J16"/>
    <mergeCell ref="V16:W16"/>
    <mergeCell ref="B16:H16"/>
    <mergeCell ref="B17:H17"/>
    <mergeCell ref="I17:J17"/>
    <mergeCell ref="V13:W13"/>
    <mergeCell ref="I12:J12"/>
    <mergeCell ref="V12:W12"/>
    <mergeCell ref="B12:H12"/>
    <mergeCell ref="B13:H13"/>
    <mergeCell ref="I15:J15"/>
    <mergeCell ref="V15:W15"/>
    <mergeCell ref="I14:J14"/>
    <mergeCell ref="V14:W14"/>
    <mergeCell ref="B14:H14"/>
    <mergeCell ref="E6:F6"/>
    <mergeCell ref="W4:X5"/>
    <mergeCell ref="V6:X6"/>
    <mergeCell ref="V7:X9"/>
    <mergeCell ref="R6:S6"/>
    <mergeCell ref="T7:U9"/>
    <mergeCell ref="H4:I5"/>
    <mergeCell ref="U4:V5"/>
    <mergeCell ref="G6:H6"/>
    <mergeCell ref="T6:U6"/>
    <mergeCell ref="I6:K6"/>
    <mergeCell ref="I7:K9"/>
    <mergeCell ref="J4:K5"/>
    <mergeCell ref="V11:W11"/>
    <mergeCell ref="A7:D9"/>
    <mergeCell ref="E7:F9"/>
    <mergeCell ref="G7:H9"/>
    <mergeCell ref="N7:Q9"/>
    <mergeCell ref="B3:D5"/>
    <mergeCell ref="J3:K3"/>
    <mergeCell ref="O3:Q5"/>
    <mergeCell ref="A6:D6"/>
    <mergeCell ref="W3:X3"/>
    <mergeCell ref="A44:D44"/>
    <mergeCell ref="E44:F44"/>
    <mergeCell ref="R7:S9"/>
    <mergeCell ref="B10:H10"/>
    <mergeCell ref="B11:H11"/>
    <mergeCell ref="O10:U10"/>
    <mergeCell ref="B18:H18"/>
    <mergeCell ref="N44:Q44"/>
    <mergeCell ref="R44:S44"/>
    <mergeCell ref="I11:J11"/>
    <mergeCell ref="I51:J51"/>
    <mergeCell ref="O50:U50"/>
    <mergeCell ref="I45:K47"/>
    <mergeCell ref="I50:J50"/>
    <mergeCell ref="T45:U47"/>
    <mergeCell ref="G44:H44"/>
    <mergeCell ref="T44:U44"/>
    <mergeCell ref="I44:K44"/>
    <mergeCell ref="O15:U15"/>
    <mergeCell ref="O16:U16"/>
    <mergeCell ref="O17:U17"/>
    <mergeCell ref="O18:U18"/>
    <mergeCell ref="J42:K43"/>
    <mergeCell ref="G45:H47"/>
    <mergeCell ref="N45:Q47"/>
    <mergeCell ref="R45:S47"/>
    <mergeCell ref="B15:H15"/>
    <mergeCell ref="B41:D43"/>
    <mergeCell ref="E3:G5"/>
    <mergeCell ref="R3:T5"/>
    <mergeCell ref="E41:G43"/>
    <mergeCell ref="R41:T43"/>
    <mergeCell ref="B51:H51"/>
    <mergeCell ref="B52:H52"/>
    <mergeCell ref="O11:U11"/>
    <mergeCell ref="O12:U12"/>
    <mergeCell ref="O13:U13"/>
    <mergeCell ref="O14:U14"/>
    <mergeCell ref="I54:J54"/>
    <mergeCell ref="I53:J53"/>
    <mergeCell ref="I56:J56"/>
    <mergeCell ref="I55:J55"/>
    <mergeCell ref="B53:H53"/>
    <mergeCell ref="B54:H54"/>
    <mergeCell ref="B55:H55"/>
    <mergeCell ref="B56:H56"/>
    <mergeCell ref="V55:W55"/>
    <mergeCell ref="O56:U56"/>
    <mergeCell ref="V56:W56"/>
    <mergeCell ref="O48:U48"/>
    <mergeCell ref="V49:W49"/>
    <mergeCell ref="O54:U54"/>
    <mergeCell ref="V54:W54"/>
    <mergeCell ref="O55:U55"/>
    <mergeCell ref="O49:U49"/>
    <mergeCell ref="O53:U53"/>
    <mergeCell ref="V53:W53"/>
    <mergeCell ref="I48:J48"/>
    <mergeCell ref="I49:J49"/>
    <mergeCell ref="A45:D47"/>
    <mergeCell ref="E45:F47"/>
    <mergeCell ref="B50:H50"/>
    <mergeCell ref="B48:H48"/>
    <mergeCell ref="B49:H49"/>
    <mergeCell ref="I52:J52"/>
    <mergeCell ref="V44:X44"/>
    <mergeCell ref="V45:X47"/>
    <mergeCell ref="V50:W50"/>
    <mergeCell ref="O51:U51"/>
    <mergeCell ref="V51:W51"/>
    <mergeCell ref="O52:U52"/>
    <mergeCell ref="V52:W52"/>
  </mergeCells>
  <dataValidations count="2">
    <dataValidation allowBlank="1" showInputMessage="1" showErrorMessage="1" imeMode="off" sqref="IV11:IV18"/>
    <dataValidation type="list" allowBlank="1" showInputMessage="1" showErrorMessage="1" sqref="AA4:AA9 J42 J4 W4 W42:X43">
      <formula1>$AA$4:$AA$9</formula1>
    </dataValidation>
  </dataValidations>
  <printOptions/>
  <pageMargins left="0.7" right="0.7" top="0.75" bottom="0.75" header="0.3" footer="0.3"/>
  <pageSetup fitToHeight="1" fitToWidth="1" horizontalDpi="600" verticalDpi="600" orientation="landscape" paperSize="9" scale="59" r:id="rId3"/>
  <legacyDrawing r:id="rId2"/>
</worksheet>
</file>

<file path=xl/worksheets/sheet9.xml><?xml version="1.0" encoding="utf-8"?>
<worksheet xmlns="http://schemas.openxmlformats.org/spreadsheetml/2006/main" xmlns:r="http://schemas.openxmlformats.org/officeDocument/2006/relationships">
  <sheetPr codeName="Sheet14">
    <tabColor rgb="FFFF0000"/>
  </sheetPr>
  <dimension ref="A1:AD664"/>
  <sheetViews>
    <sheetView zoomScale="70" zoomScaleNormal="70" zoomScalePageLayoutView="0" workbookViewId="0" topLeftCell="A1">
      <selection activeCell="C28" sqref="C28:D28"/>
    </sheetView>
  </sheetViews>
  <sheetFormatPr defaultColWidth="9.140625" defaultRowHeight="15"/>
  <cols>
    <col min="15" max="16" width="8.00390625" style="0" customWidth="1"/>
  </cols>
  <sheetData>
    <row r="1" spans="1:29" s="351" customFormat="1" ht="42" customHeight="1">
      <c r="A1" s="803" t="s">
        <v>309</v>
      </c>
      <c r="B1" s="803"/>
      <c r="C1" s="803"/>
      <c r="D1" s="803"/>
      <c r="E1" s="803"/>
      <c r="F1" s="803"/>
      <c r="G1" s="803"/>
      <c r="H1" s="803"/>
      <c r="I1" s="803"/>
      <c r="J1" s="803"/>
      <c r="K1" s="803"/>
      <c r="L1" s="803"/>
      <c r="M1" s="803"/>
      <c r="N1" s="803"/>
      <c r="P1" s="352"/>
      <c r="Q1" s="803" t="s">
        <v>310</v>
      </c>
      <c r="R1" s="803"/>
      <c r="S1" s="803"/>
      <c r="T1" s="803"/>
      <c r="U1" s="803"/>
      <c r="V1" s="803"/>
      <c r="W1" s="803"/>
      <c r="X1" s="803"/>
      <c r="Y1" s="803"/>
      <c r="Z1" s="803"/>
      <c r="AA1" s="803"/>
      <c r="AB1" s="803"/>
      <c r="AC1" s="803"/>
    </row>
    <row r="2" spans="1:29" s="351" customFormat="1" ht="23.25" customHeight="1" thickBot="1">
      <c r="A2" s="353"/>
      <c r="B2" s="354"/>
      <c r="D2" s="804"/>
      <c r="E2" s="804"/>
      <c r="F2" s="804"/>
      <c r="G2" s="804"/>
      <c r="H2" s="804"/>
      <c r="I2" s="804"/>
      <c r="J2" s="804"/>
      <c r="K2" s="804"/>
      <c r="L2" s="805" t="s">
        <v>255</v>
      </c>
      <c r="M2" s="805"/>
      <c r="N2" s="805"/>
      <c r="P2" s="352"/>
      <c r="Q2" s="806"/>
      <c r="R2" s="806"/>
      <c r="S2" s="806"/>
      <c r="T2" s="804"/>
      <c r="U2" s="804"/>
      <c r="V2" s="804"/>
      <c r="W2" s="804"/>
      <c r="X2" s="804"/>
      <c r="Y2" s="804"/>
      <c r="Z2" s="804"/>
      <c r="AA2" s="805" t="s">
        <v>255</v>
      </c>
      <c r="AB2" s="805"/>
      <c r="AC2" s="805"/>
    </row>
    <row r="3" spans="1:30" s="358" customFormat="1" ht="15" customHeight="1">
      <c r="A3" s="355" t="s">
        <v>311</v>
      </c>
      <c r="B3" s="356"/>
      <c r="C3" s="357" t="s">
        <v>271</v>
      </c>
      <c r="D3" s="807">
        <f>'②選手情報入力'!$E$10</f>
        <v>0</v>
      </c>
      <c r="E3" s="808"/>
      <c r="F3" s="808"/>
      <c r="G3" s="808"/>
      <c r="H3" s="809"/>
      <c r="I3" s="814" t="s">
        <v>312</v>
      </c>
      <c r="J3" s="815"/>
      <c r="K3" s="817">
        <f>'①団体情報入力'!$D$5</f>
        <v>0</v>
      </c>
      <c r="L3" s="818"/>
      <c r="M3" s="818"/>
      <c r="N3" s="819"/>
      <c r="P3" s="359"/>
      <c r="Q3" s="355" t="s">
        <v>311</v>
      </c>
      <c r="R3" s="356"/>
      <c r="S3" s="357" t="s">
        <v>271</v>
      </c>
      <c r="T3" s="807">
        <f>'②選手情報入力'!$E$10</f>
        <v>0</v>
      </c>
      <c r="U3" s="808"/>
      <c r="V3" s="808"/>
      <c r="W3" s="808"/>
      <c r="X3" s="809"/>
      <c r="Y3" s="814" t="s">
        <v>312</v>
      </c>
      <c r="Z3" s="815"/>
      <c r="AA3" s="817">
        <f>'①団体情報入力'!$D$5</f>
        <v>0</v>
      </c>
      <c r="AB3" s="818"/>
      <c r="AC3" s="818"/>
      <c r="AD3" s="819"/>
    </row>
    <row r="4" spans="1:30" s="351" customFormat="1" ht="35.25" customHeight="1" thickBot="1">
      <c r="A4" s="810">
        <f>IF('②選手情報入力'!$B$10="","",'②選手情報入力'!$B$10)</f>
      </c>
      <c r="B4" s="811"/>
      <c r="C4" s="360" t="s">
        <v>286</v>
      </c>
      <c r="D4" s="812">
        <f>'②選手情報入力'!$D$10</f>
        <v>0</v>
      </c>
      <c r="E4" s="813"/>
      <c r="F4" s="813"/>
      <c r="G4" s="813"/>
      <c r="H4" s="811"/>
      <c r="I4" s="758"/>
      <c r="J4" s="816"/>
      <c r="K4" s="820"/>
      <c r="L4" s="821"/>
      <c r="M4" s="821"/>
      <c r="N4" s="822"/>
      <c r="P4" s="352"/>
      <c r="Q4" s="810">
        <f>IF('②選手情報入力'!$B$10="","",'②選手情報入力'!$B$10)</f>
      </c>
      <c r="R4" s="811"/>
      <c r="S4" s="360" t="s">
        <v>286</v>
      </c>
      <c r="T4" s="812">
        <f>'②選手情報入力'!$D$10</f>
        <v>0</v>
      </c>
      <c r="U4" s="813"/>
      <c r="V4" s="813"/>
      <c r="W4" s="813"/>
      <c r="X4" s="811"/>
      <c r="Y4" s="758"/>
      <c r="Z4" s="816"/>
      <c r="AA4" s="820"/>
      <c r="AB4" s="821"/>
      <c r="AC4" s="821"/>
      <c r="AD4" s="822"/>
    </row>
    <row r="5" spans="1:30" s="351" customFormat="1" ht="30" customHeight="1">
      <c r="A5" s="781" t="s">
        <v>313</v>
      </c>
      <c r="B5" s="782"/>
      <c r="C5" s="781" t="s">
        <v>314</v>
      </c>
      <c r="D5" s="782"/>
      <c r="E5" s="787">
        <f>'②選手情報入力'!$J$10</f>
        <v>0</v>
      </c>
      <c r="F5" s="787"/>
      <c r="G5" s="361" t="s">
        <v>315</v>
      </c>
      <c r="H5" s="788" t="s">
        <v>316</v>
      </c>
      <c r="I5" s="782"/>
      <c r="J5" s="789"/>
      <c r="K5" s="362"/>
      <c r="L5" s="363" t="s">
        <v>317</v>
      </c>
      <c r="M5" s="364"/>
      <c r="N5" s="365" t="s">
        <v>318</v>
      </c>
      <c r="P5" s="352"/>
      <c r="Q5" s="781" t="s">
        <v>313</v>
      </c>
      <c r="R5" s="782"/>
      <c r="S5" s="781" t="s">
        <v>319</v>
      </c>
      <c r="T5" s="782"/>
      <c r="U5" s="787">
        <f>'②選手情報入力'!$J$10</f>
        <v>0</v>
      </c>
      <c r="V5" s="787"/>
      <c r="W5" s="361" t="s">
        <v>315</v>
      </c>
      <c r="X5" s="788" t="s">
        <v>316</v>
      </c>
      <c r="Y5" s="782"/>
      <c r="Z5" s="789"/>
      <c r="AA5" s="362"/>
      <c r="AB5" s="363" t="s">
        <v>320</v>
      </c>
      <c r="AC5" s="364"/>
      <c r="AD5" s="365" t="s">
        <v>318</v>
      </c>
    </row>
    <row r="6" spans="1:30" s="351" customFormat="1" ht="15.75" customHeight="1">
      <c r="A6" s="783"/>
      <c r="B6" s="784"/>
      <c r="C6" s="798" t="s">
        <v>321</v>
      </c>
      <c r="D6" s="799"/>
      <c r="E6" s="799"/>
      <c r="F6" s="799"/>
      <c r="G6" s="800"/>
      <c r="H6" s="801" t="s">
        <v>322</v>
      </c>
      <c r="I6" s="799"/>
      <c r="J6" s="800"/>
      <c r="K6" s="801" t="s">
        <v>323</v>
      </c>
      <c r="L6" s="799"/>
      <c r="M6" s="799"/>
      <c r="N6" s="802"/>
      <c r="P6" s="352"/>
      <c r="Q6" s="783"/>
      <c r="R6" s="784"/>
      <c r="S6" s="798" t="s">
        <v>321</v>
      </c>
      <c r="T6" s="799"/>
      <c r="U6" s="799"/>
      <c r="V6" s="799"/>
      <c r="W6" s="800"/>
      <c r="X6" s="801" t="s">
        <v>324</v>
      </c>
      <c r="Y6" s="799"/>
      <c r="Z6" s="800"/>
      <c r="AA6" s="801" t="s">
        <v>323</v>
      </c>
      <c r="AB6" s="799"/>
      <c r="AC6" s="799"/>
      <c r="AD6" s="802"/>
    </row>
    <row r="7" spans="1:30" s="351" customFormat="1" ht="24.75" customHeight="1" thickBot="1">
      <c r="A7" s="785"/>
      <c r="B7" s="786"/>
      <c r="C7" s="790"/>
      <c r="D7" s="791"/>
      <c r="E7" s="791"/>
      <c r="F7" s="791"/>
      <c r="G7" s="792"/>
      <c r="H7" s="793"/>
      <c r="I7" s="794"/>
      <c r="J7" s="795"/>
      <c r="K7" s="796"/>
      <c r="L7" s="791"/>
      <c r="M7" s="791"/>
      <c r="N7" s="797"/>
      <c r="P7" s="352"/>
      <c r="Q7" s="785"/>
      <c r="R7" s="786"/>
      <c r="S7" s="790"/>
      <c r="T7" s="791"/>
      <c r="U7" s="791"/>
      <c r="V7" s="791"/>
      <c r="W7" s="792"/>
      <c r="X7" s="793"/>
      <c r="Y7" s="794"/>
      <c r="Z7" s="795"/>
      <c r="AA7" s="796"/>
      <c r="AB7" s="791"/>
      <c r="AC7" s="791"/>
      <c r="AD7" s="797"/>
    </row>
    <row r="8" spans="1:30" s="351" customFormat="1" ht="15" customHeight="1">
      <c r="A8" s="763" t="s">
        <v>325</v>
      </c>
      <c r="B8" s="764"/>
      <c r="C8" s="366" t="s">
        <v>326</v>
      </c>
      <c r="D8" s="366"/>
      <c r="E8" s="767" t="s">
        <v>327</v>
      </c>
      <c r="F8" s="768"/>
      <c r="G8" s="769"/>
      <c r="H8" s="767" t="s">
        <v>322</v>
      </c>
      <c r="I8" s="769"/>
      <c r="J8" s="770" t="s">
        <v>264</v>
      </c>
      <c r="K8" s="771"/>
      <c r="L8" s="767" t="s">
        <v>328</v>
      </c>
      <c r="M8" s="768"/>
      <c r="N8" s="772"/>
      <c r="P8" s="352"/>
      <c r="Q8" s="763" t="s">
        <v>325</v>
      </c>
      <c r="R8" s="764"/>
      <c r="S8" s="366" t="s">
        <v>326</v>
      </c>
      <c r="T8" s="366"/>
      <c r="U8" s="767" t="s">
        <v>327</v>
      </c>
      <c r="V8" s="768"/>
      <c r="W8" s="769"/>
      <c r="X8" s="767" t="s">
        <v>324</v>
      </c>
      <c r="Y8" s="769"/>
      <c r="Z8" s="770" t="s">
        <v>264</v>
      </c>
      <c r="AA8" s="771"/>
      <c r="AB8" s="767" t="s">
        <v>328</v>
      </c>
      <c r="AC8" s="768"/>
      <c r="AD8" s="772"/>
    </row>
    <row r="9" spans="1:30" s="351" customFormat="1" ht="22.5" customHeight="1">
      <c r="A9" s="765"/>
      <c r="B9" s="766"/>
      <c r="C9" s="773"/>
      <c r="D9" s="774"/>
      <c r="E9" s="775"/>
      <c r="F9" s="776"/>
      <c r="G9" s="777"/>
      <c r="H9" s="741"/>
      <c r="I9" s="742"/>
      <c r="J9" s="778"/>
      <c r="K9" s="779"/>
      <c r="L9" s="775"/>
      <c r="M9" s="776"/>
      <c r="N9" s="780"/>
      <c r="P9" s="352"/>
      <c r="Q9" s="765"/>
      <c r="R9" s="766"/>
      <c r="S9" s="773"/>
      <c r="T9" s="774"/>
      <c r="U9" s="775"/>
      <c r="V9" s="776"/>
      <c r="W9" s="777"/>
      <c r="X9" s="741"/>
      <c r="Y9" s="742"/>
      <c r="Z9" s="778"/>
      <c r="AA9" s="779"/>
      <c r="AB9" s="775"/>
      <c r="AC9" s="776"/>
      <c r="AD9" s="780"/>
    </row>
    <row r="10" spans="1:30" s="351" customFormat="1" ht="22.5" customHeight="1">
      <c r="A10" s="765"/>
      <c r="B10" s="766"/>
      <c r="C10" s="773"/>
      <c r="D10" s="774"/>
      <c r="E10" s="775"/>
      <c r="F10" s="776"/>
      <c r="G10" s="777"/>
      <c r="H10" s="741"/>
      <c r="I10" s="742"/>
      <c r="J10" s="778"/>
      <c r="K10" s="779"/>
      <c r="L10" s="775"/>
      <c r="M10" s="776"/>
      <c r="N10" s="780"/>
      <c r="P10" s="352"/>
      <c r="Q10" s="765"/>
      <c r="R10" s="766"/>
      <c r="S10" s="773"/>
      <c r="T10" s="774"/>
      <c r="U10" s="775"/>
      <c r="V10" s="776"/>
      <c r="W10" s="777"/>
      <c r="X10" s="741"/>
      <c r="Y10" s="742"/>
      <c r="Z10" s="778"/>
      <c r="AA10" s="779"/>
      <c r="AB10" s="775"/>
      <c r="AC10" s="776"/>
      <c r="AD10" s="780"/>
    </row>
    <row r="11" spans="1:30" s="351" customFormat="1" ht="22.5" customHeight="1" thickBot="1">
      <c r="A11" s="765"/>
      <c r="B11" s="766"/>
      <c r="C11" s="761"/>
      <c r="D11" s="762"/>
      <c r="E11" s="738"/>
      <c r="F11" s="739"/>
      <c r="G11" s="740"/>
      <c r="H11" s="741"/>
      <c r="I11" s="742"/>
      <c r="J11" s="743"/>
      <c r="K11" s="744"/>
      <c r="L11" s="738"/>
      <c r="M11" s="739"/>
      <c r="N11" s="760"/>
      <c r="P11" s="352"/>
      <c r="Q11" s="765"/>
      <c r="R11" s="766"/>
      <c r="S11" s="761"/>
      <c r="T11" s="762"/>
      <c r="U11" s="738"/>
      <c r="V11" s="739"/>
      <c r="W11" s="740"/>
      <c r="X11" s="741"/>
      <c r="Y11" s="742"/>
      <c r="Z11" s="743"/>
      <c r="AA11" s="744"/>
      <c r="AB11" s="738"/>
      <c r="AC11" s="739"/>
      <c r="AD11" s="760"/>
    </row>
    <row r="12" spans="1:30" s="351" customFormat="1" ht="22.5" customHeight="1" thickBot="1">
      <c r="A12" s="758" t="s">
        <v>329</v>
      </c>
      <c r="B12" s="759"/>
      <c r="C12" s="748"/>
      <c r="D12" s="749"/>
      <c r="E12" s="750"/>
      <c r="F12" s="750"/>
      <c r="G12" s="751"/>
      <c r="H12" s="752" t="s">
        <v>330</v>
      </c>
      <c r="I12" s="753"/>
      <c r="J12" s="753"/>
      <c r="K12" s="754"/>
      <c r="L12" s="755"/>
      <c r="M12" s="756"/>
      <c r="N12" s="757"/>
      <c r="P12" s="352"/>
      <c r="Q12" s="758" t="s">
        <v>331</v>
      </c>
      <c r="R12" s="759"/>
      <c r="S12" s="748"/>
      <c r="T12" s="749"/>
      <c r="U12" s="750"/>
      <c r="V12" s="750"/>
      <c r="W12" s="751"/>
      <c r="X12" s="752" t="s">
        <v>330</v>
      </c>
      <c r="Y12" s="753"/>
      <c r="Z12" s="753"/>
      <c r="AA12" s="754"/>
      <c r="AB12" s="755"/>
      <c r="AC12" s="756"/>
      <c r="AD12" s="757"/>
    </row>
    <row r="13" spans="1:30" s="351" customFormat="1" ht="22.5" customHeight="1" thickBot="1">
      <c r="A13" s="729" t="s">
        <v>332</v>
      </c>
      <c r="B13" s="730"/>
      <c r="C13" s="730"/>
      <c r="D13" s="730"/>
      <c r="E13" s="730"/>
      <c r="F13" s="731"/>
      <c r="G13" s="732" t="s">
        <v>333</v>
      </c>
      <c r="H13" s="733"/>
      <c r="I13" s="734"/>
      <c r="J13" s="735"/>
      <c r="K13" s="732" t="s">
        <v>334</v>
      </c>
      <c r="L13" s="733"/>
      <c r="M13" s="736"/>
      <c r="N13" s="737"/>
      <c r="P13" s="352"/>
      <c r="Q13" s="729" t="s">
        <v>335</v>
      </c>
      <c r="R13" s="730"/>
      <c r="S13" s="730"/>
      <c r="T13" s="730"/>
      <c r="U13" s="731"/>
      <c r="V13" s="732" t="s">
        <v>333</v>
      </c>
      <c r="W13" s="733"/>
      <c r="X13" s="734"/>
      <c r="Y13" s="735"/>
      <c r="Z13" s="732"/>
      <c r="AA13" s="745"/>
      <c r="AB13" s="367"/>
      <c r="AC13" s="746"/>
      <c r="AD13" s="747"/>
    </row>
    <row r="14" spans="1:29" s="351" customFormat="1" ht="7.5" customHeight="1">
      <c r="A14" s="368"/>
      <c r="B14" s="368"/>
      <c r="C14" s="369"/>
      <c r="D14" s="369"/>
      <c r="E14" s="369"/>
      <c r="F14" s="369"/>
      <c r="G14" s="369"/>
      <c r="H14" s="369"/>
      <c r="I14" s="369"/>
      <c r="J14" s="369"/>
      <c r="K14" s="369"/>
      <c r="L14" s="369"/>
      <c r="M14" s="369"/>
      <c r="N14" s="725"/>
      <c r="P14" s="352"/>
      <c r="Q14" s="370"/>
      <c r="R14" s="370"/>
      <c r="S14" s="371"/>
      <c r="T14" s="371"/>
      <c r="U14" s="371"/>
      <c r="V14" s="371"/>
      <c r="W14" s="370"/>
      <c r="X14" s="371"/>
      <c r="Y14" s="371"/>
      <c r="Z14" s="371"/>
      <c r="AA14" s="372"/>
      <c r="AB14" s="727"/>
      <c r="AC14" s="727"/>
    </row>
    <row r="15" spans="1:29" s="351" customFormat="1" ht="13.5">
      <c r="A15" s="373" t="s">
        <v>336</v>
      </c>
      <c r="B15" s="373"/>
      <c r="C15" s="374"/>
      <c r="D15" s="374"/>
      <c r="E15" s="374"/>
      <c r="F15" s="374"/>
      <c r="G15" s="374"/>
      <c r="H15" s="374"/>
      <c r="I15" s="374"/>
      <c r="J15" s="374"/>
      <c r="K15" s="374"/>
      <c r="N15" s="726"/>
      <c r="P15" s="352"/>
      <c r="Q15" s="373" t="s">
        <v>336</v>
      </c>
      <c r="R15" s="373"/>
      <c r="S15" s="374"/>
      <c r="T15" s="371"/>
      <c r="U15" s="371"/>
      <c r="V15" s="371"/>
      <c r="W15" s="371"/>
      <c r="X15" s="371"/>
      <c r="Y15" s="371"/>
      <c r="Z15" s="371"/>
      <c r="AA15" s="372"/>
      <c r="AB15" s="728"/>
      <c r="AC15" s="728"/>
    </row>
    <row r="16" spans="1:29" s="351" customFormat="1" ht="13.5">
      <c r="A16" s="373" t="s">
        <v>337</v>
      </c>
      <c r="B16" s="373"/>
      <c r="C16" s="374"/>
      <c r="D16" s="374"/>
      <c r="E16" s="374"/>
      <c r="F16" s="374"/>
      <c r="G16" s="374"/>
      <c r="H16" s="373"/>
      <c r="I16" s="374"/>
      <c r="J16" s="374"/>
      <c r="K16" s="374"/>
      <c r="N16" s="726"/>
      <c r="P16" s="352"/>
      <c r="Q16" s="373" t="s">
        <v>337</v>
      </c>
      <c r="R16" s="373"/>
      <c r="S16" s="374"/>
      <c r="T16" s="372"/>
      <c r="U16" s="372"/>
      <c r="V16" s="372"/>
      <c r="W16" s="372"/>
      <c r="X16" s="372"/>
      <c r="Y16" s="372"/>
      <c r="Z16" s="372"/>
      <c r="AA16" s="372"/>
      <c r="AB16" s="728"/>
      <c r="AC16" s="728"/>
    </row>
    <row r="17" spans="1:29" s="351" customFormat="1" ht="42" customHeight="1">
      <c r="A17" s="373"/>
      <c r="B17" s="373"/>
      <c r="C17" s="374"/>
      <c r="D17" s="374"/>
      <c r="E17" s="374"/>
      <c r="F17" s="374"/>
      <c r="G17" s="374"/>
      <c r="H17" s="374"/>
      <c r="I17" s="374"/>
      <c r="J17" s="374"/>
      <c r="K17" s="374"/>
      <c r="N17" s="726"/>
      <c r="P17" s="352"/>
      <c r="AB17" s="728"/>
      <c r="AC17" s="728"/>
    </row>
    <row r="18" spans="1:29" s="351" customFormat="1" ht="26.25">
      <c r="A18" s="803" t="s">
        <v>309</v>
      </c>
      <c r="B18" s="803"/>
      <c r="C18" s="803"/>
      <c r="D18" s="803"/>
      <c r="E18" s="803"/>
      <c r="F18" s="803"/>
      <c r="G18" s="803"/>
      <c r="H18" s="803"/>
      <c r="I18" s="803"/>
      <c r="J18" s="803"/>
      <c r="K18" s="803"/>
      <c r="L18" s="803"/>
      <c r="M18" s="803"/>
      <c r="N18" s="803"/>
      <c r="P18" s="352"/>
      <c r="Q18" s="803" t="s">
        <v>310</v>
      </c>
      <c r="R18" s="803"/>
      <c r="S18" s="803"/>
      <c r="T18" s="803"/>
      <c r="U18" s="803"/>
      <c r="V18" s="803"/>
      <c r="W18" s="803"/>
      <c r="X18" s="803"/>
      <c r="Y18" s="803"/>
      <c r="Z18" s="803"/>
      <c r="AA18" s="803"/>
      <c r="AB18" s="803"/>
      <c r="AC18" s="803"/>
    </row>
    <row r="19" spans="1:29" s="351" customFormat="1" ht="23.25" customHeight="1" thickBot="1">
      <c r="A19" s="353"/>
      <c r="B19" s="354"/>
      <c r="D19" s="804"/>
      <c r="E19" s="804"/>
      <c r="F19" s="804"/>
      <c r="G19" s="804"/>
      <c r="H19" s="804"/>
      <c r="I19" s="804"/>
      <c r="J19" s="804"/>
      <c r="K19" s="804"/>
      <c r="L19" s="805" t="s">
        <v>255</v>
      </c>
      <c r="M19" s="805"/>
      <c r="N19" s="805"/>
      <c r="P19" s="352"/>
      <c r="Q19" s="806"/>
      <c r="R19" s="806"/>
      <c r="S19" s="806"/>
      <c r="T19" s="804"/>
      <c r="U19" s="804"/>
      <c r="V19" s="804"/>
      <c r="W19" s="804"/>
      <c r="X19" s="804"/>
      <c r="Y19" s="804"/>
      <c r="Z19" s="804"/>
      <c r="AA19" s="805" t="s">
        <v>255</v>
      </c>
      <c r="AB19" s="805"/>
      <c r="AC19" s="805"/>
    </row>
    <row r="20" spans="1:30" s="358" customFormat="1" ht="15" customHeight="1">
      <c r="A20" s="355" t="s">
        <v>311</v>
      </c>
      <c r="B20" s="356"/>
      <c r="C20" s="357" t="s">
        <v>271</v>
      </c>
      <c r="D20" s="807">
        <f>'②選手情報入力'!$E$11</f>
        <v>0</v>
      </c>
      <c r="E20" s="808"/>
      <c r="F20" s="808"/>
      <c r="G20" s="808"/>
      <c r="H20" s="809"/>
      <c r="I20" s="814" t="s">
        <v>312</v>
      </c>
      <c r="J20" s="815"/>
      <c r="K20" s="817">
        <f>'①団体情報入力'!$D$5</f>
        <v>0</v>
      </c>
      <c r="L20" s="818"/>
      <c r="M20" s="818"/>
      <c r="N20" s="819"/>
      <c r="P20" s="359"/>
      <c r="Q20" s="355" t="s">
        <v>311</v>
      </c>
      <c r="R20" s="356"/>
      <c r="S20" s="357" t="s">
        <v>271</v>
      </c>
      <c r="T20" s="807">
        <f>'②選手情報入力'!$E$11</f>
        <v>0</v>
      </c>
      <c r="U20" s="808"/>
      <c r="V20" s="808"/>
      <c r="W20" s="808"/>
      <c r="X20" s="809"/>
      <c r="Y20" s="814" t="s">
        <v>312</v>
      </c>
      <c r="Z20" s="815"/>
      <c r="AA20" s="817">
        <f>'①団体情報入力'!$D$5</f>
        <v>0</v>
      </c>
      <c r="AB20" s="818"/>
      <c r="AC20" s="818"/>
      <c r="AD20" s="819"/>
    </row>
    <row r="21" spans="1:30" s="351" customFormat="1" ht="35.25" customHeight="1" thickBot="1">
      <c r="A21" s="810">
        <f>IF('②選手情報入力'!$B$11="","",'②選手情報入力'!$B$11)</f>
      </c>
      <c r="B21" s="811"/>
      <c r="C21" s="360" t="s">
        <v>286</v>
      </c>
      <c r="D21" s="812">
        <f>'②選手情報入力'!$D$11</f>
        <v>0</v>
      </c>
      <c r="E21" s="813"/>
      <c r="F21" s="813"/>
      <c r="G21" s="813"/>
      <c r="H21" s="811"/>
      <c r="I21" s="758"/>
      <c r="J21" s="816"/>
      <c r="K21" s="820"/>
      <c r="L21" s="821"/>
      <c r="M21" s="821"/>
      <c r="N21" s="822"/>
      <c r="P21" s="352"/>
      <c r="Q21" s="810">
        <f>IF('②選手情報入力'!$B$11="","",'②選手情報入力'!$B$11)</f>
      </c>
      <c r="R21" s="811"/>
      <c r="S21" s="360" t="s">
        <v>286</v>
      </c>
      <c r="T21" s="812">
        <f>'②選手情報入力'!$D$11</f>
        <v>0</v>
      </c>
      <c r="U21" s="813"/>
      <c r="V21" s="813"/>
      <c r="W21" s="813"/>
      <c r="X21" s="811"/>
      <c r="Y21" s="758"/>
      <c r="Z21" s="816"/>
      <c r="AA21" s="820"/>
      <c r="AB21" s="821"/>
      <c r="AC21" s="821"/>
      <c r="AD21" s="822"/>
    </row>
    <row r="22" spans="1:30" s="351" customFormat="1" ht="30" customHeight="1">
      <c r="A22" s="781" t="s">
        <v>313</v>
      </c>
      <c r="B22" s="782"/>
      <c r="C22" s="781" t="s">
        <v>314</v>
      </c>
      <c r="D22" s="782"/>
      <c r="E22" s="787">
        <f>'②選手情報入力'!$J$11</f>
        <v>0</v>
      </c>
      <c r="F22" s="787"/>
      <c r="G22" s="361" t="s">
        <v>315</v>
      </c>
      <c r="H22" s="788" t="s">
        <v>316</v>
      </c>
      <c r="I22" s="782"/>
      <c r="J22" s="789"/>
      <c r="K22" s="362"/>
      <c r="L22" s="363" t="s">
        <v>317</v>
      </c>
      <c r="M22" s="364"/>
      <c r="N22" s="365" t="s">
        <v>318</v>
      </c>
      <c r="P22" s="352"/>
      <c r="Q22" s="781" t="s">
        <v>313</v>
      </c>
      <c r="R22" s="782"/>
      <c r="S22" s="781" t="s">
        <v>314</v>
      </c>
      <c r="T22" s="782"/>
      <c r="U22" s="787">
        <f>'②選手情報入力'!$J$11</f>
        <v>0</v>
      </c>
      <c r="V22" s="787"/>
      <c r="W22" s="361" t="s">
        <v>315</v>
      </c>
      <c r="X22" s="788" t="s">
        <v>316</v>
      </c>
      <c r="Y22" s="782"/>
      <c r="Z22" s="789"/>
      <c r="AA22" s="362"/>
      <c r="AB22" s="363" t="s">
        <v>317</v>
      </c>
      <c r="AC22" s="364"/>
      <c r="AD22" s="365" t="s">
        <v>318</v>
      </c>
    </row>
    <row r="23" spans="1:30" s="351" customFormat="1" ht="15.75" customHeight="1">
      <c r="A23" s="783"/>
      <c r="B23" s="784"/>
      <c r="C23" s="798" t="s">
        <v>321</v>
      </c>
      <c r="D23" s="799"/>
      <c r="E23" s="799"/>
      <c r="F23" s="799"/>
      <c r="G23" s="800"/>
      <c r="H23" s="801" t="s">
        <v>322</v>
      </c>
      <c r="I23" s="799"/>
      <c r="J23" s="800"/>
      <c r="K23" s="801" t="s">
        <v>323</v>
      </c>
      <c r="L23" s="799"/>
      <c r="M23" s="799"/>
      <c r="N23" s="802"/>
      <c r="P23" s="352"/>
      <c r="Q23" s="783"/>
      <c r="R23" s="784"/>
      <c r="S23" s="798" t="s">
        <v>321</v>
      </c>
      <c r="T23" s="799"/>
      <c r="U23" s="799"/>
      <c r="V23" s="799"/>
      <c r="W23" s="800"/>
      <c r="X23" s="801" t="s">
        <v>322</v>
      </c>
      <c r="Y23" s="799"/>
      <c r="Z23" s="800"/>
      <c r="AA23" s="801" t="s">
        <v>323</v>
      </c>
      <c r="AB23" s="799"/>
      <c r="AC23" s="799"/>
      <c r="AD23" s="802"/>
    </row>
    <row r="24" spans="1:30" s="351" customFormat="1" ht="24.75" customHeight="1" thickBot="1">
      <c r="A24" s="785"/>
      <c r="B24" s="786"/>
      <c r="C24" s="790"/>
      <c r="D24" s="791"/>
      <c r="E24" s="791"/>
      <c r="F24" s="791"/>
      <c r="G24" s="792"/>
      <c r="H24" s="793"/>
      <c r="I24" s="794"/>
      <c r="J24" s="795"/>
      <c r="K24" s="796"/>
      <c r="L24" s="791"/>
      <c r="M24" s="791"/>
      <c r="N24" s="797"/>
      <c r="P24" s="352"/>
      <c r="Q24" s="785"/>
      <c r="R24" s="786"/>
      <c r="S24" s="790"/>
      <c r="T24" s="791"/>
      <c r="U24" s="791"/>
      <c r="V24" s="791"/>
      <c r="W24" s="792"/>
      <c r="X24" s="793"/>
      <c r="Y24" s="794"/>
      <c r="Z24" s="795"/>
      <c r="AA24" s="796"/>
      <c r="AB24" s="791"/>
      <c r="AC24" s="791"/>
      <c r="AD24" s="797"/>
    </row>
    <row r="25" spans="1:30" s="351" customFormat="1" ht="15" customHeight="1">
      <c r="A25" s="763" t="s">
        <v>325</v>
      </c>
      <c r="B25" s="764"/>
      <c r="C25" s="366" t="s">
        <v>326</v>
      </c>
      <c r="D25" s="366"/>
      <c r="E25" s="767" t="s">
        <v>327</v>
      </c>
      <c r="F25" s="768"/>
      <c r="G25" s="769"/>
      <c r="H25" s="767" t="s">
        <v>322</v>
      </c>
      <c r="I25" s="769"/>
      <c r="J25" s="770" t="s">
        <v>264</v>
      </c>
      <c r="K25" s="771"/>
      <c r="L25" s="767" t="s">
        <v>328</v>
      </c>
      <c r="M25" s="768"/>
      <c r="N25" s="772"/>
      <c r="P25" s="352"/>
      <c r="Q25" s="763" t="s">
        <v>325</v>
      </c>
      <c r="R25" s="764"/>
      <c r="S25" s="366" t="s">
        <v>326</v>
      </c>
      <c r="T25" s="366"/>
      <c r="U25" s="767" t="s">
        <v>327</v>
      </c>
      <c r="V25" s="768"/>
      <c r="W25" s="769"/>
      <c r="X25" s="767" t="s">
        <v>322</v>
      </c>
      <c r="Y25" s="769"/>
      <c r="Z25" s="770" t="s">
        <v>264</v>
      </c>
      <c r="AA25" s="771"/>
      <c r="AB25" s="767" t="s">
        <v>328</v>
      </c>
      <c r="AC25" s="768"/>
      <c r="AD25" s="772"/>
    </row>
    <row r="26" spans="1:30" s="351" customFormat="1" ht="22.5" customHeight="1">
      <c r="A26" s="765"/>
      <c r="B26" s="766"/>
      <c r="C26" s="773"/>
      <c r="D26" s="774"/>
      <c r="E26" s="775"/>
      <c r="F26" s="776"/>
      <c r="G26" s="777"/>
      <c r="H26" s="741"/>
      <c r="I26" s="742"/>
      <c r="J26" s="778"/>
      <c r="K26" s="779"/>
      <c r="L26" s="775"/>
      <c r="M26" s="776"/>
      <c r="N26" s="780"/>
      <c r="P26" s="352"/>
      <c r="Q26" s="765"/>
      <c r="R26" s="766"/>
      <c r="S26" s="773"/>
      <c r="T26" s="774"/>
      <c r="U26" s="775"/>
      <c r="V26" s="776"/>
      <c r="W26" s="777"/>
      <c r="X26" s="741"/>
      <c r="Y26" s="742"/>
      <c r="Z26" s="778"/>
      <c r="AA26" s="779"/>
      <c r="AB26" s="775"/>
      <c r="AC26" s="776"/>
      <c r="AD26" s="780"/>
    </row>
    <row r="27" spans="1:30" s="351" customFormat="1" ht="22.5" customHeight="1">
      <c r="A27" s="765"/>
      <c r="B27" s="766"/>
      <c r="C27" s="773"/>
      <c r="D27" s="774"/>
      <c r="E27" s="775"/>
      <c r="F27" s="776"/>
      <c r="G27" s="777"/>
      <c r="H27" s="741"/>
      <c r="I27" s="742"/>
      <c r="J27" s="778"/>
      <c r="K27" s="779"/>
      <c r="L27" s="775"/>
      <c r="M27" s="776"/>
      <c r="N27" s="780"/>
      <c r="P27" s="352"/>
      <c r="Q27" s="765"/>
      <c r="R27" s="766"/>
      <c r="S27" s="773"/>
      <c r="T27" s="774"/>
      <c r="U27" s="775"/>
      <c r="V27" s="776"/>
      <c r="W27" s="777"/>
      <c r="X27" s="741"/>
      <c r="Y27" s="742"/>
      <c r="Z27" s="778"/>
      <c r="AA27" s="779"/>
      <c r="AB27" s="775"/>
      <c r="AC27" s="776"/>
      <c r="AD27" s="780"/>
    </row>
    <row r="28" spans="1:30" s="351" customFormat="1" ht="22.5" customHeight="1" thickBot="1">
      <c r="A28" s="765"/>
      <c r="B28" s="766"/>
      <c r="C28" s="761"/>
      <c r="D28" s="762"/>
      <c r="E28" s="738"/>
      <c r="F28" s="739"/>
      <c r="G28" s="740"/>
      <c r="H28" s="741"/>
      <c r="I28" s="742"/>
      <c r="J28" s="743"/>
      <c r="K28" s="744"/>
      <c r="L28" s="738"/>
      <c r="M28" s="739"/>
      <c r="N28" s="760"/>
      <c r="P28" s="352"/>
      <c r="Q28" s="765"/>
      <c r="R28" s="766"/>
      <c r="S28" s="761"/>
      <c r="T28" s="762"/>
      <c r="U28" s="738"/>
      <c r="V28" s="739"/>
      <c r="W28" s="740"/>
      <c r="X28" s="741"/>
      <c r="Y28" s="742"/>
      <c r="Z28" s="743"/>
      <c r="AA28" s="744"/>
      <c r="AB28" s="738"/>
      <c r="AC28" s="739"/>
      <c r="AD28" s="760"/>
    </row>
    <row r="29" spans="1:30" s="351" customFormat="1" ht="22.5" customHeight="1" thickBot="1">
      <c r="A29" s="758" t="s">
        <v>329</v>
      </c>
      <c r="B29" s="759"/>
      <c r="C29" s="748"/>
      <c r="D29" s="749"/>
      <c r="E29" s="750"/>
      <c r="F29" s="750"/>
      <c r="G29" s="751"/>
      <c r="H29" s="752" t="s">
        <v>330</v>
      </c>
      <c r="I29" s="753"/>
      <c r="J29" s="753"/>
      <c r="K29" s="754"/>
      <c r="L29" s="755"/>
      <c r="M29" s="756"/>
      <c r="N29" s="757"/>
      <c r="P29" s="352"/>
      <c r="Q29" s="758" t="s">
        <v>331</v>
      </c>
      <c r="R29" s="759"/>
      <c r="S29" s="748"/>
      <c r="T29" s="749"/>
      <c r="U29" s="750"/>
      <c r="V29" s="750"/>
      <c r="W29" s="751"/>
      <c r="X29" s="752" t="s">
        <v>330</v>
      </c>
      <c r="Y29" s="753"/>
      <c r="Z29" s="753"/>
      <c r="AA29" s="754"/>
      <c r="AB29" s="755"/>
      <c r="AC29" s="756"/>
      <c r="AD29" s="757"/>
    </row>
    <row r="30" spans="1:30" s="351" customFormat="1" ht="22.5" customHeight="1" thickBot="1">
      <c r="A30" s="729" t="s">
        <v>332</v>
      </c>
      <c r="B30" s="730"/>
      <c r="C30" s="730"/>
      <c r="D30" s="730"/>
      <c r="E30" s="730"/>
      <c r="F30" s="731"/>
      <c r="G30" s="732" t="s">
        <v>333</v>
      </c>
      <c r="H30" s="733"/>
      <c r="I30" s="734"/>
      <c r="J30" s="735"/>
      <c r="K30" s="732" t="s">
        <v>334</v>
      </c>
      <c r="L30" s="733"/>
      <c r="M30" s="736"/>
      <c r="N30" s="737"/>
      <c r="P30" s="352"/>
      <c r="Q30" s="729" t="s">
        <v>335</v>
      </c>
      <c r="R30" s="730"/>
      <c r="S30" s="730"/>
      <c r="T30" s="730"/>
      <c r="U30" s="731"/>
      <c r="V30" s="732" t="s">
        <v>333</v>
      </c>
      <c r="W30" s="733"/>
      <c r="X30" s="734"/>
      <c r="Y30" s="735"/>
      <c r="Z30" s="732"/>
      <c r="AA30" s="745"/>
      <c r="AB30" s="367"/>
      <c r="AC30" s="746"/>
      <c r="AD30" s="747"/>
    </row>
    <row r="31" spans="1:29" s="351" customFormat="1" ht="7.5" customHeight="1">
      <c r="A31" s="368"/>
      <c r="B31" s="368"/>
      <c r="C31" s="369"/>
      <c r="D31" s="369"/>
      <c r="E31" s="369"/>
      <c r="F31" s="369"/>
      <c r="G31" s="369"/>
      <c r="H31" s="369"/>
      <c r="I31" s="369"/>
      <c r="J31" s="369"/>
      <c r="K31" s="369"/>
      <c r="L31" s="369"/>
      <c r="M31" s="369"/>
      <c r="N31" s="725"/>
      <c r="P31" s="352"/>
      <c r="Q31" s="370"/>
      <c r="R31" s="370"/>
      <c r="S31" s="371"/>
      <c r="T31" s="371"/>
      <c r="U31" s="371"/>
      <c r="V31" s="371"/>
      <c r="W31" s="370"/>
      <c r="X31" s="371"/>
      <c r="Y31" s="371"/>
      <c r="Z31" s="371"/>
      <c r="AA31" s="372"/>
      <c r="AB31" s="727"/>
      <c r="AC31" s="727"/>
    </row>
    <row r="32" spans="1:29" s="351" customFormat="1" ht="13.5">
      <c r="A32" s="373" t="s">
        <v>336</v>
      </c>
      <c r="B32" s="373"/>
      <c r="C32" s="374"/>
      <c r="D32" s="374"/>
      <c r="E32" s="374"/>
      <c r="F32" s="374"/>
      <c r="G32" s="374"/>
      <c r="H32" s="374"/>
      <c r="I32" s="374"/>
      <c r="J32" s="374"/>
      <c r="K32" s="374"/>
      <c r="N32" s="726"/>
      <c r="P32" s="352"/>
      <c r="Q32" s="373" t="s">
        <v>336</v>
      </c>
      <c r="R32" s="373"/>
      <c r="S32" s="374"/>
      <c r="T32" s="371"/>
      <c r="U32" s="371"/>
      <c r="V32" s="371"/>
      <c r="W32" s="371"/>
      <c r="X32" s="371"/>
      <c r="Y32" s="371"/>
      <c r="Z32" s="371"/>
      <c r="AA32" s="372"/>
      <c r="AB32" s="728"/>
      <c r="AC32" s="728"/>
    </row>
    <row r="33" spans="1:29" s="351" customFormat="1" ht="13.5">
      <c r="A33" s="373" t="s">
        <v>337</v>
      </c>
      <c r="B33" s="373"/>
      <c r="C33" s="374"/>
      <c r="D33" s="374"/>
      <c r="E33" s="374"/>
      <c r="F33" s="374"/>
      <c r="G33" s="374"/>
      <c r="H33" s="373"/>
      <c r="I33" s="374"/>
      <c r="J33" s="374"/>
      <c r="K33" s="374"/>
      <c r="N33" s="726"/>
      <c r="P33" s="352"/>
      <c r="Q33" s="373" t="s">
        <v>337</v>
      </c>
      <c r="R33" s="373"/>
      <c r="S33" s="374"/>
      <c r="T33" s="372"/>
      <c r="U33" s="372"/>
      <c r="V33" s="372"/>
      <c r="W33" s="372"/>
      <c r="X33" s="372"/>
      <c r="Y33" s="372"/>
      <c r="Z33" s="372"/>
      <c r="AA33" s="372"/>
      <c r="AB33" s="728"/>
      <c r="AC33" s="728"/>
    </row>
    <row r="34" spans="1:29" s="351" customFormat="1" ht="42" customHeight="1">
      <c r="A34" s="373"/>
      <c r="B34" s="373"/>
      <c r="C34" s="374"/>
      <c r="D34" s="374"/>
      <c r="E34" s="374"/>
      <c r="F34" s="374"/>
      <c r="G34" s="374"/>
      <c r="H34" s="374"/>
      <c r="I34" s="374"/>
      <c r="J34" s="374"/>
      <c r="K34" s="374"/>
      <c r="N34" s="726"/>
      <c r="P34" s="352"/>
      <c r="AB34" s="728"/>
      <c r="AC34" s="728"/>
    </row>
    <row r="35" spans="1:29" s="351" customFormat="1" ht="42" customHeight="1">
      <c r="A35" s="803" t="s">
        <v>309</v>
      </c>
      <c r="B35" s="803"/>
      <c r="C35" s="803"/>
      <c r="D35" s="803"/>
      <c r="E35" s="803"/>
      <c r="F35" s="803"/>
      <c r="G35" s="803"/>
      <c r="H35" s="803"/>
      <c r="I35" s="803"/>
      <c r="J35" s="803"/>
      <c r="K35" s="803"/>
      <c r="L35" s="803"/>
      <c r="M35" s="803"/>
      <c r="N35" s="803"/>
      <c r="P35" s="352"/>
      <c r="Q35" s="803" t="s">
        <v>310</v>
      </c>
      <c r="R35" s="803"/>
      <c r="S35" s="803"/>
      <c r="T35" s="803"/>
      <c r="U35" s="803"/>
      <c r="V35" s="803"/>
      <c r="W35" s="803"/>
      <c r="X35" s="803"/>
      <c r="Y35" s="803"/>
      <c r="Z35" s="803"/>
      <c r="AA35" s="803"/>
      <c r="AB35" s="803"/>
      <c r="AC35" s="803"/>
    </row>
    <row r="36" spans="1:29" s="351" customFormat="1" ht="23.25" customHeight="1" thickBot="1">
      <c r="A36" s="353"/>
      <c r="B36" s="354"/>
      <c r="D36" s="804"/>
      <c r="E36" s="804"/>
      <c r="F36" s="804"/>
      <c r="G36" s="804"/>
      <c r="H36" s="804"/>
      <c r="I36" s="804"/>
      <c r="J36" s="804"/>
      <c r="K36" s="804"/>
      <c r="L36" s="805" t="s">
        <v>255</v>
      </c>
      <c r="M36" s="805"/>
      <c r="N36" s="805"/>
      <c r="P36" s="352"/>
      <c r="Q36" s="806"/>
      <c r="R36" s="806"/>
      <c r="S36" s="806"/>
      <c r="T36" s="804"/>
      <c r="U36" s="804"/>
      <c r="V36" s="804"/>
      <c r="W36" s="804"/>
      <c r="X36" s="804"/>
      <c r="Y36" s="804"/>
      <c r="Z36" s="804"/>
      <c r="AA36" s="805" t="s">
        <v>255</v>
      </c>
      <c r="AB36" s="805"/>
      <c r="AC36" s="805"/>
    </row>
    <row r="37" spans="1:30" s="358" customFormat="1" ht="15" customHeight="1">
      <c r="A37" s="355" t="s">
        <v>311</v>
      </c>
      <c r="B37" s="356"/>
      <c r="C37" s="357" t="s">
        <v>271</v>
      </c>
      <c r="D37" s="807">
        <f>'②選手情報入力'!$E$12</f>
        <v>0</v>
      </c>
      <c r="E37" s="808"/>
      <c r="F37" s="808"/>
      <c r="G37" s="808"/>
      <c r="H37" s="809"/>
      <c r="I37" s="814" t="s">
        <v>312</v>
      </c>
      <c r="J37" s="815"/>
      <c r="K37" s="817">
        <f>'①団体情報入力'!$D$5</f>
        <v>0</v>
      </c>
      <c r="L37" s="818"/>
      <c r="M37" s="818"/>
      <c r="N37" s="819"/>
      <c r="P37" s="359"/>
      <c r="Q37" s="355" t="s">
        <v>311</v>
      </c>
      <c r="R37" s="356"/>
      <c r="S37" s="357" t="s">
        <v>271</v>
      </c>
      <c r="T37" s="807">
        <f>'②選手情報入力'!$E$12</f>
        <v>0</v>
      </c>
      <c r="U37" s="808"/>
      <c r="V37" s="808"/>
      <c r="W37" s="808"/>
      <c r="X37" s="809"/>
      <c r="Y37" s="814" t="s">
        <v>312</v>
      </c>
      <c r="Z37" s="815"/>
      <c r="AA37" s="817">
        <f>'①団体情報入力'!$D$5</f>
        <v>0</v>
      </c>
      <c r="AB37" s="818"/>
      <c r="AC37" s="818"/>
      <c r="AD37" s="819"/>
    </row>
    <row r="38" spans="1:30" s="351" customFormat="1" ht="35.25" customHeight="1" thickBot="1">
      <c r="A38" s="810">
        <f>IF('②選手情報入力'!$B$12="","",'②選手情報入力'!$B$12)</f>
      </c>
      <c r="B38" s="811"/>
      <c r="C38" s="360" t="s">
        <v>286</v>
      </c>
      <c r="D38" s="812">
        <f>'②選手情報入力'!$D$12</f>
        <v>0</v>
      </c>
      <c r="E38" s="813"/>
      <c r="F38" s="813"/>
      <c r="G38" s="813"/>
      <c r="H38" s="811"/>
      <c r="I38" s="758"/>
      <c r="J38" s="816"/>
      <c r="K38" s="820"/>
      <c r="L38" s="821"/>
      <c r="M38" s="821"/>
      <c r="N38" s="822"/>
      <c r="P38" s="352"/>
      <c r="Q38" s="810">
        <f>IF('②選手情報入力'!$B$12="","",'②選手情報入力'!$B$12)</f>
      </c>
      <c r="R38" s="811"/>
      <c r="S38" s="360" t="s">
        <v>286</v>
      </c>
      <c r="T38" s="812">
        <f>'②選手情報入力'!$D$12</f>
        <v>0</v>
      </c>
      <c r="U38" s="813"/>
      <c r="V38" s="813"/>
      <c r="W38" s="813"/>
      <c r="X38" s="811"/>
      <c r="Y38" s="758"/>
      <c r="Z38" s="816"/>
      <c r="AA38" s="820"/>
      <c r="AB38" s="821"/>
      <c r="AC38" s="821"/>
      <c r="AD38" s="822"/>
    </row>
    <row r="39" spans="1:30" s="351" customFormat="1" ht="30" customHeight="1">
      <c r="A39" s="781" t="s">
        <v>313</v>
      </c>
      <c r="B39" s="782"/>
      <c r="C39" s="781" t="s">
        <v>314</v>
      </c>
      <c r="D39" s="782"/>
      <c r="E39" s="787">
        <f>'②選手情報入力'!$J$12</f>
        <v>0</v>
      </c>
      <c r="F39" s="787"/>
      <c r="G39" s="361" t="s">
        <v>315</v>
      </c>
      <c r="H39" s="788" t="s">
        <v>316</v>
      </c>
      <c r="I39" s="782"/>
      <c r="J39" s="789"/>
      <c r="K39" s="362"/>
      <c r="L39" s="363" t="s">
        <v>317</v>
      </c>
      <c r="M39" s="364"/>
      <c r="N39" s="365" t="s">
        <v>318</v>
      </c>
      <c r="P39" s="352"/>
      <c r="Q39" s="781" t="s">
        <v>313</v>
      </c>
      <c r="R39" s="782"/>
      <c r="S39" s="781" t="s">
        <v>314</v>
      </c>
      <c r="T39" s="782"/>
      <c r="U39" s="787">
        <f>'②選手情報入力'!$J$12</f>
        <v>0</v>
      </c>
      <c r="V39" s="787"/>
      <c r="W39" s="361" t="s">
        <v>315</v>
      </c>
      <c r="X39" s="788" t="s">
        <v>316</v>
      </c>
      <c r="Y39" s="782"/>
      <c r="Z39" s="789"/>
      <c r="AA39" s="362"/>
      <c r="AB39" s="363" t="s">
        <v>317</v>
      </c>
      <c r="AC39" s="364"/>
      <c r="AD39" s="365" t="s">
        <v>318</v>
      </c>
    </row>
    <row r="40" spans="1:30" s="351" customFormat="1" ht="15.75" customHeight="1">
      <c r="A40" s="783"/>
      <c r="B40" s="784"/>
      <c r="C40" s="798" t="s">
        <v>321</v>
      </c>
      <c r="D40" s="799"/>
      <c r="E40" s="799"/>
      <c r="F40" s="799"/>
      <c r="G40" s="800"/>
      <c r="H40" s="801" t="s">
        <v>322</v>
      </c>
      <c r="I40" s="799"/>
      <c r="J40" s="800"/>
      <c r="K40" s="801" t="s">
        <v>323</v>
      </c>
      <c r="L40" s="799"/>
      <c r="M40" s="799"/>
      <c r="N40" s="802"/>
      <c r="P40" s="352"/>
      <c r="Q40" s="783"/>
      <c r="R40" s="784"/>
      <c r="S40" s="798" t="s">
        <v>321</v>
      </c>
      <c r="T40" s="799"/>
      <c r="U40" s="799"/>
      <c r="V40" s="799"/>
      <c r="W40" s="800"/>
      <c r="X40" s="801" t="s">
        <v>322</v>
      </c>
      <c r="Y40" s="799"/>
      <c r="Z40" s="800"/>
      <c r="AA40" s="801" t="s">
        <v>323</v>
      </c>
      <c r="AB40" s="799"/>
      <c r="AC40" s="799"/>
      <c r="AD40" s="802"/>
    </row>
    <row r="41" spans="1:30" s="351" customFormat="1" ht="24.75" customHeight="1" thickBot="1">
      <c r="A41" s="785"/>
      <c r="B41" s="786"/>
      <c r="C41" s="790"/>
      <c r="D41" s="791"/>
      <c r="E41" s="791"/>
      <c r="F41" s="791"/>
      <c r="G41" s="792"/>
      <c r="H41" s="793"/>
      <c r="I41" s="794"/>
      <c r="J41" s="795"/>
      <c r="K41" s="796"/>
      <c r="L41" s="791"/>
      <c r="M41" s="791"/>
      <c r="N41" s="797"/>
      <c r="P41" s="352"/>
      <c r="Q41" s="785"/>
      <c r="R41" s="786"/>
      <c r="S41" s="790"/>
      <c r="T41" s="791"/>
      <c r="U41" s="791"/>
      <c r="V41" s="791"/>
      <c r="W41" s="792"/>
      <c r="X41" s="793"/>
      <c r="Y41" s="794"/>
      <c r="Z41" s="795"/>
      <c r="AA41" s="796"/>
      <c r="AB41" s="791"/>
      <c r="AC41" s="791"/>
      <c r="AD41" s="797"/>
    </row>
    <row r="42" spans="1:30" s="351" customFormat="1" ht="15" customHeight="1">
      <c r="A42" s="763" t="s">
        <v>325</v>
      </c>
      <c r="B42" s="764"/>
      <c r="C42" s="366" t="s">
        <v>326</v>
      </c>
      <c r="D42" s="366"/>
      <c r="E42" s="767" t="s">
        <v>327</v>
      </c>
      <c r="F42" s="768"/>
      <c r="G42" s="769"/>
      <c r="H42" s="767" t="s">
        <v>322</v>
      </c>
      <c r="I42" s="769"/>
      <c r="J42" s="770" t="s">
        <v>264</v>
      </c>
      <c r="K42" s="771"/>
      <c r="L42" s="767" t="s">
        <v>328</v>
      </c>
      <c r="M42" s="768"/>
      <c r="N42" s="772"/>
      <c r="P42" s="352"/>
      <c r="Q42" s="763" t="s">
        <v>325</v>
      </c>
      <c r="R42" s="764"/>
      <c r="S42" s="366" t="s">
        <v>326</v>
      </c>
      <c r="T42" s="366"/>
      <c r="U42" s="767" t="s">
        <v>327</v>
      </c>
      <c r="V42" s="768"/>
      <c r="W42" s="769"/>
      <c r="X42" s="767" t="s">
        <v>322</v>
      </c>
      <c r="Y42" s="769"/>
      <c r="Z42" s="770" t="s">
        <v>264</v>
      </c>
      <c r="AA42" s="771"/>
      <c r="AB42" s="767" t="s">
        <v>328</v>
      </c>
      <c r="AC42" s="768"/>
      <c r="AD42" s="772"/>
    </row>
    <row r="43" spans="1:30" s="351" customFormat="1" ht="22.5" customHeight="1">
      <c r="A43" s="765"/>
      <c r="B43" s="766"/>
      <c r="C43" s="773"/>
      <c r="D43" s="774"/>
      <c r="E43" s="775"/>
      <c r="F43" s="776"/>
      <c r="G43" s="777"/>
      <c r="H43" s="741"/>
      <c r="I43" s="742"/>
      <c r="J43" s="778"/>
      <c r="K43" s="779"/>
      <c r="L43" s="775"/>
      <c r="M43" s="776"/>
      <c r="N43" s="780"/>
      <c r="P43" s="352"/>
      <c r="Q43" s="765"/>
      <c r="R43" s="766"/>
      <c r="S43" s="773"/>
      <c r="T43" s="774"/>
      <c r="U43" s="775"/>
      <c r="V43" s="776"/>
      <c r="W43" s="777"/>
      <c r="X43" s="741"/>
      <c r="Y43" s="742"/>
      <c r="Z43" s="778"/>
      <c r="AA43" s="779"/>
      <c r="AB43" s="775"/>
      <c r="AC43" s="776"/>
      <c r="AD43" s="780"/>
    </row>
    <row r="44" spans="1:30" s="351" customFormat="1" ht="22.5" customHeight="1">
      <c r="A44" s="765"/>
      <c r="B44" s="766"/>
      <c r="C44" s="773"/>
      <c r="D44" s="774"/>
      <c r="E44" s="775"/>
      <c r="F44" s="776"/>
      <c r="G44" s="777"/>
      <c r="H44" s="741"/>
      <c r="I44" s="742"/>
      <c r="J44" s="778"/>
      <c r="K44" s="779"/>
      <c r="L44" s="775"/>
      <c r="M44" s="776"/>
      <c r="N44" s="780"/>
      <c r="P44" s="352"/>
      <c r="Q44" s="765"/>
      <c r="R44" s="766"/>
      <c r="S44" s="773"/>
      <c r="T44" s="774"/>
      <c r="U44" s="775"/>
      <c r="V44" s="776"/>
      <c r="W44" s="777"/>
      <c r="X44" s="741"/>
      <c r="Y44" s="742"/>
      <c r="Z44" s="778"/>
      <c r="AA44" s="779"/>
      <c r="AB44" s="775"/>
      <c r="AC44" s="776"/>
      <c r="AD44" s="780"/>
    </row>
    <row r="45" spans="1:30" s="351" customFormat="1" ht="22.5" customHeight="1" thickBot="1">
      <c r="A45" s="765"/>
      <c r="B45" s="766"/>
      <c r="C45" s="761"/>
      <c r="D45" s="762"/>
      <c r="E45" s="738"/>
      <c r="F45" s="739"/>
      <c r="G45" s="740"/>
      <c r="H45" s="741"/>
      <c r="I45" s="742"/>
      <c r="J45" s="743"/>
      <c r="K45" s="744"/>
      <c r="L45" s="738"/>
      <c r="M45" s="739"/>
      <c r="N45" s="760"/>
      <c r="P45" s="352"/>
      <c r="Q45" s="765"/>
      <c r="R45" s="766"/>
      <c r="S45" s="761"/>
      <c r="T45" s="762"/>
      <c r="U45" s="738"/>
      <c r="V45" s="739"/>
      <c r="W45" s="740"/>
      <c r="X45" s="741"/>
      <c r="Y45" s="742"/>
      <c r="Z45" s="743"/>
      <c r="AA45" s="744"/>
      <c r="AB45" s="738"/>
      <c r="AC45" s="739"/>
      <c r="AD45" s="760"/>
    </row>
    <row r="46" spans="1:30" s="351" customFormat="1" ht="22.5" customHeight="1" thickBot="1">
      <c r="A46" s="758" t="s">
        <v>329</v>
      </c>
      <c r="B46" s="759"/>
      <c r="C46" s="748"/>
      <c r="D46" s="749"/>
      <c r="E46" s="750"/>
      <c r="F46" s="750"/>
      <c r="G46" s="751"/>
      <c r="H46" s="752" t="s">
        <v>330</v>
      </c>
      <c r="I46" s="753"/>
      <c r="J46" s="753"/>
      <c r="K46" s="754"/>
      <c r="L46" s="755"/>
      <c r="M46" s="756"/>
      <c r="N46" s="757"/>
      <c r="P46" s="352"/>
      <c r="Q46" s="758" t="s">
        <v>331</v>
      </c>
      <c r="R46" s="759"/>
      <c r="S46" s="748"/>
      <c r="T46" s="749"/>
      <c r="U46" s="750"/>
      <c r="V46" s="750"/>
      <c r="W46" s="751"/>
      <c r="X46" s="752" t="s">
        <v>330</v>
      </c>
      <c r="Y46" s="753"/>
      <c r="Z46" s="753"/>
      <c r="AA46" s="754"/>
      <c r="AB46" s="755"/>
      <c r="AC46" s="756"/>
      <c r="AD46" s="757"/>
    </row>
    <row r="47" spans="1:30" s="351" customFormat="1" ht="22.5" customHeight="1" thickBot="1">
      <c r="A47" s="729" t="s">
        <v>332</v>
      </c>
      <c r="B47" s="730"/>
      <c r="C47" s="730"/>
      <c r="D47" s="730"/>
      <c r="E47" s="730"/>
      <c r="F47" s="731"/>
      <c r="G47" s="732" t="s">
        <v>333</v>
      </c>
      <c r="H47" s="733"/>
      <c r="I47" s="734"/>
      <c r="J47" s="735"/>
      <c r="K47" s="732" t="s">
        <v>334</v>
      </c>
      <c r="L47" s="733"/>
      <c r="M47" s="736"/>
      <c r="N47" s="737"/>
      <c r="P47" s="352"/>
      <c r="Q47" s="729" t="s">
        <v>335</v>
      </c>
      <c r="R47" s="730"/>
      <c r="S47" s="730"/>
      <c r="T47" s="730"/>
      <c r="U47" s="731"/>
      <c r="V47" s="732" t="s">
        <v>333</v>
      </c>
      <c r="W47" s="733"/>
      <c r="X47" s="734"/>
      <c r="Y47" s="735"/>
      <c r="Z47" s="732"/>
      <c r="AA47" s="745"/>
      <c r="AB47" s="367"/>
      <c r="AC47" s="746"/>
      <c r="AD47" s="747"/>
    </row>
    <row r="48" spans="1:29" s="351" customFormat="1" ht="7.5" customHeight="1">
      <c r="A48" s="368"/>
      <c r="B48" s="368"/>
      <c r="C48" s="369"/>
      <c r="D48" s="369"/>
      <c r="E48" s="369"/>
      <c r="F48" s="369"/>
      <c r="G48" s="369"/>
      <c r="H48" s="369"/>
      <c r="I48" s="369"/>
      <c r="J48" s="369"/>
      <c r="K48" s="369"/>
      <c r="L48" s="369"/>
      <c r="M48" s="369"/>
      <c r="N48" s="725"/>
      <c r="P48" s="352"/>
      <c r="Q48" s="370"/>
      <c r="R48" s="370"/>
      <c r="S48" s="371"/>
      <c r="T48" s="371"/>
      <c r="U48" s="371"/>
      <c r="V48" s="371"/>
      <c r="W48" s="370"/>
      <c r="X48" s="371"/>
      <c r="Y48" s="371"/>
      <c r="Z48" s="371"/>
      <c r="AA48" s="372"/>
      <c r="AB48" s="727"/>
      <c r="AC48" s="727"/>
    </row>
    <row r="49" spans="1:29" s="351" customFormat="1" ht="13.5">
      <c r="A49" s="373" t="s">
        <v>336</v>
      </c>
      <c r="B49" s="373"/>
      <c r="C49" s="374"/>
      <c r="D49" s="374"/>
      <c r="E49" s="374"/>
      <c r="F49" s="374"/>
      <c r="G49" s="374"/>
      <c r="H49" s="374"/>
      <c r="I49" s="374"/>
      <c r="J49" s="374"/>
      <c r="K49" s="374"/>
      <c r="N49" s="726"/>
      <c r="P49" s="352"/>
      <c r="Q49" s="373" t="s">
        <v>336</v>
      </c>
      <c r="R49" s="373"/>
      <c r="S49" s="374"/>
      <c r="T49" s="371"/>
      <c r="U49" s="371"/>
      <c r="V49" s="371"/>
      <c r="W49" s="371"/>
      <c r="X49" s="371"/>
      <c r="Y49" s="371"/>
      <c r="Z49" s="371"/>
      <c r="AA49" s="372"/>
      <c r="AB49" s="728"/>
      <c r="AC49" s="728"/>
    </row>
    <row r="50" spans="1:29" s="351" customFormat="1" ht="13.5">
      <c r="A50" s="373" t="s">
        <v>337</v>
      </c>
      <c r="B50" s="373"/>
      <c r="C50" s="374"/>
      <c r="D50" s="374"/>
      <c r="E50" s="374"/>
      <c r="F50" s="374"/>
      <c r="G50" s="374"/>
      <c r="H50" s="373"/>
      <c r="I50" s="374"/>
      <c r="J50" s="374"/>
      <c r="K50" s="374"/>
      <c r="N50" s="726"/>
      <c r="P50" s="352"/>
      <c r="Q50" s="373" t="s">
        <v>337</v>
      </c>
      <c r="R50" s="373"/>
      <c r="S50" s="374"/>
      <c r="T50" s="372"/>
      <c r="U50" s="372"/>
      <c r="V50" s="372"/>
      <c r="W50" s="372"/>
      <c r="X50" s="372"/>
      <c r="Y50" s="372"/>
      <c r="Z50" s="372"/>
      <c r="AA50" s="372"/>
      <c r="AB50" s="728"/>
      <c r="AC50" s="728"/>
    </row>
    <row r="51" spans="1:29" s="351" customFormat="1" ht="33" customHeight="1">
      <c r="A51" s="373"/>
      <c r="B51" s="373"/>
      <c r="C51" s="374"/>
      <c r="D51" s="374"/>
      <c r="E51" s="374"/>
      <c r="F51" s="374"/>
      <c r="G51" s="374"/>
      <c r="H51" s="374"/>
      <c r="I51" s="374"/>
      <c r="J51" s="374"/>
      <c r="K51" s="374"/>
      <c r="N51" s="726"/>
      <c r="P51" s="352"/>
      <c r="AB51" s="728"/>
      <c r="AC51" s="728"/>
    </row>
    <row r="52" spans="1:29" s="351" customFormat="1" ht="42" customHeight="1">
      <c r="A52" s="803" t="s">
        <v>309</v>
      </c>
      <c r="B52" s="803"/>
      <c r="C52" s="803"/>
      <c r="D52" s="803"/>
      <c r="E52" s="803"/>
      <c r="F52" s="803"/>
      <c r="G52" s="803"/>
      <c r="H52" s="803"/>
      <c r="I52" s="803"/>
      <c r="J52" s="803"/>
      <c r="K52" s="803"/>
      <c r="L52" s="803"/>
      <c r="M52" s="803"/>
      <c r="N52" s="803"/>
      <c r="P52" s="352"/>
      <c r="Q52" s="803" t="s">
        <v>310</v>
      </c>
      <c r="R52" s="803"/>
      <c r="S52" s="803"/>
      <c r="T52" s="803"/>
      <c r="U52" s="803"/>
      <c r="V52" s="803"/>
      <c r="W52" s="803"/>
      <c r="X52" s="803"/>
      <c r="Y52" s="803"/>
      <c r="Z52" s="803"/>
      <c r="AA52" s="803"/>
      <c r="AB52" s="803"/>
      <c r="AC52" s="803"/>
    </row>
    <row r="53" spans="1:29" s="351" customFormat="1" ht="23.25" customHeight="1" thickBot="1">
      <c r="A53" s="353"/>
      <c r="B53" s="354"/>
      <c r="D53" s="804"/>
      <c r="E53" s="804"/>
      <c r="F53" s="804"/>
      <c r="G53" s="804"/>
      <c r="H53" s="804"/>
      <c r="I53" s="804"/>
      <c r="J53" s="804"/>
      <c r="K53" s="804"/>
      <c r="L53" s="805" t="s">
        <v>255</v>
      </c>
      <c r="M53" s="805"/>
      <c r="N53" s="805"/>
      <c r="P53" s="352"/>
      <c r="Q53" s="806"/>
      <c r="R53" s="806"/>
      <c r="S53" s="806"/>
      <c r="T53" s="804"/>
      <c r="U53" s="804"/>
      <c r="V53" s="804"/>
      <c r="W53" s="804"/>
      <c r="X53" s="804"/>
      <c r="Y53" s="804"/>
      <c r="Z53" s="804"/>
      <c r="AA53" s="805" t="s">
        <v>255</v>
      </c>
      <c r="AB53" s="805"/>
      <c r="AC53" s="805"/>
    </row>
    <row r="54" spans="1:30" s="358" customFormat="1" ht="15" customHeight="1">
      <c r="A54" s="355" t="s">
        <v>311</v>
      </c>
      <c r="B54" s="356"/>
      <c r="C54" s="357" t="s">
        <v>271</v>
      </c>
      <c r="D54" s="807">
        <f>'②選手情報入力'!$E$13</f>
        <v>0</v>
      </c>
      <c r="E54" s="808"/>
      <c r="F54" s="808"/>
      <c r="G54" s="808"/>
      <c r="H54" s="809"/>
      <c r="I54" s="814" t="s">
        <v>312</v>
      </c>
      <c r="J54" s="815"/>
      <c r="K54" s="817">
        <f>'①団体情報入力'!$D$5</f>
        <v>0</v>
      </c>
      <c r="L54" s="818"/>
      <c r="M54" s="818"/>
      <c r="N54" s="819"/>
      <c r="P54" s="359"/>
      <c r="Q54" s="355" t="s">
        <v>311</v>
      </c>
      <c r="R54" s="356"/>
      <c r="S54" s="357" t="s">
        <v>271</v>
      </c>
      <c r="T54" s="807">
        <f>'②選手情報入力'!$E$13</f>
        <v>0</v>
      </c>
      <c r="U54" s="808"/>
      <c r="V54" s="808"/>
      <c r="W54" s="808"/>
      <c r="X54" s="809"/>
      <c r="Y54" s="814" t="s">
        <v>312</v>
      </c>
      <c r="Z54" s="815"/>
      <c r="AA54" s="817">
        <f>'①団体情報入力'!$D$5</f>
        <v>0</v>
      </c>
      <c r="AB54" s="818"/>
      <c r="AC54" s="818"/>
      <c r="AD54" s="819"/>
    </row>
    <row r="55" spans="1:30" s="351" customFormat="1" ht="35.25" customHeight="1" thickBot="1">
      <c r="A55" s="810">
        <f>IF('②選手情報入力'!$B$13="","",'②選手情報入力'!$B$13)</f>
      </c>
      <c r="B55" s="811"/>
      <c r="C55" s="360" t="s">
        <v>286</v>
      </c>
      <c r="D55" s="812">
        <f>'②選手情報入力'!$D$13</f>
        <v>0</v>
      </c>
      <c r="E55" s="813"/>
      <c r="F55" s="813"/>
      <c r="G55" s="813"/>
      <c r="H55" s="811"/>
      <c r="I55" s="758"/>
      <c r="J55" s="816"/>
      <c r="K55" s="820"/>
      <c r="L55" s="821"/>
      <c r="M55" s="821"/>
      <c r="N55" s="822"/>
      <c r="P55" s="352"/>
      <c r="Q55" s="810">
        <f>IF('②選手情報入力'!$B$13="","",'②選手情報入力'!$B$13)</f>
      </c>
      <c r="R55" s="811"/>
      <c r="S55" s="360" t="s">
        <v>286</v>
      </c>
      <c r="T55" s="812">
        <f>'②選手情報入力'!$D$13</f>
        <v>0</v>
      </c>
      <c r="U55" s="813"/>
      <c r="V55" s="813"/>
      <c r="W55" s="813"/>
      <c r="X55" s="811"/>
      <c r="Y55" s="758"/>
      <c r="Z55" s="816"/>
      <c r="AA55" s="820"/>
      <c r="AB55" s="821"/>
      <c r="AC55" s="821"/>
      <c r="AD55" s="822"/>
    </row>
    <row r="56" spans="1:30" s="351" customFormat="1" ht="30" customHeight="1">
      <c r="A56" s="781" t="s">
        <v>313</v>
      </c>
      <c r="B56" s="782"/>
      <c r="C56" s="781" t="s">
        <v>314</v>
      </c>
      <c r="D56" s="782"/>
      <c r="E56" s="787">
        <f>'②選手情報入力'!$J$13</f>
        <v>0</v>
      </c>
      <c r="F56" s="787"/>
      <c r="G56" s="361" t="s">
        <v>315</v>
      </c>
      <c r="H56" s="788" t="s">
        <v>316</v>
      </c>
      <c r="I56" s="782"/>
      <c r="J56" s="789"/>
      <c r="K56" s="362"/>
      <c r="L56" s="363" t="s">
        <v>317</v>
      </c>
      <c r="M56" s="364"/>
      <c r="N56" s="365" t="s">
        <v>318</v>
      </c>
      <c r="P56" s="352"/>
      <c r="Q56" s="781" t="s">
        <v>313</v>
      </c>
      <c r="R56" s="782"/>
      <c r="S56" s="781" t="s">
        <v>314</v>
      </c>
      <c r="T56" s="782"/>
      <c r="U56" s="787">
        <f>'②選手情報入力'!$J$13</f>
        <v>0</v>
      </c>
      <c r="V56" s="787"/>
      <c r="W56" s="361" t="s">
        <v>315</v>
      </c>
      <c r="X56" s="788" t="s">
        <v>316</v>
      </c>
      <c r="Y56" s="782"/>
      <c r="Z56" s="789"/>
      <c r="AA56" s="362"/>
      <c r="AB56" s="363" t="s">
        <v>317</v>
      </c>
      <c r="AC56" s="364"/>
      <c r="AD56" s="365" t="s">
        <v>318</v>
      </c>
    </row>
    <row r="57" spans="1:30" s="351" customFormat="1" ht="15.75" customHeight="1">
      <c r="A57" s="783"/>
      <c r="B57" s="784"/>
      <c r="C57" s="798" t="s">
        <v>321</v>
      </c>
      <c r="D57" s="799"/>
      <c r="E57" s="799"/>
      <c r="F57" s="799"/>
      <c r="G57" s="800"/>
      <c r="H57" s="801" t="s">
        <v>322</v>
      </c>
      <c r="I57" s="799"/>
      <c r="J57" s="800"/>
      <c r="K57" s="801" t="s">
        <v>323</v>
      </c>
      <c r="L57" s="799"/>
      <c r="M57" s="799"/>
      <c r="N57" s="802"/>
      <c r="P57" s="352"/>
      <c r="Q57" s="783"/>
      <c r="R57" s="784"/>
      <c r="S57" s="798" t="s">
        <v>321</v>
      </c>
      <c r="T57" s="799"/>
      <c r="U57" s="799"/>
      <c r="V57" s="799"/>
      <c r="W57" s="800"/>
      <c r="X57" s="801" t="s">
        <v>322</v>
      </c>
      <c r="Y57" s="799"/>
      <c r="Z57" s="800"/>
      <c r="AA57" s="801" t="s">
        <v>323</v>
      </c>
      <c r="AB57" s="799"/>
      <c r="AC57" s="799"/>
      <c r="AD57" s="802"/>
    </row>
    <row r="58" spans="1:30" s="351" customFormat="1" ht="24.75" customHeight="1" thickBot="1">
      <c r="A58" s="785"/>
      <c r="B58" s="786"/>
      <c r="C58" s="790"/>
      <c r="D58" s="791"/>
      <c r="E58" s="791"/>
      <c r="F58" s="791"/>
      <c r="G58" s="792"/>
      <c r="H58" s="793"/>
      <c r="I58" s="794"/>
      <c r="J58" s="795"/>
      <c r="K58" s="796"/>
      <c r="L58" s="791"/>
      <c r="M58" s="791"/>
      <c r="N58" s="797"/>
      <c r="P58" s="352"/>
      <c r="Q58" s="785"/>
      <c r="R58" s="786"/>
      <c r="S58" s="790"/>
      <c r="T58" s="791"/>
      <c r="U58" s="791"/>
      <c r="V58" s="791"/>
      <c r="W58" s="792"/>
      <c r="X58" s="793"/>
      <c r="Y58" s="794"/>
      <c r="Z58" s="795"/>
      <c r="AA58" s="796"/>
      <c r="AB58" s="791"/>
      <c r="AC58" s="791"/>
      <c r="AD58" s="797"/>
    </row>
    <row r="59" spans="1:30" s="351" customFormat="1" ht="15" customHeight="1">
      <c r="A59" s="763" t="s">
        <v>325</v>
      </c>
      <c r="B59" s="764"/>
      <c r="C59" s="366" t="s">
        <v>326</v>
      </c>
      <c r="D59" s="366"/>
      <c r="E59" s="767" t="s">
        <v>327</v>
      </c>
      <c r="F59" s="768"/>
      <c r="G59" s="769"/>
      <c r="H59" s="767" t="s">
        <v>322</v>
      </c>
      <c r="I59" s="769"/>
      <c r="J59" s="770" t="s">
        <v>264</v>
      </c>
      <c r="K59" s="771"/>
      <c r="L59" s="767" t="s">
        <v>328</v>
      </c>
      <c r="M59" s="768"/>
      <c r="N59" s="772"/>
      <c r="P59" s="352"/>
      <c r="Q59" s="763" t="s">
        <v>325</v>
      </c>
      <c r="R59" s="764"/>
      <c r="S59" s="366" t="s">
        <v>326</v>
      </c>
      <c r="T59" s="366"/>
      <c r="U59" s="767" t="s">
        <v>327</v>
      </c>
      <c r="V59" s="768"/>
      <c r="W59" s="769"/>
      <c r="X59" s="767" t="s">
        <v>322</v>
      </c>
      <c r="Y59" s="769"/>
      <c r="Z59" s="770" t="s">
        <v>264</v>
      </c>
      <c r="AA59" s="771"/>
      <c r="AB59" s="767" t="s">
        <v>328</v>
      </c>
      <c r="AC59" s="768"/>
      <c r="AD59" s="772"/>
    </row>
    <row r="60" spans="1:30" s="351" customFormat="1" ht="22.5" customHeight="1">
      <c r="A60" s="765"/>
      <c r="B60" s="766"/>
      <c r="C60" s="773"/>
      <c r="D60" s="774"/>
      <c r="E60" s="775"/>
      <c r="F60" s="776"/>
      <c r="G60" s="777"/>
      <c r="H60" s="741"/>
      <c r="I60" s="742"/>
      <c r="J60" s="778"/>
      <c r="K60" s="779"/>
      <c r="L60" s="775"/>
      <c r="M60" s="776"/>
      <c r="N60" s="780"/>
      <c r="P60" s="352"/>
      <c r="Q60" s="765"/>
      <c r="R60" s="766"/>
      <c r="S60" s="773"/>
      <c r="T60" s="774"/>
      <c r="U60" s="775"/>
      <c r="V60" s="776"/>
      <c r="W60" s="777"/>
      <c r="X60" s="741"/>
      <c r="Y60" s="742"/>
      <c r="Z60" s="778"/>
      <c r="AA60" s="779"/>
      <c r="AB60" s="775"/>
      <c r="AC60" s="776"/>
      <c r="AD60" s="780"/>
    </row>
    <row r="61" spans="1:30" s="351" customFormat="1" ht="22.5" customHeight="1">
      <c r="A61" s="765"/>
      <c r="B61" s="766"/>
      <c r="C61" s="773"/>
      <c r="D61" s="774"/>
      <c r="E61" s="775"/>
      <c r="F61" s="776"/>
      <c r="G61" s="777"/>
      <c r="H61" s="741"/>
      <c r="I61" s="742"/>
      <c r="J61" s="778"/>
      <c r="K61" s="779"/>
      <c r="L61" s="775"/>
      <c r="M61" s="776"/>
      <c r="N61" s="780"/>
      <c r="P61" s="352"/>
      <c r="Q61" s="765"/>
      <c r="R61" s="766"/>
      <c r="S61" s="773"/>
      <c r="T61" s="774"/>
      <c r="U61" s="775"/>
      <c r="V61" s="776"/>
      <c r="W61" s="777"/>
      <c r="X61" s="741"/>
      <c r="Y61" s="742"/>
      <c r="Z61" s="778"/>
      <c r="AA61" s="779"/>
      <c r="AB61" s="775"/>
      <c r="AC61" s="776"/>
      <c r="AD61" s="780"/>
    </row>
    <row r="62" spans="1:30" s="351" customFormat="1" ht="22.5" customHeight="1" thickBot="1">
      <c r="A62" s="765"/>
      <c r="B62" s="766"/>
      <c r="C62" s="761"/>
      <c r="D62" s="762"/>
      <c r="E62" s="738"/>
      <c r="F62" s="739"/>
      <c r="G62" s="740"/>
      <c r="H62" s="741"/>
      <c r="I62" s="742"/>
      <c r="J62" s="743"/>
      <c r="K62" s="744"/>
      <c r="L62" s="738"/>
      <c r="M62" s="739"/>
      <c r="N62" s="760"/>
      <c r="P62" s="352"/>
      <c r="Q62" s="765"/>
      <c r="R62" s="766"/>
      <c r="S62" s="761"/>
      <c r="T62" s="762"/>
      <c r="U62" s="738"/>
      <c r="V62" s="739"/>
      <c r="W62" s="740"/>
      <c r="X62" s="741"/>
      <c r="Y62" s="742"/>
      <c r="Z62" s="743"/>
      <c r="AA62" s="744"/>
      <c r="AB62" s="738"/>
      <c r="AC62" s="739"/>
      <c r="AD62" s="760"/>
    </row>
    <row r="63" spans="1:30" s="351" customFormat="1" ht="22.5" customHeight="1" thickBot="1">
      <c r="A63" s="758" t="s">
        <v>329</v>
      </c>
      <c r="B63" s="759"/>
      <c r="C63" s="748"/>
      <c r="D63" s="749"/>
      <c r="E63" s="750"/>
      <c r="F63" s="750"/>
      <c r="G63" s="751"/>
      <c r="H63" s="752" t="s">
        <v>330</v>
      </c>
      <c r="I63" s="753"/>
      <c r="J63" s="753"/>
      <c r="K63" s="754"/>
      <c r="L63" s="755"/>
      <c r="M63" s="756"/>
      <c r="N63" s="757"/>
      <c r="P63" s="352"/>
      <c r="Q63" s="758" t="s">
        <v>331</v>
      </c>
      <c r="R63" s="759"/>
      <c r="S63" s="748"/>
      <c r="T63" s="749"/>
      <c r="U63" s="750"/>
      <c r="V63" s="750"/>
      <c r="W63" s="751"/>
      <c r="X63" s="752" t="s">
        <v>330</v>
      </c>
      <c r="Y63" s="753"/>
      <c r="Z63" s="753"/>
      <c r="AA63" s="754"/>
      <c r="AB63" s="755"/>
      <c r="AC63" s="756"/>
      <c r="AD63" s="757"/>
    </row>
    <row r="64" spans="1:30" s="351" customFormat="1" ht="22.5" customHeight="1" thickBot="1">
      <c r="A64" s="729" t="s">
        <v>332</v>
      </c>
      <c r="B64" s="730"/>
      <c r="C64" s="730"/>
      <c r="D64" s="730"/>
      <c r="E64" s="730"/>
      <c r="F64" s="731"/>
      <c r="G64" s="732" t="s">
        <v>333</v>
      </c>
      <c r="H64" s="733"/>
      <c r="I64" s="734"/>
      <c r="J64" s="735"/>
      <c r="K64" s="732" t="s">
        <v>334</v>
      </c>
      <c r="L64" s="733"/>
      <c r="M64" s="736"/>
      <c r="N64" s="737"/>
      <c r="P64" s="352"/>
      <c r="Q64" s="729" t="s">
        <v>335</v>
      </c>
      <c r="R64" s="730"/>
      <c r="S64" s="730"/>
      <c r="T64" s="730"/>
      <c r="U64" s="731"/>
      <c r="V64" s="732" t="s">
        <v>333</v>
      </c>
      <c r="W64" s="733"/>
      <c r="X64" s="734"/>
      <c r="Y64" s="735"/>
      <c r="Z64" s="732"/>
      <c r="AA64" s="745"/>
      <c r="AB64" s="367"/>
      <c r="AC64" s="746"/>
      <c r="AD64" s="747"/>
    </row>
    <row r="65" spans="1:29" s="351" customFormat="1" ht="7.5" customHeight="1">
      <c r="A65" s="368"/>
      <c r="B65" s="368"/>
      <c r="C65" s="369"/>
      <c r="D65" s="369"/>
      <c r="E65" s="369"/>
      <c r="F65" s="369"/>
      <c r="G65" s="369"/>
      <c r="H65" s="369"/>
      <c r="I65" s="369"/>
      <c r="J65" s="369"/>
      <c r="K65" s="369"/>
      <c r="L65" s="369"/>
      <c r="M65" s="369"/>
      <c r="N65"/>
      <c r="P65" s="352"/>
      <c r="Q65" s="370"/>
      <c r="R65" s="370"/>
      <c r="S65" s="371"/>
      <c r="T65" s="371"/>
      <c r="U65" s="371"/>
      <c r="V65" s="371"/>
      <c r="W65" s="370"/>
      <c r="X65" s="371"/>
      <c r="Y65" s="371"/>
      <c r="Z65" s="371"/>
      <c r="AA65" s="372"/>
      <c r="AB65"/>
      <c r="AC65"/>
    </row>
    <row r="66" spans="1:29" s="351" customFormat="1" ht="13.5">
      <c r="A66" s="373" t="s">
        <v>336</v>
      </c>
      <c r="B66" s="373"/>
      <c r="C66" s="374"/>
      <c r="D66" s="374"/>
      <c r="E66" s="374"/>
      <c r="F66" s="374"/>
      <c r="G66" s="374"/>
      <c r="H66" s="374"/>
      <c r="I66" s="374"/>
      <c r="J66" s="374"/>
      <c r="K66" s="374"/>
      <c r="N66"/>
      <c r="P66" s="352"/>
      <c r="Q66" s="373" t="s">
        <v>336</v>
      </c>
      <c r="R66" s="373"/>
      <c r="S66" s="374"/>
      <c r="T66" s="371"/>
      <c r="U66" s="371"/>
      <c r="V66" s="371"/>
      <c r="W66" s="371"/>
      <c r="X66" s="371"/>
      <c r="Y66" s="371"/>
      <c r="Z66" s="371"/>
      <c r="AA66" s="372"/>
      <c r="AB66"/>
      <c r="AC66"/>
    </row>
    <row r="67" spans="1:29" s="351" customFormat="1" ht="13.5">
      <c r="A67" s="373" t="s">
        <v>337</v>
      </c>
      <c r="B67" s="373"/>
      <c r="C67" s="374"/>
      <c r="D67" s="374"/>
      <c r="E67" s="374"/>
      <c r="F67" s="374"/>
      <c r="G67" s="374"/>
      <c r="H67" s="373"/>
      <c r="I67" s="374"/>
      <c r="J67" s="374"/>
      <c r="K67" s="374"/>
      <c r="N67"/>
      <c r="P67" s="352"/>
      <c r="Q67" s="373" t="s">
        <v>337</v>
      </c>
      <c r="R67" s="373"/>
      <c r="S67" s="374"/>
      <c r="T67" s="372"/>
      <c r="U67" s="372"/>
      <c r="V67" s="372"/>
      <c r="W67" s="372"/>
      <c r="X67" s="372"/>
      <c r="Y67" s="372"/>
      <c r="Z67" s="372"/>
      <c r="AA67" s="372"/>
      <c r="AB67"/>
      <c r="AC67"/>
    </row>
    <row r="68" spans="1:29" s="351" customFormat="1" ht="42" customHeight="1">
      <c r="A68" s="803" t="s">
        <v>309</v>
      </c>
      <c r="B68" s="803"/>
      <c r="C68" s="803"/>
      <c r="D68" s="803"/>
      <c r="E68" s="803"/>
      <c r="F68" s="803"/>
      <c r="G68" s="803"/>
      <c r="H68" s="803"/>
      <c r="I68" s="803"/>
      <c r="J68" s="803"/>
      <c r="K68" s="803"/>
      <c r="L68" s="803"/>
      <c r="M68" s="803"/>
      <c r="N68" s="803"/>
      <c r="P68" s="352"/>
      <c r="Q68" s="803" t="s">
        <v>310</v>
      </c>
      <c r="R68" s="803"/>
      <c r="S68" s="803"/>
      <c r="T68" s="803"/>
      <c r="U68" s="803"/>
      <c r="V68" s="803"/>
      <c r="W68" s="803"/>
      <c r="X68" s="803"/>
      <c r="Y68" s="803"/>
      <c r="Z68" s="803"/>
      <c r="AA68" s="803"/>
      <c r="AB68" s="803"/>
      <c r="AC68" s="803"/>
    </row>
    <row r="69" spans="1:29" s="351" customFormat="1" ht="23.25" customHeight="1" thickBot="1">
      <c r="A69" s="353"/>
      <c r="B69" s="354"/>
      <c r="D69" s="804"/>
      <c r="E69" s="804"/>
      <c r="F69" s="804"/>
      <c r="G69" s="804"/>
      <c r="H69" s="804"/>
      <c r="I69" s="804"/>
      <c r="J69" s="804"/>
      <c r="K69" s="804"/>
      <c r="L69" s="805" t="s">
        <v>255</v>
      </c>
      <c r="M69" s="805"/>
      <c r="N69" s="805"/>
      <c r="P69" s="352"/>
      <c r="Q69" s="806"/>
      <c r="R69" s="806"/>
      <c r="S69" s="806"/>
      <c r="T69" s="804"/>
      <c r="U69" s="804"/>
      <c r="V69" s="804"/>
      <c r="W69" s="804"/>
      <c r="X69" s="804"/>
      <c r="Y69" s="804"/>
      <c r="Z69" s="804"/>
      <c r="AA69" s="805" t="s">
        <v>255</v>
      </c>
      <c r="AB69" s="805"/>
      <c r="AC69" s="805"/>
    </row>
    <row r="70" spans="1:30" s="358" customFormat="1" ht="15" customHeight="1">
      <c r="A70" s="355" t="s">
        <v>311</v>
      </c>
      <c r="B70" s="356"/>
      <c r="C70" s="357" t="s">
        <v>271</v>
      </c>
      <c r="D70" s="807">
        <f>'②選手情報入力'!$E$14</f>
        <v>0</v>
      </c>
      <c r="E70" s="808"/>
      <c r="F70" s="808"/>
      <c r="G70" s="808"/>
      <c r="H70" s="809"/>
      <c r="I70" s="814" t="s">
        <v>312</v>
      </c>
      <c r="J70" s="815"/>
      <c r="K70" s="817">
        <f>'①団体情報入力'!$D$5</f>
        <v>0</v>
      </c>
      <c r="L70" s="818"/>
      <c r="M70" s="818"/>
      <c r="N70" s="819"/>
      <c r="P70" s="359"/>
      <c r="Q70" s="355" t="s">
        <v>311</v>
      </c>
      <c r="R70" s="356"/>
      <c r="S70" s="357" t="s">
        <v>271</v>
      </c>
      <c r="T70" s="807">
        <f>'②選手情報入力'!$E$14</f>
        <v>0</v>
      </c>
      <c r="U70" s="808"/>
      <c r="V70" s="808"/>
      <c r="W70" s="808"/>
      <c r="X70" s="809"/>
      <c r="Y70" s="814" t="s">
        <v>312</v>
      </c>
      <c r="Z70" s="815"/>
      <c r="AA70" s="817">
        <f>'①団体情報入力'!$D$5</f>
        <v>0</v>
      </c>
      <c r="AB70" s="818"/>
      <c r="AC70" s="818"/>
      <c r="AD70" s="819"/>
    </row>
    <row r="71" spans="1:30" s="351" customFormat="1" ht="35.25" customHeight="1" thickBot="1">
      <c r="A71" s="810">
        <f>IF('②選手情報入力'!$B$14="","",'②選手情報入力'!$B$14)</f>
      </c>
      <c r="B71" s="811"/>
      <c r="C71" s="360" t="s">
        <v>286</v>
      </c>
      <c r="D71" s="812">
        <f>'②選手情報入力'!$D$14</f>
        <v>0</v>
      </c>
      <c r="E71" s="813"/>
      <c r="F71" s="813"/>
      <c r="G71" s="813"/>
      <c r="H71" s="811"/>
      <c r="I71" s="758"/>
      <c r="J71" s="816"/>
      <c r="K71" s="820"/>
      <c r="L71" s="821"/>
      <c r="M71" s="821"/>
      <c r="N71" s="822"/>
      <c r="P71" s="352"/>
      <c r="Q71" s="810">
        <f>IF('②選手情報入力'!$B$14="","",'②選手情報入力'!$B$14)</f>
      </c>
      <c r="R71" s="811"/>
      <c r="S71" s="360" t="s">
        <v>286</v>
      </c>
      <c r="T71" s="812">
        <f>'②選手情報入力'!$D$14</f>
        <v>0</v>
      </c>
      <c r="U71" s="813"/>
      <c r="V71" s="813"/>
      <c r="W71" s="813"/>
      <c r="X71" s="811"/>
      <c r="Y71" s="758"/>
      <c r="Z71" s="816"/>
      <c r="AA71" s="820"/>
      <c r="AB71" s="821"/>
      <c r="AC71" s="821"/>
      <c r="AD71" s="822"/>
    </row>
    <row r="72" spans="1:30" s="351" customFormat="1" ht="30" customHeight="1">
      <c r="A72" s="781" t="s">
        <v>313</v>
      </c>
      <c r="B72" s="782"/>
      <c r="C72" s="781" t="s">
        <v>314</v>
      </c>
      <c r="D72" s="782"/>
      <c r="E72" s="787">
        <f>'②選手情報入力'!$J$14</f>
        <v>0</v>
      </c>
      <c r="F72" s="787"/>
      <c r="G72" s="361" t="s">
        <v>315</v>
      </c>
      <c r="H72" s="788" t="s">
        <v>316</v>
      </c>
      <c r="I72" s="782"/>
      <c r="J72" s="789"/>
      <c r="K72" s="362"/>
      <c r="L72" s="363" t="s">
        <v>317</v>
      </c>
      <c r="M72" s="364"/>
      <c r="N72" s="365" t="s">
        <v>318</v>
      </c>
      <c r="P72" s="352"/>
      <c r="Q72" s="781" t="s">
        <v>313</v>
      </c>
      <c r="R72" s="782"/>
      <c r="S72" s="781" t="s">
        <v>314</v>
      </c>
      <c r="T72" s="782"/>
      <c r="U72" s="787">
        <f>'②選手情報入力'!$J$14</f>
        <v>0</v>
      </c>
      <c r="V72" s="787"/>
      <c r="W72" s="361" t="s">
        <v>315</v>
      </c>
      <c r="X72" s="788" t="s">
        <v>316</v>
      </c>
      <c r="Y72" s="782"/>
      <c r="Z72" s="789"/>
      <c r="AA72" s="362"/>
      <c r="AB72" s="363" t="s">
        <v>317</v>
      </c>
      <c r="AC72" s="364"/>
      <c r="AD72" s="365" t="s">
        <v>318</v>
      </c>
    </row>
    <row r="73" spans="1:30" s="351" customFormat="1" ht="15.75" customHeight="1">
      <c r="A73" s="783"/>
      <c r="B73" s="784"/>
      <c r="C73" s="798" t="s">
        <v>321</v>
      </c>
      <c r="D73" s="799"/>
      <c r="E73" s="799"/>
      <c r="F73" s="799"/>
      <c r="G73" s="800"/>
      <c r="H73" s="801" t="s">
        <v>322</v>
      </c>
      <c r="I73" s="799"/>
      <c r="J73" s="800"/>
      <c r="K73" s="801" t="s">
        <v>323</v>
      </c>
      <c r="L73" s="799"/>
      <c r="M73" s="799"/>
      <c r="N73" s="802"/>
      <c r="P73" s="352"/>
      <c r="Q73" s="783"/>
      <c r="R73" s="784"/>
      <c r="S73" s="798" t="s">
        <v>321</v>
      </c>
      <c r="T73" s="799"/>
      <c r="U73" s="799"/>
      <c r="V73" s="799"/>
      <c r="W73" s="800"/>
      <c r="X73" s="801" t="s">
        <v>322</v>
      </c>
      <c r="Y73" s="799"/>
      <c r="Z73" s="800"/>
      <c r="AA73" s="801" t="s">
        <v>323</v>
      </c>
      <c r="AB73" s="799"/>
      <c r="AC73" s="799"/>
      <c r="AD73" s="802"/>
    </row>
    <row r="74" spans="1:30" s="351" customFormat="1" ht="24.75" customHeight="1" thickBot="1">
      <c r="A74" s="785"/>
      <c r="B74" s="786"/>
      <c r="C74" s="790"/>
      <c r="D74" s="791"/>
      <c r="E74" s="791"/>
      <c r="F74" s="791"/>
      <c r="G74" s="792"/>
      <c r="H74" s="793"/>
      <c r="I74" s="794"/>
      <c r="J74" s="795"/>
      <c r="K74" s="796"/>
      <c r="L74" s="791"/>
      <c r="M74" s="791"/>
      <c r="N74" s="797"/>
      <c r="P74" s="352"/>
      <c r="Q74" s="785"/>
      <c r="R74" s="786"/>
      <c r="S74" s="790"/>
      <c r="T74" s="791"/>
      <c r="U74" s="791"/>
      <c r="V74" s="791"/>
      <c r="W74" s="792"/>
      <c r="X74" s="793"/>
      <c r="Y74" s="794"/>
      <c r="Z74" s="795"/>
      <c r="AA74" s="796"/>
      <c r="AB74" s="791"/>
      <c r="AC74" s="791"/>
      <c r="AD74" s="797"/>
    </row>
    <row r="75" spans="1:30" s="351" customFormat="1" ht="15" customHeight="1">
      <c r="A75" s="763" t="s">
        <v>325</v>
      </c>
      <c r="B75" s="764"/>
      <c r="C75" s="366" t="s">
        <v>326</v>
      </c>
      <c r="D75" s="366"/>
      <c r="E75" s="767" t="s">
        <v>327</v>
      </c>
      <c r="F75" s="768"/>
      <c r="G75" s="769"/>
      <c r="H75" s="767" t="s">
        <v>322</v>
      </c>
      <c r="I75" s="769"/>
      <c r="J75" s="770" t="s">
        <v>264</v>
      </c>
      <c r="K75" s="771"/>
      <c r="L75" s="767" t="s">
        <v>328</v>
      </c>
      <c r="M75" s="768"/>
      <c r="N75" s="772"/>
      <c r="P75" s="352"/>
      <c r="Q75" s="763" t="s">
        <v>325</v>
      </c>
      <c r="R75" s="764"/>
      <c r="S75" s="366" t="s">
        <v>326</v>
      </c>
      <c r="T75" s="366"/>
      <c r="U75" s="767" t="s">
        <v>327</v>
      </c>
      <c r="V75" s="768"/>
      <c r="W75" s="769"/>
      <c r="X75" s="767" t="s">
        <v>322</v>
      </c>
      <c r="Y75" s="769"/>
      <c r="Z75" s="770" t="s">
        <v>264</v>
      </c>
      <c r="AA75" s="771"/>
      <c r="AB75" s="767" t="s">
        <v>328</v>
      </c>
      <c r="AC75" s="768"/>
      <c r="AD75" s="772"/>
    </row>
    <row r="76" spans="1:30" s="351" customFormat="1" ht="22.5" customHeight="1">
      <c r="A76" s="765"/>
      <c r="B76" s="766"/>
      <c r="C76" s="773"/>
      <c r="D76" s="774"/>
      <c r="E76" s="775"/>
      <c r="F76" s="776"/>
      <c r="G76" s="777"/>
      <c r="H76" s="741"/>
      <c r="I76" s="742"/>
      <c r="J76" s="778"/>
      <c r="K76" s="779"/>
      <c r="L76" s="775"/>
      <c r="M76" s="776"/>
      <c r="N76" s="780"/>
      <c r="P76" s="352"/>
      <c r="Q76" s="765"/>
      <c r="R76" s="766"/>
      <c r="S76" s="773"/>
      <c r="T76" s="774"/>
      <c r="U76" s="775"/>
      <c r="V76" s="776"/>
      <c r="W76" s="777"/>
      <c r="X76" s="741"/>
      <c r="Y76" s="742"/>
      <c r="Z76" s="778"/>
      <c r="AA76" s="779"/>
      <c r="AB76" s="775"/>
      <c r="AC76" s="776"/>
      <c r="AD76" s="780"/>
    </row>
    <row r="77" spans="1:30" s="351" customFormat="1" ht="22.5" customHeight="1">
      <c r="A77" s="765"/>
      <c r="B77" s="766"/>
      <c r="C77" s="773"/>
      <c r="D77" s="774"/>
      <c r="E77" s="775"/>
      <c r="F77" s="776"/>
      <c r="G77" s="777"/>
      <c r="H77" s="741"/>
      <c r="I77" s="742"/>
      <c r="J77" s="778"/>
      <c r="K77" s="779"/>
      <c r="L77" s="775"/>
      <c r="M77" s="776"/>
      <c r="N77" s="780"/>
      <c r="P77" s="352"/>
      <c r="Q77" s="765"/>
      <c r="R77" s="766"/>
      <c r="S77" s="773"/>
      <c r="T77" s="774"/>
      <c r="U77" s="775"/>
      <c r="V77" s="776"/>
      <c r="W77" s="777"/>
      <c r="X77" s="741"/>
      <c r="Y77" s="742"/>
      <c r="Z77" s="778"/>
      <c r="AA77" s="779"/>
      <c r="AB77" s="775"/>
      <c r="AC77" s="776"/>
      <c r="AD77" s="780"/>
    </row>
    <row r="78" spans="1:30" s="351" customFormat="1" ht="22.5" customHeight="1" thickBot="1">
      <c r="A78" s="765"/>
      <c r="B78" s="766"/>
      <c r="C78" s="761"/>
      <c r="D78" s="762"/>
      <c r="E78" s="738"/>
      <c r="F78" s="739"/>
      <c r="G78" s="740"/>
      <c r="H78" s="741"/>
      <c r="I78" s="742"/>
      <c r="J78" s="743"/>
      <c r="K78" s="744"/>
      <c r="L78" s="738"/>
      <c r="M78" s="739"/>
      <c r="N78" s="760"/>
      <c r="P78" s="352"/>
      <c r="Q78" s="765"/>
      <c r="R78" s="766"/>
      <c r="S78" s="761"/>
      <c r="T78" s="762"/>
      <c r="U78" s="738"/>
      <c r="V78" s="739"/>
      <c r="W78" s="740"/>
      <c r="X78" s="741"/>
      <c r="Y78" s="742"/>
      <c r="Z78" s="743"/>
      <c r="AA78" s="744"/>
      <c r="AB78" s="738"/>
      <c r="AC78" s="739"/>
      <c r="AD78" s="760"/>
    </row>
    <row r="79" spans="1:30" s="351" customFormat="1" ht="22.5" customHeight="1" thickBot="1">
      <c r="A79" s="758" t="s">
        <v>329</v>
      </c>
      <c r="B79" s="759"/>
      <c r="C79" s="748"/>
      <c r="D79" s="749"/>
      <c r="E79" s="750"/>
      <c r="F79" s="750"/>
      <c r="G79" s="751"/>
      <c r="H79" s="752" t="s">
        <v>330</v>
      </c>
      <c r="I79" s="753"/>
      <c r="J79" s="753"/>
      <c r="K79" s="754"/>
      <c r="L79" s="755"/>
      <c r="M79" s="756"/>
      <c r="N79" s="757"/>
      <c r="P79" s="352"/>
      <c r="Q79" s="758" t="s">
        <v>331</v>
      </c>
      <c r="R79" s="759"/>
      <c r="S79" s="748"/>
      <c r="T79" s="749"/>
      <c r="U79" s="750"/>
      <c r="V79" s="750"/>
      <c r="W79" s="751"/>
      <c r="X79" s="752" t="s">
        <v>330</v>
      </c>
      <c r="Y79" s="753"/>
      <c r="Z79" s="753"/>
      <c r="AA79" s="754"/>
      <c r="AB79" s="755"/>
      <c r="AC79" s="756"/>
      <c r="AD79" s="757"/>
    </row>
    <row r="80" spans="1:30" s="351" customFormat="1" ht="22.5" customHeight="1" thickBot="1">
      <c r="A80" s="729" t="s">
        <v>332</v>
      </c>
      <c r="B80" s="730"/>
      <c r="C80" s="730"/>
      <c r="D80" s="730"/>
      <c r="E80" s="730"/>
      <c r="F80" s="731"/>
      <c r="G80" s="732" t="s">
        <v>333</v>
      </c>
      <c r="H80" s="733"/>
      <c r="I80" s="734"/>
      <c r="J80" s="735"/>
      <c r="K80" s="732" t="s">
        <v>334</v>
      </c>
      <c r="L80" s="733"/>
      <c r="M80" s="736"/>
      <c r="N80" s="737"/>
      <c r="P80" s="352"/>
      <c r="Q80" s="729" t="s">
        <v>335</v>
      </c>
      <c r="R80" s="730"/>
      <c r="S80" s="730"/>
      <c r="T80" s="730"/>
      <c r="U80" s="731"/>
      <c r="V80" s="732" t="s">
        <v>333</v>
      </c>
      <c r="W80" s="733"/>
      <c r="X80" s="734"/>
      <c r="Y80" s="735"/>
      <c r="Z80" s="732"/>
      <c r="AA80" s="745"/>
      <c r="AB80" s="367"/>
      <c r="AC80" s="746"/>
      <c r="AD80" s="747"/>
    </row>
    <row r="81" spans="1:29" s="351" customFormat="1" ht="7.5" customHeight="1">
      <c r="A81" s="368"/>
      <c r="B81" s="368"/>
      <c r="C81" s="369"/>
      <c r="D81" s="369"/>
      <c r="E81" s="369"/>
      <c r="F81" s="369"/>
      <c r="G81" s="369"/>
      <c r="H81" s="369"/>
      <c r="I81" s="369"/>
      <c r="J81" s="369"/>
      <c r="K81" s="369"/>
      <c r="L81" s="369"/>
      <c r="M81" s="369"/>
      <c r="N81" s="725"/>
      <c r="P81" s="352"/>
      <c r="Q81" s="370"/>
      <c r="R81" s="370"/>
      <c r="S81" s="371"/>
      <c r="T81" s="371"/>
      <c r="U81" s="371"/>
      <c r="V81" s="371"/>
      <c r="W81" s="370"/>
      <c r="X81" s="371"/>
      <c r="Y81" s="371"/>
      <c r="Z81" s="371"/>
      <c r="AA81" s="372"/>
      <c r="AB81" s="727"/>
      <c r="AC81" s="727"/>
    </row>
    <row r="82" spans="1:29" s="351" customFormat="1" ht="13.5">
      <c r="A82" s="373" t="s">
        <v>336</v>
      </c>
      <c r="B82" s="373"/>
      <c r="C82" s="374"/>
      <c r="D82" s="374"/>
      <c r="E82" s="374"/>
      <c r="F82" s="374"/>
      <c r="G82" s="374"/>
      <c r="H82" s="374"/>
      <c r="I82" s="374"/>
      <c r="J82" s="374"/>
      <c r="K82" s="374"/>
      <c r="N82" s="726"/>
      <c r="P82" s="352"/>
      <c r="Q82" s="373" t="s">
        <v>336</v>
      </c>
      <c r="R82" s="373"/>
      <c r="S82" s="374"/>
      <c r="T82" s="371"/>
      <c r="U82" s="371"/>
      <c r="V82" s="371"/>
      <c r="W82" s="371"/>
      <c r="X82" s="371"/>
      <c r="Y82" s="371"/>
      <c r="Z82" s="371"/>
      <c r="AA82" s="372"/>
      <c r="AB82" s="728"/>
      <c r="AC82" s="728"/>
    </row>
    <row r="83" spans="1:29" s="351" customFormat="1" ht="13.5">
      <c r="A83" s="373" t="s">
        <v>337</v>
      </c>
      <c r="B83" s="373"/>
      <c r="C83" s="374"/>
      <c r="D83" s="374"/>
      <c r="E83" s="374"/>
      <c r="F83" s="374"/>
      <c r="G83" s="374"/>
      <c r="H83" s="373"/>
      <c r="I83" s="374"/>
      <c r="J83" s="374"/>
      <c r="K83" s="374"/>
      <c r="N83" s="726"/>
      <c r="P83" s="352"/>
      <c r="Q83" s="373" t="s">
        <v>337</v>
      </c>
      <c r="R83" s="373"/>
      <c r="S83" s="374"/>
      <c r="T83" s="372"/>
      <c r="U83" s="372"/>
      <c r="V83" s="372"/>
      <c r="W83" s="372"/>
      <c r="X83" s="372"/>
      <c r="Y83" s="372"/>
      <c r="Z83" s="372"/>
      <c r="AA83" s="372"/>
      <c r="AB83" s="728"/>
      <c r="AC83" s="728"/>
    </row>
    <row r="84" spans="1:29" s="351" customFormat="1" ht="38.25" customHeight="1">
      <c r="A84" s="373"/>
      <c r="B84" s="373"/>
      <c r="C84" s="374"/>
      <c r="D84" s="374"/>
      <c r="E84" s="374"/>
      <c r="F84" s="374"/>
      <c r="G84" s="374"/>
      <c r="H84" s="374"/>
      <c r="I84" s="374"/>
      <c r="J84" s="374"/>
      <c r="K84" s="374"/>
      <c r="N84" s="726"/>
      <c r="P84" s="352"/>
      <c r="AB84" s="728"/>
      <c r="AC84" s="728"/>
    </row>
    <row r="85" spans="1:29" s="351" customFormat="1" ht="42" customHeight="1">
      <c r="A85" s="803" t="s">
        <v>309</v>
      </c>
      <c r="B85" s="803"/>
      <c r="C85" s="803"/>
      <c r="D85" s="803"/>
      <c r="E85" s="803"/>
      <c r="F85" s="803"/>
      <c r="G85" s="803"/>
      <c r="H85" s="803"/>
      <c r="I85" s="803"/>
      <c r="J85" s="803"/>
      <c r="K85" s="803"/>
      <c r="L85" s="803"/>
      <c r="M85" s="803"/>
      <c r="N85" s="803"/>
      <c r="P85" s="352"/>
      <c r="Q85" s="803" t="s">
        <v>310</v>
      </c>
      <c r="R85" s="803"/>
      <c r="S85" s="803"/>
      <c r="T85" s="803"/>
      <c r="U85" s="803"/>
      <c r="V85" s="803"/>
      <c r="W85" s="803"/>
      <c r="X85" s="803"/>
      <c r="Y85" s="803"/>
      <c r="Z85" s="803"/>
      <c r="AA85" s="803"/>
      <c r="AB85" s="803"/>
      <c r="AC85" s="803"/>
    </row>
    <row r="86" spans="1:29" s="351" customFormat="1" ht="23.25" customHeight="1" thickBot="1">
      <c r="A86" s="353"/>
      <c r="B86" s="354"/>
      <c r="D86" s="804"/>
      <c r="E86" s="804"/>
      <c r="F86" s="804"/>
      <c r="G86" s="804"/>
      <c r="H86" s="804"/>
      <c r="I86" s="804"/>
      <c r="J86" s="804"/>
      <c r="K86" s="804"/>
      <c r="L86" s="805" t="s">
        <v>255</v>
      </c>
      <c r="M86" s="805"/>
      <c r="N86" s="805"/>
      <c r="P86" s="352"/>
      <c r="Q86" s="806"/>
      <c r="R86" s="806"/>
      <c r="S86" s="806"/>
      <c r="T86" s="804"/>
      <c r="U86" s="804"/>
      <c r="V86" s="804"/>
      <c r="W86" s="804"/>
      <c r="X86" s="804"/>
      <c r="Y86" s="804"/>
      <c r="Z86" s="804"/>
      <c r="AA86" s="805" t="s">
        <v>255</v>
      </c>
      <c r="AB86" s="805"/>
      <c r="AC86" s="805"/>
    </row>
    <row r="87" spans="1:30" s="358" customFormat="1" ht="15" customHeight="1">
      <c r="A87" s="355" t="s">
        <v>311</v>
      </c>
      <c r="B87" s="356"/>
      <c r="C87" s="357" t="s">
        <v>271</v>
      </c>
      <c r="D87" s="807">
        <f>'②選手情報入力'!$E$15</f>
        <v>0</v>
      </c>
      <c r="E87" s="808"/>
      <c r="F87" s="808"/>
      <c r="G87" s="808"/>
      <c r="H87" s="809"/>
      <c r="I87" s="814" t="s">
        <v>312</v>
      </c>
      <c r="J87" s="815"/>
      <c r="K87" s="817">
        <f>'①団体情報入力'!$D$5</f>
        <v>0</v>
      </c>
      <c r="L87" s="818"/>
      <c r="M87" s="818"/>
      <c r="N87" s="819"/>
      <c r="P87" s="359"/>
      <c r="Q87" s="355" t="s">
        <v>311</v>
      </c>
      <c r="R87" s="356"/>
      <c r="S87" s="357" t="s">
        <v>271</v>
      </c>
      <c r="T87" s="807">
        <f>'②選手情報入力'!$E$15</f>
        <v>0</v>
      </c>
      <c r="U87" s="808"/>
      <c r="V87" s="808"/>
      <c r="W87" s="808"/>
      <c r="X87" s="809"/>
      <c r="Y87" s="814" t="s">
        <v>312</v>
      </c>
      <c r="Z87" s="815"/>
      <c r="AA87" s="817">
        <f>'①団体情報入力'!$D$5</f>
        <v>0</v>
      </c>
      <c r="AB87" s="818"/>
      <c r="AC87" s="818"/>
      <c r="AD87" s="819"/>
    </row>
    <row r="88" spans="1:30" s="351" customFormat="1" ht="35.25" customHeight="1" thickBot="1">
      <c r="A88" s="810">
        <f>IF('②選手情報入力'!$B$15="","",'②選手情報入力'!$B$15)</f>
      </c>
      <c r="B88" s="811"/>
      <c r="C88" s="360" t="s">
        <v>286</v>
      </c>
      <c r="D88" s="812">
        <f>'②選手情報入力'!$D$15</f>
        <v>0</v>
      </c>
      <c r="E88" s="813"/>
      <c r="F88" s="813"/>
      <c r="G88" s="813"/>
      <c r="H88" s="811"/>
      <c r="I88" s="758"/>
      <c r="J88" s="816"/>
      <c r="K88" s="820"/>
      <c r="L88" s="821"/>
      <c r="M88" s="821"/>
      <c r="N88" s="822"/>
      <c r="P88" s="352"/>
      <c r="Q88" s="810">
        <f>IF('②選手情報入力'!$B$15="","",'②選手情報入力'!$B$15)</f>
      </c>
      <c r="R88" s="811"/>
      <c r="S88" s="360" t="s">
        <v>286</v>
      </c>
      <c r="T88" s="812">
        <f>'②選手情報入力'!$D$15</f>
        <v>0</v>
      </c>
      <c r="U88" s="813"/>
      <c r="V88" s="813"/>
      <c r="W88" s="813"/>
      <c r="X88" s="811"/>
      <c r="Y88" s="758"/>
      <c r="Z88" s="816"/>
      <c r="AA88" s="820"/>
      <c r="AB88" s="821"/>
      <c r="AC88" s="821"/>
      <c r="AD88" s="822"/>
    </row>
    <row r="89" spans="1:30" s="351" customFormat="1" ht="30" customHeight="1">
      <c r="A89" s="781" t="s">
        <v>313</v>
      </c>
      <c r="B89" s="782"/>
      <c r="C89" s="781" t="s">
        <v>314</v>
      </c>
      <c r="D89" s="782"/>
      <c r="E89" s="787">
        <f>'②選手情報入力'!$J$15</f>
        <v>0</v>
      </c>
      <c r="F89" s="787"/>
      <c r="G89" s="361" t="s">
        <v>315</v>
      </c>
      <c r="H89" s="788" t="s">
        <v>316</v>
      </c>
      <c r="I89" s="782"/>
      <c r="J89" s="789"/>
      <c r="K89" s="362"/>
      <c r="L89" s="363" t="s">
        <v>317</v>
      </c>
      <c r="M89" s="364"/>
      <c r="N89" s="365" t="s">
        <v>318</v>
      </c>
      <c r="P89" s="352"/>
      <c r="Q89" s="781" t="s">
        <v>313</v>
      </c>
      <c r="R89" s="782"/>
      <c r="S89" s="781" t="s">
        <v>314</v>
      </c>
      <c r="T89" s="782"/>
      <c r="U89" s="787">
        <f>'②選手情報入力'!$J$15</f>
        <v>0</v>
      </c>
      <c r="V89" s="787"/>
      <c r="W89" s="361" t="s">
        <v>315</v>
      </c>
      <c r="X89" s="788" t="s">
        <v>316</v>
      </c>
      <c r="Y89" s="782"/>
      <c r="Z89" s="789"/>
      <c r="AA89" s="362"/>
      <c r="AB89" s="363" t="s">
        <v>317</v>
      </c>
      <c r="AC89" s="364"/>
      <c r="AD89" s="365" t="s">
        <v>318</v>
      </c>
    </row>
    <row r="90" spans="1:30" s="351" customFormat="1" ht="15.75" customHeight="1">
      <c r="A90" s="783"/>
      <c r="B90" s="784"/>
      <c r="C90" s="798" t="s">
        <v>321</v>
      </c>
      <c r="D90" s="799"/>
      <c r="E90" s="799"/>
      <c r="F90" s="799"/>
      <c r="G90" s="800"/>
      <c r="H90" s="801" t="s">
        <v>322</v>
      </c>
      <c r="I90" s="799"/>
      <c r="J90" s="800"/>
      <c r="K90" s="801" t="s">
        <v>323</v>
      </c>
      <c r="L90" s="799"/>
      <c r="M90" s="799"/>
      <c r="N90" s="802"/>
      <c r="P90" s="352"/>
      <c r="Q90" s="783"/>
      <c r="R90" s="784"/>
      <c r="S90" s="798" t="s">
        <v>321</v>
      </c>
      <c r="T90" s="799"/>
      <c r="U90" s="799"/>
      <c r="V90" s="799"/>
      <c r="W90" s="800"/>
      <c r="X90" s="801" t="s">
        <v>322</v>
      </c>
      <c r="Y90" s="799"/>
      <c r="Z90" s="800"/>
      <c r="AA90" s="801" t="s">
        <v>323</v>
      </c>
      <c r="AB90" s="799"/>
      <c r="AC90" s="799"/>
      <c r="AD90" s="802"/>
    </row>
    <row r="91" spans="1:30" s="351" customFormat="1" ht="24.75" customHeight="1" thickBot="1">
      <c r="A91" s="785"/>
      <c r="B91" s="786"/>
      <c r="C91" s="790"/>
      <c r="D91" s="791"/>
      <c r="E91" s="791"/>
      <c r="F91" s="791"/>
      <c r="G91" s="792"/>
      <c r="H91" s="793"/>
      <c r="I91" s="794"/>
      <c r="J91" s="795"/>
      <c r="K91" s="796"/>
      <c r="L91" s="791"/>
      <c r="M91" s="791"/>
      <c r="N91" s="797"/>
      <c r="P91" s="352"/>
      <c r="Q91" s="785"/>
      <c r="R91" s="786"/>
      <c r="S91" s="790"/>
      <c r="T91" s="791"/>
      <c r="U91" s="791"/>
      <c r="V91" s="791"/>
      <c r="W91" s="792"/>
      <c r="X91" s="793"/>
      <c r="Y91" s="794"/>
      <c r="Z91" s="795"/>
      <c r="AA91" s="796"/>
      <c r="AB91" s="791"/>
      <c r="AC91" s="791"/>
      <c r="AD91" s="797"/>
    </row>
    <row r="92" spans="1:30" s="351" customFormat="1" ht="15" customHeight="1">
      <c r="A92" s="763" t="s">
        <v>325</v>
      </c>
      <c r="B92" s="764"/>
      <c r="C92" s="366" t="s">
        <v>326</v>
      </c>
      <c r="D92" s="366"/>
      <c r="E92" s="767" t="s">
        <v>327</v>
      </c>
      <c r="F92" s="768"/>
      <c r="G92" s="769"/>
      <c r="H92" s="767" t="s">
        <v>322</v>
      </c>
      <c r="I92" s="769"/>
      <c r="J92" s="770" t="s">
        <v>264</v>
      </c>
      <c r="K92" s="771"/>
      <c r="L92" s="767" t="s">
        <v>328</v>
      </c>
      <c r="M92" s="768"/>
      <c r="N92" s="772"/>
      <c r="P92" s="352"/>
      <c r="Q92" s="763" t="s">
        <v>325</v>
      </c>
      <c r="R92" s="764"/>
      <c r="S92" s="366" t="s">
        <v>326</v>
      </c>
      <c r="T92" s="366"/>
      <c r="U92" s="767" t="s">
        <v>327</v>
      </c>
      <c r="V92" s="768"/>
      <c r="W92" s="769"/>
      <c r="X92" s="767" t="s">
        <v>322</v>
      </c>
      <c r="Y92" s="769"/>
      <c r="Z92" s="770" t="s">
        <v>264</v>
      </c>
      <c r="AA92" s="771"/>
      <c r="AB92" s="767" t="s">
        <v>328</v>
      </c>
      <c r="AC92" s="768"/>
      <c r="AD92" s="772"/>
    </row>
    <row r="93" spans="1:30" s="351" customFormat="1" ht="22.5" customHeight="1">
      <c r="A93" s="765"/>
      <c r="B93" s="766"/>
      <c r="C93" s="773"/>
      <c r="D93" s="774"/>
      <c r="E93" s="775"/>
      <c r="F93" s="776"/>
      <c r="G93" s="777"/>
      <c r="H93" s="741"/>
      <c r="I93" s="742"/>
      <c r="J93" s="778"/>
      <c r="K93" s="779"/>
      <c r="L93" s="775"/>
      <c r="M93" s="776"/>
      <c r="N93" s="780"/>
      <c r="P93" s="352"/>
      <c r="Q93" s="765"/>
      <c r="R93" s="766"/>
      <c r="S93" s="773"/>
      <c r="T93" s="774"/>
      <c r="U93" s="775"/>
      <c r="V93" s="776"/>
      <c r="W93" s="777"/>
      <c r="X93" s="741"/>
      <c r="Y93" s="742"/>
      <c r="Z93" s="778"/>
      <c r="AA93" s="779"/>
      <c r="AB93" s="775"/>
      <c r="AC93" s="776"/>
      <c r="AD93" s="780"/>
    </row>
    <row r="94" spans="1:30" s="351" customFormat="1" ht="22.5" customHeight="1">
      <c r="A94" s="765"/>
      <c r="B94" s="766"/>
      <c r="C94" s="773"/>
      <c r="D94" s="774"/>
      <c r="E94" s="775"/>
      <c r="F94" s="776"/>
      <c r="G94" s="777"/>
      <c r="H94" s="741"/>
      <c r="I94" s="742"/>
      <c r="J94" s="778"/>
      <c r="K94" s="779"/>
      <c r="L94" s="775"/>
      <c r="M94" s="776"/>
      <c r="N94" s="780"/>
      <c r="P94" s="352"/>
      <c r="Q94" s="765"/>
      <c r="R94" s="766"/>
      <c r="S94" s="773"/>
      <c r="T94" s="774"/>
      <c r="U94" s="775"/>
      <c r="V94" s="776"/>
      <c r="W94" s="777"/>
      <c r="X94" s="741"/>
      <c r="Y94" s="742"/>
      <c r="Z94" s="778"/>
      <c r="AA94" s="779"/>
      <c r="AB94" s="775"/>
      <c r="AC94" s="776"/>
      <c r="AD94" s="780"/>
    </row>
    <row r="95" spans="1:30" s="351" customFormat="1" ht="22.5" customHeight="1" thickBot="1">
      <c r="A95" s="765"/>
      <c r="B95" s="766"/>
      <c r="C95" s="761"/>
      <c r="D95" s="762"/>
      <c r="E95" s="738"/>
      <c r="F95" s="739"/>
      <c r="G95" s="740"/>
      <c r="H95" s="741"/>
      <c r="I95" s="742"/>
      <c r="J95" s="743"/>
      <c r="K95" s="744"/>
      <c r="L95" s="738"/>
      <c r="M95" s="739"/>
      <c r="N95" s="760"/>
      <c r="P95" s="352"/>
      <c r="Q95" s="765"/>
      <c r="R95" s="766"/>
      <c r="S95" s="761"/>
      <c r="T95" s="762"/>
      <c r="U95" s="738"/>
      <c r="V95" s="739"/>
      <c r="W95" s="740"/>
      <c r="X95" s="741"/>
      <c r="Y95" s="742"/>
      <c r="Z95" s="743"/>
      <c r="AA95" s="744"/>
      <c r="AB95" s="738"/>
      <c r="AC95" s="739"/>
      <c r="AD95" s="760"/>
    </row>
    <row r="96" spans="1:30" s="351" customFormat="1" ht="22.5" customHeight="1" thickBot="1">
      <c r="A96" s="758" t="s">
        <v>329</v>
      </c>
      <c r="B96" s="759"/>
      <c r="C96" s="748"/>
      <c r="D96" s="749"/>
      <c r="E96" s="750"/>
      <c r="F96" s="750"/>
      <c r="G96" s="751"/>
      <c r="H96" s="752" t="s">
        <v>330</v>
      </c>
      <c r="I96" s="753"/>
      <c r="J96" s="753"/>
      <c r="K96" s="754"/>
      <c r="L96" s="755"/>
      <c r="M96" s="756"/>
      <c r="N96" s="757"/>
      <c r="P96" s="352"/>
      <c r="Q96" s="758" t="s">
        <v>331</v>
      </c>
      <c r="R96" s="759"/>
      <c r="S96" s="748"/>
      <c r="T96" s="749"/>
      <c r="U96" s="750"/>
      <c r="V96" s="750"/>
      <c r="W96" s="751"/>
      <c r="X96" s="752" t="s">
        <v>330</v>
      </c>
      <c r="Y96" s="753"/>
      <c r="Z96" s="753"/>
      <c r="AA96" s="754"/>
      <c r="AB96" s="755"/>
      <c r="AC96" s="756"/>
      <c r="AD96" s="757"/>
    </row>
    <row r="97" spans="1:30" s="351" customFormat="1" ht="22.5" customHeight="1" thickBot="1">
      <c r="A97" s="729" t="s">
        <v>332</v>
      </c>
      <c r="B97" s="730"/>
      <c r="C97" s="730"/>
      <c r="D97" s="730"/>
      <c r="E97" s="730"/>
      <c r="F97" s="731"/>
      <c r="G97" s="732" t="s">
        <v>333</v>
      </c>
      <c r="H97" s="733"/>
      <c r="I97" s="734"/>
      <c r="J97" s="735"/>
      <c r="K97" s="732" t="s">
        <v>334</v>
      </c>
      <c r="L97" s="733"/>
      <c r="M97" s="736"/>
      <c r="N97" s="737"/>
      <c r="P97" s="352"/>
      <c r="Q97" s="729" t="s">
        <v>335</v>
      </c>
      <c r="R97" s="730"/>
      <c r="S97" s="730"/>
      <c r="T97" s="730"/>
      <c r="U97" s="731"/>
      <c r="V97" s="732" t="s">
        <v>333</v>
      </c>
      <c r="W97" s="733"/>
      <c r="X97" s="734"/>
      <c r="Y97" s="735"/>
      <c r="Z97" s="732"/>
      <c r="AA97" s="745"/>
      <c r="AB97" s="367"/>
      <c r="AC97" s="746"/>
      <c r="AD97" s="747"/>
    </row>
    <row r="98" spans="1:29" s="351" customFormat="1" ht="7.5" customHeight="1">
      <c r="A98" s="368"/>
      <c r="B98" s="368"/>
      <c r="C98" s="369"/>
      <c r="D98" s="369"/>
      <c r="E98" s="369"/>
      <c r="F98" s="369"/>
      <c r="G98" s="369"/>
      <c r="H98" s="369"/>
      <c r="I98" s="369"/>
      <c r="J98" s="369"/>
      <c r="K98" s="369"/>
      <c r="L98" s="369"/>
      <c r="M98" s="369"/>
      <c r="N98"/>
      <c r="P98" s="352"/>
      <c r="Q98" s="370"/>
      <c r="R98" s="370"/>
      <c r="S98" s="371"/>
      <c r="T98" s="371"/>
      <c r="U98" s="371"/>
      <c r="V98" s="371"/>
      <c r="W98" s="370"/>
      <c r="X98" s="371"/>
      <c r="Y98" s="371"/>
      <c r="Z98" s="371"/>
      <c r="AA98" s="372"/>
      <c r="AB98"/>
      <c r="AC98"/>
    </row>
    <row r="99" spans="1:29" s="351" customFormat="1" ht="13.5">
      <c r="A99" s="373" t="s">
        <v>336</v>
      </c>
      <c r="B99" s="373"/>
      <c r="C99" s="374"/>
      <c r="D99" s="374"/>
      <c r="E99" s="374"/>
      <c r="F99" s="374"/>
      <c r="G99" s="374"/>
      <c r="H99" s="374"/>
      <c r="I99" s="374"/>
      <c r="J99" s="374"/>
      <c r="K99" s="374"/>
      <c r="N99"/>
      <c r="P99" s="352"/>
      <c r="Q99" s="373" t="s">
        <v>336</v>
      </c>
      <c r="R99" s="373"/>
      <c r="S99" s="374"/>
      <c r="T99" s="371"/>
      <c r="U99" s="371"/>
      <c r="V99" s="371"/>
      <c r="W99" s="371"/>
      <c r="X99" s="371"/>
      <c r="Y99" s="371"/>
      <c r="Z99" s="371"/>
      <c r="AA99" s="372"/>
      <c r="AB99"/>
      <c r="AC99"/>
    </row>
    <row r="100" spans="1:29" s="351" customFormat="1" ht="13.5">
      <c r="A100" s="373" t="s">
        <v>337</v>
      </c>
      <c r="B100" s="373"/>
      <c r="C100" s="374"/>
      <c r="D100" s="374"/>
      <c r="E100" s="374"/>
      <c r="F100" s="374"/>
      <c r="G100" s="374"/>
      <c r="H100" s="373"/>
      <c r="I100" s="374"/>
      <c r="J100" s="374"/>
      <c r="K100" s="374"/>
      <c r="N100"/>
      <c r="P100" s="352"/>
      <c r="Q100" s="373" t="s">
        <v>337</v>
      </c>
      <c r="R100" s="373"/>
      <c r="S100" s="374"/>
      <c r="T100" s="372"/>
      <c r="U100" s="372"/>
      <c r="V100" s="372"/>
      <c r="W100" s="372"/>
      <c r="X100" s="372"/>
      <c r="Y100" s="372"/>
      <c r="Z100" s="372"/>
      <c r="AA100" s="372"/>
      <c r="AB100"/>
      <c r="AC100"/>
    </row>
    <row r="101" spans="1:29" s="351" customFormat="1" ht="42" customHeight="1">
      <c r="A101" s="803" t="s">
        <v>309</v>
      </c>
      <c r="B101" s="803"/>
      <c r="C101" s="803"/>
      <c r="D101" s="803"/>
      <c r="E101" s="803"/>
      <c r="F101" s="803"/>
      <c r="G101" s="803"/>
      <c r="H101" s="803"/>
      <c r="I101" s="803"/>
      <c r="J101" s="803"/>
      <c r="K101" s="803"/>
      <c r="L101" s="803"/>
      <c r="M101" s="803"/>
      <c r="N101" s="803"/>
      <c r="P101" s="352"/>
      <c r="Q101" s="803" t="s">
        <v>310</v>
      </c>
      <c r="R101" s="803"/>
      <c r="S101" s="803"/>
      <c r="T101" s="803"/>
      <c r="U101" s="803"/>
      <c r="V101" s="803"/>
      <c r="W101" s="803"/>
      <c r="X101" s="803"/>
      <c r="Y101" s="803"/>
      <c r="Z101" s="803"/>
      <c r="AA101" s="803"/>
      <c r="AB101" s="803"/>
      <c r="AC101" s="803"/>
    </row>
    <row r="102" spans="1:29" s="351" customFormat="1" ht="23.25" customHeight="1" thickBot="1">
      <c r="A102" s="353"/>
      <c r="B102" s="354"/>
      <c r="D102" s="804"/>
      <c r="E102" s="804"/>
      <c r="F102" s="804"/>
      <c r="G102" s="804"/>
      <c r="H102" s="804"/>
      <c r="I102" s="804"/>
      <c r="J102" s="804"/>
      <c r="K102" s="804"/>
      <c r="L102" s="805" t="s">
        <v>255</v>
      </c>
      <c r="M102" s="805"/>
      <c r="N102" s="805"/>
      <c r="P102" s="352"/>
      <c r="Q102" s="806"/>
      <c r="R102" s="806"/>
      <c r="S102" s="806"/>
      <c r="T102" s="804"/>
      <c r="U102" s="804"/>
      <c r="V102" s="804"/>
      <c r="W102" s="804"/>
      <c r="X102" s="804"/>
      <c r="Y102" s="804"/>
      <c r="Z102" s="804"/>
      <c r="AA102" s="805" t="s">
        <v>255</v>
      </c>
      <c r="AB102" s="805"/>
      <c r="AC102" s="805"/>
    </row>
    <row r="103" spans="1:30" s="358" customFormat="1" ht="15" customHeight="1">
      <c r="A103" s="355" t="s">
        <v>311</v>
      </c>
      <c r="B103" s="356"/>
      <c r="C103" s="357" t="s">
        <v>271</v>
      </c>
      <c r="D103" s="807">
        <f>'②選手情報入力'!$E$16</f>
        <v>0</v>
      </c>
      <c r="E103" s="808"/>
      <c r="F103" s="808"/>
      <c r="G103" s="808"/>
      <c r="H103" s="809"/>
      <c r="I103" s="814" t="s">
        <v>312</v>
      </c>
      <c r="J103" s="815"/>
      <c r="K103" s="817">
        <f>'①団体情報入力'!$D$5</f>
        <v>0</v>
      </c>
      <c r="L103" s="818"/>
      <c r="M103" s="818"/>
      <c r="N103" s="819"/>
      <c r="P103" s="359"/>
      <c r="Q103" s="355" t="s">
        <v>311</v>
      </c>
      <c r="R103" s="356"/>
      <c r="S103" s="357" t="s">
        <v>271</v>
      </c>
      <c r="T103" s="807">
        <f>'②選手情報入力'!$E$16</f>
        <v>0</v>
      </c>
      <c r="U103" s="808"/>
      <c r="V103" s="808"/>
      <c r="W103" s="808"/>
      <c r="X103" s="809"/>
      <c r="Y103" s="814" t="s">
        <v>312</v>
      </c>
      <c r="Z103" s="815"/>
      <c r="AA103" s="817">
        <f>'①団体情報入力'!$D$5</f>
        <v>0</v>
      </c>
      <c r="AB103" s="818"/>
      <c r="AC103" s="818"/>
      <c r="AD103" s="819"/>
    </row>
    <row r="104" spans="1:30" s="351" customFormat="1" ht="35.25" customHeight="1" thickBot="1">
      <c r="A104" s="810">
        <f>IF('②選手情報入力'!$B$16="","",'②選手情報入力'!$B$16)</f>
      </c>
      <c r="B104" s="811"/>
      <c r="C104" s="360" t="s">
        <v>286</v>
      </c>
      <c r="D104" s="812">
        <f>'②選手情報入力'!$D$16</f>
        <v>0</v>
      </c>
      <c r="E104" s="813"/>
      <c r="F104" s="813"/>
      <c r="G104" s="813"/>
      <c r="H104" s="811"/>
      <c r="I104" s="758"/>
      <c r="J104" s="816"/>
      <c r="K104" s="820"/>
      <c r="L104" s="821"/>
      <c r="M104" s="821"/>
      <c r="N104" s="822"/>
      <c r="P104" s="352"/>
      <c r="Q104" s="810">
        <f>IF('②選手情報入力'!$B$16="","",'②選手情報入力'!$B$16)</f>
      </c>
      <c r="R104" s="811"/>
      <c r="S104" s="360" t="s">
        <v>286</v>
      </c>
      <c r="T104" s="812">
        <f>'②選手情報入力'!$D$16</f>
        <v>0</v>
      </c>
      <c r="U104" s="813"/>
      <c r="V104" s="813"/>
      <c r="W104" s="813"/>
      <c r="X104" s="811"/>
      <c r="Y104" s="758"/>
      <c r="Z104" s="816"/>
      <c r="AA104" s="820"/>
      <c r="AB104" s="821"/>
      <c r="AC104" s="821"/>
      <c r="AD104" s="822"/>
    </row>
    <row r="105" spans="1:30" s="351" customFormat="1" ht="30" customHeight="1">
      <c r="A105" s="781" t="s">
        <v>313</v>
      </c>
      <c r="B105" s="782"/>
      <c r="C105" s="781" t="s">
        <v>314</v>
      </c>
      <c r="D105" s="782"/>
      <c r="E105" s="787">
        <f>'②選手情報入力'!$J$16</f>
        <v>0</v>
      </c>
      <c r="F105" s="787"/>
      <c r="G105" s="361" t="s">
        <v>315</v>
      </c>
      <c r="H105" s="788" t="s">
        <v>316</v>
      </c>
      <c r="I105" s="782"/>
      <c r="J105" s="789"/>
      <c r="K105" s="362"/>
      <c r="L105" s="363" t="s">
        <v>317</v>
      </c>
      <c r="M105" s="364"/>
      <c r="N105" s="365" t="s">
        <v>318</v>
      </c>
      <c r="P105" s="352"/>
      <c r="Q105" s="781" t="s">
        <v>313</v>
      </c>
      <c r="R105" s="782"/>
      <c r="S105" s="781" t="s">
        <v>314</v>
      </c>
      <c r="T105" s="782"/>
      <c r="U105" s="787">
        <f>'②選手情報入力'!$J$16</f>
        <v>0</v>
      </c>
      <c r="V105" s="787"/>
      <c r="W105" s="361" t="s">
        <v>315</v>
      </c>
      <c r="X105" s="788" t="s">
        <v>316</v>
      </c>
      <c r="Y105" s="782"/>
      <c r="Z105" s="789"/>
      <c r="AA105" s="362"/>
      <c r="AB105" s="363" t="s">
        <v>317</v>
      </c>
      <c r="AC105" s="364"/>
      <c r="AD105" s="365" t="s">
        <v>318</v>
      </c>
    </row>
    <row r="106" spans="1:30" s="351" customFormat="1" ht="15.75" customHeight="1">
      <c r="A106" s="783"/>
      <c r="B106" s="784"/>
      <c r="C106" s="798" t="s">
        <v>321</v>
      </c>
      <c r="D106" s="799"/>
      <c r="E106" s="799"/>
      <c r="F106" s="799"/>
      <c r="G106" s="800"/>
      <c r="H106" s="801" t="s">
        <v>322</v>
      </c>
      <c r="I106" s="799"/>
      <c r="J106" s="800"/>
      <c r="K106" s="801" t="s">
        <v>323</v>
      </c>
      <c r="L106" s="799"/>
      <c r="M106" s="799"/>
      <c r="N106" s="802"/>
      <c r="P106" s="352"/>
      <c r="Q106" s="783"/>
      <c r="R106" s="784"/>
      <c r="S106" s="798" t="s">
        <v>321</v>
      </c>
      <c r="T106" s="799"/>
      <c r="U106" s="799"/>
      <c r="V106" s="799"/>
      <c r="W106" s="800"/>
      <c r="X106" s="801" t="s">
        <v>322</v>
      </c>
      <c r="Y106" s="799"/>
      <c r="Z106" s="800"/>
      <c r="AA106" s="801" t="s">
        <v>323</v>
      </c>
      <c r="AB106" s="799"/>
      <c r="AC106" s="799"/>
      <c r="AD106" s="802"/>
    </row>
    <row r="107" spans="1:30" s="351" customFormat="1" ht="24.75" customHeight="1" thickBot="1">
      <c r="A107" s="785"/>
      <c r="B107" s="786"/>
      <c r="C107" s="790"/>
      <c r="D107" s="791"/>
      <c r="E107" s="791"/>
      <c r="F107" s="791"/>
      <c r="G107" s="792"/>
      <c r="H107" s="793"/>
      <c r="I107" s="794"/>
      <c r="J107" s="795"/>
      <c r="K107" s="796"/>
      <c r="L107" s="791"/>
      <c r="M107" s="791"/>
      <c r="N107" s="797"/>
      <c r="P107" s="352"/>
      <c r="Q107" s="785"/>
      <c r="R107" s="786"/>
      <c r="S107" s="790"/>
      <c r="T107" s="791"/>
      <c r="U107" s="791"/>
      <c r="V107" s="791"/>
      <c r="W107" s="792"/>
      <c r="X107" s="793"/>
      <c r="Y107" s="794"/>
      <c r="Z107" s="795"/>
      <c r="AA107" s="796"/>
      <c r="AB107" s="791"/>
      <c r="AC107" s="791"/>
      <c r="AD107" s="797"/>
    </row>
    <row r="108" spans="1:30" s="351" customFormat="1" ht="15" customHeight="1">
      <c r="A108" s="763" t="s">
        <v>325</v>
      </c>
      <c r="B108" s="764"/>
      <c r="C108" s="366" t="s">
        <v>326</v>
      </c>
      <c r="D108" s="366"/>
      <c r="E108" s="767" t="s">
        <v>327</v>
      </c>
      <c r="F108" s="768"/>
      <c r="G108" s="769"/>
      <c r="H108" s="767" t="s">
        <v>322</v>
      </c>
      <c r="I108" s="769"/>
      <c r="J108" s="770" t="s">
        <v>264</v>
      </c>
      <c r="K108" s="771"/>
      <c r="L108" s="767" t="s">
        <v>328</v>
      </c>
      <c r="M108" s="768"/>
      <c r="N108" s="772"/>
      <c r="P108" s="352"/>
      <c r="Q108" s="763" t="s">
        <v>325</v>
      </c>
      <c r="R108" s="764"/>
      <c r="S108" s="366" t="s">
        <v>326</v>
      </c>
      <c r="T108" s="366"/>
      <c r="U108" s="767" t="s">
        <v>327</v>
      </c>
      <c r="V108" s="768"/>
      <c r="W108" s="769"/>
      <c r="X108" s="767" t="s">
        <v>322</v>
      </c>
      <c r="Y108" s="769"/>
      <c r="Z108" s="770" t="s">
        <v>264</v>
      </c>
      <c r="AA108" s="771"/>
      <c r="AB108" s="767" t="s">
        <v>328</v>
      </c>
      <c r="AC108" s="768"/>
      <c r="AD108" s="772"/>
    </row>
    <row r="109" spans="1:30" s="351" customFormat="1" ht="22.5" customHeight="1">
      <c r="A109" s="765"/>
      <c r="B109" s="766"/>
      <c r="C109" s="773"/>
      <c r="D109" s="774"/>
      <c r="E109" s="775"/>
      <c r="F109" s="776"/>
      <c r="G109" s="777"/>
      <c r="H109" s="741"/>
      <c r="I109" s="742"/>
      <c r="J109" s="778"/>
      <c r="K109" s="779"/>
      <c r="L109" s="775"/>
      <c r="M109" s="776"/>
      <c r="N109" s="780"/>
      <c r="P109" s="352"/>
      <c r="Q109" s="765"/>
      <c r="R109" s="766"/>
      <c r="S109" s="773"/>
      <c r="T109" s="774"/>
      <c r="U109" s="775"/>
      <c r="V109" s="776"/>
      <c r="W109" s="777"/>
      <c r="X109" s="741"/>
      <c r="Y109" s="742"/>
      <c r="Z109" s="778"/>
      <c r="AA109" s="779"/>
      <c r="AB109" s="775"/>
      <c r="AC109" s="776"/>
      <c r="AD109" s="780"/>
    </row>
    <row r="110" spans="1:30" s="351" customFormat="1" ht="22.5" customHeight="1">
      <c r="A110" s="765"/>
      <c r="B110" s="766"/>
      <c r="C110" s="773"/>
      <c r="D110" s="774"/>
      <c r="E110" s="775"/>
      <c r="F110" s="776"/>
      <c r="G110" s="777"/>
      <c r="H110" s="741"/>
      <c r="I110" s="742"/>
      <c r="J110" s="778"/>
      <c r="K110" s="779"/>
      <c r="L110" s="775"/>
      <c r="M110" s="776"/>
      <c r="N110" s="780"/>
      <c r="P110" s="352"/>
      <c r="Q110" s="765"/>
      <c r="R110" s="766"/>
      <c r="S110" s="773"/>
      <c r="T110" s="774"/>
      <c r="U110" s="775"/>
      <c r="V110" s="776"/>
      <c r="W110" s="777"/>
      <c r="X110" s="741"/>
      <c r="Y110" s="742"/>
      <c r="Z110" s="778"/>
      <c r="AA110" s="779"/>
      <c r="AB110" s="775"/>
      <c r="AC110" s="776"/>
      <c r="AD110" s="780"/>
    </row>
    <row r="111" spans="1:30" s="351" customFormat="1" ht="22.5" customHeight="1" thickBot="1">
      <c r="A111" s="765"/>
      <c r="B111" s="766"/>
      <c r="C111" s="761"/>
      <c r="D111" s="762"/>
      <c r="E111" s="738"/>
      <c r="F111" s="739"/>
      <c r="G111" s="740"/>
      <c r="H111" s="741"/>
      <c r="I111" s="742"/>
      <c r="J111" s="743"/>
      <c r="K111" s="744"/>
      <c r="L111" s="738"/>
      <c r="M111" s="739"/>
      <c r="N111" s="760"/>
      <c r="P111" s="352"/>
      <c r="Q111" s="765"/>
      <c r="R111" s="766"/>
      <c r="S111" s="761"/>
      <c r="T111" s="762"/>
      <c r="U111" s="738"/>
      <c r="V111" s="739"/>
      <c r="W111" s="740"/>
      <c r="X111" s="741"/>
      <c r="Y111" s="742"/>
      <c r="Z111" s="743"/>
      <c r="AA111" s="744"/>
      <c r="AB111" s="738"/>
      <c r="AC111" s="739"/>
      <c r="AD111" s="760"/>
    </row>
    <row r="112" spans="1:30" s="351" customFormat="1" ht="22.5" customHeight="1" thickBot="1">
      <c r="A112" s="758" t="s">
        <v>329</v>
      </c>
      <c r="B112" s="759"/>
      <c r="C112" s="748"/>
      <c r="D112" s="749"/>
      <c r="E112" s="750"/>
      <c r="F112" s="750"/>
      <c r="G112" s="751"/>
      <c r="H112" s="752" t="s">
        <v>330</v>
      </c>
      <c r="I112" s="753"/>
      <c r="J112" s="753"/>
      <c r="K112" s="754"/>
      <c r="L112" s="755"/>
      <c r="M112" s="756"/>
      <c r="N112" s="757"/>
      <c r="P112" s="352"/>
      <c r="Q112" s="758" t="s">
        <v>331</v>
      </c>
      <c r="R112" s="759"/>
      <c r="S112" s="748"/>
      <c r="T112" s="749"/>
      <c r="U112" s="750"/>
      <c r="V112" s="750"/>
      <c r="W112" s="751"/>
      <c r="X112" s="752" t="s">
        <v>330</v>
      </c>
      <c r="Y112" s="753"/>
      <c r="Z112" s="753"/>
      <c r="AA112" s="754"/>
      <c r="AB112" s="755"/>
      <c r="AC112" s="756"/>
      <c r="AD112" s="757"/>
    </row>
    <row r="113" spans="1:30" s="351" customFormat="1" ht="22.5" customHeight="1" thickBot="1">
      <c r="A113" s="729" t="s">
        <v>332</v>
      </c>
      <c r="B113" s="730"/>
      <c r="C113" s="730"/>
      <c r="D113" s="730"/>
      <c r="E113" s="730"/>
      <c r="F113" s="731"/>
      <c r="G113" s="732" t="s">
        <v>333</v>
      </c>
      <c r="H113" s="733"/>
      <c r="I113" s="734"/>
      <c r="J113" s="735"/>
      <c r="K113" s="732" t="s">
        <v>334</v>
      </c>
      <c r="L113" s="733"/>
      <c r="M113" s="736"/>
      <c r="N113" s="737"/>
      <c r="P113" s="352"/>
      <c r="Q113" s="729" t="s">
        <v>335</v>
      </c>
      <c r="R113" s="730"/>
      <c r="S113" s="730"/>
      <c r="T113" s="730"/>
      <c r="U113" s="731"/>
      <c r="V113" s="732" t="s">
        <v>333</v>
      </c>
      <c r="W113" s="733"/>
      <c r="X113" s="734"/>
      <c r="Y113" s="735"/>
      <c r="Z113" s="732"/>
      <c r="AA113" s="745"/>
      <c r="AB113" s="367"/>
      <c r="AC113" s="746"/>
      <c r="AD113" s="747"/>
    </row>
    <row r="114" spans="1:29" s="351" customFormat="1" ht="7.5" customHeight="1">
      <c r="A114" s="368"/>
      <c r="B114" s="368"/>
      <c r="C114" s="369"/>
      <c r="D114" s="369"/>
      <c r="E114" s="369"/>
      <c r="F114" s="369"/>
      <c r="G114" s="369"/>
      <c r="H114" s="369"/>
      <c r="I114" s="369"/>
      <c r="J114" s="369"/>
      <c r="K114" s="369"/>
      <c r="L114" s="369"/>
      <c r="M114" s="369"/>
      <c r="N114" s="725"/>
      <c r="P114" s="352"/>
      <c r="Q114" s="370"/>
      <c r="R114" s="370"/>
      <c r="S114" s="371"/>
      <c r="T114" s="371"/>
      <c r="U114" s="371"/>
      <c r="V114" s="371"/>
      <c r="W114" s="370"/>
      <c r="X114" s="371"/>
      <c r="Y114" s="371"/>
      <c r="Z114" s="371"/>
      <c r="AA114" s="372"/>
      <c r="AB114" s="727"/>
      <c r="AC114" s="727"/>
    </row>
    <row r="115" spans="1:29" s="351" customFormat="1" ht="13.5">
      <c r="A115" s="373" t="s">
        <v>336</v>
      </c>
      <c r="B115" s="373"/>
      <c r="C115" s="374"/>
      <c r="D115" s="374"/>
      <c r="E115" s="374"/>
      <c r="F115" s="374"/>
      <c r="G115" s="374"/>
      <c r="H115" s="374"/>
      <c r="I115" s="374"/>
      <c r="J115" s="374"/>
      <c r="K115" s="374"/>
      <c r="N115" s="726"/>
      <c r="P115" s="352"/>
      <c r="Q115" s="373" t="s">
        <v>336</v>
      </c>
      <c r="R115" s="373"/>
      <c r="S115" s="374"/>
      <c r="T115" s="371"/>
      <c r="U115" s="371"/>
      <c r="V115" s="371"/>
      <c r="W115" s="371"/>
      <c r="X115" s="371"/>
      <c r="Y115" s="371"/>
      <c r="Z115" s="371"/>
      <c r="AA115" s="372"/>
      <c r="AB115" s="728"/>
      <c r="AC115" s="728"/>
    </row>
    <row r="116" spans="1:29" s="351" customFormat="1" ht="13.5">
      <c r="A116" s="373" t="s">
        <v>337</v>
      </c>
      <c r="B116" s="373"/>
      <c r="C116" s="374"/>
      <c r="D116" s="374"/>
      <c r="E116" s="374"/>
      <c r="F116" s="374"/>
      <c r="G116" s="374"/>
      <c r="H116" s="373"/>
      <c r="I116" s="374"/>
      <c r="J116" s="374"/>
      <c r="K116" s="374"/>
      <c r="N116" s="726"/>
      <c r="P116" s="352"/>
      <c r="Q116" s="373" t="s">
        <v>337</v>
      </c>
      <c r="R116" s="373"/>
      <c r="S116" s="374"/>
      <c r="T116" s="372"/>
      <c r="U116" s="372"/>
      <c r="V116" s="372"/>
      <c r="W116" s="372"/>
      <c r="X116" s="372"/>
      <c r="Y116" s="372"/>
      <c r="Z116" s="372"/>
      <c r="AA116" s="372"/>
      <c r="AB116" s="728"/>
      <c r="AC116" s="728"/>
    </row>
    <row r="117" spans="1:29" s="351" customFormat="1" ht="47.25" customHeight="1">
      <c r="A117" s="373"/>
      <c r="B117" s="373"/>
      <c r="C117" s="374"/>
      <c r="D117" s="374"/>
      <c r="E117" s="374"/>
      <c r="F117" s="374"/>
      <c r="G117" s="374"/>
      <c r="H117" s="374"/>
      <c r="I117" s="374"/>
      <c r="J117" s="374"/>
      <c r="K117" s="374"/>
      <c r="N117" s="726"/>
      <c r="P117" s="352"/>
      <c r="AB117" s="728"/>
      <c r="AC117" s="728"/>
    </row>
    <row r="118" spans="1:29" s="351" customFormat="1" ht="42" customHeight="1">
      <c r="A118" s="803" t="s">
        <v>309</v>
      </c>
      <c r="B118" s="803"/>
      <c r="C118" s="803"/>
      <c r="D118" s="803"/>
      <c r="E118" s="803"/>
      <c r="F118" s="803"/>
      <c r="G118" s="803"/>
      <c r="H118" s="803"/>
      <c r="I118" s="803"/>
      <c r="J118" s="803"/>
      <c r="K118" s="803"/>
      <c r="L118" s="803"/>
      <c r="M118" s="803"/>
      <c r="N118" s="803"/>
      <c r="P118" s="352"/>
      <c r="Q118" s="803" t="s">
        <v>310</v>
      </c>
      <c r="R118" s="803"/>
      <c r="S118" s="803"/>
      <c r="T118" s="803"/>
      <c r="U118" s="803"/>
      <c r="V118" s="803"/>
      <c r="W118" s="803"/>
      <c r="X118" s="803"/>
      <c r="Y118" s="803"/>
      <c r="Z118" s="803"/>
      <c r="AA118" s="803"/>
      <c r="AB118" s="803"/>
      <c r="AC118" s="803"/>
    </row>
    <row r="119" spans="1:29" s="351" customFormat="1" ht="23.25" customHeight="1" thickBot="1">
      <c r="A119" s="353"/>
      <c r="B119" s="354"/>
      <c r="D119" s="804"/>
      <c r="E119" s="804"/>
      <c r="F119" s="804"/>
      <c r="G119" s="804"/>
      <c r="H119" s="804"/>
      <c r="I119" s="804"/>
      <c r="J119" s="804"/>
      <c r="K119" s="804"/>
      <c r="L119" s="805" t="s">
        <v>255</v>
      </c>
      <c r="M119" s="805"/>
      <c r="N119" s="805"/>
      <c r="P119" s="352"/>
      <c r="Q119" s="806"/>
      <c r="R119" s="806"/>
      <c r="S119" s="806"/>
      <c r="T119" s="804"/>
      <c r="U119" s="804"/>
      <c r="V119" s="804"/>
      <c r="W119" s="804"/>
      <c r="X119" s="804"/>
      <c r="Y119" s="804"/>
      <c r="Z119" s="804"/>
      <c r="AA119" s="805" t="s">
        <v>255</v>
      </c>
      <c r="AB119" s="805"/>
      <c r="AC119" s="805"/>
    </row>
    <row r="120" spans="1:30" s="358" customFormat="1" ht="15" customHeight="1">
      <c r="A120" s="355" t="s">
        <v>311</v>
      </c>
      <c r="B120" s="356"/>
      <c r="C120" s="357" t="s">
        <v>271</v>
      </c>
      <c r="D120" s="807">
        <f>'②選手情報入力'!$E$17</f>
        <v>0</v>
      </c>
      <c r="E120" s="808"/>
      <c r="F120" s="808"/>
      <c r="G120" s="808"/>
      <c r="H120" s="809"/>
      <c r="I120" s="814" t="s">
        <v>312</v>
      </c>
      <c r="J120" s="815"/>
      <c r="K120" s="817">
        <f>'①団体情報入力'!$D$5</f>
        <v>0</v>
      </c>
      <c r="L120" s="818"/>
      <c r="M120" s="818"/>
      <c r="N120" s="819"/>
      <c r="P120" s="359"/>
      <c r="Q120" s="355" t="s">
        <v>311</v>
      </c>
      <c r="R120" s="356"/>
      <c r="S120" s="357" t="s">
        <v>271</v>
      </c>
      <c r="T120" s="807">
        <f>'②選手情報入力'!$E$17</f>
        <v>0</v>
      </c>
      <c r="U120" s="808"/>
      <c r="V120" s="808"/>
      <c r="W120" s="808"/>
      <c r="X120" s="809"/>
      <c r="Y120" s="814" t="s">
        <v>312</v>
      </c>
      <c r="Z120" s="815"/>
      <c r="AA120" s="817">
        <f>'①団体情報入力'!$D$5</f>
        <v>0</v>
      </c>
      <c r="AB120" s="818"/>
      <c r="AC120" s="818"/>
      <c r="AD120" s="819"/>
    </row>
    <row r="121" spans="1:30" s="351" customFormat="1" ht="35.25" customHeight="1" thickBot="1">
      <c r="A121" s="810">
        <f>IF('②選手情報入力'!$B$17="","",'②選手情報入力'!$B$17)</f>
      </c>
      <c r="B121" s="811"/>
      <c r="C121" s="360" t="s">
        <v>286</v>
      </c>
      <c r="D121" s="812">
        <f>'②選手情報入力'!$D$17</f>
        <v>0</v>
      </c>
      <c r="E121" s="813"/>
      <c r="F121" s="813"/>
      <c r="G121" s="813"/>
      <c r="H121" s="811"/>
      <c r="I121" s="758"/>
      <c r="J121" s="816"/>
      <c r="K121" s="820"/>
      <c r="L121" s="821"/>
      <c r="M121" s="821"/>
      <c r="N121" s="822"/>
      <c r="P121" s="352"/>
      <c r="Q121" s="810">
        <f>IF('②選手情報入力'!$B$17="","",'②選手情報入力'!$B$17)</f>
      </c>
      <c r="R121" s="811"/>
      <c r="S121" s="360" t="s">
        <v>286</v>
      </c>
      <c r="T121" s="812">
        <f>'②選手情報入力'!$D$17</f>
        <v>0</v>
      </c>
      <c r="U121" s="813"/>
      <c r="V121" s="813"/>
      <c r="W121" s="813"/>
      <c r="X121" s="811"/>
      <c r="Y121" s="758"/>
      <c r="Z121" s="816"/>
      <c r="AA121" s="820"/>
      <c r="AB121" s="821"/>
      <c r="AC121" s="821"/>
      <c r="AD121" s="822"/>
    </row>
    <row r="122" spans="1:30" s="351" customFormat="1" ht="30" customHeight="1">
      <c r="A122" s="781" t="s">
        <v>313</v>
      </c>
      <c r="B122" s="782"/>
      <c r="C122" s="781" t="s">
        <v>314</v>
      </c>
      <c r="D122" s="782"/>
      <c r="E122" s="787">
        <f>'②選手情報入力'!$J$17</f>
        <v>0</v>
      </c>
      <c r="F122" s="787"/>
      <c r="G122" s="361" t="s">
        <v>315</v>
      </c>
      <c r="H122" s="788" t="s">
        <v>316</v>
      </c>
      <c r="I122" s="782"/>
      <c r="J122" s="789"/>
      <c r="K122" s="362"/>
      <c r="L122" s="363" t="s">
        <v>317</v>
      </c>
      <c r="M122" s="364"/>
      <c r="N122" s="365" t="s">
        <v>318</v>
      </c>
      <c r="P122" s="352"/>
      <c r="Q122" s="781" t="s">
        <v>313</v>
      </c>
      <c r="R122" s="782"/>
      <c r="S122" s="781" t="s">
        <v>314</v>
      </c>
      <c r="T122" s="782"/>
      <c r="U122" s="787">
        <f>'②選手情報入力'!$J$17</f>
        <v>0</v>
      </c>
      <c r="V122" s="787"/>
      <c r="W122" s="361" t="s">
        <v>315</v>
      </c>
      <c r="X122" s="788" t="s">
        <v>316</v>
      </c>
      <c r="Y122" s="782"/>
      <c r="Z122" s="789"/>
      <c r="AA122" s="362"/>
      <c r="AB122" s="363" t="s">
        <v>317</v>
      </c>
      <c r="AC122" s="364"/>
      <c r="AD122" s="365" t="s">
        <v>318</v>
      </c>
    </row>
    <row r="123" spans="1:30" s="351" customFormat="1" ht="15.75" customHeight="1">
      <c r="A123" s="783"/>
      <c r="B123" s="784"/>
      <c r="C123" s="798" t="s">
        <v>321</v>
      </c>
      <c r="D123" s="799"/>
      <c r="E123" s="799"/>
      <c r="F123" s="799"/>
      <c r="G123" s="800"/>
      <c r="H123" s="801" t="s">
        <v>322</v>
      </c>
      <c r="I123" s="799"/>
      <c r="J123" s="800"/>
      <c r="K123" s="801" t="s">
        <v>323</v>
      </c>
      <c r="L123" s="799"/>
      <c r="M123" s="799"/>
      <c r="N123" s="802"/>
      <c r="P123" s="352"/>
      <c r="Q123" s="783"/>
      <c r="R123" s="784"/>
      <c r="S123" s="798" t="s">
        <v>321</v>
      </c>
      <c r="T123" s="799"/>
      <c r="U123" s="799"/>
      <c r="V123" s="799"/>
      <c r="W123" s="800"/>
      <c r="X123" s="801" t="s">
        <v>322</v>
      </c>
      <c r="Y123" s="799"/>
      <c r="Z123" s="800"/>
      <c r="AA123" s="801" t="s">
        <v>323</v>
      </c>
      <c r="AB123" s="799"/>
      <c r="AC123" s="799"/>
      <c r="AD123" s="802"/>
    </row>
    <row r="124" spans="1:30" s="351" customFormat="1" ht="24.75" customHeight="1" thickBot="1">
      <c r="A124" s="785"/>
      <c r="B124" s="786"/>
      <c r="C124" s="790"/>
      <c r="D124" s="791"/>
      <c r="E124" s="791"/>
      <c r="F124" s="791"/>
      <c r="G124" s="792"/>
      <c r="H124" s="793"/>
      <c r="I124" s="794"/>
      <c r="J124" s="795"/>
      <c r="K124" s="796"/>
      <c r="L124" s="791"/>
      <c r="M124" s="791"/>
      <c r="N124" s="797"/>
      <c r="P124" s="352"/>
      <c r="Q124" s="785"/>
      <c r="R124" s="786"/>
      <c r="S124" s="790"/>
      <c r="T124" s="791"/>
      <c r="U124" s="791"/>
      <c r="V124" s="791"/>
      <c r="W124" s="792"/>
      <c r="X124" s="793"/>
      <c r="Y124" s="794"/>
      <c r="Z124" s="795"/>
      <c r="AA124" s="796"/>
      <c r="AB124" s="791"/>
      <c r="AC124" s="791"/>
      <c r="AD124" s="797"/>
    </row>
    <row r="125" spans="1:30" s="351" customFormat="1" ht="15" customHeight="1">
      <c r="A125" s="763" t="s">
        <v>325</v>
      </c>
      <c r="B125" s="764"/>
      <c r="C125" s="366" t="s">
        <v>326</v>
      </c>
      <c r="D125" s="366"/>
      <c r="E125" s="767" t="s">
        <v>327</v>
      </c>
      <c r="F125" s="768"/>
      <c r="G125" s="769"/>
      <c r="H125" s="767" t="s">
        <v>322</v>
      </c>
      <c r="I125" s="769"/>
      <c r="J125" s="770" t="s">
        <v>264</v>
      </c>
      <c r="K125" s="771"/>
      <c r="L125" s="767" t="s">
        <v>328</v>
      </c>
      <c r="M125" s="768"/>
      <c r="N125" s="772"/>
      <c r="P125" s="352"/>
      <c r="Q125" s="763" t="s">
        <v>325</v>
      </c>
      <c r="R125" s="764"/>
      <c r="S125" s="366" t="s">
        <v>326</v>
      </c>
      <c r="T125" s="366"/>
      <c r="U125" s="767" t="s">
        <v>327</v>
      </c>
      <c r="V125" s="768"/>
      <c r="W125" s="769"/>
      <c r="X125" s="767" t="s">
        <v>322</v>
      </c>
      <c r="Y125" s="769"/>
      <c r="Z125" s="770" t="s">
        <v>264</v>
      </c>
      <c r="AA125" s="771"/>
      <c r="AB125" s="767" t="s">
        <v>328</v>
      </c>
      <c r="AC125" s="768"/>
      <c r="AD125" s="772"/>
    </row>
    <row r="126" spans="1:30" s="351" customFormat="1" ht="22.5" customHeight="1">
      <c r="A126" s="765"/>
      <c r="B126" s="766"/>
      <c r="C126" s="773"/>
      <c r="D126" s="774"/>
      <c r="E126" s="775"/>
      <c r="F126" s="776"/>
      <c r="G126" s="777"/>
      <c r="H126" s="741"/>
      <c r="I126" s="742"/>
      <c r="J126" s="778"/>
      <c r="K126" s="779"/>
      <c r="L126" s="775"/>
      <c r="M126" s="776"/>
      <c r="N126" s="780"/>
      <c r="P126" s="352"/>
      <c r="Q126" s="765"/>
      <c r="R126" s="766"/>
      <c r="S126" s="773"/>
      <c r="T126" s="774"/>
      <c r="U126" s="775"/>
      <c r="V126" s="776"/>
      <c r="W126" s="777"/>
      <c r="X126" s="741"/>
      <c r="Y126" s="742"/>
      <c r="Z126" s="778"/>
      <c r="AA126" s="779"/>
      <c r="AB126" s="775"/>
      <c r="AC126" s="776"/>
      <c r="AD126" s="780"/>
    </row>
    <row r="127" spans="1:30" s="351" customFormat="1" ht="22.5" customHeight="1">
      <c r="A127" s="765"/>
      <c r="B127" s="766"/>
      <c r="C127" s="773"/>
      <c r="D127" s="774"/>
      <c r="E127" s="775"/>
      <c r="F127" s="776"/>
      <c r="G127" s="777"/>
      <c r="H127" s="741"/>
      <c r="I127" s="742"/>
      <c r="J127" s="778"/>
      <c r="K127" s="779"/>
      <c r="L127" s="775"/>
      <c r="M127" s="776"/>
      <c r="N127" s="780"/>
      <c r="P127" s="352"/>
      <c r="Q127" s="765"/>
      <c r="R127" s="766"/>
      <c r="S127" s="773"/>
      <c r="T127" s="774"/>
      <c r="U127" s="775"/>
      <c r="V127" s="776"/>
      <c r="W127" s="777"/>
      <c r="X127" s="741"/>
      <c r="Y127" s="742"/>
      <c r="Z127" s="778"/>
      <c r="AA127" s="779"/>
      <c r="AB127" s="775"/>
      <c r="AC127" s="776"/>
      <c r="AD127" s="780"/>
    </row>
    <row r="128" spans="1:30" s="351" customFormat="1" ht="22.5" customHeight="1" thickBot="1">
      <c r="A128" s="765"/>
      <c r="B128" s="766"/>
      <c r="C128" s="761"/>
      <c r="D128" s="762"/>
      <c r="E128" s="738"/>
      <c r="F128" s="739"/>
      <c r="G128" s="740"/>
      <c r="H128" s="741"/>
      <c r="I128" s="742"/>
      <c r="J128" s="743"/>
      <c r="K128" s="744"/>
      <c r="L128" s="738"/>
      <c r="M128" s="739"/>
      <c r="N128" s="760"/>
      <c r="P128" s="352"/>
      <c r="Q128" s="765"/>
      <c r="R128" s="766"/>
      <c r="S128" s="761"/>
      <c r="T128" s="762"/>
      <c r="U128" s="738"/>
      <c r="V128" s="739"/>
      <c r="W128" s="740"/>
      <c r="X128" s="741"/>
      <c r="Y128" s="742"/>
      <c r="Z128" s="743"/>
      <c r="AA128" s="744"/>
      <c r="AB128" s="738"/>
      <c r="AC128" s="739"/>
      <c r="AD128" s="760"/>
    </row>
    <row r="129" spans="1:30" s="351" customFormat="1" ht="22.5" customHeight="1" thickBot="1">
      <c r="A129" s="758" t="s">
        <v>329</v>
      </c>
      <c r="B129" s="759"/>
      <c r="C129" s="748"/>
      <c r="D129" s="749"/>
      <c r="E129" s="750"/>
      <c r="F129" s="750"/>
      <c r="G129" s="751"/>
      <c r="H129" s="752" t="s">
        <v>330</v>
      </c>
      <c r="I129" s="753"/>
      <c r="J129" s="753"/>
      <c r="K129" s="754"/>
      <c r="L129" s="755"/>
      <c r="M129" s="756"/>
      <c r="N129" s="757"/>
      <c r="P129" s="352"/>
      <c r="Q129" s="758" t="s">
        <v>331</v>
      </c>
      <c r="R129" s="759"/>
      <c r="S129" s="748"/>
      <c r="T129" s="749"/>
      <c r="U129" s="750"/>
      <c r="V129" s="750"/>
      <c r="W129" s="751"/>
      <c r="X129" s="752" t="s">
        <v>330</v>
      </c>
      <c r="Y129" s="753"/>
      <c r="Z129" s="753"/>
      <c r="AA129" s="754"/>
      <c r="AB129" s="755"/>
      <c r="AC129" s="756"/>
      <c r="AD129" s="757"/>
    </row>
    <row r="130" spans="1:30" s="351" customFormat="1" ht="22.5" customHeight="1" thickBot="1">
      <c r="A130" s="729" t="s">
        <v>332</v>
      </c>
      <c r="B130" s="730"/>
      <c r="C130" s="730"/>
      <c r="D130" s="730"/>
      <c r="E130" s="730"/>
      <c r="F130" s="731"/>
      <c r="G130" s="732" t="s">
        <v>333</v>
      </c>
      <c r="H130" s="733"/>
      <c r="I130" s="734"/>
      <c r="J130" s="735"/>
      <c r="K130" s="732" t="s">
        <v>334</v>
      </c>
      <c r="L130" s="733"/>
      <c r="M130" s="736"/>
      <c r="N130" s="737"/>
      <c r="P130" s="352"/>
      <c r="Q130" s="729" t="s">
        <v>335</v>
      </c>
      <c r="R130" s="730"/>
      <c r="S130" s="730"/>
      <c r="T130" s="730"/>
      <c r="U130" s="731"/>
      <c r="V130" s="732" t="s">
        <v>333</v>
      </c>
      <c r="W130" s="733"/>
      <c r="X130" s="734"/>
      <c r="Y130" s="735"/>
      <c r="Z130" s="732"/>
      <c r="AA130" s="745"/>
      <c r="AB130" s="367"/>
      <c r="AC130" s="746"/>
      <c r="AD130" s="747"/>
    </row>
    <row r="131" spans="1:29" s="351" customFormat="1" ht="7.5" customHeight="1">
      <c r="A131" s="368"/>
      <c r="B131" s="368"/>
      <c r="C131" s="369"/>
      <c r="D131" s="369"/>
      <c r="E131" s="369"/>
      <c r="F131" s="369"/>
      <c r="G131" s="369"/>
      <c r="H131" s="369"/>
      <c r="I131" s="369"/>
      <c r="J131" s="369"/>
      <c r="K131" s="369"/>
      <c r="L131" s="369"/>
      <c r="M131" s="369"/>
      <c r="N131"/>
      <c r="P131" s="352"/>
      <c r="Q131" s="370"/>
      <c r="R131" s="370"/>
      <c r="S131" s="371"/>
      <c r="T131" s="371"/>
      <c r="U131" s="371"/>
      <c r="V131" s="371"/>
      <c r="W131" s="370"/>
      <c r="X131" s="371"/>
      <c r="Y131" s="371"/>
      <c r="Z131" s="371"/>
      <c r="AA131" s="372"/>
      <c r="AB131"/>
      <c r="AC131"/>
    </row>
    <row r="132" spans="1:29" s="351" customFormat="1" ht="13.5">
      <c r="A132" s="373" t="s">
        <v>336</v>
      </c>
      <c r="B132" s="373"/>
      <c r="C132" s="374"/>
      <c r="D132" s="374"/>
      <c r="E132" s="374"/>
      <c r="F132" s="374"/>
      <c r="G132" s="374"/>
      <c r="H132" s="374"/>
      <c r="I132" s="374"/>
      <c r="J132" s="374"/>
      <c r="K132" s="374"/>
      <c r="N132"/>
      <c r="P132" s="352"/>
      <c r="Q132" s="373" t="s">
        <v>336</v>
      </c>
      <c r="R132" s="373"/>
      <c r="S132" s="374"/>
      <c r="T132" s="371"/>
      <c r="U132" s="371"/>
      <c r="V132" s="371"/>
      <c r="W132" s="371"/>
      <c r="X132" s="371"/>
      <c r="Y132" s="371"/>
      <c r="Z132" s="371"/>
      <c r="AA132" s="372"/>
      <c r="AB132"/>
      <c r="AC132"/>
    </row>
    <row r="133" spans="1:29" s="351" customFormat="1" ht="13.5">
      <c r="A133" s="373" t="s">
        <v>337</v>
      </c>
      <c r="B133" s="373"/>
      <c r="C133" s="374"/>
      <c r="D133" s="374"/>
      <c r="E133" s="374"/>
      <c r="F133" s="374"/>
      <c r="G133" s="374"/>
      <c r="H133" s="373"/>
      <c r="I133" s="374"/>
      <c r="J133" s="374"/>
      <c r="K133" s="374"/>
      <c r="N133"/>
      <c r="P133" s="352"/>
      <c r="Q133" s="373" t="s">
        <v>337</v>
      </c>
      <c r="R133" s="373"/>
      <c r="S133" s="374"/>
      <c r="T133" s="372"/>
      <c r="U133" s="372"/>
      <c r="V133" s="372"/>
      <c r="W133" s="372"/>
      <c r="X133" s="372"/>
      <c r="Y133" s="372"/>
      <c r="Z133" s="372"/>
      <c r="AA133" s="372"/>
      <c r="AB133"/>
      <c r="AC133"/>
    </row>
    <row r="134" spans="1:29" s="351" customFormat="1" ht="42" customHeight="1">
      <c r="A134" s="803" t="s">
        <v>309</v>
      </c>
      <c r="B134" s="803"/>
      <c r="C134" s="803"/>
      <c r="D134" s="803"/>
      <c r="E134" s="803"/>
      <c r="F134" s="803"/>
      <c r="G134" s="803"/>
      <c r="H134" s="803"/>
      <c r="I134" s="803"/>
      <c r="J134" s="803"/>
      <c r="K134" s="803"/>
      <c r="L134" s="803"/>
      <c r="M134" s="803"/>
      <c r="N134" s="803"/>
      <c r="P134" s="352"/>
      <c r="Q134" s="803" t="s">
        <v>310</v>
      </c>
      <c r="R134" s="803"/>
      <c r="S134" s="803"/>
      <c r="T134" s="803"/>
      <c r="U134" s="803"/>
      <c r="V134" s="803"/>
      <c r="W134" s="803"/>
      <c r="X134" s="803"/>
      <c r="Y134" s="803"/>
      <c r="Z134" s="803"/>
      <c r="AA134" s="803"/>
      <c r="AB134" s="803"/>
      <c r="AC134" s="803"/>
    </row>
    <row r="135" spans="1:29" s="351" customFormat="1" ht="23.25" customHeight="1" thickBot="1">
      <c r="A135" s="353"/>
      <c r="B135" s="354"/>
      <c r="D135" s="804"/>
      <c r="E135" s="804"/>
      <c r="F135" s="804"/>
      <c r="G135" s="804"/>
      <c r="H135" s="804"/>
      <c r="I135" s="804"/>
      <c r="J135" s="804"/>
      <c r="K135" s="804"/>
      <c r="L135" s="805" t="s">
        <v>255</v>
      </c>
      <c r="M135" s="805"/>
      <c r="N135" s="805"/>
      <c r="P135" s="352"/>
      <c r="Q135" s="806"/>
      <c r="R135" s="806"/>
      <c r="S135" s="806"/>
      <c r="T135" s="804"/>
      <c r="U135" s="804"/>
      <c r="V135" s="804"/>
      <c r="W135" s="804"/>
      <c r="X135" s="804"/>
      <c r="Y135" s="804"/>
      <c r="Z135" s="804"/>
      <c r="AA135" s="805" t="s">
        <v>255</v>
      </c>
      <c r="AB135" s="805"/>
      <c r="AC135" s="805"/>
    </row>
    <row r="136" spans="1:30" s="358" customFormat="1" ht="15" customHeight="1">
      <c r="A136" s="355" t="s">
        <v>311</v>
      </c>
      <c r="B136" s="356"/>
      <c r="C136" s="357" t="s">
        <v>271</v>
      </c>
      <c r="D136" s="807">
        <f>'②選手情報入力'!$E$18</f>
        <v>0</v>
      </c>
      <c r="E136" s="808"/>
      <c r="F136" s="808"/>
      <c r="G136" s="808"/>
      <c r="H136" s="809"/>
      <c r="I136" s="814" t="s">
        <v>312</v>
      </c>
      <c r="J136" s="815"/>
      <c r="K136" s="817">
        <f>'①団体情報入力'!$D$5</f>
        <v>0</v>
      </c>
      <c r="L136" s="818"/>
      <c r="M136" s="818"/>
      <c r="N136" s="819"/>
      <c r="P136" s="359"/>
      <c r="Q136" s="355" t="s">
        <v>311</v>
      </c>
      <c r="R136" s="356"/>
      <c r="S136" s="357" t="s">
        <v>271</v>
      </c>
      <c r="T136" s="807">
        <f>'②選手情報入力'!$E$18</f>
        <v>0</v>
      </c>
      <c r="U136" s="808"/>
      <c r="V136" s="808"/>
      <c r="W136" s="808"/>
      <c r="X136" s="809"/>
      <c r="Y136" s="814" t="s">
        <v>312</v>
      </c>
      <c r="Z136" s="815"/>
      <c r="AA136" s="817">
        <f>'①団体情報入力'!$D$5</f>
        <v>0</v>
      </c>
      <c r="AB136" s="818"/>
      <c r="AC136" s="818"/>
      <c r="AD136" s="819"/>
    </row>
    <row r="137" spans="1:30" s="351" customFormat="1" ht="35.25" customHeight="1" thickBot="1">
      <c r="A137" s="810">
        <f>IF('②選手情報入力'!$B$18="","",'②選手情報入力'!$B$18)</f>
      </c>
      <c r="B137" s="811"/>
      <c r="C137" s="360" t="s">
        <v>286</v>
      </c>
      <c r="D137" s="812">
        <f>'②選手情報入力'!$D$18</f>
        <v>0</v>
      </c>
      <c r="E137" s="813"/>
      <c r="F137" s="813"/>
      <c r="G137" s="813"/>
      <c r="H137" s="811"/>
      <c r="I137" s="758"/>
      <c r="J137" s="816"/>
      <c r="K137" s="820"/>
      <c r="L137" s="821"/>
      <c r="M137" s="821"/>
      <c r="N137" s="822"/>
      <c r="P137" s="352"/>
      <c r="Q137" s="810">
        <f>IF('②選手情報入力'!$B$18="","",'②選手情報入力'!$B$18)</f>
      </c>
      <c r="R137" s="811"/>
      <c r="S137" s="360" t="s">
        <v>286</v>
      </c>
      <c r="T137" s="812">
        <f>'②選手情報入力'!$D$18</f>
        <v>0</v>
      </c>
      <c r="U137" s="813"/>
      <c r="V137" s="813"/>
      <c r="W137" s="813"/>
      <c r="X137" s="811"/>
      <c r="Y137" s="758"/>
      <c r="Z137" s="816"/>
      <c r="AA137" s="820"/>
      <c r="AB137" s="821"/>
      <c r="AC137" s="821"/>
      <c r="AD137" s="822"/>
    </row>
    <row r="138" spans="1:30" s="351" customFormat="1" ht="30" customHeight="1">
      <c r="A138" s="781" t="s">
        <v>313</v>
      </c>
      <c r="B138" s="782"/>
      <c r="C138" s="781" t="s">
        <v>314</v>
      </c>
      <c r="D138" s="782"/>
      <c r="E138" s="787">
        <f>'②選手情報入力'!$J$18</f>
        <v>0</v>
      </c>
      <c r="F138" s="787"/>
      <c r="G138" s="361" t="s">
        <v>315</v>
      </c>
      <c r="H138" s="788" t="s">
        <v>316</v>
      </c>
      <c r="I138" s="782"/>
      <c r="J138" s="789"/>
      <c r="K138" s="362"/>
      <c r="L138" s="363" t="s">
        <v>317</v>
      </c>
      <c r="M138" s="364"/>
      <c r="N138" s="365" t="s">
        <v>318</v>
      </c>
      <c r="P138" s="352"/>
      <c r="Q138" s="781" t="s">
        <v>313</v>
      </c>
      <c r="R138" s="782"/>
      <c r="S138" s="781" t="s">
        <v>314</v>
      </c>
      <c r="T138" s="782"/>
      <c r="U138" s="787">
        <f>'②選手情報入力'!$J$18</f>
        <v>0</v>
      </c>
      <c r="V138" s="787"/>
      <c r="W138" s="361" t="s">
        <v>315</v>
      </c>
      <c r="X138" s="788" t="s">
        <v>316</v>
      </c>
      <c r="Y138" s="782"/>
      <c r="Z138" s="789"/>
      <c r="AA138" s="362"/>
      <c r="AB138" s="363" t="s">
        <v>317</v>
      </c>
      <c r="AC138" s="364"/>
      <c r="AD138" s="365" t="s">
        <v>318</v>
      </c>
    </row>
    <row r="139" spans="1:30" s="351" customFormat="1" ht="15.75" customHeight="1">
      <c r="A139" s="783"/>
      <c r="B139" s="784"/>
      <c r="C139" s="798" t="s">
        <v>321</v>
      </c>
      <c r="D139" s="799"/>
      <c r="E139" s="799"/>
      <c r="F139" s="799"/>
      <c r="G139" s="800"/>
      <c r="H139" s="801" t="s">
        <v>322</v>
      </c>
      <c r="I139" s="799"/>
      <c r="J139" s="800"/>
      <c r="K139" s="801" t="s">
        <v>323</v>
      </c>
      <c r="L139" s="799"/>
      <c r="M139" s="799"/>
      <c r="N139" s="802"/>
      <c r="P139" s="352"/>
      <c r="Q139" s="783"/>
      <c r="R139" s="784"/>
      <c r="S139" s="798" t="s">
        <v>321</v>
      </c>
      <c r="T139" s="799"/>
      <c r="U139" s="799"/>
      <c r="V139" s="799"/>
      <c r="W139" s="800"/>
      <c r="X139" s="801" t="s">
        <v>322</v>
      </c>
      <c r="Y139" s="799"/>
      <c r="Z139" s="800"/>
      <c r="AA139" s="801" t="s">
        <v>323</v>
      </c>
      <c r="AB139" s="799"/>
      <c r="AC139" s="799"/>
      <c r="AD139" s="802"/>
    </row>
    <row r="140" spans="1:30" s="351" customFormat="1" ht="24.75" customHeight="1" thickBot="1">
      <c r="A140" s="785"/>
      <c r="B140" s="786"/>
      <c r="C140" s="790"/>
      <c r="D140" s="791"/>
      <c r="E140" s="791"/>
      <c r="F140" s="791"/>
      <c r="G140" s="792"/>
      <c r="H140" s="793"/>
      <c r="I140" s="794"/>
      <c r="J140" s="795"/>
      <c r="K140" s="796"/>
      <c r="L140" s="791"/>
      <c r="M140" s="791"/>
      <c r="N140" s="797"/>
      <c r="P140" s="352"/>
      <c r="Q140" s="785"/>
      <c r="R140" s="786"/>
      <c r="S140" s="790"/>
      <c r="T140" s="791"/>
      <c r="U140" s="791"/>
      <c r="V140" s="791"/>
      <c r="W140" s="792"/>
      <c r="X140" s="793"/>
      <c r="Y140" s="794"/>
      <c r="Z140" s="795"/>
      <c r="AA140" s="796"/>
      <c r="AB140" s="791"/>
      <c r="AC140" s="791"/>
      <c r="AD140" s="797"/>
    </row>
    <row r="141" spans="1:30" s="351" customFormat="1" ht="15" customHeight="1">
      <c r="A141" s="763" t="s">
        <v>325</v>
      </c>
      <c r="B141" s="764"/>
      <c r="C141" s="366" t="s">
        <v>326</v>
      </c>
      <c r="D141" s="366"/>
      <c r="E141" s="767" t="s">
        <v>327</v>
      </c>
      <c r="F141" s="768"/>
      <c r="G141" s="769"/>
      <c r="H141" s="767" t="s">
        <v>322</v>
      </c>
      <c r="I141" s="769"/>
      <c r="J141" s="770" t="s">
        <v>264</v>
      </c>
      <c r="K141" s="771"/>
      <c r="L141" s="767" t="s">
        <v>328</v>
      </c>
      <c r="M141" s="768"/>
      <c r="N141" s="772"/>
      <c r="P141" s="352"/>
      <c r="Q141" s="763" t="s">
        <v>325</v>
      </c>
      <c r="R141" s="764"/>
      <c r="S141" s="366" t="s">
        <v>326</v>
      </c>
      <c r="T141" s="366"/>
      <c r="U141" s="767" t="s">
        <v>327</v>
      </c>
      <c r="V141" s="768"/>
      <c r="W141" s="769"/>
      <c r="X141" s="767" t="s">
        <v>322</v>
      </c>
      <c r="Y141" s="769"/>
      <c r="Z141" s="770" t="s">
        <v>264</v>
      </c>
      <c r="AA141" s="771"/>
      <c r="AB141" s="767" t="s">
        <v>328</v>
      </c>
      <c r="AC141" s="768"/>
      <c r="AD141" s="772"/>
    </row>
    <row r="142" spans="1:30" s="351" customFormat="1" ht="22.5" customHeight="1">
      <c r="A142" s="765"/>
      <c r="B142" s="766"/>
      <c r="C142" s="773"/>
      <c r="D142" s="774"/>
      <c r="E142" s="775"/>
      <c r="F142" s="776"/>
      <c r="G142" s="777"/>
      <c r="H142" s="741"/>
      <c r="I142" s="742"/>
      <c r="J142" s="778"/>
      <c r="K142" s="779"/>
      <c r="L142" s="775"/>
      <c r="M142" s="776"/>
      <c r="N142" s="780"/>
      <c r="P142" s="352"/>
      <c r="Q142" s="765"/>
      <c r="R142" s="766"/>
      <c r="S142" s="773"/>
      <c r="T142" s="774"/>
      <c r="U142" s="775"/>
      <c r="V142" s="776"/>
      <c r="W142" s="777"/>
      <c r="X142" s="741"/>
      <c r="Y142" s="742"/>
      <c r="Z142" s="778"/>
      <c r="AA142" s="779"/>
      <c r="AB142" s="775"/>
      <c r="AC142" s="776"/>
      <c r="AD142" s="780"/>
    </row>
    <row r="143" spans="1:30" s="351" customFormat="1" ht="22.5" customHeight="1">
      <c r="A143" s="765"/>
      <c r="B143" s="766"/>
      <c r="C143" s="773"/>
      <c r="D143" s="774"/>
      <c r="E143" s="775"/>
      <c r="F143" s="776"/>
      <c r="G143" s="777"/>
      <c r="H143" s="741"/>
      <c r="I143" s="742"/>
      <c r="J143" s="778"/>
      <c r="K143" s="779"/>
      <c r="L143" s="775"/>
      <c r="M143" s="776"/>
      <c r="N143" s="780"/>
      <c r="P143" s="352"/>
      <c r="Q143" s="765"/>
      <c r="R143" s="766"/>
      <c r="S143" s="773"/>
      <c r="T143" s="774"/>
      <c r="U143" s="775"/>
      <c r="V143" s="776"/>
      <c r="W143" s="777"/>
      <c r="X143" s="741"/>
      <c r="Y143" s="742"/>
      <c r="Z143" s="778"/>
      <c r="AA143" s="779"/>
      <c r="AB143" s="775"/>
      <c r="AC143" s="776"/>
      <c r="AD143" s="780"/>
    </row>
    <row r="144" spans="1:30" s="351" customFormat="1" ht="22.5" customHeight="1" thickBot="1">
      <c r="A144" s="765"/>
      <c r="B144" s="766"/>
      <c r="C144" s="761"/>
      <c r="D144" s="762"/>
      <c r="E144" s="738"/>
      <c r="F144" s="739"/>
      <c r="G144" s="740"/>
      <c r="H144" s="741"/>
      <c r="I144" s="742"/>
      <c r="J144" s="743"/>
      <c r="K144" s="744"/>
      <c r="L144" s="738"/>
      <c r="M144" s="739"/>
      <c r="N144" s="760"/>
      <c r="P144" s="352"/>
      <c r="Q144" s="765"/>
      <c r="R144" s="766"/>
      <c r="S144" s="761"/>
      <c r="T144" s="762"/>
      <c r="U144" s="738"/>
      <c r="V144" s="739"/>
      <c r="W144" s="740"/>
      <c r="X144" s="741"/>
      <c r="Y144" s="742"/>
      <c r="Z144" s="743"/>
      <c r="AA144" s="744"/>
      <c r="AB144" s="738"/>
      <c r="AC144" s="739"/>
      <c r="AD144" s="760"/>
    </row>
    <row r="145" spans="1:30" s="351" customFormat="1" ht="22.5" customHeight="1" thickBot="1">
      <c r="A145" s="758" t="s">
        <v>329</v>
      </c>
      <c r="B145" s="759"/>
      <c r="C145" s="748"/>
      <c r="D145" s="749"/>
      <c r="E145" s="750"/>
      <c r="F145" s="750"/>
      <c r="G145" s="751"/>
      <c r="H145" s="752" t="s">
        <v>330</v>
      </c>
      <c r="I145" s="753"/>
      <c r="J145" s="753"/>
      <c r="K145" s="754"/>
      <c r="L145" s="755"/>
      <c r="M145" s="756"/>
      <c r="N145" s="757"/>
      <c r="P145" s="352"/>
      <c r="Q145" s="758" t="s">
        <v>331</v>
      </c>
      <c r="R145" s="759"/>
      <c r="S145" s="748"/>
      <c r="T145" s="749"/>
      <c r="U145" s="750"/>
      <c r="V145" s="750"/>
      <c r="W145" s="751"/>
      <c r="X145" s="752" t="s">
        <v>330</v>
      </c>
      <c r="Y145" s="753"/>
      <c r="Z145" s="753"/>
      <c r="AA145" s="754"/>
      <c r="AB145" s="755"/>
      <c r="AC145" s="756"/>
      <c r="AD145" s="757"/>
    </row>
    <row r="146" spans="1:30" s="351" customFormat="1" ht="22.5" customHeight="1" thickBot="1">
      <c r="A146" s="729" t="s">
        <v>332</v>
      </c>
      <c r="B146" s="730"/>
      <c r="C146" s="730"/>
      <c r="D146" s="730"/>
      <c r="E146" s="730"/>
      <c r="F146" s="731"/>
      <c r="G146" s="732" t="s">
        <v>333</v>
      </c>
      <c r="H146" s="733"/>
      <c r="I146" s="734"/>
      <c r="J146" s="735"/>
      <c r="K146" s="732" t="s">
        <v>334</v>
      </c>
      <c r="L146" s="733"/>
      <c r="M146" s="736"/>
      <c r="N146" s="737"/>
      <c r="P146" s="352"/>
      <c r="Q146" s="729" t="s">
        <v>335</v>
      </c>
      <c r="R146" s="730"/>
      <c r="S146" s="730"/>
      <c r="T146" s="730"/>
      <c r="U146" s="731"/>
      <c r="V146" s="732" t="s">
        <v>333</v>
      </c>
      <c r="W146" s="733"/>
      <c r="X146" s="734"/>
      <c r="Y146" s="735"/>
      <c r="Z146" s="732"/>
      <c r="AA146" s="745"/>
      <c r="AB146" s="367"/>
      <c r="AC146" s="746"/>
      <c r="AD146" s="747"/>
    </row>
    <row r="147" spans="1:29" s="351" customFormat="1" ht="7.5" customHeight="1">
      <c r="A147" s="368"/>
      <c r="B147" s="368"/>
      <c r="C147" s="369"/>
      <c r="D147" s="369"/>
      <c r="E147" s="369"/>
      <c r="F147" s="369"/>
      <c r="G147" s="369"/>
      <c r="H147" s="369"/>
      <c r="I147" s="369"/>
      <c r="J147" s="369"/>
      <c r="K147" s="369"/>
      <c r="L147" s="369"/>
      <c r="M147" s="369"/>
      <c r="N147" s="725"/>
      <c r="P147" s="352"/>
      <c r="Q147" s="370"/>
      <c r="R147" s="370"/>
      <c r="S147" s="371"/>
      <c r="T147" s="371"/>
      <c r="U147" s="371"/>
      <c r="V147" s="371"/>
      <c r="W147" s="370"/>
      <c r="X147" s="371"/>
      <c r="Y147" s="371"/>
      <c r="Z147" s="371"/>
      <c r="AA147" s="372"/>
      <c r="AB147" s="727"/>
      <c r="AC147" s="727"/>
    </row>
    <row r="148" spans="1:29" s="351" customFormat="1" ht="13.5">
      <c r="A148" s="373" t="s">
        <v>336</v>
      </c>
      <c r="B148" s="373"/>
      <c r="C148" s="374"/>
      <c r="D148" s="374"/>
      <c r="E148" s="374"/>
      <c r="F148" s="374"/>
      <c r="G148" s="374"/>
      <c r="H148" s="374"/>
      <c r="I148" s="374"/>
      <c r="J148" s="374"/>
      <c r="K148" s="374"/>
      <c r="N148" s="726"/>
      <c r="P148" s="352"/>
      <c r="Q148" s="373" t="s">
        <v>336</v>
      </c>
      <c r="R148" s="373"/>
      <c r="S148" s="374"/>
      <c r="T148" s="371"/>
      <c r="U148" s="371"/>
      <c r="V148" s="371"/>
      <c r="W148" s="371"/>
      <c r="X148" s="371"/>
      <c r="Y148" s="371"/>
      <c r="Z148" s="371"/>
      <c r="AA148" s="372"/>
      <c r="AB148" s="728"/>
      <c r="AC148" s="728"/>
    </row>
    <row r="149" spans="1:29" s="351" customFormat="1" ht="13.5">
      <c r="A149" s="373" t="s">
        <v>337</v>
      </c>
      <c r="B149" s="373"/>
      <c r="C149" s="374"/>
      <c r="D149" s="374"/>
      <c r="E149" s="374"/>
      <c r="F149" s="374"/>
      <c r="G149" s="374"/>
      <c r="H149" s="373"/>
      <c r="I149" s="374"/>
      <c r="J149" s="374"/>
      <c r="K149" s="374"/>
      <c r="N149" s="726"/>
      <c r="P149" s="352"/>
      <c r="Q149" s="373" t="s">
        <v>337</v>
      </c>
      <c r="R149" s="373"/>
      <c r="S149" s="374"/>
      <c r="T149" s="372"/>
      <c r="U149" s="372"/>
      <c r="V149" s="372"/>
      <c r="W149" s="372"/>
      <c r="X149" s="372"/>
      <c r="Y149" s="372"/>
      <c r="Z149" s="372"/>
      <c r="AA149" s="372"/>
      <c r="AB149" s="728"/>
      <c r="AC149" s="728"/>
    </row>
    <row r="150" spans="1:29" s="351" customFormat="1" ht="54" customHeight="1">
      <c r="A150" s="373"/>
      <c r="B150" s="373"/>
      <c r="C150" s="374"/>
      <c r="D150" s="374"/>
      <c r="E150" s="374"/>
      <c r="F150" s="374"/>
      <c r="G150" s="374"/>
      <c r="H150" s="374"/>
      <c r="I150" s="374"/>
      <c r="J150" s="374"/>
      <c r="K150" s="374"/>
      <c r="N150" s="726"/>
      <c r="P150" s="352"/>
      <c r="AB150" s="728"/>
      <c r="AC150" s="728"/>
    </row>
    <row r="151" spans="1:29" s="351" customFormat="1" ht="42" customHeight="1">
      <c r="A151" s="803" t="s">
        <v>309</v>
      </c>
      <c r="B151" s="803"/>
      <c r="C151" s="803"/>
      <c r="D151" s="803"/>
      <c r="E151" s="803"/>
      <c r="F151" s="803"/>
      <c r="G151" s="803"/>
      <c r="H151" s="803"/>
      <c r="I151" s="803"/>
      <c r="J151" s="803"/>
      <c r="K151" s="803"/>
      <c r="L151" s="803"/>
      <c r="M151" s="803"/>
      <c r="N151" s="803"/>
      <c r="P151" s="352"/>
      <c r="Q151" s="803" t="s">
        <v>310</v>
      </c>
      <c r="R151" s="803"/>
      <c r="S151" s="803"/>
      <c r="T151" s="803"/>
      <c r="U151" s="803"/>
      <c r="V151" s="803"/>
      <c r="W151" s="803"/>
      <c r="X151" s="803"/>
      <c r="Y151" s="803"/>
      <c r="Z151" s="803"/>
      <c r="AA151" s="803"/>
      <c r="AB151" s="803"/>
      <c r="AC151" s="803"/>
    </row>
    <row r="152" spans="1:29" s="351" customFormat="1" ht="23.25" customHeight="1" thickBot="1">
      <c r="A152" s="353"/>
      <c r="B152" s="354"/>
      <c r="D152" s="804"/>
      <c r="E152" s="804"/>
      <c r="F152" s="804"/>
      <c r="G152" s="804"/>
      <c r="H152" s="804"/>
      <c r="I152" s="804"/>
      <c r="J152" s="804"/>
      <c r="K152" s="804"/>
      <c r="L152" s="805" t="s">
        <v>255</v>
      </c>
      <c r="M152" s="805"/>
      <c r="N152" s="805"/>
      <c r="P152" s="352"/>
      <c r="Q152" s="806"/>
      <c r="R152" s="806"/>
      <c r="S152" s="806"/>
      <c r="T152" s="804"/>
      <c r="U152" s="804"/>
      <c r="V152" s="804"/>
      <c r="W152" s="804"/>
      <c r="X152" s="804"/>
      <c r="Y152" s="804"/>
      <c r="Z152" s="804"/>
      <c r="AA152" s="805" t="s">
        <v>255</v>
      </c>
      <c r="AB152" s="805"/>
      <c r="AC152" s="805"/>
    </row>
    <row r="153" spans="1:30" s="358" customFormat="1" ht="15" customHeight="1">
      <c r="A153" s="355" t="s">
        <v>311</v>
      </c>
      <c r="B153" s="356"/>
      <c r="C153" s="357" t="s">
        <v>271</v>
      </c>
      <c r="D153" s="807">
        <f>'②選手情報入力'!$E$19</f>
        <v>0</v>
      </c>
      <c r="E153" s="808"/>
      <c r="F153" s="808"/>
      <c r="G153" s="808"/>
      <c r="H153" s="809"/>
      <c r="I153" s="814" t="s">
        <v>312</v>
      </c>
      <c r="J153" s="815"/>
      <c r="K153" s="817">
        <f>'①団体情報入力'!$D$5</f>
        <v>0</v>
      </c>
      <c r="L153" s="818"/>
      <c r="M153" s="818"/>
      <c r="N153" s="819"/>
      <c r="P153" s="359"/>
      <c r="Q153" s="355" t="s">
        <v>311</v>
      </c>
      <c r="R153" s="356"/>
      <c r="S153" s="357" t="s">
        <v>271</v>
      </c>
      <c r="T153" s="807">
        <f>'②選手情報入力'!$E$19</f>
        <v>0</v>
      </c>
      <c r="U153" s="808"/>
      <c r="V153" s="808"/>
      <c r="W153" s="808"/>
      <c r="X153" s="809"/>
      <c r="Y153" s="814" t="s">
        <v>312</v>
      </c>
      <c r="Z153" s="815"/>
      <c r="AA153" s="817">
        <f>'①団体情報入力'!$D$5</f>
        <v>0</v>
      </c>
      <c r="AB153" s="818"/>
      <c r="AC153" s="818"/>
      <c r="AD153" s="819"/>
    </row>
    <row r="154" spans="1:30" s="351" customFormat="1" ht="35.25" customHeight="1" thickBot="1">
      <c r="A154" s="810">
        <f>IF('②選手情報入力'!$B$19="","",'②選手情報入力'!$B$19)</f>
      </c>
      <c r="B154" s="811"/>
      <c r="C154" s="360" t="s">
        <v>286</v>
      </c>
      <c r="D154" s="812">
        <f>'②選手情報入力'!$D$19</f>
        <v>0</v>
      </c>
      <c r="E154" s="813"/>
      <c r="F154" s="813"/>
      <c r="G154" s="813"/>
      <c r="H154" s="811"/>
      <c r="I154" s="758"/>
      <c r="J154" s="816"/>
      <c r="K154" s="820"/>
      <c r="L154" s="821"/>
      <c r="M154" s="821"/>
      <c r="N154" s="822"/>
      <c r="P154" s="352"/>
      <c r="Q154" s="810">
        <f>IF('②選手情報入力'!$B$19="","",'②選手情報入力'!$B$19)</f>
      </c>
      <c r="R154" s="811"/>
      <c r="S154" s="360" t="s">
        <v>286</v>
      </c>
      <c r="T154" s="812">
        <f>'②選手情報入力'!$D$19</f>
        <v>0</v>
      </c>
      <c r="U154" s="813"/>
      <c r="V154" s="813"/>
      <c r="W154" s="813"/>
      <c r="X154" s="811"/>
      <c r="Y154" s="758"/>
      <c r="Z154" s="816"/>
      <c r="AA154" s="820"/>
      <c r="AB154" s="821"/>
      <c r="AC154" s="821"/>
      <c r="AD154" s="822"/>
    </row>
    <row r="155" spans="1:30" s="351" customFormat="1" ht="30" customHeight="1">
      <c r="A155" s="781" t="s">
        <v>313</v>
      </c>
      <c r="B155" s="782"/>
      <c r="C155" s="781" t="s">
        <v>314</v>
      </c>
      <c r="D155" s="782"/>
      <c r="E155" s="787">
        <f>'②選手情報入力'!$J$19</f>
        <v>0</v>
      </c>
      <c r="F155" s="787"/>
      <c r="G155" s="361" t="s">
        <v>315</v>
      </c>
      <c r="H155" s="788" t="s">
        <v>316</v>
      </c>
      <c r="I155" s="782"/>
      <c r="J155" s="789"/>
      <c r="K155" s="362"/>
      <c r="L155" s="363" t="s">
        <v>317</v>
      </c>
      <c r="M155" s="364"/>
      <c r="N155" s="365" t="s">
        <v>318</v>
      </c>
      <c r="P155" s="352"/>
      <c r="Q155" s="781" t="s">
        <v>313</v>
      </c>
      <c r="R155" s="782"/>
      <c r="S155" s="781" t="s">
        <v>314</v>
      </c>
      <c r="T155" s="782"/>
      <c r="U155" s="787">
        <f>'②選手情報入力'!$J$19</f>
        <v>0</v>
      </c>
      <c r="V155" s="787"/>
      <c r="W155" s="361" t="s">
        <v>315</v>
      </c>
      <c r="X155" s="788" t="s">
        <v>316</v>
      </c>
      <c r="Y155" s="782"/>
      <c r="Z155" s="789"/>
      <c r="AA155" s="362"/>
      <c r="AB155" s="363" t="s">
        <v>317</v>
      </c>
      <c r="AC155" s="364"/>
      <c r="AD155" s="365" t="s">
        <v>318</v>
      </c>
    </row>
    <row r="156" spans="1:30" s="351" customFormat="1" ht="15.75" customHeight="1">
      <c r="A156" s="783"/>
      <c r="B156" s="784"/>
      <c r="C156" s="798" t="s">
        <v>321</v>
      </c>
      <c r="D156" s="799"/>
      <c r="E156" s="799"/>
      <c r="F156" s="799"/>
      <c r="G156" s="800"/>
      <c r="H156" s="801" t="s">
        <v>322</v>
      </c>
      <c r="I156" s="799"/>
      <c r="J156" s="800"/>
      <c r="K156" s="801" t="s">
        <v>323</v>
      </c>
      <c r="L156" s="799"/>
      <c r="M156" s="799"/>
      <c r="N156" s="802"/>
      <c r="P156" s="352"/>
      <c r="Q156" s="783"/>
      <c r="R156" s="784"/>
      <c r="S156" s="798" t="s">
        <v>321</v>
      </c>
      <c r="T156" s="799"/>
      <c r="U156" s="799"/>
      <c r="V156" s="799"/>
      <c r="W156" s="800"/>
      <c r="X156" s="801" t="s">
        <v>322</v>
      </c>
      <c r="Y156" s="799"/>
      <c r="Z156" s="800"/>
      <c r="AA156" s="801" t="s">
        <v>323</v>
      </c>
      <c r="AB156" s="799"/>
      <c r="AC156" s="799"/>
      <c r="AD156" s="802"/>
    </row>
    <row r="157" spans="1:30" s="351" customFormat="1" ht="24.75" customHeight="1" thickBot="1">
      <c r="A157" s="785"/>
      <c r="B157" s="786"/>
      <c r="C157" s="790"/>
      <c r="D157" s="791"/>
      <c r="E157" s="791"/>
      <c r="F157" s="791"/>
      <c r="G157" s="792"/>
      <c r="H157" s="793"/>
      <c r="I157" s="794"/>
      <c r="J157" s="795"/>
      <c r="K157" s="796"/>
      <c r="L157" s="791"/>
      <c r="M157" s="791"/>
      <c r="N157" s="797"/>
      <c r="P157" s="352"/>
      <c r="Q157" s="785"/>
      <c r="R157" s="786"/>
      <c r="S157" s="790"/>
      <c r="T157" s="791"/>
      <c r="U157" s="791"/>
      <c r="V157" s="791"/>
      <c r="W157" s="792"/>
      <c r="X157" s="793"/>
      <c r="Y157" s="794"/>
      <c r="Z157" s="795"/>
      <c r="AA157" s="796"/>
      <c r="AB157" s="791"/>
      <c r="AC157" s="791"/>
      <c r="AD157" s="797"/>
    </row>
    <row r="158" spans="1:30" s="351" customFormat="1" ht="15" customHeight="1">
      <c r="A158" s="763" t="s">
        <v>325</v>
      </c>
      <c r="B158" s="764"/>
      <c r="C158" s="366" t="s">
        <v>326</v>
      </c>
      <c r="D158" s="366"/>
      <c r="E158" s="767" t="s">
        <v>327</v>
      </c>
      <c r="F158" s="768"/>
      <c r="G158" s="769"/>
      <c r="H158" s="767" t="s">
        <v>322</v>
      </c>
      <c r="I158" s="769"/>
      <c r="J158" s="770" t="s">
        <v>264</v>
      </c>
      <c r="K158" s="771"/>
      <c r="L158" s="767" t="s">
        <v>328</v>
      </c>
      <c r="M158" s="768"/>
      <c r="N158" s="772"/>
      <c r="P158" s="352"/>
      <c r="Q158" s="763" t="s">
        <v>325</v>
      </c>
      <c r="R158" s="764"/>
      <c r="S158" s="366" t="s">
        <v>326</v>
      </c>
      <c r="T158" s="366"/>
      <c r="U158" s="767" t="s">
        <v>327</v>
      </c>
      <c r="V158" s="768"/>
      <c r="W158" s="769"/>
      <c r="X158" s="767" t="s">
        <v>322</v>
      </c>
      <c r="Y158" s="769"/>
      <c r="Z158" s="770" t="s">
        <v>264</v>
      </c>
      <c r="AA158" s="771"/>
      <c r="AB158" s="767" t="s">
        <v>328</v>
      </c>
      <c r="AC158" s="768"/>
      <c r="AD158" s="772"/>
    </row>
    <row r="159" spans="1:30" s="351" customFormat="1" ht="22.5" customHeight="1">
      <c r="A159" s="765"/>
      <c r="B159" s="766"/>
      <c r="C159" s="773"/>
      <c r="D159" s="774"/>
      <c r="E159" s="775"/>
      <c r="F159" s="776"/>
      <c r="G159" s="777"/>
      <c r="H159" s="741"/>
      <c r="I159" s="742"/>
      <c r="J159" s="778"/>
      <c r="K159" s="779"/>
      <c r="L159" s="775"/>
      <c r="M159" s="776"/>
      <c r="N159" s="780"/>
      <c r="P159" s="352"/>
      <c r="Q159" s="765"/>
      <c r="R159" s="766"/>
      <c r="S159" s="773"/>
      <c r="T159" s="774"/>
      <c r="U159" s="775"/>
      <c r="V159" s="776"/>
      <c r="W159" s="777"/>
      <c r="X159" s="741"/>
      <c r="Y159" s="742"/>
      <c r="Z159" s="778"/>
      <c r="AA159" s="779"/>
      <c r="AB159" s="775"/>
      <c r="AC159" s="776"/>
      <c r="AD159" s="780"/>
    </row>
    <row r="160" spans="1:30" s="351" customFormat="1" ht="22.5" customHeight="1">
      <c r="A160" s="765"/>
      <c r="B160" s="766"/>
      <c r="C160" s="773"/>
      <c r="D160" s="774"/>
      <c r="E160" s="775"/>
      <c r="F160" s="776"/>
      <c r="G160" s="777"/>
      <c r="H160" s="741"/>
      <c r="I160" s="742"/>
      <c r="J160" s="778"/>
      <c r="K160" s="779"/>
      <c r="L160" s="775"/>
      <c r="M160" s="776"/>
      <c r="N160" s="780"/>
      <c r="P160" s="352"/>
      <c r="Q160" s="765"/>
      <c r="R160" s="766"/>
      <c r="S160" s="773"/>
      <c r="T160" s="774"/>
      <c r="U160" s="775"/>
      <c r="V160" s="776"/>
      <c r="W160" s="777"/>
      <c r="X160" s="741"/>
      <c r="Y160" s="742"/>
      <c r="Z160" s="778"/>
      <c r="AA160" s="779"/>
      <c r="AB160" s="775"/>
      <c r="AC160" s="776"/>
      <c r="AD160" s="780"/>
    </row>
    <row r="161" spans="1:30" s="351" customFormat="1" ht="22.5" customHeight="1" thickBot="1">
      <c r="A161" s="765"/>
      <c r="B161" s="766"/>
      <c r="C161" s="761"/>
      <c r="D161" s="762"/>
      <c r="E161" s="738"/>
      <c r="F161" s="739"/>
      <c r="G161" s="740"/>
      <c r="H161" s="741"/>
      <c r="I161" s="742"/>
      <c r="J161" s="743"/>
      <c r="K161" s="744"/>
      <c r="L161" s="738"/>
      <c r="M161" s="739"/>
      <c r="N161" s="760"/>
      <c r="P161" s="352"/>
      <c r="Q161" s="765"/>
      <c r="R161" s="766"/>
      <c r="S161" s="761"/>
      <c r="T161" s="762"/>
      <c r="U161" s="738"/>
      <c r="V161" s="739"/>
      <c r="W161" s="740"/>
      <c r="X161" s="741"/>
      <c r="Y161" s="742"/>
      <c r="Z161" s="743"/>
      <c r="AA161" s="744"/>
      <c r="AB161" s="738"/>
      <c r="AC161" s="739"/>
      <c r="AD161" s="760"/>
    </row>
    <row r="162" spans="1:30" s="351" customFormat="1" ht="22.5" customHeight="1" thickBot="1">
      <c r="A162" s="758" t="s">
        <v>329</v>
      </c>
      <c r="B162" s="759"/>
      <c r="C162" s="748"/>
      <c r="D162" s="749"/>
      <c r="E162" s="750"/>
      <c r="F162" s="750"/>
      <c r="G162" s="751"/>
      <c r="H162" s="752" t="s">
        <v>330</v>
      </c>
      <c r="I162" s="753"/>
      <c r="J162" s="753"/>
      <c r="K162" s="754"/>
      <c r="L162" s="755"/>
      <c r="M162" s="756"/>
      <c r="N162" s="757"/>
      <c r="P162" s="352"/>
      <c r="Q162" s="758" t="s">
        <v>331</v>
      </c>
      <c r="R162" s="759"/>
      <c r="S162" s="748"/>
      <c r="T162" s="749"/>
      <c r="U162" s="750"/>
      <c r="V162" s="750"/>
      <c r="W162" s="751"/>
      <c r="X162" s="752" t="s">
        <v>330</v>
      </c>
      <c r="Y162" s="753"/>
      <c r="Z162" s="753"/>
      <c r="AA162" s="754"/>
      <c r="AB162" s="755"/>
      <c r="AC162" s="756"/>
      <c r="AD162" s="757"/>
    </row>
    <row r="163" spans="1:30" s="351" customFormat="1" ht="22.5" customHeight="1" thickBot="1">
      <c r="A163" s="729" t="s">
        <v>332</v>
      </c>
      <c r="B163" s="730"/>
      <c r="C163" s="730"/>
      <c r="D163" s="730"/>
      <c r="E163" s="730"/>
      <c r="F163" s="731"/>
      <c r="G163" s="732" t="s">
        <v>333</v>
      </c>
      <c r="H163" s="733"/>
      <c r="I163" s="734"/>
      <c r="J163" s="735"/>
      <c r="K163" s="732" t="s">
        <v>334</v>
      </c>
      <c r="L163" s="733"/>
      <c r="M163" s="736"/>
      <c r="N163" s="737"/>
      <c r="P163" s="352"/>
      <c r="Q163" s="729" t="s">
        <v>335</v>
      </c>
      <c r="R163" s="730"/>
      <c r="S163" s="730"/>
      <c r="T163" s="730"/>
      <c r="U163" s="731"/>
      <c r="V163" s="732" t="s">
        <v>333</v>
      </c>
      <c r="W163" s="733"/>
      <c r="X163" s="734"/>
      <c r="Y163" s="735"/>
      <c r="Z163" s="732"/>
      <c r="AA163" s="745"/>
      <c r="AB163" s="367"/>
      <c r="AC163" s="746"/>
      <c r="AD163" s="747"/>
    </row>
    <row r="164" spans="1:29" s="351" customFormat="1" ht="7.5" customHeight="1">
      <c r="A164" s="368"/>
      <c r="B164" s="368"/>
      <c r="C164" s="369"/>
      <c r="D164" s="369"/>
      <c r="E164" s="369"/>
      <c r="F164" s="369"/>
      <c r="G164" s="369"/>
      <c r="H164" s="369"/>
      <c r="I164" s="369"/>
      <c r="J164" s="369"/>
      <c r="K164" s="369"/>
      <c r="L164" s="369"/>
      <c r="M164" s="369"/>
      <c r="N164"/>
      <c r="P164" s="352"/>
      <c r="Q164" s="370"/>
      <c r="R164" s="370"/>
      <c r="S164" s="371"/>
      <c r="T164" s="371"/>
      <c r="U164" s="371"/>
      <c r="V164" s="371"/>
      <c r="W164" s="370"/>
      <c r="X164" s="371"/>
      <c r="Y164" s="371"/>
      <c r="Z164" s="371"/>
      <c r="AA164" s="372"/>
      <c r="AB164"/>
      <c r="AC164"/>
    </row>
    <row r="165" spans="1:29" s="351" customFormat="1" ht="13.5">
      <c r="A165" s="373" t="s">
        <v>336</v>
      </c>
      <c r="B165" s="373"/>
      <c r="C165" s="374"/>
      <c r="D165" s="374"/>
      <c r="E165" s="374"/>
      <c r="F165" s="374"/>
      <c r="G165" s="374"/>
      <c r="H165" s="374"/>
      <c r="I165" s="374"/>
      <c r="J165" s="374"/>
      <c r="K165" s="374"/>
      <c r="N165"/>
      <c r="P165" s="352"/>
      <c r="Q165" s="373" t="s">
        <v>336</v>
      </c>
      <c r="R165" s="373"/>
      <c r="S165" s="374"/>
      <c r="T165" s="371"/>
      <c r="U165" s="371"/>
      <c r="V165" s="371"/>
      <c r="W165" s="371"/>
      <c r="X165" s="371"/>
      <c r="Y165" s="371"/>
      <c r="Z165" s="371"/>
      <c r="AA165" s="372"/>
      <c r="AB165"/>
      <c r="AC165"/>
    </row>
    <row r="166" spans="1:29" s="351" customFormat="1" ht="13.5">
      <c r="A166" s="373" t="s">
        <v>337</v>
      </c>
      <c r="B166" s="373"/>
      <c r="C166" s="374"/>
      <c r="D166" s="374"/>
      <c r="E166" s="374"/>
      <c r="F166" s="374"/>
      <c r="G166" s="374"/>
      <c r="H166" s="373"/>
      <c r="I166" s="374"/>
      <c r="J166" s="374"/>
      <c r="K166" s="374"/>
      <c r="N166"/>
      <c r="P166" s="352"/>
      <c r="Q166" s="373" t="s">
        <v>337</v>
      </c>
      <c r="R166" s="373"/>
      <c r="S166" s="374"/>
      <c r="T166" s="372"/>
      <c r="U166" s="372"/>
      <c r="V166" s="372"/>
      <c r="W166" s="372"/>
      <c r="X166" s="372"/>
      <c r="Y166" s="372"/>
      <c r="Z166" s="372"/>
      <c r="AA166" s="372"/>
      <c r="AB166"/>
      <c r="AC166"/>
    </row>
    <row r="167" spans="1:29" s="351" customFormat="1" ht="42" customHeight="1">
      <c r="A167" s="803" t="s">
        <v>309</v>
      </c>
      <c r="B167" s="803"/>
      <c r="C167" s="803"/>
      <c r="D167" s="803"/>
      <c r="E167" s="803"/>
      <c r="F167" s="803"/>
      <c r="G167" s="803"/>
      <c r="H167" s="803"/>
      <c r="I167" s="803"/>
      <c r="J167" s="803"/>
      <c r="K167" s="803"/>
      <c r="L167" s="803"/>
      <c r="M167" s="803"/>
      <c r="N167" s="803"/>
      <c r="P167" s="352"/>
      <c r="Q167" s="803" t="s">
        <v>310</v>
      </c>
      <c r="R167" s="803"/>
      <c r="S167" s="803"/>
      <c r="T167" s="803"/>
      <c r="U167" s="803"/>
      <c r="V167" s="803"/>
      <c r="W167" s="803"/>
      <c r="X167" s="803"/>
      <c r="Y167" s="803"/>
      <c r="Z167" s="803"/>
      <c r="AA167" s="803"/>
      <c r="AB167" s="803"/>
      <c r="AC167" s="803"/>
    </row>
    <row r="168" spans="1:29" s="351" customFormat="1" ht="23.25" customHeight="1" thickBot="1">
      <c r="A168" s="353"/>
      <c r="B168" s="354"/>
      <c r="D168" s="804"/>
      <c r="E168" s="804"/>
      <c r="F168" s="804"/>
      <c r="G168" s="804"/>
      <c r="H168" s="804"/>
      <c r="I168" s="804"/>
      <c r="J168" s="804"/>
      <c r="K168" s="804"/>
      <c r="L168" s="805" t="s">
        <v>255</v>
      </c>
      <c r="M168" s="805"/>
      <c r="N168" s="805"/>
      <c r="P168" s="352"/>
      <c r="Q168" s="806"/>
      <c r="R168" s="806"/>
      <c r="S168" s="806"/>
      <c r="T168" s="804"/>
      <c r="U168" s="804"/>
      <c r="V168" s="804"/>
      <c r="W168" s="804"/>
      <c r="X168" s="804"/>
      <c r="Y168" s="804"/>
      <c r="Z168" s="804"/>
      <c r="AA168" s="805" t="s">
        <v>255</v>
      </c>
      <c r="AB168" s="805"/>
      <c r="AC168" s="805"/>
    </row>
    <row r="169" spans="1:30" s="358" customFormat="1" ht="15" customHeight="1">
      <c r="A169" s="355" t="s">
        <v>311</v>
      </c>
      <c r="B169" s="356"/>
      <c r="C169" s="357" t="s">
        <v>271</v>
      </c>
      <c r="D169" s="807">
        <f>'②選手情報入力'!$E$20</f>
        <v>0</v>
      </c>
      <c r="E169" s="808"/>
      <c r="F169" s="808"/>
      <c r="G169" s="808"/>
      <c r="H169" s="809"/>
      <c r="I169" s="814" t="s">
        <v>312</v>
      </c>
      <c r="J169" s="815"/>
      <c r="K169" s="817">
        <f>'①団体情報入力'!$D$5</f>
        <v>0</v>
      </c>
      <c r="L169" s="818"/>
      <c r="M169" s="818"/>
      <c r="N169" s="819"/>
      <c r="P169" s="359"/>
      <c r="Q169" s="355" t="s">
        <v>311</v>
      </c>
      <c r="R169" s="356"/>
      <c r="S169" s="357" t="s">
        <v>271</v>
      </c>
      <c r="T169" s="807">
        <f>'②選手情報入力'!$E$20</f>
        <v>0</v>
      </c>
      <c r="U169" s="808"/>
      <c r="V169" s="808"/>
      <c r="W169" s="808"/>
      <c r="X169" s="809"/>
      <c r="Y169" s="814" t="s">
        <v>312</v>
      </c>
      <c r="Z169" s="815"/>
      <c r="AA169" s="817">
        <f>'①団体情報入力'!$D$5</f>
        <v>0</v>
      </c>
      <c r="AB169" s="818"/>
      <c r="AC169" s="818"/>
      <c r="AD169" s="819"/>
    </row>
    <row r="170" spans="1:30" s="351" customFormat="1" ht="35.25" customHeight="1" thickBot="1">
      <c r="A170" s="810">
        <f>IF('②選手情報入力'!$B$20="","",'②選手情報入力'!$B$20)</f>
      </c>
      <c r="B170" s="811"/>
      <c r="C170" s="360" t="s">
        <v>286</v>
      </c>
      <c r="D170" s="812">
        <f>'②選手情報入力'!$D$20</f>
        <v>0</v>
      </c>
      <c r="E170" s="813"/>
      <c r="F170" s="813"/>
      <c r="G170" s="813"/>
      <c r="H170" s="811"/>
      <c r="I170" s="758"/>
      <c r="J170" s="816"/>
      <c r="K170" s="820"/>
      <c r="L170" s="821"/>
      <c r="M170" s="821"/>
      <c r="N170" s="822"/>
      <c r="P170" s="352"/>
      <c r="Q170" s="810">
        <f>IF('②選手情報入力'!$B$20="","",'②選手情報入力'!$B$20)</f>
      </c>
      <c r="R170" s="811"/>
      <c r="S170" s="360" t="s">
        <v>286</v>
      </c>
      <c r="T170" s="812">
        <f>'②選手情報入力'!$D$20</f>
        <v>0</v>
      </c>
      <c r="U170" s="813"/>
      <c r="V170" s="813"/>
      <c r="W170" s="813"/>
      <c r="X170" s="811"/>
      <c r="Y170" s="758"/>
      <c r="Z170" s="816"/>
      <c r="AA170" s="820"/>
      <c r="AB170" s="821"/>
      <c r="AC170" s="821"/>
      <c r="AD170" s="822"/>
    </row>
    <row r="171" spans="1:30" s="351" customFormat="1" ht="30" customHeight="1">
      <c r="A171" s="781" t="s">
        <v>313</v>
      </c>
      <c r="B171" s="782"/>
      <c r="C171" s="781" t="s">
        <v>314</v>
      </c>
      <c r="D171" s="782"/>
      <c r="E171" s="787">
        <f>'②選手情報入力'!$J$20</f>
        <v>0</v>
      </c>
      <c r="F171" s="787"/>
      <c r="G171" s="361" t="s">
        <v>315</v>
      </c>
      <c r="H171" s="788" t="s">
        <v>316</v>
      </c>
      <c r="I171" s="782"/>
      <c r="J171" s="789"/>
      <c r="K171" s="362"/>
      <c r="L171" s="363" t="s">
        <v>317</v>
      </c>
      <c r="M171" s="364"/>
      <c r="N171" s="365" t="s">
        <v>318</v>
      </c>
      <c r="P171" s="352"/>
      <c r="Q171" s="781" t="s">
        <v>313</v>
      </c>
      <c r="R171" s="782"/>
      <c r="S171" s="781" t="s">
        <v>314</v>
      </c>
      <c r="T171" s="782"/>
      <c r="U171" s="787">
        <f>'②選手情報入力'!$J$20</f>
        <v>0</v>
      </c>
      <c r="V171" s="787"/>
      <c r="W171" s="361" t="s">
        <v>315</v>
      </c>
      <c r="X171" s="788" t="s">
        <v>316</v>
      </c>
      <c r="Y171" s="782"/>
      <c r="Z171" s="789"/>
      <c r="AA171" s="362"/>
      <c r="AB171" s="363" t="s">
        <v>317</v>
      </c>
      <c r="AC171" s="364"/>
      <c r="AD171" s="365" t="s">
        <v>318</v>
      </c>
    </row>
    <row r="172" spans="1:30" s="351" customFormat="1" ht="15.75" customHeight="1">
      <c r="A172" s="783"/>
      <c r="B172" s="784"/>
      <c r="C172" s="798" t="s">
        <v>321</v>
      </c>
      <c r="D172" s="799"/>
      <c r="E172" s="799"/>
      <c r="F172" s="799"/>
      <c r="G172" s="800"/>
      <c r="H172" s="801" t="s">
        <v>322</v>
      </c>
      <c r="I172" s="799"/>
      <c r="J172" s="800"/>
      <c r="K172" s="801" t="s">
        <v>323</v>
      </c>
      <c r="L172" s="799"/>
      <c r="M172" s="799"/>
      <c r="N172" s="802"/>
      <c r="P172" s="352"/>
      <c r="Q172" s="783"/>
      <c r="R172" s="784"/>
      <c r="S172" s="798" t="s">
        <v>321</v>
      </c>
      <c r="T172" s="799"/>
      <c r="U172" s="799"/>
      <c r="V172" s="799"/>
      <c r="W172" s="800"/>
      <c r="X172" s="801" t="s">
        <v>322</v>
      </c>
      <c r="Y172" s="799"/>
      <c r="Z172" s="800"/>
      <c r="AA172" s="801" t="s">
        <v>323</v>
      </c>
      <c r="AB172" s="799"/>
      <c r="AC172" s="799"/>
      <c r="AD172" s="802"/>
    </row>
    <row r="173" spans="1:30" s="351" customFormat="1" ht="24.75" customHeight="1" thickBot="1">
      <c r="A173" s="785"/>
      <c r="B173" s="786"/>
      <c r="C173" s="790"/>
      <c r="D173" s="791"/>
      <c r="E173" s="791"/>
      <c r="F173" s="791"/>
      <c r="G173" s="792"/>
      <c r="H173" s="793"/>
      <c r="I173" s="794"/>
      <c r="J173" s="795"/>
      <c r="K173" s="796"/>
      <c r="L173" s="791"/>
      <c r="M173" s="791"/>
      <c r="N173" s="797"/>
      <c r="P173" s="352"/>
      <c r="Q173" s="785"/>
      <c r="R173" s="786"/>
      <c r="S173" s="790"/>
      <c r="T173" s="791"/>
      <c r="U173" s="791"/>
      <c r="V173" s="791"/>
      <c r="W173" s="792"/>
      <c r="X173" s="793"/>
      <c r="Y173" s="794"/>
      <c r="Z173" s="795"/>
      <c r="AA173" s="796"/>
      <c r="AB173" s="791"/>
      <c r="AC173" s="791"/>
      <c r="AD173" s="797"/>
    </row>
    <row r="174" spans="1:30" s="351" customFormat="1" ht="15" customHeight="1">
      <c r="A174" s="763" t="s">
        <v>325</v>
      </c>
      <c r="B174" s="764"/>
      <c r="C174" s="366" t="s">
        <v>326</v>
      </c>
      <c r="D174" s="366"/>
      <c r="E174" s="767" t="s">
        <v>327</v>
      </c>
      <c r="F174" s="768"/>
      <c r="G174" s="769"/>
      <c r="H174" s="767" t="s">
        <v>322</v>
      </c>
      <c r="I174" s="769"/>
      <c r="J174" s="770" t="s">
        <v>264</v>
      </c>
      <c r="K174" s="771"/>
      <c r="L174" s="767" t="s">
        <v>328</v>
      </c>
      <c r="M174" s="768"/>
      <c r="N174" s="772"/>
      <c r="P174" s="352"/>
      <c r="Q174" s="763" t="s">
        <v>325</v>
      </c>
      <c r="R174" s="764"/>
      <c r="S174" s="366" t="s">
        <v>326</v>
      </c>
      <c r="T174" s="366"/>
      <c r="U174" s="767" t="s">
        <v>327</v>
      </c>
      <c r="V174" s="768"/>
      <c r="W174" s="769"/>
      <c r="X174" s="767" t="s">
        <v>322</v>
      </c>
      <c r="Y174" s="769"/>
      <c r="Z174" s="770" t="s">
        <v>264</v>
      </c>
      <c r="AA174" s="771"/>
      <c r="AB174" s="767" t="s">
        <v>328</v>
      </c>
      <c r="AC174" s="768"/>
      <c r="AD174" s="772"/>
    </row>
    <row r="175" spans="1:30" s="351" customFormat="1" ht="22.5" customHeight="1">
      <c r="A175" s="765"/>
      <c r="B175" s="766"/>
      <c r="C175" s="773"/>
      <c r="D175" s="774"/>
      <c r="E175" s="775"/>
      <c r="F175" s="776"/>
      <c r="G175" s="777"/>
      <c r="H175" s="741"/>
      <c r="I175" s="742"/>
      <c r="J175" s="778"/>
      <c r="K175" s="779"/>
      <c r="L175" s="775"/>
      <c r="M175" s="776"/>
      <c r="N175" s="780"/>
      <c r="P175" s="352"/>
      <c r="Q175" s="765"/>
      <c r="R175" s="766"/>
      <c r="S175" s="773"/>
      <c r="T175" s="774"/>
      <c r="U175" s="775"/>
      <c r="V175" s="776"/>
      <c r="W175" s="777"/>
      <c r="X175" s="741"/>
      <c r="Y175" s="742"/>
      <c r="Z175" s="778"/>
      <c r="AA175" s="779"/>
      <c r="AB175" s="775"/>
      <c r="AC175" s="776"/>
      <c r="AD175" s="780"/>
    </row>
    <row r="176" spans="1:30" s="351" customFormat="1" ht="22.5" customHeight="1">
      <c r="A176" s="765"/>
      <c r="B176" s="766"/>
      <c r="C176" s="773"/>
      <c r="D176" s="774"/>
      <c r="E176" s="775"/>
      <c r="F176" s="776"/>
      <c r="G176" s="777"/>
      <c r="H176" s="741"/>
      <c r="I176" s="742"/>
      <c r="J176" s="778"/>
      <c r="K176" s="779"/>
      <c r="L176" s="775"/>
      <c r="M176" s="776"/>
      <c r="N176" s="780"/>
      <c r="P176" s="352"/>
      <c r="Q176" s="765"/>
      <c r="R176" s="766"/>
      <c r="S176" s="773"/>
      <c r="T176" s="774"/>
      <c r="U176" s="775"/>
      <c r="V176" s="776"/>
      <c r="W176" s="777"/>
      <c r="X176" s="741"/>
      <c r="Y176" s="742"/>
      <c r="Z176" s="778"/>
      <c r="AA176" s="779"/>
      <c r="AB176" s="775"/>
      <c r="AC176" s="776"/>
      <c r="AD176" s="780"/>
    </row>
    <row r="177" spans="1:30" s="351" customFormat="1" ht="22.5" customHeight="1" thickBot="1">
      <c r="A177" s="765"/>
      <c r="B177" s="766"/>
      <c r="C177" s="761"/>
      <c r="D177" s="762"/>
      <c r="E177" s="738"/>
      <c r="F177" s="739"/>
      <c r="G177" s="740"/>
      <c r="H177" s="741"/>
      <c r="I177" s="742"/>
      <c r="J177" s="743"/>
      <c r="K177" s="744"/>
      <c r="L177" s="738"/>
      <c r="M177" s="739"/>
      <c r="N177" s="760"/>
      <c r="P177" s="352"/>
      <c r="Q177" s="765"/>
      <c r="R177" s="766"/>
      <c r="S177" s="761"/>
      <c r="T177" s="762"/>
      <c r="U177" s="738"/>
      <c r="V177" s="739"/>
      <c r="W177" s="740"/>
      <c r="X177" s="741"/>
      <c r="Y177" s="742"/>
      <c r="Z177" s="743"/>
      <c r="AA177" s="744"/>
      <c r="AB177" s="738"/>
      <c r="AC177" s="739"/>
      <c r="AD177" s="760"/>
    </row>
    <row r="178" spans="1:30" s="351" customFormat="1" ht="22.5" customHeight="1" thickBot="1">
      <c r="A178" s="758" t="s">
        <v>329</v>
      </c>
      <c r="B178" s="759"/>
      <c r="C178" s="748"/>
      <c r="D178" s="749"/>
      <c r="E178" s="750"/>
      <c r="F178" s="750"/>
      <c r="G178" s="751"/>
      <c r="H178" s="752" t="s">
        <v>330</v>
      </c>
      <c r="I178" s="753"/>
      <c r="J178" s="753"/>
      <c r="K178" s="754"/>
      <c r="L178" s="755"/>
      <c r="M178" s="756"/>
      <c r="N178" s="757"/>
      <c r="P178" s="352"/>
      <c r="Q178" s="758" t="s">
        <v>331</v>
      </c>
      <c r="R178" s="759"/>
      <c r="S178" s="748"/>
      <c r="T178" s="749"/>
      <c r="U178" s="750"/>
      <c r="V178" s="750"/>
      <c r="W178" s="751"/>
      <c r="X178" s="752" t="s">
        <v>330</v>
      </c>
      <c r="Y178" s="753"/>
      <c r="Z178" s="753"/>
      <c r="AA178" s="754"/>
      <c r="AB178" s="755"/>
      <c r="AC178" s="756"/>
      <c r="AD178" s="757"/>
    </row>
    <row r="179" spans="1:30" s="351" customFormat="1" ht="22.5" customHeight="1" thickBot="1">
      <c r="A179" s="729" t="s">
        <v>332</v>
      </c>
      <c r="B179" s="730"/>
      <c r="C179" s="730"/>
      <c r="D179" s="730"/>
      <c r="E179" s="730"/>
      <c r="F179" s="731"/>
      <c r="G179" s="732" t="s">
        <v>333</v>
      </c>
      <c r="H179" s="733"/>
      <c r="I179" s="734"/>
      <c r="J179" s="735"/>
      <c r="K179" s="732" t="s">
        <v>334</v>
      </c>
      <c r="L179" s="733"/>
      <c r="M179" s="736"/>
      <c r="N179" s="737"/>
      <c r="P179" s="352"/>
      <c r="Q179" s="729" t="s">
        <v>335</v>
      </c>
      <c r="R179" s="730"/>
      <c r="S179" s="730"/>
      <c r="T179" s="730"/>
      <c r="U179" s="731"/>
      <c r="V179" s="732" t="s">
        <v>333</v>
      </c>
      <c r="W179" s="733"/>
      <c r="X179" s="734"/>
      <c r="Y179" s="735"/>
      <c r="Z179" s="732"/>
      <c r="AA179" s="745"/>
      <c r="AB179" s="367"/>
      <c r="AC179" s="746"/>
      <c r="AD179" s="747"/>
    </row>
    <row r="180" spans="1:29" s="351" customFormat="1" ht="7.5" customHeight="1">
      <c r="A180" s="368"/>
      <c r="B180" s="368"/>
      <c r="C180" s="369"/>
      <c r="D180" s="369"/>
      <c r="E180" s="369"/>
      <c r="F180" s="369"/>
      <c r="G180" s="369"/>
      <c r="H180" s="369"/>
      <c r="I180" s="369"/>
      <c r="J180" s="369"/>
      <c r="K180" s="369"/>
      <c r="L180" s="369"/>
      <c r="M180" s="369"/>
      <c r="N180" s="725"/>
      <c r="P180" s="352"/>
      <c r="Q180" s="370"/>
      <c r="R180" s="370"/>
      <c r="S180" s="371"/>
      <c r="T180" s="371"/>
      <c r="U180" s="371"/>
      <c r="V180" s="371"/>
      <c r="W180" s="370"/>
      <c r="X180" s="371"/>
      <c r="Y180" s="371"/>
      <c r="Z180" s="371"/>
      <c r="AA180" s="372"/>
      <c r="AB180" s="727"/>
      <c r="AC180" s="727"/>
    </row>
    <row r="181" spans="1:29" s="351" customFormat="1" ht="13.5">
      <c r="A181" s="373" t="s">
        <v>336</v>
      </c>
      <c r="B181" s="373"/>
      <c r="C181" s="374"/>
      <c r="D181" s="374"/>
      <c r="E181" s="374"/>
      <c r="F181" s="374"/>
      <c r="G181" s="374"/>
      <c r="H181" s="374"/>
      <c r="I181" s="374"/>
      <c r="J181" s="374"/>
      <c r="K181" s="374"/>
      <c r="N181" s="726"/>
      <c r="P181" s="352"/>
      <c r="Q181" s="373" t="s">
        <v>336</v>
      </c>
      <c r="R181" s="373"/>
      <c r="S181" s="374"/>
      <c r="T181" s="371"/>
      <c r="U181" s="371"/>
      <c r="V181" s="371"/>
      <c r="W181" s="371"/>
      <c r="X181" s="371"/>
      <c r="Y181" s="371"/>
      <c r="Z181" s="371"/>
      <c r="AA181" s="372"/>
      <c r="AB181" s="728"/>
      <c r="AC181" s="728"/>
    </row>
    <row r="182" spans="1:29" s="351" customFormat="1" ht="13.5">
      <c r="A182" s="373" t="s">
        <v>337</v>
      </c>
      <c r="B182" s="373"/>
      <c r="C182" s="374"/>
      <c r="D182" s="374"/>
      <c r="E182" s="374"/>
      <c r="F182" s="374"/>
      <c r="G182" s="374"/>
      <c r="H182" s="373"/>
      <c r="I182" s="374"/>
      <c r="J182" s="374"/>
      <c r="K182" s="374"/>
      <c r="N182" s="726"/>
      <c r="P182" s="352"/>
      <c r="Q182" s="373" t="s">
        <v>337</v>
      </c>
      <c r="R182" s="373"/>
      <c r="S182" s="374"/>
      <c r="T182" s="372"/>
      <c r="U182" s="372"/>
      <c r="V182" s="372"/>
      <c r="W182" s="372"/>
      <c r="X182" s="372"/>
      <c r="Y182" s="372"/>
      <c r="Z182" s="372"/>
      <c r="AA182" s="372"/>
      <c r="AB182" s="728"/>
      <c r="AC182" s="728"/>
    </row>
    <row r="183" spans="1:29" s="351" customFormat="1" ht="60.75" customHeight="1">
      <c r="A183" s="373"/>
      <c r="B183" s="373"/>
      <c r="C183" s="374"/>
      <c r="D183" s="374"/>
      <c r="E183" s="374"/>
      <c r="F183" s="374"/>
      <c r="G183" s="374"/>
      <c r="H183" s="374"/>
      <c r="I183" s="374"/>
      <c r="J183" s="374"/>
      <c r="K183" s="374"/>
      <c r="N183" s="726"/>
      <c r="P183" s="352"/>
      <c r="AB183" s="728"/>
      <c r="AC183" s="728"/>
    </row>
    <row r="184" spans="1:29" s="351" customFormat="1" ht="42" customHeight="1">
      <c r="A184" s="803" t="s">
        <v>309</v>
      </c>
      <c r="B184" s="803"/>
      <c r="C184" s="803"/>
      <c r="D184" s="803"/>
      <c r="E184" s="803"/>
      <c r="F184" s="803"/>
      <c r="G184" s="803"/>
      <c r="H184" s="803"/>
      <c r="I184" s="803"/>
      <c r="J184" s="803"/>
      <c r="K184" s="803"/>
      <c r="L184" s="803"/>
      <c r="M184" s="803"/>
      <c r="N184" s="803"/>
      <c r="P184" s="352"/>
      <c r="Q184" s="803" t="s">
        <v>310</v>
      </c>
      <c r="R184" s="803"/>
      <c r="S184" s="803"/>
      <c r="T184" s="803"/>
      <c r="U184" s="803"/>
      <c r="V184" s="803"/>
      <c r="W184" s="803"/>
      <c r="X184" s="803"/>
      <c r="Y184" s="803"/>
      <c r="Z184" s="803"/>
      <c r="AA184" s="803"/>
      <c r="AB184" s="803"/>
      <c r="AC184" s="803"/>
    </row>
    <row r="185" spans="1:29" s="351" customFormat="1" ht="23.25" customHeight="1" thickBot="1">
      <c r="A185" s="353"/>
      <c r="B185" s="354"/>
      <c r="D185" s="804"/>
      <c r="E185" s="804"/>
      <c r="F185" s="804"/>
      <c r="G185" s="804"/>
      <c r="H185" s="804"/>
      <c r="I185" s="804"/>
      <c r="J185" s="804"/>
      <c r="K185" s="804"/>
      <c r="L185" s="805" t="s">
        <v>255</v>
      </c>
      <c r="M185" s="805"/>
      <c r="N185" s="805"/>
      <c r="P185" s="352"/>
      <c r="Q185" s="806"/>
      <c r="R185" s="806"/>
      <c r="S185" s="806"/>
      <c r="T185" s="804"/>
      <c r="U185" s="804"/>
      <c r="V185" s="804"/>
      <c r="W185" s="804"/>
      <c r="X185" s="804"/>
      <c r="Y185" s="804"/>
      <c r="Z185" s="804"/>
      <c r="AA185" s="805" t="s">
        <v>255</v>
      </c>
      <c r="AB185" s="805"/>
      <c r="AC185" s="805"/>
    </row>
    <row r="186" spans="1:30" s="358" customFormat="1" ht="15" customHeight="1">
      <c r="A186" s="355" t="s">
        <v>311</v>
      </c>
      <c r="B186" s="356"/>
      <c r="C186" s="357" t="s">
        <v>271</v>
      </c>
      <c r="D186" s="807">
        <f>'②選手情報入力'!$E$21</f>
        <v>0</v>
      </c>
      <c r="E186" s="808"/>
      <c r="F186" s="808"/>
      <c r="G186" s="808"/>
      <c r="H186" s="809"/>
      <c r="I186" s="814" t="s">
        <v>312</v>
      </c>
      <c r="J186" s="815"/>
      <c r="K186" s="817">
        <f>'①団体情報入力'!$D$5</f>
        <v>0</v>
      </c>
      <c r="L186" s="818"/>
      <c r="M186" s="818"/>
      <c r="N186" s="819"/>
      <c r="P186" s="359"/>
      <c r="Q186" s="355" t="s">
        <v>311</v>
      </c>
      <c r="R186" s="356"/>
      <c r="S186" s="357" t="s">
        <v>271</v>
      </c>
      <c r="T186" s="807">
        <f>'②選手情報入力'!$E$21</f>
        <v>0</v>
      </c>
      <c r="U186" s="808"/>
      <c r="V186" s="808"/>
      <c r="W186" s="808"/>
      <c r="X186" s="809"/>
      <c r="Y186" s="814" t="s">
        <v>312</v>
      </c>
      <c r="Z186" s="815"/>
      <c r="AA186" s="817">
        <f>'①団体情報入力'!$D$5</f>
        <v>0</v>
      </c>
      <c r="AB186" s="818"/>
      <c r="AC186" s="818"/>
      <c r="AD186" s="819"/>
    </row>
    <row r="187" spans="1:30" s="351" customFormat="1" ht="35.25" customHeight="1" thickBot="1">
      <c r="A187" s="810">
        <f>IF('②選手情報入力'!$B$21="","",'②選手情報入力'!$B$21)</f>
      </c>
      <c r="B187" s="811"/>
      <c r="C187" s="360" t="s">
        <v>286</v>
      </c>
      <c r="D187" s="812">
        <f>'②選手情報入力'!$D$21</f>
        <v>0</v>
      </c>
      <c r="E187" s="813"/>
      <c r="F187" s="813"/>
      <c r="G187" s="813"/>
      <c r="H187" s="811"/>
      <c r="I187" s="758"/>
      <c r="J187" s="816"/>
      <c r="K187" s="820"/>
      <c r="L187" s="821"/>
      <c r="M187" s="821"/>
      <c r="N187" s="822"/>
      <c r="P187" s="352"/>
      <c r="Q187" s="810">
        <f>IF('②選手情報入力'!$B$21="","",'②選手情報入力'!$B$21)</f>
      </c>
      <c r="R187" s="811"/>
      <c r="S187" s="360" t="s">
        <v>286</v>
      </c>
      <c r="T187" s="812">
        <f>'②選手情報入力'!$D$21</f>
        <v>0</v>
      </c>
      <c r="U187" s="813"/>
      <c r="V187" s="813"/>
      <c r="W187" s="813"/>
      <c r="X187" s="811"/>
      <c r="Y187" s="758"/>
      <c r="Z187" s="816"/>
      <c r="AA187" s="820"/>
      <c r="AB187" s="821"/>
      <c r="AC187" s="821"/>
      <c r="AD187" s="822"/>
    </row>
    <row r="188" spans="1:30" s="351" customFormat="1" ht="30" customHeight="1">
      <c r="A188" s="781" t="s">
        <v>313</v>
      </c>
      <c r="B188" s="782"/>
      <c r="C188" s="781" t="s">
        <v>314</v>
      </c>
      <c r="D188" s="782"/>
      <c r="E188" s="787">
        <f>'②選手情報入力'!$J$21</f>
        <v>0</v>
      </c>
      <c r="F188" s="787"/>
      <c r="G188" s="361" t="s">
        <v>315</v>
      </c>
      <c r="H188" s="788" t="s">
        <v>316</v>
      </c>
      <c r="I188" s="782"/>
      <c r="J188" s="789"/>
      <c r="K188" s="362"/>
      <c r="L188" s="363" t="s">
        <v>317</v>
      </c>
      <c r="M188" s="364"/>
      <c r="N188" s="365" t="s">
        <v>318</v>
      </c>
      <c r="P188" s="352"/>
      <c r="Q188" s="781" t="s">
        <v>313</v>
      </c>
      <c r="R188" s="782"/>
      <c r="S188" s="781" t="s">
        <v>314</v>
      </c>
      <c r="T188" s="782"/>
      <c r="U188" s="787">
        <f>'②選手情報入力'!$J$21</f>
        <v>0</v>
      </c>
      <c r="V188" s="787"/>
      <c r="W188" s="361" t="s">
        <v>315</v>
      </c>
      <c r="X188" s="788" t="s">
        <v>316</v>
      </c>
      <c r="Y188" s="782"/>
      <c r="Z188" s="789"/>
      <c r="AA188" s="362"/>
      <c r="AB188" s="363" t="s">
        <v>317</v>
      </c>
      <c r="AC188" s="364"/>
      <c r="AD188" s="365" t="s">
        <v>318</v>
      </c>
    </row>
    <row r="189" spans="1:30" s="351" customFormat="1" ht="15.75" customHeight="1">
      <c r="A189" s="783"/>
      <c r="B189" s="784"/>
      <c r="C189" s="798" t="s">
        <v>321</v>
      </c>
      <c r="D189" s="799"/>
      <c r="E189" s="799"/>
      <c r="F189" s="799"/>
      <c r="G189" s="800"/>
      <c r="H189" s="801" t="s">
        <v>322</v>
      </c>
      <c r="I189" s="799"/>
      <c r="J189" s="800"/>
      <c r="K189" s="801" t="s">
        <v>323</v>
      </c>
      <c r="L189" s="799"/>
      <c r="M189" s="799"/>
      <c r="N189" s="802"/>
      <c r="P189" s="352"/>
      <c r="Q189" s="783"/>
      <c r="R189" s="784"/>
      <c r="S189" s="798" t="s">
        <v>321</v>
      </c>
      <c r="T189" s="799"/>
      <c r="U189" s="799"/>
      <c r="V189" s="799"/>
      <c r="W189" s="800"/>
      <c r="X189" s="801" t="s">
        <v>322</v>
      </c>
      <c r="Y189" s="799"/>
      <c r="Z189" s="800"/>
      <c r="AA189" s="801" t="s">
        <v>323</v>
      </c>
      <c r="AB189" s="799"/>
      <c r="AC189" s="799"/>
      <c r="AD189" s="802"/>
    </row>
    <row r="190" spans="1:30" s="351" customFormat="1" ht="24.75" customHeight="1" thickBot="1">
      <c r="A190" s="785"/>
      <c r="B190" s="786"/>
      <c r="C190" s="790"/>
      <c r="D190" s="791"/>
      <c r="E190" s="791"/>
      <c r="F190" s="791"/>
      <c r="G190" s="792"/>
      <c r="H190" s="793"/>
      <c r="I190" s="794"/>
      <c r="J190" s="795"/>
      <c r="K190" s="796"/>
      <c r="L190" s="791"/>
      <c r="M190" s="791"/>
      <c r="N190" s="797"/>
      <c r="P190" s="352"/>
      <c r="Q190" s="785"/>
      <c r="R190" s="786"/>
      <c r="S190" s="790"/>
      <c r="T190" s="791"/>
      <c r="U190" s="791"/>
      <c r="V190" s="791"/>
      <c r="W190" s="792"/>
      <c r="X190" s="793"/>
      <c r="Y190" s="794"/>
      <c r="Z190" s="795"/>
      <c r="AA190" s="796"/>
      <c r="AB190" s="791"/>
      <c r="AC190" s="791"/>
      <c r="AD190" s="797"/>
    </row>
    <row r="191" spans="1:30" s="351" customFormat="1" ht="15" customHeight="1">
      <c r="A191" s="763" t="s">
        <v>325</v>
      </c>
      <c r="B191" s="764"/>
      <c r="C191" s="366" t="s">
        <v>326</v>
      </c>
      <c r="D191" s="366"/>
      <c r="E191" s="767" t="s">
        <v>327</v>
      </c>
      <c r="F191" s="768"/>
      <c r="G191" s="769"/>
      <c r="H191" s="767" t="s">
        <v>322</v>
      </c>
      <c r="I191" s="769"/>
      <c r="J191" s="770" t="s">
        <v>264</v>
      </c>
      <c r="K191" s="771"/>
      <c r="L191" s="767" t="s">
        <v>328</v>
      </c>
      <c r="M191" s="768"/>
      <c r="N191" s="772"/>
      <c r="P191" s="352"/>
      <c r="Q191" s="763" t="s">
        <v>325</v>
      </c>
      <c r="R191" s="764"/>
      <c r="S191" s="366" t="s">
        <v>326</v>
      </c>
      <c r="T191" s="366"/>
      <c r="U191" s="767" t="s">
        <v>327</v>
      </c>
      <c r="V191" s="768"/>
      <c r="W191" s="769"/>
      <c r="X191" s="767" t="s">
        <v>322</v>
      </c>
      <c r="Y191" s="769"/>
      <c r="Z191" s="770" t="s">
        <v>264</v>
      </c>
      <c r="AA191" s="771"/>
      <c r="AB191" s="767" t="s">
        <v>328</v>
      </c>
      <c r="AC191" s="768"/>
      <c r="AD191" s="772"/>
    </row>
    <row r="192" spans="1:30" s="351" customFormat="1" ht="22.5" customHeight="1">
      <c r="A192" s="765"/>
      <c r="B192" s="766"/>
      <c r="C192" s="773"/>
      <c r="D192" s="774"/>
      <c r="E192" s="775"/>
      <c r="F192" s="776"/>
      <c r="G192" s="777"/>
      <c r="H192" s="741"/>
      <c r="I192" s="742"/>
      <c r="J192" s="778"/>
      <c r="K192" s="779"/>
      <c r="L192" s="775"/>
      <c r="M192" s="776"/>
      <c r="N192" s="780"/>
      <c r="P192" s="352"/>
      <c r="Q192" s="765"/>
      <c r="R192" s="766"/>
      <c r="S192" s="773"/>
      <c r="T192" s="774"/>
      <c r="U192" s="775"/>
      <c r="V192" s="776"/>
      <c r="W192" s="777"/>
      <c r="X192" s="741"/>
      <c r="Y192" s="742"/>
      <c r="Z192" s="778"/>
      <c r="AA192" s="779"/>
      <c r="AB192" s="775"/>
      <c r="AC192" s="776"/>
      <c r="AD192" s="780"/>
    </row>
    <row r="193" spans="1:30" s="351" customFormat="1" ht="22.5" customHeight="1">
      <c r="A193" s="765"/>
      <c r="B193" s="766"/>
      <c r="C193" s="773"/>
      <c r="D193" s="774"/>
      <c r="E193" s="775"/>
      <c r="F193" s="776"/>
      <c r="G193" s="777"/>
      <c r="H193" s="741"/>
      <c r="I193" s="742"/>
      <c r="J193" s="778"/>
      <c r="K193" s="779"/>
      <c r="L193" s="775"/>
      <c r="M193" s="776"/>
      <c r="N193" s="780"/>
      <c r="P193" s="352"/>
      <c r="Q193" s="765"/>
      <c r="R193" s="766"/>
      <c r="S193" s="773"/>
      <c r="T193" s="774"/>
      <c r="U193" s="775"/>
      <c r="V193" s="776"/>
      <c r="W193" s="777"/>
      <c r="X193" s="741"/>
      <c r="Y193" s="742"/>
      <c r="Z193" s="778"/>
      <c r="AA193" s="779"/>
      <c r="AB193" s="775"/>
      <c r="AC193" s="776"/>
      <c r="AD193" s="780"/>
    </row>
    <row r="194" spans="1:30" s="351" customFormat="1" ht="22.5" customHeight="1" thickBot="1">
      <c r="A194" s="765"/>
      <c r="B194" s="766"/>
      <c r="C194" s="761"/>
      <c r="D194" s="762"/>
      <c r="E194" s="738"/>
      <c r="F194" s="739"/>
      <c r="G194" s="740"/>
      <c r="H194" s="741"/>
      <c r="I194" s="742"/>
      <c r="J194" s="743"/>
      <c r="K194" s="744"/>
      <c r="L194" s="738"/>
      <c r="M194" s="739"/>
      <c r="N194" s="760"/>
      <c r="P194" s="352"/>
      <c r="Q194" s="765"/>
      <c r="R194" s="766"/>
      <c r="S194" s="761"/>
      <c r="T194" s="762"/>
      <c r="U194" s="738"/>
      <c r="V194" s="739"/>
      <c r="W194" s="740"/>
      <c r="X194" s="741"/>
      <c r="Y194" s="742"/>
      <c r="Z194" s="743"/>
      <c r="AA194" s="744"/>
      <c r="AB194" s="738"/>
      <c r="AC194" s="739"/>
      <c r="AD194" s="760"/>
    </row>
    <row r="195" spans="1:30" s="351" customFormat="1" ht="22.5" customHeight="1" thickBot="1">
      <c r="A195" s="758" t="s">
        <v>329</v>
      </c>
      <c r="B195" s="759"/>
      <c r="C195" s="748"/>
      <c r="D195" s="749"/>
      <c r="E195" s="750"/>
      <c r="F195" s="750"/>
      <c r="G195" s="751"/>
      <c r="H195" s="752" t="s">
        <v>330</v>
      </c>
      <c r="I195" s="753"/>
      <c r="J195" s="753"/>
      <c r="K195" s="754"/>
      <c r="L195" s="755"/>
      <c r="M195" s="756"/>
      <c r="N195" s="757"/>
      <c r="P195" s="352"/>
      <c r="Q195" s="758" t="s">
        <v>331</v>
      </c>
      <c r="R195" s="759"/>
      <c r="S195" s="748"/>
      <c r="T195" s="749"/>
      <c r="U195" s="750"/>
      <c r="V195" s="750"/>
      <c r="W195" s="751"/>
      <c r="X195" s="752" t="s">
        <v>330</v>
      </c>
      <c r="Y195" s="753"/>
      <c r="Z195" s="753"/>
      <c r="AA195" s="754"/>
      <c r="AB195" s="755"/>
      <c r="AC195" s="756"/>
      <c r="AD195" s="757"/>
    </row>
    <row r="196" spans="1:30" s="351" customFormat="1" ht="22.5" customHeight="1" thickBot="1">
      <c r="A196" s="729" t="s">
        <v>332</v>
      </c>
      <c r="B196" s="730"/>
      <c r="C196" s="730"/>
      <c r="D196" s="730"/>
      <c r="E196" s="730"/>
      <c r="F196" s="731"/>
      <c r="G196" s="732" t="s">
        <v>333</v>
      </c>
      <c r="H196" s="733"/>
      <c r="I196" s="734"/>
      <c r="J196" s="735"/>
      <c r="K196" s="732" t="s">
        <v>334</v>
      </c>
      <c r="L196" s="733"/>
      <c r="M196" s="736"/>
      <c r="N196" s="737"/>
      <c r="P196" s="352"/>
      <c r="Q196" s="729" t="s">
        <v>335</v>
      </c>
      <c r="R196" s="730"/>
      <c r="S196" s="730"/>
      <c r="T196" s="730"/>
      <c r="U196" s="731"/>
      <c r="V196" s="732" t="s">
        <v>333</v>
      </c>
      <c r="W196" s="733"/>
      <c r="X196" s="734"/>
      <c r="Y196" s="735"/>
      <c r="Z196" s="732"/>
      <c r="AA196" s="745"/>
      <c r="AB196" s="367"/>
      <c r="AC196" s="746"/>
      <c r="AD196" s="747"/>
    </row>
    <row r="197" spans="1:29" s="351" customFormat="1" ht="7.5" customHeight="1">
      <c r="A197" s="368"/>
      <c r="B197" s="368"/>
      <c r="C197" s="369"/>
      <c r="D197" s="369"/>
      <c r="E197" s="369"/>
      <c r="F197" s="369"/>
      <c r="G197" s="369"/>
      <c r="H197" s="369"/>
      <c r="I197" s="369"/>
      <c r="J197" s="369"/>
      <c r="K197" s="369"/>
      <c r="L197" s="369"/>
      <c r="M197" s="369"/>
      <c r="N197" s="725"/>
      <c r="P197" s="352"/>
      <c r="Q197" s="370"/>
      <c r="R197" s="370"/>
      <c r="S197" s="371"/>
      <c r="T197" s="371"/>
      <c r="U197" s="371"/>
      <c r="V197" s="371"/>
      <c r="W197" s="370"/>
      <c r="X197" s="371"/>
      <c r="Y197" s="371"/>
      <c r="Z197" s="371"/>
      <c r="AA197" s="372"/>
      <c r="AB197" s="727"/>
      <c r="AC197" s="727"/>
    </row>
    <row r="198" spans="1:29" s="351" customFormat="1" ht="13.5">
      <c r="A198" s="373" t="s">
        <v>336</v>
      </c>
      <c r="B198" s="373"/>
      <c r="C198" s="374"/>
      <c r="D198" s="374"/>
      <c r="E198" s="374"/>
      <c r="F198" s="374"/>
      <c r="G198" s="374"/>
      <c r="H198" s="374"/>
      <c r="I198" s="374"/>
      <c r="J198" s="374"/>
      <c r="K198" s="374"/>
      <c r="N198" s="726"/>
      <c r="P198" s="352"/>
      <c r="Q198" s="373" t="s">
        <v>336</v>
      </c>
      <c r="R198" s="373"/>
      <c r="S198" s="374"/>
      <c r="T198" s="371"/>
      <c r="U198" s="371"/>
      <c r="V198" s="371"/>
      <c r="W198" s="371"/>
      <c r="X198" s="371"/>
      <c r="Y198" s="371"/>
      <c r="Z198" s="371"/>
      <c r="AA198" s="372"/>
      <c r="AB198" s="728"/>
      <c r="AC198" s="728"/>
    </row>
    <row r="199" spans="1:29" s="351" customFormat="1" ht="13.5">
      <c r="A199" s="373" t="s">
        <v>337</v>
      </c>
      <c r="B199" s="373"/>
      <c r="C199" s="374"/>
      <c r="D199" s="374"/>
      <c r="E199" s="374"/>
      <c r="F199" s="374"/>
      <c r="G199" s="374"/>
      <c r="H199" s="373"/>
      <c r="I199" s="374"/>
      <c r="J199" s="374"/>
      <c r="K199" s="374"/>
      <c r="N199" s="726"/>
      <c r="P199" s="352"/>
      <c r="Q199" s="373" t="s">
        <v>337</v>
      </c>
      <c r="R199" s="373"/>
      <c r="S199" s="374"/>
      <c r="T199" s="372"/>
      <c r="U199" s="372"/>
      <c r="V199" s="372"/>
      <c r="W199" s="372"/>
      <c r="X199" s="372"/>
      <c r="Y199" s="372"/>
      <c r="Z199" s="372"/>
      <c r="AA199" s="372"/>
      <c r="AB199" s="728"/>
      <c r="AC199" s="728"/>
    </row>
    <row r="200" spans="1:29" s="351" customFormat="1" ht="15" customHeight="1">
      <c r="A200" s="373"/>
      <c r="B200" s="373"/>
      <c r="C200" s="374"/>
      <c r="D200" s="374"/>
      <c r="E200" s="374"/>
      <c r="F200" s="374"/>
      <c r="G200" s="374"/>
      <c r="H200" s="374"/>
      <c r="I200" s="374"/>
      <c r="J200" s="374"/>
      <c r="K200" s="374"/>
      <c r="N200" s="726"/>
      <c r="P200" s="352"/>
      <c r="AB200" s="728"/>
      <c r="AC200" s="728"/>
    </row>
    <row r="201" spans="1:29" s="351" customFormat="1" ht="42" customHeight="1">
      <c r="A201" s="803" t="s">
        <v>309</v>
      </c>
      <c r="B201" s="803"/>
      <c r="C201" s="803"/>
      <c r="D201" s="803"/>
      <c r="E201" s="803"/>
      <c r="F201" s="803"/>
      <c r="G201" s="803"/>
      <c r="H201" s="803"/>
      <c r="I201" s="803"/>
      <c r="J201" s="803"/>
      <c r="K201" s="803"/>
      <c r="L201" s="803"/>
      <c r="M201" s="803"/>
      <c r="N201" s="803"/>
      <c r="P201" s="352"/>
      <c r="Q201" s="803" t="s">
        <v>310</v>
      </c>
      <c r="R201" s="803"/>
      <c r="S201" s="803"/>
      <c r="T201" s="803"/>
      <c r="U201" s="803"/>
      <c r="V201" s="803"/>
      <c r="W201" s="803"/>
      <c r="X201" s="803"/>
      <c r="Y201" s="803"/>
      <c r="Z201" s="803"/>
      <c r="AA201" s="803"/>
      <c r="AB201" s="803"/>
      <c r="AC201" s="803"/>
    </row>
    <row r="202" spans="1:29" s="351" customFormat="1" ht="23.25" customHeight="1" thickBot="1">
      <c r="A202" s="353"/>
      <c r="B202" s="354"/>
      <c r="D202" s="804"/>
      <c r="E202" s="804"/>
      <c r="F202" s="804"/>
      <c r="G202" s="804"/>
      <c r="H202" s="804"/>
      <c r="I202" s="804"/>
      <c r="J202" s="804"/>
      <c r="K202" s="804"/>
      <c r="L202" s="805" t="s">
        <v>255</v>
      </c>
      <c r="M202" s="805"/>
      <c r="N202" s="805"/>
      <c r="P202" s="352"/>
      <c r="Q202" s="806"/>
      <c r="R202" s="806"/>
      <c r="S202" s="806"/>
      <c r="T202" s="804"/>
      <c r="U202" s="804"/>
      <c r="V202" s="804"/>
      <c r="W202" s="804"/>
      <c r="X202" s="804"/>
      <c r="Y202" s="804"/>
      <c r="Z202" s="804"/>
      <c r="AA202" s="805" t="s">
        <v>255</v>
      </c>
      <c r="AB202" s="805"/>
      <c r="AC202" s="805"/>
    </row>
    <row r="203" spans="1:30" s="358" customFormat="1" ht="15" customHeight="1">
      <c r="A203" s="355" t="s">
        <v>311</v>
      </c>
      <c r="B203" s="356"/>
      <c r="C203" s="357" t="s">
        <v>271</v>
      </c>
      <c r="D203" s="807">
        <f>'②選手情報入力'!$E$22</f>
        <v>0</v>
      </c>
      <c r="E203" s="808"/>
      <c r="F203" s="808"/>
      <c r="G203" s="808"/>
      <c r="H203" s="809"/>
      <c r="I203" s="814" t="s">
        <v>312</v>
      </c>
      <c r="J203" s="815"/>
      <c r="K203" s="817">
        <f>'①団体情報入力'!$D$5</f>
        <v>0</v>
      </c>
      <c r="L203" s="818"/>
      <c r="M203" s="818"/>
      <c r="N203" s="819"/>
      <c r="P203" s="359"/>
      <c r="Q203" s="355" t="s">
        <v>311</v>
      </c>
      <c r="R203" s="356"/>
      <c r="S203" s="357" t="s">
        <v>271</v>
      </c>
      <c r="T203" s="807">
        <f>'②選手情報入力'!$E$22</f>
        <v>0</v>
      </c>
      <c r="U203" s="808"/>
      <c r="V203" s="808"/>
      <c r="W203" s="808"/>
      <c r="X203" s="809"/>
      <c r="Y203" s="814" t="s">
        <v>312</v>
      </c>
      <c r="Z203" s="815"/>
      <c r="AA203" s="817">
        <f>'①団体情報入力'!$D$5</f>
        <v>0</v>
      </c>
      <c r="AB203" s="818"/>
      <c r="AC203" s="818"/>
      <c r="AD203" s="819"/>
    </row>
    <row r="204" spans="1:30" s="351" customFormat="1" ht="35.25" customHeight="1" thickBot="1">
      <c r="A204" s="810">
        <f>IF('②選手情報入力'!$B$22="","",'②選手情報入力'!$B$22)</f>
      </c>
      <c r="B204" s="811"/>
      <c r="C204" s="360" t="s">
        <v>286</v>
      </c>
      <c r="D204" s="812">
        <f>'②選手情報入力'!$D$22</f>
        <v>0</v>
      </c>
      <c r="E204" s="813"/>
      <c r="F204" s="813"/>
      <c r="G204" s="813"/>
      <c r="H204" s="811"/>
      <c r="I204" s="758"/>
      <c r="J204" s="816"/>
      <c r="K204" s="820"/>
      <c r="L204" s="821"/>
      <c r="M204" s="821"/>
      <c r="N204" s="822"/>
      <c r="P204" s="352"/>
      <c r="Q204" s="810">
        <f>IF('②選手情報入力'!$B$22="","",'②選手情報入力'!$B$22)</f>
      </c>
      <c r="R204" s="811"/>
      <c r="S204" s="360" t="s">
        <v>286</v>
      </c>
      <c r="T204" s="812">
        <f>'②選手情報入力'!$D$22</f>
        <v>0</v>
      </c>
      <c r="U204" s="813"/>
      <c r="V204" s="813"/>
      <c r="W204" s="813"/>
      <c r="X204" s="811"/>
      <c r="Y204" s="758"/>
      <c r="Z204" s="816"/>
      <c r="AA204" s="820"/>
      <c r="AB204" s="821"/>
      <c r="AC204" s="821"/>
      <c r="AD204" s="822"/>
    </row>
    <row r="205" spans="1:30" s="351" customFormat="1" ht="30" customHeight="1">
      <c r="A205" s="781" t="s">
        <v>313</v>
      </c>
      <c r="B205" s="782"/>
      <c r="C205" s="781" t="s">
        <v>314</v>
      </c>
      <c r="D205" s="782"/>
      <c r="E205" s="787">
        <f>'②選手情報入力'!$J$22</f>
        <v>0</v>
      </c>
      <c r="F205" s="787"/>
      <c r="G205" s="361" t="s">
        <v>315</v>
      </c>
      <c r="H205" s="788" t="s">
        <v>316</v>
      </c>
      <c r="I205" s="782"/>
      <c r="J205" s="789"/>
      <c r="K205" s="362"/>
      <c r="L205" s="363" t="s">
        <v>317</v>
      </c>
      <c r="M205" s="364"/>
      <c r="N205" s="365" t="s">
        <v>318</v>
      </c>
      <c r="P205" s="352"/>
      <c r="Q205" s="781" t="s">
        <v>313</v>
      </c>
      <c r="R205" s="782"/>
      <c r="S205" s="781" t="s">
        <v>314</v>
      </c>
      <c r="T205" s="782"/>
      <c r="U205" s="787">
        <f>'②選手情報入力'!$J$22</f>
        <v>0</v>
      </c>
      <c r="V205" s="787"/>
      <c r="W205" s="361" t="s">
        <v>315</v>
      </c>
      <c r="X205" s="788" t="s">
        <v>316</v>
      </c>
      <c r="Y205" s="782"/>
      <c r="Z205" s="789"/>
      <c r="AA205" s="362"/>
      <c r="AB205" s="363" t="s">
        <v>317</v>
      </c>
      <c r="AC205" s="364"/>
      <c r="AD205" s="365" t="s">
        <v>318</v>
      </c>
    </row>
    <row r="206" spans="1:30" s="351" customFormat="1" ht="15.75" customHeight="1">
      <c r="A206" s="783"/>
      <c r="B206" s="784"/>
      <c r="C206" s="798" t="s">
        <v>321</v>
      </c>
      <c r="D206" s="799"/>
      <c r="E206" s="799"/>
      <c r="F206" s="799"/>
      <c r="G206" s="800"/>
      <c r="H206" s="801" t="s">
        <v>322</v>
      </c>
      <c r="I206" s="799"/>
      <c r="J206" s="800"/>
      <c r="K206" s="801" t="s">
        <v>323</v>
      </c>
      <c r="L206" s="799"/>
      <c r="M206" s="799"/>
      <c r="N206" s="802"/>
      <c r="P206" s="352"/>
      <c r="Q206" s="783"/>
      <c r="R206" s="784"/>
      <c r="S206" s="798" t="s">
        <v>321</v>
      </c>
      <c r="T206" s="799"/>
      <c r="U206" s="799"/>
      <c r="V206" s="799"/>
      <c r="W206" s="800"/>
      <c r="X206" s="801" t="s">
        <v>322</v>
      </c>
      <c r="Y206" s="799"/>
      <c r="Z206" s="800"/>
      <c r="AA206" s="801" t="s">
        <v>323</v>
      </c>
      <c r="AB206" s="799"/>
      <c r="AC206" s="799"/>
      <c r="AD206" s="802"/>
    </row>
    <row r="207" spans="1:30" s="351" customFormat="1" ht="24.75" customHeight="1" thickBot="1">
      <c r="A207" s="785"/>
      <c r="B207" s="786"/>
      <c r="C207" s="790"/>
      <c r="D207" s="791"/>
      <c r="E207" s="791"/>
      <c r="F207" s="791"/>
      <c r="G207" s="792"/>
      <c r="H207" s="793"/>
      <c r="I207" s="794"/>
      <c r="J207" s="795"/>
      <c r="K207" s="796"/>
      <c r="L207" s="791"/>
      <c r="M207" s="791"/>
      <c r="N207" s="797"/>
      <c r="P207" s="352"/>
      <c r="Q207" s="785"/>
      <c r="R207" s="786"/>
      <c r="S207" s="790"/>
      <c r="T207" s="791"/>
      <c r="U207" s="791"/>
      <c r="V207" s="791"/>
      <c r="W207" s="792"/>
      <c r="X207" s="793"/>
      <c r="Y207" s="794"/>
      <c r="Z207" s="795"/>
      <c r="AA207" s="796"/>
      <c r="AB207" s="791"/>
      <c r="AC207" s="791"/>
      <c r="AD207" s="797"/>
    </row>
    <row r="208" spans="1:30" s="351" customFormat="1" ht="15" customHeight="1">
      <c r="A208" s="763" t="s">
        <v>325</v>
      </c>
      <c r="B208" s="764"/>
      <c r="C208" s="366" t="s">
        <v>326</v>
      </c>
      <c r="D208" s="366"/>
      <c r="E208" s="767" t="s">
        <v>327</v>
      </c>
      <c r="F208" s="768"/>
      <c r="G208" s="769"/>
      <c r="H208" s="767" t="s">
        <v>322</v>
      </c>
      <c r="I208" s="769"/>
      <c r="J208" s="770" t="s">
        <v>264</v>
      </c>
      <c r="K208" s="771"/>
      <c r="L208" s="767" t="s">
        <v>328</v>
      </c>
      <c r="M208" s="768"/>
      <c r="N208" s="772"/>
      <c r="P208" s="352"/>
      <c r="Q208" s="763" t="s">
        <v>325</v>
      </c>
      <c r="R208" s="764"/>
      <c r="S208" s="366" t="s">
        <v>326</v>
      </c>
      <c r="T208" s="366"/>
      <c r="U208" s="767" t="s">
        <v>327</v>
      </c>
      <c r="V208" s="768"/>
      <c r="W208" s="769"/>
      <c r="X208" s="767" t="s">
        <v>322</v>
      </c>
      <c r="Y208" s="769"/>
      <c r="Z208" s="770" t="s">
        <v>264</v>
      </c>
      <c r="AA208" s="771"/>
      <c r="AB208" s="767" t="s">
        <v>328</v>
      </c>
      <c r="AC208" s="768"/>
      <c r="AD208" s="772"/>
    </row>
    <row r="209" spans="1:30" s="351" customFormat="1" ht="22.5" customHeight="1">
      <c r="A209" s="765"/>
      <c r="B209" s="766"/>
      <c r="C209" s="773"/>
      <c r="D209" s="774"/>
      <c r="E209" s="775"/>
      <c r="F209" s="776"/>
      <c r="G209" s="777"/>
      <c r="H209" s="741"/>
      <c r="I209" s="742"/>
      <c r="J209" s="778"/>
      <c r="K209" s="779"/>
      <c r="L209" s="775"/>
      <c r="M209" s="776"/>
      <c r="N209" s="780"/>
      <c r="P209" s="352"/>
      <c r="Q209" s="765"/>
      <c r="R209" s="766"/>
      <c r="S209" s="773"/>
      <c r="T209" s="774"/>
      <c r="U209" s="775"/>
      <c r="V209" s="776"/>
      <c r="W209" s="777"/>
      <c r="X209" s="741"/>
      <c r="Y209" s="742"/>
      <c r="Z209" s="778"/>
      <c r="AA209" s="779"/>
      <c r="AB209" s="775"/>
      <c r="AC209" s="776"/>
      <c r="AD209" s="780"/>
    </row>
    <row r="210" spans="1:30" s="351" customFormat="1" ht="22.5" customHeight="1">
      <c r="A210" s="765"/>
      <c r="B210" s="766"/>
      <c r="C210" s="773"/>
      <c r="D210" s="774"/>
      <c r="E210" s="775"/>
      <c r="F210" s="776"/>
      <c r="G210" s="777"/>
      <c r="H210" s="741"/>
      <c r="I210" s="742"/>
      <c r="J210" s="778"/>
      <c r="K210" s="779"/>
      <c r="L210" s="775"/>
      <c r="M210" s="776"/>
      <c r="N210" s="780"/>
      <c r="P210" s="352"/>
      <c r="Q210" s="765"/>
      <c r="R210" s="766"/>
      <c r="S210" s="773"/>
      <c r="T210" s="774"/>
      <c r="U210" s="775"/>
      <c r="V210" s="776"/>
      <c r="W210" s="777"/>
      <c r="X210" s="741"/>
      <c r="Y210" s="742"/>
      <c r="Z210" s="778"/>
      <c r="AA210" s="779"/>
      <c r="AB210" s="775"/>
      <c r="AC210" s="776"/>
      <c r="AD210" s="780"/>
    </row>
    <row r="211" spans="1:30" s="351" customFormat="1" ht="22.5" customHeight="1" thickBot="1">
      <c r="A211" s="765"/>
      <c r="B211" s="766"/>
      <c r="C211" s="761"/>
      <c r="D211" s="762"/>
      <c r="E211" s="738"/>
      <c r="F211" s="739"/>
      <c r="G211" s="740"/>
      <c r="H211" s="741"/>
      <c r="I211" s="742"/>
      <c r="J211" s="743"/>
      <c r="K211" s="744"/>
      <c r="L211" s="738"/>
      <c r="M211" s="739"/>
      <c r="N211" s="760"/>
      <c r="P211" s="352"/>
      <c r="Q211" s="765"/>
      <c r="R211" s="766"/>
      <c r="S211" s="761"/>
      <c r="T211" s="762"/>
      <c r="U211" s="738"/>
      <c r="V211" s="739"/>
      <c r="W211" s="740"/>
      <c r="X211" s="741"/>
      <c r="Y211" s="742"/>
      <c r="Z211" s="743"/>
      <c r="AA211" s="744"/>
      <c r="AB211" s="738"/>
      <c r="AC211" s="739"/>
      <c r="AD211" s="760"/>
    </row>
    <row r="212" spans="1:30" s="351" customFormat="1" ht="22.5" customHeight="1" thickBot="1">
      <c r="A212" s="758" t="s">
        <v>329</v>
      </c>
      <c r="B212" s="759"/>
      <c r="C212" s="748"/>
      <c r="D212" s="749"/>
      <c r="E212" s="750"/>
      <c r="F212" s="750"/>
      <c r="G212" s="751"/>
      <c r="H212" s="752" t="s">
        <v>330</v>
      </c>
      <c r="I212" s="753"/>
      <c r="J212" s="753"/>
      <c r="K212" s="754"/>
      <c r="L212" s="755"/>
      <c r="M212" s="756"/>
      <c r="N212" s="757"/>
      <c r="P212" s="352"/>
      <c r="Q212" s="758" t="s">
        <v>331</v>
      </c>
      <c r="R212" s="759"/>
      <c r="S212" s="748"/>
      <c r="T212" s="749"/>
      <c r="U212" s="750"/>
      <c r="V212" s="750"/>
      <c r="W212" s="751"/>
      <c r="X212" s="752" t="s">
        <v>330</v>
      </c>
      <c r="Y212" s="753"/>
      <c r="Z212" s="753"/>
      <c r="AA212" s="754"/>
      <c r="AB212" s="755"/>
      <c r="AC212" s="756"/>
      <c r="AD212" s="757"/>
    </row>
    <row r="213" spans="1:30" s="351" customFormat="1" ht="22.5" customHeight="1" thickBot="1">
      <c r="A213" s="729" t="s">
        <v>332</v>
      </c>
      <c r="B213" s="730"/>
      <c r="C213" s="730"/>
      <c r="D213" s="730"/>
      <c r="E213" s="730"/>
      <c r="F213" s="731"/>
      <c r="G213" s="732" t="s">
        <v>333</v>
      </c>
      <c r="H213" s="733"/>
      <c r="I213" s="734"/>
      <c r="J213" s="735"/>
      <c r="K213" s="732" t="s">
        <v>334</v>
      </c>
      <c r="L213" s="733"/>
      <c r="M213" s="736"/>
      <c r="N213" s="737"/>
      <c r="P213" s="352"/>
      <c r="Q213" s="729" t="s">
        <v>335</v>
      </c>
      <c r="R213" s="730"/>
      <c r="S213" s="730"/>
      <c r="T213" s="730"/>
      <c r="U213" s="731"/>
      <c r="V213" s="732" t="s">
        <v>333</v>
      </c>
      <c r="W213" s="733"/>
      <c r="X213" s="734"/>
      <c r="Y213" s="735"/>
      <c r="Z213" s="732"/>
      <c r="AA213" s="745"/>
      <c r="AB213" s="367"/>
      <c r="AC213" s="746"/>
      <c r="AD213" s="747"/>
    </row>
    <row r="214" spans="1:29" s="351" customFormat="1" ht="7.5" customHeight="1">
      <c r="A214" s="368"/>
      <c r="B214" s="368"/>
      <c r="C214" s="369"/>
      <c r="D214" s="369"/>
      <c r="E214" s="369"/>
      <c r="F214" s="369"/>
      <c r="G214" s="369"/>
      <c r="H214" s="369"/>
      <c r="I214" s="369"/>
      <c r="J214" s="369"/>
      <c r="K214" s="369"/>
      <c r="L214" s="369"/>
      <c r="M214" s="369"/>
      <c r="N214" s="725"/>
      <c r="P214" s="352"/>
      <c r="Q214" s="370"/>
      <c r="R214" s="370"/>
      <c r="S214" s="371"/>
      <c r="T214" s="371"/>
      <c r="U214" s="371"/>
      <c r="V214" s="371"/>
      <c r="W214" s="370"/>
      <c r="X214" s="371"/>
      <c r="Y214" s="371"/>
      <c r="Z214" s="371"/>
      <c r="AA214" s="372"/>
      <c r="AB214" s="727"/>
      <c r="AC214" s="727"/>
    </row>
    <row r="215" spans="1:29" s="351" customFormat="1" ht="13.5">
      <c r="A215" s="373" t="s">
        <v>336</v>
      </c>
      <c r="B215" s="373"/>
      <c r="C215" s="374"/>
      <c r="D215" s="374"/>
      <c r="E215" s="374"/>
      <c r="F215" s="374"/>
      <c r="G215" s="374"/>
      <c r="H215" s="374"/>
      <c r="I215" s="374"/>
      <c r="J215" s="374"/>
      <c r="K215" s="374"/>
      <c r="N215" s="726"/>
      <c r="P215" s="352"/>
      <c r="Q215" s="373" t="s">
        <v>336</v>
      </c>
      <c r="R215" s="373"/>
      <c r="S215" s="374"/>
      <c r="T215" s="371"/>
      <c r="U215" s="371"/>
      <c r="V215" s="371"/>
      <c r="W215" s="371"/>
      <c r="X215" s="371"/>
      <c r="Y215" s="371"/>
      <c r="Z215" s="371"/>
      <c r="AA215" s="372"/>
      <c r="AB215" s="728"/>
      <c r="AC215" s="728"/>
    </row>
    <row r="216" spans="1:29" s="351" customFormat="1" ht="13.5">
      <c r="A216" s="373" t="s">
        <v>337</v>
      </c>
      <c r="B216" s="373"/>
      <c r="C216" s="374"/>
      <c r="D216" s="374"/>
      <c r="E216" s="374"/>
      <c r="F216" s="374"/>
      <c r="G216" s="374"/>
      <c r="H216" s="373"/>
      <c r="I216" s="374"/>
      <c r="J216" s="374"/>
      <c r="K216" s="374"/>
      <c r="N216" s="726"/>
      <c r="P216" s="352"/>
      <c r="Q216" s="373" t="s">
        <v>337</v>
      </c>
      <c r="R216" s="373"/>
      <c r="S216" s="374"/>
      <c r="T216" s="372"/>
      <c r="U216" s="372"/>
      <c r="V216" s="372"/>
      <c r="W216" s="372"/>
      <c r="X216" s="372"/>
      <c r="Y216" s="372"/>
      <c r="Z216" s="372"/>
      <c r="AA216" s="372"/>
      <c r="AB216" s="728"/>
      <c r="AC216" s="728"/>
    </row>
    <row r="217" spans="1:29" s="351" customFormat="1" ht="55.5" customHeight="1">
      <c r="A217" s="373"/>
      <c r="B217" s="373"/>
      <c r="C217" s="374"/>
      <c r="D217" s="374"/>
      <c r="E217" s="374"/>
      <c r="F217" s="374"/>
      <c r="G217" s="374"/>
      <c r="H217" s="374"/>
      <c r="I217" s="374"/>
      <c r="J217" s="374"/>
      <c r="K217" s="374"/>
      <c r="N217" s="726"/>
      <c r="P217" s="352"/>
      <c r="AB217" s="728"/>
      <c r="AC217" s="728"/>
    </row>
    <row r="218" spans="1:29" s="351" customFormat="1" ht="42" customHeight="1">
      <c r="A218" s="803" t="s">
        <v>309</v>
      </c>
      <c r="B218" s="803"/>
      <c r="C218" s="803"/>
      <c r="D218" s="803"/>
      <c r="E218" s="803"/>
      <c r="F218" s="803"/>
      <c r="G218" s="803"/>
      <c r="H218" s="803"/>
      <c r="I218" s="803"/>
      <c r="J218" s="803"/>
      <c r="K218" s="803"/>
      <c r="L218" s="803"/>
      <c r="M218" s="803"/>
      <c r="N218" s="803"/>
      <c r="P218" s="352"/>
      <c r="Q218" s="803" t="s">
        <v>310</v>
      </c>
      <c r="R218" s="803"/>
      <c r="S218" s="803"/>
      <c r="T218" s="803"/>
      <c r="U218" s="803"/>
      <c r="V218" s="803"/>
      <c r="W218" s="803"/>
      <c r="X218" s="803"/>
      <c r="Y218" s="803"/>
      <c r="Z218" s="803"/>
      <c r="AA218" s="803"/>
      <c r="AB218" s="803"/>
      <c r="AC218" s="803"/>
    </row>
    <row r="219" spans="1:29" s="351" customFormat="1" ht="23.25" customHeight="1" thickBot="1">
      <c r="A219" s="353"/>
      <c r="B219" s="354"/>
      <c r="D219" s="804"/>
      <c r="E219" s="804"/>
      <c r="F219" s="804"/>
      <c r="G219" s="804"/>
      <c r="H219" s="804"/>
      <c r="I219" s="804"/>
      <c r="J219" s="804"/>
      <c r="K219" s="804"/>
      <c r="L219" s="805" t="s">
        <v>255</v>
      </c>
      <c r="M219" s="805"/>
      <c r="N219" s="805"/>
      <c r="P219" s="352"/>
      <c r="Q219" s="806"/>
      <c r="R219" s="806"/>
      <c r="S219" s="806"/>
      <c r="T219" s="804"/>
      <c r="U219" s="804"/>
      <c r="V219" s="804"/>
      <c r="W219" s="804"/>
      <c r="X219" s="804"/>
      <c r="Y219" s="804"/>
      <c r="Z219" s="804"/>
      <c r="AA219" s="805" t="s">
        <v>255</v>
      </c>
      <c r="AB219" s="805"/>
      <c r="AC219" s="805"/>
    </row>
    <row r="220" spans="1:30" s="358" customFormat="1" ht="15" customHeight="1">
      <c r="A220" s="355" t="s">
        <v>311</v>
      </c>
      <c r="B220" s="356"/>
      <c r="C220" s="357" t="s">
        <v>271</v>
      </c>
      <c r="D220" s="807">
        <f>'②選手情報入力'!$E$23</f>
        <v>0</v>
      </c>
      <c r="E220" s="808"/>
      <c r="F220" s="808"/>
      <c r="G220" s="808"/>
      <c r="H220" s="809"/>
      <c r="I220" s="814" t="s">
        <v>312</v>
      </c>
      <c r="J220" s="815"/>
      <c r="K220" s="817">
        <f>'①団体情報入力'!$D$5</f>
        <v>0</v>
      </c>
      <c r="L220" s="818"/>
      <c r="M220" s="818"/>
      <c r="N220" s="819"/>
      <c r="P220" s="359"/>
      <c r="Q220" s="355" t="s">
        <v>311</v>
      </c>
      <c r="R220" s="356"/>
      <c r="S220" s="357" t="s">
        <v>271</v>
      </c>
      <c r="T220" s="807">
        <f>'②選手情報入力'!$E$23</f>
        <v>0</v>
      </c>
      <c r="U220" s="808"/>
      <c r="V220" s="808"/>
      <c r="W220" s="808"/>
      <c r="X220" s="809"/>
      <c r="Y220" s="814" t="s">
        <v>312</v>
      </c>
      <c r="Z220" s="815"/>
      <c r="AA220" s="817">
        <f>'①団体情報入力'!$D$5</f>
        <v>0</v>
      </c>
      <c r="AB220" s="818"/>
      <c r="AC220" s="818"/>
      <c r="AD220" s="819"/>
    </row>
    <row r="221" spans="1:30" s="351" customFormat="1" ht="35.25" customHeight="1" thickBot="1">
      <c r="A221" s="810">
        <f>IF('②選手情報入力'!$B$23="","",'②選手情報入力'!$B$23)</f>
      </c>
      <c r="B221" s="811"/>
      <c r="C221" s="360" t="s">
        <v>286</v>
      </c>
      <c r="D221" s="812">
        <f>'②選手情報入力'!$D$23</f>
        <v>0</v>
      </c>
      <c r="E221" s="813"/>
      <c r="F221" s="813"/>
      <c r="G221" s="813"/>
      <c r="H221" s="811"/>
      <c r="I221" s="758"/>
      <c r="J221" s="816"/>
      <c r="K221" s="820"/>
      <c r="L221" s="821"/>
      <c r="M221" s="821"/>
      <c r="N221" s="822"/>
      <c r="P221" s="352"/>
      <c r="Q221" s="810">
        <f>IF('②選手情報入力'!$B$23="","",'②選手情報入力'!$B$23)</f>
      </c>
      <c r="R221" s="811"/>
      <c r="S221" s="360" t="s">
        <v>286</v>
      </c>
      <c r="T221" s="812">
        <f>'②選手情報入力'!$D$23</f>
        <v>0</v>
      </c>
      <c r="U221" s="813"/>
      <c r="V221" s="813"/>
      <c r="W221" s="813"/>
      <c r="X221" s="811"/>
      <c r="Y221" s="758"/>
      <c r="Z221" s="816"/>
      <c r="AA221" s="820"/>
      <c r="AB221" s="821"/>
      <c r="AC221" s="821"/>
      <c r="AD221" s="822"/>
    </row>
    <row r="222" spans="1:30" s="351" customFormat="1" ht="30" customHeight="1">
      <c r="A222" s="781" t="s">
        <v>313</v>
      </c>
      <c r="B222" s="782"/>
      <c r="C222" s="781" t="s">
        <v>314</v>
      </c>
      <c r="D222" s="782"/>
      <c r="E222" s="787">
        <f>'②選手情報入力'!$J$23</f>
        <v>0</v>
      </c>
      <c r="F222" s="787"/>
      <c r="G222" s="361" t="s">
        <v>315</v>
      </c>
      <c r="H222" s="788" t="s">
        <v>316</v>
      </c>
      <c r="I222" s="782"/>
      <c r="J222" s="789"/>
      <c r="K222" s="362"/>
      <c r="L222" s="363" t="s">
        <v>317</v>
      </c>
      <c r="M222" s="364"/>
      <c r="N222" s="365" t="s">
        <v>318</v>
      </c>
      <c r="P222" s="352"/>
      <c r="Q222" s="781" t="s">
        <v>313</v>
      </c>
      <c r="R222" s="782"/>
      <c r="S222" s="781" t="s">
        <v>314</v>
      </c>
      <c r="T222" s="782"/>
      <c r="U222" s="787">
        <f>'②選手情報入力'!$J$23</f>
        <v>0</v>
      </c>
      <c r="V222" s="787"/>
      <c r="W222" s="361" t="s">
        <v>315</v>
      </c>
      <c r="X222" s="788" t="s">
        <v>316</v>
      </c>
      <c r="Y222" s="782"/>
      <c r="Z222" s="789"/>
      <c r="AA222" s="362"/>
      <c r="AB222" s="363" t="s">
        <v>317</v>
      </c>
      <c r="AC222" s="364"/>
      <c r="AD222" s="365" t="s">
        <v>318</v>
      </c>
    </row>
    <row r="223" spans="1:30" s="351" customFormat="1" ht="15.75" customHeight="1">
      <c r="A223" s="783"/>
      <c r="B223" s="784"/>
      <c r="C223" s="798" t="s">
        <v>321</v>
      </c>
      <c r="D223" s="799"/>
      <c r="E223" s="799"/>
      <c r="F223" s="799"/>
      <c r="G223" s="800"/>
      <c r="H223" s="801" t="s">
        <v>322</v>
      </c>
      <c r="I223" s="799"/>
      <c r="J223" s="800"/>
      <c r="K223" s="801" t="s">
        <v>323</v>
      </c>
      <c r="L223" s="799"/>
      <c r="M223" s="799"/>
      <c r="N223" s="802"/>
      <c r="P223" s="352"/>
      <c r="Q223" s="783"/>
      <c r="R223" s="784"/>
      <c r="S223" s="798" t="s">
        <v>321</v>
      </c>
      <c r="T223" s="799"/>
      <c r="U223" s="799"/>
      <c r="V223" s="799"/>
      <c r="W223" s="800"/>
      <c r="X223" s="801" t="s">
        <v>322</v>
      </c>
      <c r="Y223" s="799"/>
      <c r="Z223" s="800"/>
      <c r="AA223" s="801" t="s">
        <v>323</v>
      </c>
      <c r="AB223" s="799"/>
      <c r="AC223" s="799"/>
      <c r="AD223" s="802"/>
    </row>
    <row r="224" spans="1:30" s="351" customFormat="1" ht="24.75" customHeight="1" thickBot="1">
      <c r="A224" s="785"/>
      <c r="B224" s="786"/>
      <c r="C224" s="790"/>
      <c r="D224" s="791"/>
      <c r="E224" s="791"/>
      <c r="F224" s="791"/>
      <c r="G224" s="792"/>
      <c r="H224" s="793"/>
      <c r="I224" s="794"/>
      <c r="J224" s="795"/>
      <c r="K224" s="796"/>
      <c r="L224" s="791"/>
      <c r="M224" s="791"/>
      <c r="N224" s="797"/>
      <c r="P224" s="352"/>
      <c r="Q224" s="785"/>
      <c r="R224" s="786"/>
      <c r="S224" s="790"/>
      <c r="T224" s="791"/>
      <c r="U224" s="791"/>
      <c r="V224" s="791"/>
      <c r="W224" s="792"/>
      <c r="X224" s="793"/>
      <c r="Y224" s="794"/>
      <c r="Z224" s="795"/>
      <c r="AA224" s="796"/>
      <c r="AB224" s="791"/>
      <c r="AC224" s="791"/>
      <c r="AD224" s="797"/>
    </row>
    <row r="225" spans="1:30" s="351" customFormat="1" ht="15" customHeight="1">
      <c r="A225" s="763" t="s">
        <v>325</v>
      </c>
      <c r="B225" s="764"/>
      <c r="C225" s="366" t="s">
        <v>326</v>
      </c>
      <c r="D225" s="366"/>
      <c r="E225" s="767" t="s">
        <v>327</v>
      </c>
      <c r="F225" s="768"/>
      <c r="G225" s="769"/>
      <c r="H225" s="767" t="s">
        <v>322</v>
      </c>
      <c r="I225" s="769"/>
      <c r="J225" s="770" t="s">
        <v>264</v>
      </c>
      <c r="K225" s="771"/>
      <c r="L225" s="767" t="s">
        <v>328</v>
      </c>
      <c r="M225" s="768"/>
      <c r="N225" s="772"/>
      <c r="P225" s="352"/>
      <c r="Q225" s="763" t="s">
        <v>325</v>
      </c>
      <c r="R225" s="764"/>
      <c r="S225" s="366" t="s">
        <v>326</v>
      </c>
      <c r="T225" s="366"/>
      <c r="U225" s="767" t="s">
        <v>327</v>
      </c>
      <c r="V225" s="768"/>
      <c r="W225" s="769"/>
      <c r="X225" s="767" t="s">
        <v>322</v>
      </c>
      <c r="Y225" s="769"/>
      <c r="Z225" s="770" t="s">
        <v>264</v>
      </c>
      <c r="AA225" s="771"/>
      <c r="AB225" s="767" t="s">
        <v>328</v>
      </c>
      <c r="AC225" s="768"/>
      <c r="AD225" s="772"/>
    </row>
    <row r="226" spans="1:30" s="351" customFormat="1" ht="22.5" customHeight="1">
      <c r="A226" s="765"/>
      <c r="B226" s="766"/>
      <c r="C226" s="773"/>
      <c r="D226" s="774"/>
      <c r="E226" s="775"/>
      <c r="F226" s="776"/>
      <c r="G226" s="777"/>
      <c r="H226" s="741"/>
      <c r="I226" s="742"/>
      <c r="J226" s="778"/>
      <c r="K226" s="779"/>
      <c r="L226" s="775"/>
      <c r="M226" s="776"/>
      <c r="N226" s="780"/>
      <c r="P226" s="352"/>
      <c r="Q226" s="765"/>
      <c r="R226" s="766"/>
      <c r="S226" s="773"/>
      <c r="T226" s="774"/>
      <c r="U226" s="775"/>
      <c r="V226" s="776"/>
      <c r="W226" s="777"/>
      <c r="X226" s="741"/>
      <c r="Y226" s="742"/>
      <c r="Z226" s="778"/>
      <c r="AA226" s="779"/>
      <c r="AB226" s="775"/>
      <c r="AC226" s="776"/>
      <c r="AD226" s="780"/>
    </row>
    <row r="227" spans="1:30" s="351" customFormat="1" ht="22.5" customHeight="1">
      <c r="A227" s="765"/>
      <c r="B227" s="766"/>
      <c r="C227" s="773"/>
      <c r="D227" s="774"/>
      <c r="E227" s="775"/>
      <c r="F227" s="776"/>
      <c r="G227" s="777"/>
      <c r="H227" s="741"/>
      <c r="I227" s="742"/>
      <c r="J227" s="778"/>
      <c r="K227" s="779"/>
      <c r="L227" s="775"/>
      <c r="M227" s="776"/>
      <c r="N227" s="780"/>
      <c r="P227" s="352"/>
      <c r="Q227" s="765"/>
      <c r="R227" s="766"/>
      <c r="S227" s="773"/>
      <c r="T227" s="774"/>
      <c r="U227" s="775"/>
      <c r="V227" s="776"/>
      <c r="W227" s="777"/>
      <c r="X227" s="741"/>
      <c r="Y227" s="742"/>
      <c r="Z227" s="778"/>
      <c r="AA227" s="779"/>
      <c r="AB227" s="775"/>
      <c r="AC227" s="776"/>
      <c r="AD227" s="780"/>
    </row>
    <row r="228" spans="1:30" s="351" customFormat="1" ht="22.5" customHeight="1" thickBot="1">
      <c r="A228" s="765"/>
      <c r="B228" s="766"/>
      <c r="C228" s="761"/>
      <c r="D228" s="762"/>
      <c r="E228" s="738"/>
      <c r="F228" s="739"/>
      <c r="G228" s="740"/>
      <c r="H228" s="741"/>
      <c r="I228" s="742"/>
      <c r="J228" s="743"/>
      <c r="K228" s="744"/>
      <c r="L228" s="738"/>
      <c r="M228" s="739"/>
      <c r="N228" s="760"/>
      <c r="P228" s="352"/>
      <c r="Q228" s="765"/>
      <c r="R228" s="766"/>
      <c r="S228" s="761"/>
      <c r="T228" s="762"/>
      <c r="U228" s="738"/>
      <c r="V228" s="739"/>
      <c r="W228" s="740"/>
      <c r="X228" s="741"/>
      <c r="Y228" s="742"/>
      <c r="Z228" s="743"/>
      <c r="AA228" s="744"/>
      <c r="AB228" s="738"/>
      <c r="AC228" s="739"/>
      <c r="AD228" s="760"/>
    </row>
    <row r="229" spans="1:30" s="351" customFormat="1" ht="22.5" customHeight="1" thickBot="1">
      <c r="A229" s="758" t="s">
        <v>329</v>
      </c>
      <c r="B229" s="759"/>
      <c r="C229" s="748"/>
      <c r="D229" s="749"/>
      <c r="E229" s="750"/>
      <c r="F229" s="750"/>
      <c r="G229" s="751"/>
      <c r="H229" s="752" t="s">
        <v>330</v>
      </c>
      <c r="I229" s="753"/>
      <c r="J229" s="753"/>
      <c r="K229" s="754"/>
      <c r="L229" s="755"/>
      <c r="M229" s="756"/>
      <c r="N229" s="757"/>
      <c r="P229" s="352"/>
      <c r="Q229" s="758" t="s">
        <v>331</v>
      </c>
      <c r="R229" s="759"/>
      <c r="S229" s="748"/>
      <c r="T229" s="749"/>
      <c r="U229" s="750"/>
      <c r="V229" s="750"/>
      <c r="W229" s="751"/>
      <c r="X229" s="752" t="s">
        <v>330</v>
      </c>
      <c r="Y229" s="753"/>
      <c r="Z229" s="753"/>
      <c r="AA229" s="754"/>
      <c r="AB229" s="755"/>
      <c r="AC229" s="756"/>
      <c r="AD229" s="757"/>
    </row>
    <row r="230" spans="1:30" s="351" customFormat="1" ht="22.5" customHeight="1" thickBot="1">
      <c r="A230" s="729" t="s">
        <v>332</v>
      </c>
      <c r="B230" s="730"/>
      <c r="C230" s="730"/>
      <c r="D230" s="730"/>
      <c r="E230" s="730"/>
      <c r="F230" s="731"/>
      <c r="G230" s="732" t="s">
        <v>333</v>
      </c>
      <c r="H230" s="733"/>
      <c r="I230" s="734"/>
      <c r="J230" s="735"/>
      <c r="K230" s="732" t="s">
        <v>334</v>
      </c>
      <c r="L230" s="733"/>
      <c r="M230" s="736"/>
      <c r="N230" s="737"/>
      <c r="P230" s="352"/>
      <c r="Q230" s="729" t="s">
        <v>335</v>
      </c>
      <c r="R230" s="730"/>
      <c r="S230" s="730"/>
      <c r="T230" s="730"/>
      <c r="U230" s="731"/>
      <c r="V230" s="732" t="s">
        <v>333</v>
      </c>
      <c r="W230" s="733"/>
      <c r="X230" s="734"/>
      <c r="Y230" s="735"/>
      <c r="Z230" s="732"/>
      <c r="AA230" s="745"/>
      <c r="AB230" s="367"/>
      <c r="AC230" s="746"/>
      <c r="AD230" s="747"/>
    </row>
    <row r="231" spans="1:29" s="351" customFormat="1" ht="7.5" customHeight="1">
      <c r="A231" s="368"/>
      <c r="B231" s="368"/>
      <c r="C231" s="369"/>
      <c r="D231" s="369"/>
      <c r="E231" s="369"/>
      <c r="F231" s="369"/>
      <c r="G231" s="369"/>
      <c r="H231" s="369"/>
      <c r="I231" s="369"/>
      <c r="J231" s="369"/>
      <c r="K231" s="369"/>
      <c r="L231" s="369"/>
      <c r="M231" s="369"/>
      <c r="N231" s="328"/>
      <c r="P231" s="352"/>
      <c r="Q231" s="370"/>
      <c r="R231" s="370"/>
      <c r="S231" s="371"/>
      <c r="T231" s="371"/>
      <c r="U231" s="371"/>
      <c r="V231" s="371"/>
      <c r="W231" s="370"/>
      <c r="X231" s="371"/>
      <c r="Y231" s="371"/>
      <c r="Z231" s="371"/>
      <c r="AA231" s="372"/>
      <c r="AB231" s="328"/>
      <c r="AC231" s="328"/>
    </row>
    <row r="232" spans="1:29" s="351" customFormat="1" ht="13.5">
      <c r="A232" s="373" t="s">
        <v>336</v>
      </c>
      <c r="B232" s="373"/>
      <c r="C232" s="374"/>
      <c r="D232" s="374"/>
      <c r="E232" s="374"/>
      <c r="F232" s="374"/>
      <c r="G232" s="374"/>
      <c r="H232" s="374"/>
      <c r="I232" s="374"/>
      <c r="J232" s="374"/>
      <c r="K232" s="374"/>
      <c r="N232" s="328"/>
      <c r="P232" s="352"/>
      <c r="Q232" s="373" t="s">
        <v>336</v>
      </c>
      <c r="R232" s="373"/>
      <c r="S232" s="374"/>
      <c r="T232" s="371"/>
      <c r="U232" s="371"/>
      <c r="V232" s="371"/>
      <c r="W232" s="371"/>
      <c r="X232" s="371"/>
      <c r="Y232" s="371"/>
      <c r="Z232" s="371"/>
      <c r="AA232" s="372"/>
      <c r="AB232" s="328"/>
      <c r="AC232" s="328"/>
    </row>
    <row r="233" spans="1:29" s="351" customFormat="1" ht="13.5">
      <c r="A233" s="373" t="s">
        <v>337</v>
      </c>
      <c r="B233" s="373"/>
      <c r="C233" s="374"/>
      <c r="D233" s="374"/>
      <c r="E233" s="374"/>
      <c r="F233" s="374"/>
      <c r="G233" s="374"/>
      <c r="H233" s="373"/>
      <c r="I233" s="374"/>
      <c r="J233" s="374"/>
      <c r="K233" s="374"/>
      <c r="N233" s="328"/>
      <c r="P233" s="352"/>
      <c r="Q233" s="373" t="s">
        <v>337</v>
      </c>
      <c r="R233" s="373"/>
      <c r="S233" s="374"/>
      <c r="T233" s="372"/>
      <c r="U233" s="372"/>
      <c r="V233" s="372"/>
      <c r="W233" s="372"/>
      <c r="X233" s="372"/>
      <c r="Y233" s="372"/>
      <c r="Z233" s="372"/>
      <c r="AA233" s="372"/>
      <c r="AB233" s="328"/>
      <c r="AC233" s="328"/>
    </row>
    <row r="234" spans="1:29" s="351" customFormat="1" ht="42" customHeight="1">
      <c r="A234" s="803" t="s">
        <v>309</v>
      </c>
      <c r="B234" s="803"/>
      <c r="C234" s="803"/>
      <c r="D234" s="803"/>
      <c r="E234" s="803"/>
      <c r="F234" s="803"/>
      <c r="G234" s="803"/>
      <c r="H234" s="803"/>
      <c r="I234" s="803"/>
      <c r="J234" s="803"/>
      <c r="K234" s="803"/>
      <c r="L234" s="803"/>
      <c r="M234" s="803"/>
      <c r="N234" s="803"/>
      <c r="P234" s="352"/>
      <c r="Q234" s="803" t="s">
        <v>310</v>
      </c>
      <c r="R234" s="803"/>
      <c r="S234" s="803"/>
      <c r="T234" s="803"/>
      <c r="U234" s="803"/>
      <c r="V234" s="803"/>
      <c r="W234" s="803"/>
      <c r="X234" s="803"/>
      <c r="Y234" s="803"/>
      <c r="Z234" s="803"/>
      <c r="AA234" s="803"/>
      <c r="AB234" s="803"/>
      <c r="AC234" s="803"/>
    </row>
    <row r="235" spans="1:29" s="351" customFormat="1" ht="23.25" customHeight="1" thickBot="1">
      <c r="A235" s="353"/>
      <c r="B235" s="354"/>
      <c r="D235" s="804"/>
      <c r="E235" s="804"/>
      <c r="F235" s="804"/>
      <c r="G235" s="804"/>
      <c r="H235" s="804"/>
      <c r="I235" s="804"/>
      <c r="J235" s="804"/>
      <c r="K235" s="804"/>
      <c r="L235" s="805" t="s">
        <v>255</v>
      </c>
      <c r="M235" s="805"/>
      <c r="N235" s="805"/>
      <c r="P235" s="352"/>
      <c r="Q235" s="806"/>
      <c r="R235" s="806"/>
      <c r="S235" s="806"/>
      <c r="T235" s="804"/>
      <c r="U235" s="804"/>
      <c r="V235" s="804"/>
      <c r="W235" s="804"/>
      <c r="X235" s="804"/>
      <c r="Y235" s="804"/>
      <c r="Z235" s="804"/>
      <c r="AA235" s="805" t="s">
        <v>255</v>
      </c>
      <c r="AB235" s="805"/>
      <c r="AC235" s="805"/>
    </row>
    <row r="236" spans="1:30" s="358" customFormat="1" ht="15" customHeight="1">
      <c r="A236" s="355" t="s">
        <v>311</v>
      </c>
      <c r="B236" s="356"/>
      <c r="C236" s="357" t="s">
        <v>271</v>
      </c>
      <c r="D236" s="807">
        <f>'②選手情報入力'!$E$24</f>
        <v>0</v>
      </c>
      <c r="E236" s="808"/>
      <c r="F236" s="808"/>
      <c r="G236" s="808"/>
      <c r="H236" s="809"/>
      <c r="I236" s="814" t="s">
        <v>312</v>
      </c>
      <c r="J236" s="815"/>
      <c r="K236" s="817">
        <f>'①団体情報入力'!$D$5</f>
        <v>0</v>
      </c>
      <c r="L236" s="818"/>
      <c r="M236" s="818"/>
      <c r="N236" s="819"/>
      <c r="P236" s="359"/>
      <c r="Q236" s="355" t="s">
        <v>311</v>
      </c>
      <c r="R236" s="356"/>
      <c r="S236" s="357" t="s">
        <v>271</v>
      </c>
      <c r="T236" s="807">
        <f>'②選手情報入力'!$E$24</f>
        <v>0</v>
      </c>
      <c r="U236" s="808"/>
      <c r="V236" s="808"/>
      <c r="W236" s="808"/>
      <c r="X236" s="809"/>
      <c r="Y236" s="814" t="s">
        <v>312</v>
      </c>
      <c r="Z236" s="815"/>
      <c r="AA236" s="817">
        <f>'①団体情報入力'!$D$5</f>
        <v>0</v>
      </c>
      <c r="AB236" s="818"/>
      <c r="AC236" s="818"/>
      <c r="AD236" s="819"/>
    </row>
    <row r="237" spans="1:30" s="351" customFormat="1" ht="35.25" customHeight="1" thickBot="1">
      <c r="A237" s="810">
        <f>IF('②選手情報入力'!$B$24="","",'②選手情報入力'!$B$24)</f>
      </c>
      <c r="B237" s="811"/>
      <c r="C237" s="360" t="s">
        <v>286</v>
      </c>
      <c r="D237" s="812">
        <f>'②選手情報入力'!$D$24</f>
        <v>0</v>
      </c>
      <c r="E237" s="813"/>
      <c r="F237" s="813"/>
      <c r="G237" s="813"/>
      <c r="H237" s="811"/>
      <c r="I237" s="758"/>
      <c r="J237" s="816"/>
      <c r="K237" s="820"/>
      <c r="L237" s="821"/>
      <c r="M237" s="821"/>
      <c r="N237" s="822"/>
      <c r="P237" s="352"/>
      <c r="Q237" s="810">
        <f>IF('②選手情報入力'!$B$24="","",'②選手情報入力'!$B$24)</f>
      </c>
      <c r="R237" s="811"/>
      <c r="S237" s="360" t="s">
        <v>286</v>
      </c>
      <c r="T237" s="812">
        <f>'②選手情報入力'!$D$24</f>
        <v>0</v>
      </c>
      <c r="U237" s="813"/>
      <c r="V237" s="813"/>
      <c r="W237" s="813"/>
      <c r="X237" s="811"/>
      <c r="Y237" s="758"/>
      <c r="Z237" s="816"/>
      <c r="AA237" s="820"/>
      <c r="AB237" s="821"/>
      <c r="AC237" s="821"/>
      <c r="AD237" s="822"/>
    </row>
    <row r="238" spans="1:30" s="351" customFormat="1" ht="30" customHeight="1">
      <c r="A238" s="781" t="s">
        <v>313</v>
      </c>
      <c r="B238" s="782"/>
      <c r="C238" s="781" t="s">
        <v>314</v>
      </c>
      <c r="D238" s="782"/>
      <c r="E238" s="787">
        <f>'②選手情報入力'!$J$24</f>
        <v>0</v>
      </c>
      <c r="F238" s="787"/>
      <c r="G238" s="361" t="s">
        <v>315</v>
      </c>
      <c r="H238" s="788" t="s">
        <v>316</v>
      </c>
      <c r="I238" s="782"/>
      <c r="J238" s="789"/>
      <c r="K238" s="362"/>
      <c r="L238" s="363" t="s">
        <v>317</v>
      </c>
      <c r="M238" s="364"/>
      <c r="N238" s="365" t="s">
        <v>318</v>
      </c>
      <c r="P238" s="352"/>
      <c r="Q238" s="781" t="s">
        <v>313</v>
      </c>
      <c r="R238" s="782"/>
      <c r="S238" s="781" t="s">
        <v>314</v>
      </c>
      <c r="T238" s="782"/>
      <c r="U238" s="787">
        <f>'②選手情報入力'!$J$24</f>
        <v>0</v>
      </c>
      <c r="V238" s="787"/>
      <c r="W238" s="361" t="s">
        <v>315</v>
      </c>
      <c r="X238" s="788" t="s">
        <v>316</v>
      </c>
      <c r="Y238" s="782"/>
      <c r="Z238" s="789"/>
      <c r="AA238" s="362"/>
      <c r="AB238" s="363" t="s">
        <v>317</v>
      </c>
      <c r="AC238" s="364"/>
      <c r="AD238" s="365" t="s">
        <v>318</v>
      </c>
    </row>
    <row r="239" spans="1:30" s="351" customFormat="1" ht="15.75" customHeight="1">
      <c r="A239" s="783"/>
      <c r="B239" s="784"/>
      <c r="C239" s="798" t="s">
        <v>321</v>
      </c>
      <c r="D239" s="799"/>
      <c r="E239" s="799"/>
      <c r="F239" s="799"/>
      <c r="G239" s="800"/>
      <c r="H239" s="801" t="s">
        <v>322</v>
      </c>
      <c r="I239" s="799"/>
      <c r="J239" s="800"/>
      <c r="K239" s="801" t="s">
        <v>323</v>
      </c>
      <c r="L239" s="799"/>
      <c r="M239" s="799"/>
      <c r="N239" s="802"/>
      <c r="P239" s="352"/>
      <c r="Q239" s="783"/>
      <c r="R239" s="784"/>
      <c r="S239" s="798" t="s">
        <v>321</v>
      </c>
      <c r="T239" s="799"/>
      <c r="U239" s="799"/>
      <c r="V239" s="799"/>
      <c r="W239" s="800"/>
      <c r="X239" s="801" t="s">
        <v>322</v>
      </c>
      <c r="Y239" s="799"/>
      <c r="Z239" s="800"/>
      <c r="AA239" s="801" t="s">
        <v>323</v>
      </c>
      <c r="AB239" s="799"/>
      <c r="AC239" s="799"/>
      <c r="AD239" s="802"/>
    </row>
    <row r="240" spans="1:30" s="351" customFormat="1" ht="24.75" customHeight="1" thickBot="1">
      <c r="A240" s="785"/>
      <c r="B240" s="786"/>
      <c r="C240" s="790"/>
      <c r="D240" s="791"/>
      <c r="E240" s="791"/>
      <c r="F240" s="791"/>
      <c r="G240" s="792"/>
      <c r="H240" s="793"/>
      <c r="I240" s="794"/>
      <c r="J240" s="795"/>
      <c r="K240" s="796"/>
      <c r="L240" s="791"/>
      <c r="M240" s="791"/>
      <c r="N240" s="797"/>
      <c r="P240" s="352"/>
      <c r="Q240" s="785"/>
      <c r="R240" s="786"/>
      <c r="S240" s="790"/>
      <c r="T240" s="791"/>
      <c r="U240" s="791"/>
      <c r="V240" s="791"/>
      <c r="W240" s="792"/>
      <c r="X240" s="793"/>
      <c r="Y240" s="794"/>
      <c r="Z240" s="795"/>
      <c r="AA240" s="796"/>
      <c r="AB240" s="791"/>
      <c r="AC240" s="791"/>
      <c r="AD240" s="797"/>
    </row>
    <row r="241" spans="1:30" s="351" customFormat="1" ht="15" customHeight="1">
      <c r="A241" s="763" t="s">
        <v>325</v>
      </c>
      <c r="B241" s="764"/>
      <c r="C241" s="366" t="s">
        <v>326</v>
      </c>
      <c r="D241" s="366"/>
      <c r="E241" s="767" t="s">
        <v>327</v>
      </c>
      <c r="F241" s="768"/>
      <c r="G241" s="769"/>
      <c r="H241" s="767" t="s">
        <v>322</v>
      </c>
      <c r="I241" s="769"/>
      <c r="J241" s="770" t="s">
        <v>264</v>
      </c>
      <c r="K241" s="771"/>
      <c r="L241" s="767" t="s">
        <v>328</v>
      </c>
      <c r="M241" s="768"/>
      <c r="N241" s="772"/>
      <c r="P241" s="352"/>
      <c r="Q241" s="763" t="s">
        <v>325</v>
      </c>
      <c r="R241" s="764"/>
      <c r="S241" s="366" t="s">
        <v>326</v>
      </c>
      <c r="T241" s="366"/>
      <c r="U241" s="767" t="s">
        <v>327</v>
      </c>
      <c r="V241" s="768"/>
      <c r="W241" s="769"/>
      <c r="X241" s="767" t="s">
        <v>322</v>
      </c>
      <c r="Y241" s="769"/>
      <c r="Z241" s="770" t="s">
        <v>264</v>
      </c>
      <c r="AA241" s="771"/>
      <c r="AB241" s="767" t="s">
        <v>328</v>
      </c>
      <c r="AC241" s="768"/>
      <c r="AD241" s="772"/>
    </row>
    <row r="242" spans="1:30" s="351" customFormat="1" ht="22.5" customHeight="1">
      <c r="A242" s="765"/>
      <c r="B242" s="766"/>
      <c r="C242" s="773"/>
      <c r="D242" s="774"/>
      <c r="E242" s="775"/>
      <c r="F242" s="776"/>
      <c r="G242" s="777"/>
      <c r="H242" s="741"/>
      <c r="I242" s="742"/>
      <c r="J242" s="778"/>
      <c r="K242" s="779"/>
      <c r="L242" s="775"/>
      <c r="M242" s="776"/>
      <c r="N242" s="780"/>
      <c r="P242" s="352"/>
      <c r="Q242" s="765"/>
      <c r="R242" s="766"/>
      <c r="S242" s="773"/>
      <c r="T242" s="774"/>
      <c r="U242" s="775"/>
      <c r="V242" s="776"/>
      <c r="W242" s="777"/>
      <c r="X242" s="741"/>
      <c r="Y242" s="742"/>
      <c r="Z242" s="778"/>
      <c r="AA242" s="779"/>
      <c r="AB242" s="775"/>
      <c r="AC242" s="776"/>
      <c r="AD242" s="780"/>
    </row>
    <row r="243" spans="1:30" s="351" customFormat="1" ht="22.5" customHeight="1">
      <c r="A243" s="765"/>
      <c r="B243" s="766"/>
      <c r="C243" s="773"/>
      <c r="D243" s="774"/>
      <c r="E243" s="775"/>
      <c r="F243" s="776"/>
      <c r="G243" s="777"/>
      <c r="H243" s="741"/>
      <c r="I243" s="742"/>
      <c r="J243" s="778"/>
      <c r="K243" s="779"/>
      <c r="L243" s="775"/>
      <c r="M243" s="776"/>
      <c r="N243" s="780"/>
      <c r="P243" s="352"/>
      <c r="Q243" s="765"/>
      <c r="R243" s="766"/>
      <c r="S243" s="773"/>
      <c r="T243" s="774"/>
      <c r="U243" s="775"/>
      <c r="V243" s="776"/>
      <c r="W243" s="777"/>
      <c r="X243" s="741"/>
      <c r="Y243" s="742"/>
      <c r="Z243" s="778"/>
      <c r="AA243" s="779"/>
      <c r="AB243" s="775"/>
      <c r="AC243" s="776"/>
      <c r="AD243" s="780"/>
    </row>
    <row r="244" spans="1:30" s="351" customFormat="1" ht="22.5" customHeight="1" thickBot="1">
      <c r="A244" s="765"/>
      <c r="B244" s="766"/>
      <c r="C244" s="761"/>
      <c r="D244" s="762"/>
      <c r="E244" s="738"/>
      <c r="F244" s="739"/>
      <c r="G244" s="740"/>
      <c r="H244" s="741"/>
      <c r="I244" s="742"/>
      <c r="J244" s="743"/>
      <c r="K244" s="744"/>
      <c r="L244" s="738"/>
      <c r="M244" s="739"/>
      <c r="N244" s="760"/>
      <c r="P244" s="352"/>
      <c r="Q244" s="765"/>
      <c r="R244" s="766"/>
      <c r="S244" s="761"/>
      <c r="T244" s="762"/>
      <c r="U244" s="738"/>
      <c r="V244" s="739"/>
      <c r="W244" s="740"/>
      <c r="X244" s="741"/>
      <c r="Y244" s="742"/>
      <c r="Z244" s="743"/>
      <c r="AA244" s="744"/>
      <c r="AB244" s="738"/>
      <c r="AC244" s="739"/>
      <c r="AD244" s="760"/>
    </row>
    <row r="245" spans="1:30" s="351" customFormat="1" ht="22.5" customHeight="1" thickBot="1">
      <c r="A245" s="758" t="s">
        <v>329</v>
      </c>
      <c r="B245" s="759"/>
      <c r="C245" s="748"/>
      <c r="D245" s="749"/>
      <c r="E245" s="750"/>
      <c r="F245" s="750"/>
      <c r="G245" s="751"/>
      <c r="H245" s="752" t="s">
        <v>330</v>
      </c>
      <c r="I245" s="753"/>
      <c r="J245" s="753"/>
      <c r="K245" s="754"/>
      <c r="L245" s="755"/>
      <c r="M245" s="756"/>
      <c r="N245" s="757"/>
      <c r="P245" s="352"/>
      <c r="Q245" s="758" t="s">
        <v>331</v>
      </c>
      <c r="R245" s="759"/>
      <c r="S245" s="748"/>
      <c r="T245" s="749"/>
      <c r="U245" s="750"/>
      <c r="V245" s="750"/>
      <c r="W245" s="751"/>
      <c r="X245" s="752" t="s">
        <v>330</v>
      </c>
      <c r="Y245" s="753"/>
      <c r="Z245" s="753"/>
      <c r="AA245" s="754"/>
      <c r="AB245" s="755"/>
      <c r="AC245" s="756"/>
      <c r="AD245" s="757"/>
    </row>
    <row r="246" spans="1:30" s="351" customFormat="1" ht="22.5" customHeight="1" thickBot="1">
      <c r="A246" s="729" t="s">
        <v>332</v>
      </c>
      <c r="B246" s="730"/>
      <c r="C246" s="730"/>
      <c r="D246" s="730"/>
      <c r="E246" s="730"/>
      <c r="F246" s="731"/>
      <c r="G246" s="732" t="s">
        <v>333</v>
      </c>
      <c r="H246" s="733"/>
      <c r="I246" s="734"/>
      <c r="J246" s="735"/>
      <c r="K246" s="732" t="s">
        <v>334</v>
      </c>
      <c r="L246" s="733"/>
      <c r="M246" s="736"/>
      <c r="N246" s="737"/>
      <c r="P246" s="352"/>
      <c r="Q246" s="729" t="s">
        <v>335</v>
      </c>
      <c r="R246" s="730"/>
      <c r="S246" s="730"/>
      <c r="T246" s="730"/>
      <c r="U246" s="731"/>
      <c r="V246" s="732" t="s">
        <v>333</v>
      </c>
      <c r="W246" s="733"/>
      <c r="X246" s="734"/>
      <c r="Y246" s="735"/>
      <c r="Z246" s="732"/>
      <c r="AA246" s="745"/>
      <c r="AB246" s="367"/>
      <c r="AC246" s="746"/>
      <c r="AD246" s="747"/>
    </row>
    <row r="247" spans="1:29" s="351" customFormat="1" ht="7.5" customHeight="1">
      <c r="A247" s="368"/>
      <c r="B247" s="368"/>
      <c r="C247" s="369"/>
      <c r="D247" s="369"/>
      <c r="E247" s="369"/>
      <c r="F247" s="369"/>
      <c r="G247" s="369"/>
      <c r="H247" s="369"/>
      <c r="I247" s="369"/>
      <c r="J247" s="369"/>
      <c r="K247" s="369"/>
      <c r="L247" s="369"/>
      <c r="M247" s="369"/>
      <c r="N247" s="725"/>
      <c r="P247" s="352"/>
      <c r="Q247" s="370"/>
      <c r="R247" s="370"/>
      <c r="S247" s="371"/>
      <c r="T247" s="371"/>
      <c r="U247" s="371"/>
      <c r="V247" s="371"/>
      <c r="W247" s="370"/>
      <c r="X247" s="371"/>
      <c r="Y247" s="371"/>
      <c r="Z247" s="371"/>
      <c r="AA247" s="372"/>
      <c r="AB247" s="727"/>
      <c r="AC247" s="727"/>
    </row>
    <row r="248" spans="1:29" s="351" customFormat="1" ht="13.5">
      <c r="A248" s="373" t="s">
        <v>336</v>
      </c>
      <c r="B248" s="373"/>
      <c r="C248" s="374"/>
      <c r="D248" s="374"/>
      <c r="E248" s="374"/>
      <c r="F248" s="374"/>
      <c r="G248" s="374"/>
      <c r="H248" s="374"/>
      <c r="I248" s="374"/>
      <c r="J248" s="374"/>
      <c r="K248" s="374"/>
      <c r="N248" s="726"/>
      <c r="P248" s="352"/>
      <c r="Q248" s="373" t="s">
        <v>336</v>
      </c>
      <c r="R248" s="373"/>
      <c r="S248" s="374"/>
      <c r="T248" s="371"/>
      <c r="U248" s="371"/>
      <c r="V248" s="371"/>
      <c r="W248" s="371"/>
      <c r="X248" s="371"/>
      <c r="Y248" s="371"/>
      <c r="Z248" s="371"/>
      <c r="AA248" s="372"/>
      <c r="AB248" s="728"/>
      <c r="AC248" s="728"/>
    </row>
    <row r="249" spans="1:29" s="351" customFormat="1" ht="13.5">
      <c r="A249" s="373" t="s">
        <v>337</v>
      </c>
      <c r="B249" s="373"/>
      <c r="C249" s="374"/>
      <c r="D249" s="374"/>
      <c r="E249" s="374"/>
      <c r="F249" s="374"/>
      <c r="G249" s="374"/>
      <c r="H249" s="373"/>
      <c r="I249" s="374"/>
      <c r="J249" s="374"/>
      <c r="K249" s="374"/>
      <c r="N249" s="726"/>
      <c r="P249" s="352"/>
      <c r="Q249" s="373" t="s">
        <v>337</v>
      </c>
      <c r="R249" s="373"/>
      <c r="S249" s="374"/>
      <c r="T249" s="372"/>
      <c r="U249" s="372"/>
      <c r="V249" s="372"/>
      <c r="W249" s="372"/>
      <c r="X249" s="372"/>
      <c r="Y249" s="372"/>
      <c r="Z249" s="372"/>
      <c r="AA249" s="372"/>
      <c r="AB249" s="728"/>
      <c r="AC249" s="728"/>
    </row>
    <row r="250" spans="1:29" s="351" customFormat="1" ht="49.5" customHeight="1">
      <c r="A250" s="373"/>
      <c r="B250" s="373"/>
      <c r="C250" s="374"/>
      <c r="D250" s="374"/>
      <c r="E250" s="374"/>
      <c r="F250" s="374"/>
      <c r="G250" s="374"/>
      <c r="H250" s="374"/>
      <c r="I250" s="374"/>
      <c r="J250" s="374"/>
      <c r="K250" s="374"/>
      <c r="N250" s="726"/>
      <c r="P250" s="352"/>
      <c r="AB250" s="728"/>
      <c r="AC250" s="728"/>
    </row>
    <row r="251" spans="1:29" s="351" customFormat="1" ht="42" customHeight="1">
      <c r="A251" s="803" t="s">
        <v>309</v>
      </c>
      <c r="B251" s="803"/>
      <c r="C251" s="803"/>
      <c r="D251" s="803"/>
      <c r="E251" s="803"/>
      <c r="F251" s="803"/>
      <c r="G251" s="803"/>
      <c r="H251" s="803"/>
      <c r="I251" s="803"/>
      <c r="J251" s="803"/>
      <c r="K251" s="803"/>
      <c r="L251" s="803"/>
      <c r="M251" s="803"/>
      <c r="N251" s="803"/>
      <c r="P251" s="352"/>
      <c r="Q251" s="803" t="s">
        <v>310</v>
      </c>
      <c r="R251" s="803"/>
      <c r="S251" s="803"/>
      <c r="T251" s="803"/>
      <c r="U251" s="803"/>
      <c r="V251" s="803"/>
      <c r="W251" s="803"/>
      <c r="X251" s="803"/>
      <c r="Y251" s="803"/>
      <c r="Z251" s="803"/>
      <c r="AA251" s="803"/>
      <c r="AB251" s="803"/>
      <c r="AC251" s="803"/>
    </row>
    <row r="252" spans="1:29" s="351" customFormat="1" ht="23.25" customHeight="1" thickBot="1">
      <c r="A252" s="353"/>
      <c r="B252" s="354"/>
      <c r="D252" s="804"/>
      <c r="E252" s="804"/>
      <c r="F252" s="804"/>
      <c r="G252" s="804"/>
      <c r="H252" s="804"/>
      <c r="I252" s="804"/>
      <c r="J252" s="804"/>
      <c r="K252" s="804"/>
      <c r="L252" s="805" t="s">
        <v>255</v>
      </c>
      <c r="M252" s="805"/>
      <c r="N252" s="805"/>
      <c r="P252" s="352"/>
      <c r="Q252" s="806"/>
      <c r="R252" s="806"/>
      <c r="S252" s="806"/>
      <c r="T252" s="804"/>
      <c r="U252" s="804"/>
      <c r="V252" s="804"/>
      <c r="W252" s="804"/>
      <c r="X252" s="804"/>
      <c r="Y252" s="804"/>
      <c r="Z252" s="804"/>
      <c r="AA252" s="805" t="s">
        <v>255</v>
      </c>
      <c r="AB252" s="805"/>
      <c r="AC252" s="805"/>
    </row>
    <row r="253" spans="1:30" s="358" customFormat="1" ht="15" customHeight="1">
      <c r="A253" s="355" t="s">
        <v>311</v>
      </c>
      <c r="B253" s="356"/>
      <c r="C253" s="357" t="s">
        <v>271</v>
      </c>
      <c r="D253" s="807">
        <f>'②選手情報入力'!$E$25</f>
        <v>0</v>
      </c>
      <c r="E253" s="808"/>
      <c r="F253" s="808"/>
      <c r="G253" s="808"/>
      <c r="H253" s="809"/>
      <c r="I253" s="814" t="s">
        <v>312</v>
      </c>
      <c r="J253" s="815"/>
      <c r="K253" s="817">
        <f>'①団体情報入力'!$D$5</f>
        <v>0</v>
      </c>
      <c r="L253" s="818"/>
      <c r="M253" s="818"/>
      <c r="N253" s="819"/>
      <c r="P253" s="359"/>
      <c r="Q253" s="355" t="s">
        <v>311</v>
      </c>
      <c r="R253" s="356"/>
      <c r="S253" s="357" t="s">
        <v>271</v>
      </c>
      <c r="T253" s="807">
        <f>'②選手情報入力'!$E$25</f>
        <v>0</v>
      </c>
      <c r="U253" s="808"/>
      <c r="V253" s="808"/>
      <c r="W253" s="808"/>
      <c r="X253" s="809"/>
      <c r="Y253" s="814" t="s">
        <v>312</v>
      </c>
      <c r="Z253" s="815"/>
      <c r="AA253" s="817">
        <f>'①団体情報入力'!$D$5</f>
        <v>0</v>
      </c>
      <c r="AB253" s="818"/>
      <c r="AC253" s="818"/>
      <c r="AD253" s="819"/>
    </row>
    <row r="254" spans="1:30" s="351" customFormat="1" ht="35.25" customHeight="1" thickBot="1">
      <c r="A254" s="810">
        <f>IF('②選手情報入力'!$B$25="","",'②選手情報入力'!$B$25)</f>
      </c>
      <c r="B254" s="811"/>
      <c r="C254" s="360" t="s">
        <v>286</v>
      </c>
      <c r="D254" s="812">
        <f>'②選手情報入力'!$D$25</f>
        <v>0</v>
      </c>
      <c r="E254" s="813"/>
      <c r="F254" s="813"/>
      <c r="G254" s="813"/>
      <c r="H254" s="811"/>
      <c r="I254" s="758"/>
      <c r="J254" s="816"/>
      <c r="K254" s="820"/>
      <c r="L254" s="821"/>
      <c r="M254" s="821"/>
      <c r="N254" s="822"/>
      <c r="P254" s="352"/>
      <c r="Q254" s="810">
        <f>IF('②選手情報入力'!$B$25="","",'②選手情報入力'!$B$25)</f>
      </c>
      <c r="R254" s="811"/>
      <c r="S254" s="360" t="s">
        <v>286</v>
      </c>
      <c r="T254" s="812">
        <f>'②選手情報入力'!$D$25</f>
        <v>0</v>
      </c>
      <c r="U254" s="813"/>
      <c r="V254" s="813"/>
      <c r="W254" s="813"/>
      <c r="X254" s="811"/>
      <c r="Y254" s="758"/>
      <c r="Z254" s="816"/>
      <c r="AA254" s="820"/>
      <c r="AB254" s="821"/>
      <c r="AC254" s="821"/>
      <c r="AD254" s="822"/>
    </row>
    <row r="255" spans="1:30" s="351" customFormat="1" ht="30" customHeight="1">
      <c r="A255" s="781" t="s">
        <v>313</v>
      </c>
      <c r="B255" s="782"/>
      <c r="C255" s="781" t="s">
        <v>314</v>
      </c>
      <c r="D255" s="782"/>
      <c r="E255" s="787">
        <f>'②選手情報入力'!$J$25</f>
        <v>0</v>
      </c>
      <c r="F255" s="787"/>
      <c r="G255" s="361" t="s">
        <v>315</v>
      </c>
      <c r="H255" s="788" t="s">
        <v>316</v>
      </c>
      <c r="I255" s="782"/>
      <c r="J255" s="789"/>
      <c r="K255" s="362"/>
      <c r="L255" s="363" t="s">
        <v>317</v>
      </c>
      <c r="M255" s="364"/>
      <c r="N255" s="365" t="s">
        <v>318</v>
      </c>
      <c r="P255" s="352"/>
      <c r="Q255" s="781" t="s">
        <v>313</v>
      </c>
      <c r="R255" s="782"/>
      <c r="S255" s="781" t="s">
        <v>314</v>
      </c>
      <c r="T255" s="782"/>
      <c r="U255" s="787">
        <f>'②選手情報入力'!$J$25</f>
        <v>0</v>
      </c>
      <c r="V255" s="787"/>
      <c r="W255" s="361" t="s">
        <v>315</v>
      </c>
      <c r="X255" s="788" t="s">
        <v>316</v>
      </c>
      <c r="Y255" s="782"/>
      <c r="Z255" s="789"/>
      <c r="AA255" s="362"/>
      <c r="AB255" s="363" t="s">
        <v>317</v>
      </c>
      <c r="AC255" s="364"/>
      <c r="AD255" s="365" t="s">
        <v>318</v>
      </c>
    </row>
    <row r="256" spans="1:30" s="351" customFormat="1" ht="15.75" customHeight="1">
      <c r="A256" s="783"/>
      <c r="B256" s="784"/>
      <c r="C256" s="798" t="s">
        <v>321</v>
      </c>
      <c r="D256" s="799"/>
      <c r="E256" s="799"/>
      <c r="F256" s="799"/>
      <c r="G256" s="800"/>
      <c r="H256" s="801" t="s">
        <v>322</v>
      </c>
      <c r="I256" s="799"/>
      <c r="J256" s="800"/>
      <c r="K256" s="801" t="s">
        <v>323</v>
      </c>
      <c r="L256" s="799"/>
      <c r="M256" s="799"/>
      <c r="N256" s="802"/>
      <c r="P256" s="352"/>
      <c r="Q256" s="783"/>
      <c r="R256" s="784"/>
      <c r="S256" s="798" t="s">
        <v>321</v>
      </c>
      <c r="T256" s="799"/>
      <c r="U256" s="799"/>
      <c r="V256" s="799"/>
      <c r="W256" s="800"/>
      <c r="X256" s="801" t="s">
        <v>322</v>
      </c>
      <c r="Y256" s="799"/>
      <c r="Z256" s="800"/>
      <c r="AA256" s="801" t="s">
        <v>323</v>
      </c>
      <c r="AB256" s="799"/>
      <c r="AC256" s="799"/>
      <c r="AD256" s="802"/>
    </row>
    <row r="257" spans="1:30" s="351" customFormat="1" ht="24.75" customHeight="1" thickBot="1">
      <c r="A257" s="785"/>
      <c r="B257" s="786"/>
      <c r="C257" s="790"/>
      <c r="D257" s="791"/>
      <c r="E257" s="791"/>
      <c r="F257" s="791"/>
      <c r="G257" s="792"/>
      <c r="H257" s="793"/>
      <c r="I257" s="794"/>
      <c r="J257" s="795"/>
      <c r="K257" s="796"/>
      <c r="L257" s="791"/>
      <c r="M257" s="791"/>
      <c r="N257" s="797"/>
      <c r="P257" s="352"/>
      <c r="Q257" s="785"/>
      <c r="R257" s="786"/>
      <c r="S257" s="790"/>
      <c r="T257" s="791"/>
      <c r="U257" s="791"/>
      <c r="V257" s="791"/>
      <c r="W257" s="792"/>
      <c r="X257" s="793"/>
      <c r="Y257" s="794"/>
      <c r="Z257" s="795"/>
      <c r="AA257" s="796"/>
      <c r="AB257" s="791"/>
      <c r="AC257" s="791"/>
      <c r="AD257" s="797"/>
    </row>
    <row r="258" spans="1:30" s="351" customFormat="1" ht="15" customHeight="1">
      <c r="A258" s="763" t="s">
        <v>325</v>
      </c>
      <c r="B258" s="764"/>
      <c r="C258" s="366" t="s">
        <v>326</v>
      </c>
      <c r="D258" s="366"/>
      <c r="E258" s="767" t="s">
        <v>327</v>
      </c>
      <c r="F258" s="768"/>
      <c r="G258" s="769"/>
      <c r="H258" s="767" t="s">
        <v>322</v>
      </c>
      <c r="I258" s="769"/>
      <c r="J258" s="770" t="s">
        <v>264</v>
      </c>
      <c r="K258" s="771"/>
      <c r="L258" s="767" t="s">
        <v>328</v>
      </c>
      <c r="M258" s="768"/>
      <c r="N258" s="772"/>
      <c r="P258" s="352"/>
      <c r="Q258" s="763" t="s">
        <v>325</v>
      </c>
      <c r="R258" s="764"/>
      <c r="S258" s="366" t="s">
        <v>326</v>
      </c>
      <c r="T258" s="366"/>
      <c r="U258" s="767" t="s">
        <v>327</v>
      </c>
      <c r="V258" s="768"/>
      <c r="W258" s="769"/>
      <c r="X258" s="767" t="s">
        <v>322</v>
      </c>
      <c r="Y258" s="769"/>
      <c r="Z258" s="770" t="s">
        <v>264</v>
      </c>
      <c r="AA258" s="771"/>
      <c r="AB258" s="767" t="s">
        <v>328</v>
      </c>
      <c r="AC258" s="768"/>
      <c r="AD258" s="772"/>
    </row>
    <row r="259" spans="1:30" s="351" customFormat="1" ht="22.5" customHeight="1">
      <c r="A259" s="765"/>
      <c r="B259" s="766"/>
      <c r="C259" s="773"/>
      <c r="D259" s="774"/>
      <c r="E259" s="775"/>
      <c r="F259" s="776"/>
      <c r="G259" s="777"/>
      <c r="H259" s="741"/>
      <c r="I259" s="742"/>
      <c r="J259" s="778"/>
      <c r="K259" s="779"/>
      <c r="L259" s="775"/>
      <c r="M259" s="776"/>
      <c r="N259" s="780"/>
      <c r="P259" s="352"/>
      <c r="Q259" s="765"/>
      <c r="R259" s="766"/>
      <c r="S259" s="773"/>
      <c r="T259" s="774"/>
      <c r="U259" s="775"/>
      <c r="V259" s="776"/>
      <c r="W259" s="777"/>
      <c r="X259" s="741"/>
      <c r="Y259" s="742"/>
      <c r="Z259" s="778"/>
      <c r="AA259" s="779"/>
      <c r="AB259" s="775"/>
      <c r="AC259" s="776"/>
      <c r="AD259" s="780"/>
    </row>
    <row r="260" spans="1:30" s="351" customFormat="1" ht="22.5" customHeight="1">
      <c r="A260" s="765"/>
      <c r="B260" s="766"/>
      <c r="C260" s="773"/>
      <c r="D260" s="774"/>
      <c r="E260" s="775"/>
      <c r="F260" s="776"/>
      <c r="G260" s="777"/>
      <c r="H260" s="741"/>
      <c r="I260" s="742"/>
      <c r="J260" s="778"/>
      <c r="K260" s="779"/>
      <c r="L260" s="775"/>
      <c r="M260" s="776"/>
      <c r="N260" s="780"/>
      <c r="P260" s="352"/>
      <c r="Q260" s="765"/>
      <c r="R260" s="766"/>
      <c r="S260" s="773"/>
      <c r="T260" s="774"/>
      <c r="U260" s="775"/>
      <c r="V260" s="776"/>
      <c r="W260" s="777"/>
      <c r="X260" s="741"/>
      <c r="Y260" s="742"/>
      <c r="Z260" s="778"/>
      <c r="AA260" s="779"/>
      <c r="AB260" s="775"/>
      <c r="AC260" s="776"/>
      <c r="AD260" s="780"/>
    </row>
    <row r="261" spans="1:30" s="351" customFormat="1" ht="22.5" customHeight="1" thickBot="1">
      <c r="A261" s="765"/>
      <c r="B261" s="766"/>
      <c r="C261" s="761"/>
      <c r="D261" s="762"/>
      <c r="E261" s="738"/>
      <c r="F261" s="739"/>
      <c r="G261" s="740"/>
      <c r="H261" s="741"/>
      <c r="I261" s="742"/>
      <c r="J261" s="743"/>
      <c r="K261" s="744"/>
      <c r="L261" s="738"/>
      <c r="M261" s="739"/>
      <c r="N261" s="760"/>
      <c r="P261" s="352"/>
      <c r="Q261" s="765"/>
      <c r="R261" s="766"/>
      <c r="S261" s="761"/>
      <c r="T261" s="762"/>
      <c r="U261" s="738"/>
      <c r="V261" s="739"/>
      <c r="W261" s="740"/>
      <c r="X261" s="741"/>
      <c r="Y261" s="742"/>
      <c r="Z261" s="743"/>
      <c r="AA261" s="744"/>
      <c r="AB261" s="738"/>
      <c r="AC261" s="739"/>
      <c r="AD261" s="760"/>
    </row>
    <row r="262" spans="1:30" s="351" customFormat="1" ht="22.5" customHeight="1" thickBot="1">
      <c r="A262" s="758" t="s">
        <v>329</v>
      </c>
      <c r="B262" s="759"/>
      <c r="C262" s="748"/>
      <c r="D262" s="749"/>
      <c r="E262" s="750"/>
      <c r="F262" s="750"/>
      <c r="G262" s="751"/>
      <c r="H262" s="752" t="s">
        <v>330</v>
      </c>
      <c r="I262" s="753"/>
      <c r="J262" s="753"/>
      <c r="K262" s="754"/>
      <c r="L262" s="755"/>
      <c r="M262" s="756"/>
      <c r="N262" s="757"/>
      <c r="P262" s="352"/>
      <c r="Q262" s="758" t="s">
        <v>331</v>
      </c>
      <c r="R262" s="759"/>
      <c r="S262" s="748"/>
      <c r="T262" s="749"/>
      <c r="U262" s="750"/>
      <c r="V262" s="750"/>
      <c r="W262" s="751"/>
      <c r="X262" s="752" t="s">
        <v>330</v>
      </c>
      <c r="Y262" s="753"/>
      <c r="Z262" s="753"/>
      <c r="AA262" s="754"/>
      <c r="AB262" s="755"/>
      <c r="AC262" s="756"/>
      <c r="AD262" s="757"/>
    </row>
    <row r="263" spans="1:30" s="351" customFormat="1" ht="22.5" customHeight="1" thickBot="1">
      <c r="A263" s="729" t="s">
        <v>332</v>
      </c>
      <c r="B263" s="730"/>
      <c r="C263" s="730"/>
      <c r="D263" s="730"/>
      <c r="E263" s="730"/>
      <c r="F263" s="731"/>
      <c r="G263" s="732" t="s">
        <v>333</v>
      </c>
      <c r="H263" s="733"/>
      <c r="I263" s="734"/>
      <c r="J263" s="735"/>
      <c r="K263" s="732" t="s">
        <v>334</v>
      </c>
      <c r="L263" s="733"/>
      <c r="M263" s="736"/>
      <c r="N263" s="737"/>
      <c r="P263" s="352"/>
      <c r="Q263" s="729" t="s">
        <v>335</v>
      </c>
      <c r="R263" s="730"/>
      <c r="S263" s="730"/>
      <c r="T263" s="730"/>
      <c r="U263" s="731"/>
      <c r="V263" s="732" t="s">
        <v>333</v>
      </c>
      <c r="W263" s="733"/>
      <c r="X263" s="734"/>
      <c r="Y263" s="735"/>
      <c r="Z263" s="732"/>
      <c r="AA263" s="745"/>
      <c r="AB263" s="367"/>
      <c r="AC263" s="746"/>
      <c r="AD263" s="747"/>
    </row>
    <row r="264" spans="1:29" s="351" customFormat="1" ht="7.5" customHeight="1">
      <c r="A264" s="368"/>
      <c r="B264" s="368"/>
      <c r="C264" s="369"/>
      <c r="D264" s="369"/>
      <c r="E264" s="369"/>
      <c r="F264" s="369"/>
      <c r="G264" s="369"/>
      <c r="H264" s="369"/>
      <c r="I264" s="369"/>
      <c r="J264" s="369"/>
      <c r="K264" s="369"/>
      <c r="L264" s="369"/>
      <c r="M264" s="369"/>
      <c r="N264" s="328"/>
      <c r="P264" s="352"/>
      <c r="Q264" s="370"/>
      <c r="R264" s="370"/>
      <c r="S264" s="371"/>
      <c r="T264" s="371"/>
      <c r="U264" s="371"/>
      <c r="V264" s="371"/>
      <c r="W264" s="370"/>
      <c r="X264" s="371"/>
      <c r="Y264" s="371"/>
      <c r="Z264" s="371"/>
      <c r="AA264" s="372"/>
      <c r="AB264" s="328"/>
      <c r="AC264" s="328"/>
    </row>
    <row r="265" spans="1:29" s="351" customFormat="1" ht="13.5">
      <c r="A265" s="373" t="s">
        <v>336</v>
      </c>
      <c r="B265" s="373"/>
      <c r="C265" s="374"/>
      <c r="D265" s="374"/>
      <c r="E265" s="374"/>
      <c r="F265" s="374"/>
      <c r="G265" s="374"/>
      <c r="H265" s="374"/>
      <c r="I265" s="374"/>
      <c r="J265" s="374"/>
      <c r="K265" s="374"/>
      <c r="N265" s="328"/>
      <c r="P265" s="352"/>
      <c r="Q265" s="373" t="s">
        <v>336</v>
      </c>
      <c r="R265" s="373"/>
      <c r="S265" s="374"/>
      <c r="T265" s="371"/>
      <c r="U265" s="371"/>
      <c r="V265" s="371"/>
      <c r="W265" s="371"/>
      <c r="X265" s="371"/>
      <c r="Y265" s="371"/>
      <c r="Z265" s="371"/>
      <c r="AA265" s="372"/>
      <c r="AB265" s="328"/>
      <c r="AC265" s="328"/>
    </row>
    <row r="266" spans="1:29" s="351" customFormat="1" ht="13.5">
      <c r="A266" s="373" t="s">
        <v>337</v>
      </c>
      <c r="B266" s="373"/>
      <c r="C266" s="374"/>
      <c r="D266" s="374"/>
      <c r="E266" s="374"/>
      <c r="F266" s="374"/>
      <c r="G266" s="374"/>
      <c r="H266" s="373"/>
      <c r="I266" s="374"/>
      <c r="J266" s="374"/>
      <c r="K266" s="374"/>
      <c r="N266" s="328"/>
      <c r="P266" s="352"/>
      <c r="Q266" s="373" t="s">
        <v>337</v>
      </c>
      <c r="R266" s="373"/>
      <c r="S266" s="374"/>
      <c r="T266" s="372"/>
      <c r="U266" s="372"/>
      <c r="V266" s="372"/>
      <c r="W266" s="372"/>
      <c r="X266" s="372"/>
      <c r="Y266" s="372"/>
      <c r="Z266" s="372"/>
      <c r="AA266" s="372"/>
      <c r="AB266" s="328"/>
      <c r="AC266" s="328"/>
    </row>
    <row r="267" spans="1:29" s="351" customFormat="1" ht="42" customHeight="1">
      <c r="A267" s="803" t="s">
        <v>309</v>
      </c>
      <c r="B267" s="803"/>
      <c r="C267" s="803"/>
      <c r="D267" s="803"/>
      <c r="E267" s="803"/>
      <c r="F267" s="803"/>
      <c r="G267" s="803"/>
      <c r="H267" s="803"/>
      <c r="I267" s="803"/>
      <c r="J267" s="803"/>
      <c r="K267" s="803"/>
      <c r="L267" s="803"/>
      <c r="M267" s="803"/>
      <c r="N267" s="803"/>
      <c r="P267" s="352"/>
      <c r="Q267" s="803" t="s">
        <v>310</v>
      </c>
      <c r="R267" s="803"/>
      <c r="S267" s="803"/>
      <c r="T267" s="803"/>
      <c r="U267" s="803"/>
      <c r="V267" s="803"/>
      <c r="W267" s="803"/>
      <c r="X267" s="803"/>
      <c r="Y267" s="803"/>
      <c r="Z267" s="803"/>
      <c r="AA267" s="803"/>
      <c r="AB267" s="803"/>
      <c r="AC267" s="803"/>
    </row>
    <row r="268" spans="1:29" s="351" customFormat="1" ht="23.25" customHeight="1" thickBot="1">
      <c r="A268" s="353"/>
      <c r="B268" s="354"/>
      <c r="D268" s="804"/>
      <c r="E268" s="804"/>
      <c r="F268" s="804"/>
      <c r="G268" s="804"/>
      <c r="H268" s="804"/>
      <c r="I268" s="804"/>
      <c r="J268" s="804"/>
      <c r="K268" s="804"/>
      <c r="L268" s="805" t="s">
        <v>255</v>
      </c>
      <c r="M268" s="805"/>
      <c r="N268" s="805"/>
      <c r="P268" s="352"/>
      <c r="Q268" s="806"/>
      <c r="R268" s="806"/>
      <c r="S268" s="806"/>
      <c r="T268" s="804"/>
      <c r="U268" s="804"/>
      <c r="V268" s="804"/>
      <c r="W268" s="804"/>
      <c r="X268" s="804"/>
      <c r="Y268" s="804"/>
      <c r="Z268" s="804"/>
      <c r="AA268" s="805" t="s">
        <v>255</v>
      </c>
      <c r="AB268" s="805"/>
      <c r="AC268" s="805"/>
    </row>
    <row r="269" spans="1:30" s="358" customFormat="1" ht="15" customHeight="1">
      <c r="A269" s="355" t="s">
        <v>311</v>
      </c>
      <c r="B269" s="356"/>
      <c r="C269" s="357" t="s">
        <v>271</v>
      </c>
      <c r="D269" s="807">
        <f>'②選手情報入力'!$E$26</f>
        <v>0</v>
      </c>
      <c r="E269" s="808"/>
      <c r="F269" s="808"/>
      <c r="G269" s="808"/>
      <c r="H269" s="809"/>
      <c r="I269" s="814" t="s">
        <v>312</v>
      </c>
      <c r="J269" s="815"/>
      <c r="K269" s="817">
        <f>'①団体情報入力'!$D$5</f>
        <v>0</v>
      </c>
      <c r="L269" s="818"/>
      <c r="M269" s="818"/>
      <c r="N269" s="819"/>
      <c r="P269" s="359"/>
      <c r="Q269" s="355" t="s">
        <v>311</v>
      </c>
      <c r="R269" s="356"/>
      <c r="S269" s="357" t="s">
        <v>271</v>
      </c>
      <c r="T269" s="807">
        <f>'②選手情報入力'!$E$26</f>
        <v>0</v>
      </c>
      <c r="U269" s="808"/>
      <c r="V269" s="808"/>
      <c r="W269" s="808"/>
      <c r="X269" s="809"/>
      <c r="Y269" s="814" t="s">
        <v>312</v>
      </c>
      <c r="Z269" s="815"/>
      <c r="AA269" s="817">
        <f>'①団体情報入力'!$D$5</f>
        <v>0</v>
      </c>
      <c r="AB269" s="818"/>
      <c r="AC269" s="818"/>
      <c r="AD269" s="819"/>
    </row>
    <row r="270" spans="1:30" s="351" customFormat="1" ht="35.25" customHeight="1" thickBot="1">
      <c r="A270" s="810">
        <f>IF('②選手情報入力'!$B$26="","",'②選手情報入力'!$B$26)</f>
      </c>
      <c r="B270" s="811"/>
      <c r="C270" s="360" t="s">
        <v>286</v>
      </c>
      <c r="D270" s="812">
        <f>'②選手情報入力'!$D$26</f>
        <v>0</v>
      </c>
      <c r="E270" s="813"/>
      <c r="F270" s="813"/>
      <c r="G270" s="813"/>
      <c r="H270" s="811"/>
      <c r="I270" s="758"/>
      <c r="J270" s="816"/>
      <c r="K270" s="820"/>
      <c r="L270" s="821"/>
      <c r="M270" s="821"/>
      <c r="N270" s="822"/>
      <c r="P270" s="352"/>
      <c r="Q270" s="810">
        <f>IF('②選手情報入力'!$B$26="","",'②選手情報入力'!$B$26)</f>
      </c>
      <c r="R270" s="811"/>
      <c r="S270" s="360" t="s">
        <v>286</v>
      </c>
      <c r="T270" s="812">
        <f>'②選手情報入力'!$D$26</f>
        <v>0</v>
      </c>
      <c r="U270" s="813"/>
      <c r="V270" s="813"/>
      <c r="W270" s="813"/>
      <c r="X270" s="811"/>
      <c r="Y270" s="758"/>
      <c r="Z270" s="816"/>
      <c r="AA270" s="820"/>
      <c r="AB270" s="821"/>
      <c r="AC270" s="821"/>
      <c r="AD270" s="822"/>
    </row>
    <row r="271" spans="1:30" s="351" customFormat="1" ht="30" customHeight="1">
      <c r="A271" s="781" t="s">
        <v>313</v>
      </c>
      <c r="B271" s="782"/>
      <c r="C271" s="781" t="s">
        <v>314</v>
      </c>
      <c r="D271" s="782"/>
      <c r="E271" s="787">
        <f>'②選手情報入力'!$J$26</f>
        <v>0</v>
      </c>
      <c r="F271" s="787"/>
      <c r="G271" s="361" t="s">
        <v>315</v>
      </c>
      <c r="H271" s="788" t="s">
        <v>316</v>
      </c>
      <c r="I271" s="782"/>
      <c r="J271" s="789"/>
      <c r="K271" s="362"/>
      <c r="L271" s="363" t="s">
        <v>317</v>
      </c>
      <c r="M271" s="364"/>
      <c r="N271" s="365" t="s">
        <v>318</v>
      </c>
      <c r="P271" s="352"/>
      <c r="Q271" s="781" t="s">
        <v>313</v>
      </c>
      <c r="R271" s="782"/>
      <c r="S271" s="781" t="s">
        <v>314</v>
      </c>
      <c r="T271" s="782"/>
      <c r="U271" s="787">
        <f>'②選手情報入力'!$J$26</f>
        <v>0</v>
      </c>
      <c r="V271" s="787"/>
      <c r="W271" s="361" t="s">
        <v>315</v>
      </c>
      <c r="X271" s="788" t="s">
        <v>316</v>
      </c>
      <c r="Y271" s="782"/>
      <c r="Z271" s="789"/>
      <c r="AA271" s="362"/>
      <c r="AB271" s="363" t="s">
        <v>317</v>
      </c>
      <c r="AC271" s="364"/>
      <c r="AD271" s="365" t="s">
        <v>318</v>
      </c>
    </row>
    <row r="272" spans="1:30" s="351" customFormat="1" ht="15.75" customHeight="1">
      <c r="A272" s="783"/>
      <c r="B272" s="784"/>
      <c r="C272" s="798" t="s">
        <v>321</v>
      </c>
      <c r="D272" s="799"/>
      <c r="E272" s="799"/>
      <c r="F272" s="799"/>
      <c r="G272" s="800"/>
      <c r="H272" s="801" t="s">
        <v>322</v>
      </c>
      <c r="I272" s="799"/>
      <c r="J272" s="800"/>
      <c r="K272" s="801" t="s">
        <v>323</v>
      </c>
      <c r="L272" s="799"/>
      <c r="M272" s="799"/>
      <c r="N272" s="802"/>
      <c r="P272" s="352"/>
      <c r="Q272" s="783"/>
      <c r="R272" s="784"/>
      <c r="S272" s="798" t="s">
        <v>321</v>
      </c>
      <c r="T272" s="799"/>
      <c r="U272" s="799"/>
      <c r="V272" s="799"/>
      <c r="W272" s="800"/>
      <c r="X272" s="801" t="s">
        <v>322</v>
      </c>
      <c r="Y272" s="799"/>
      <c r="Z272" s="800"/>
      <c r="AA272" s="801" t="s">
        <v>323</v>
      </c>
      <c r="AB272" s="799"/>
      <c r="AC272" s="799"/>
      <c r="AD272" s="802"/>
    </row>
    <row r="273" spans="1:30" s="351" customFormat="1" ht="24.75" customHeight="1" thickBot="1">
      <c r="A273" s="785"/>
      <c r="B273" s="786"/>
      <c r="C273" s="790"/>
      <c r="D273" s="791"/>
      <c r="E273" s="791"/>
      <c r="F273" s="791"/>
      <c r="G273" s="792"/>
      <c r="H273" s="793"/>
      <c r="I273" s="794"/>
      <c r="J273" s="795"/>
      <c r="K273" s="796"/>
      <c r="L273" s="791"/>
      <c r="M273" s="791"/>
      <c r="N273" s="797"/>
      <c r="P273" s="352"/>
      <c r="Q273" s="785"/>
      <c r="R273" s="786"/>
      <c r="S273" s="790"/>
      <c r="T273" s="791"/>
      <c r="U273" s="791"/>
      <c r="V273" s="791"/>
      <c r="W273" s="792"/>
      <c r="X273" s="793"/>
      <c r="Y273" s="794"/>
      <c r="Z273" s="795"/>
      <c r="AA273" s="796"/>
      <c r="AB273" s="791"/>
      <c r="AC273" s="791"/>
      <c r="AD273" s="797"/>
    </row>
    <row r="274" spans="1:30" s="351" customFormat="1" ht="15" customHeight="1">
      <c r="A274" s="763" t="s">
        <v>325</v>
      </c>
      <c r="B274" s="764"/>
      <c r="C274" s="366" t="s">
        <v>326</v>
      </c>
      <c r="D274" s="366"/>
      <c r="E274" s="767" t="s">
        <v>327</v>
      </c>
      <c r="F274" s="768"/>
      <c r="G274" s="769"/>
      <c r="H274" s="767" t="s">
        <v>322</v>
      </c>
      <c r="I274" s="769"/>
      <c r="J274" s="770" t="s">
        <v>264</v>
      </c>
      <c r="K274" s="771"/>
      <c r="L274" s="767" t="s">
        <v>328</v>
      </c>
      <c r="M274" s="768"/>
      <c r="N274" s="772"/>
      <c r="P274" s="352"/>
      <c r="Q274" s="763" t="s">
        <v>325</v>
      </c>
      <c r="R274" s="764"/>
      <c r="S274" s="366" t="s">
        <v>326</v>
      </c>
      <c r="T274" s="366"/>
      <c r="U274" s="767" t="s">
        <v>327</v>
      </c>
      <c r="V274" s="768"/>
      <c r="W274" s="769"/>
      <c r="X274" s="767" t="s">
        <v>322</v>
      </c>
      <c r="Y274" s="769"/>
      <c r="Z274" s="770" t="s">
        <v>264</v>
      </c>
      <c r="AA274" s="771"/>
      <c r="AB274" s="767" t="s">
        <v>328</v>
      </c>
      <c r="AC274" s="768"/>
      <c r="AD274" s="772"/>
    </row>
    <row r="275" spans="1:30" s="351" customFormat="1" ht="22.5" customHeight="1">
      <c r="A275" s="765"/>
      <c r="B275" s="766"/>
      <c r="C275" s="773"/>
      <c r="D275" s="774"/>
      <c r="E275" s="775"/>
      <c r="F275" s="776"/>
      <c r="G275" s="777"/>
      <c r="H275" s="741"/>
      <c r="I275" s="742"/>
      <c r="J275" s="778"/>
      <c r="K275" s="779"/>
      <c r="L275" s="775"/>
      <c r="M275" s="776"/>
      <c r="N275" s="780"/>
      <c r="P275" s="352"/>
      <c r="Q275" s="765"/>
      <c r="R275" s="766"/>
      <c r="S275" s="773"/>
      <c r="T275" s="774"/>
      <c r="U275" s="775"/>
      <c r="V275" s="776"/>
      <c r="W275" s="777"/>
      <c r="X275" s="741"/>
      <c r="Y275" s="742"/>
      <c r="Z275" s="778"/>
      <c r="AA275" s="779"/>
      <c r="AB275" s="775"/>
      <c r="AC275" s="776"/>
      <c r="AD275" s="780"/>
    </row>
    <row r="276" spans="1:30" s="351" customFormat="1" ht="22.5" customHeight="1">
      <c r="A276" s="765"/>
      <c r="B276" s="766"/>
      <c r="C276" s="773"/>
      <c r="D276" s="774"/>
      <c r="E276" s="775"/>
      <c r="F276" s="776"/>
      <c r="G276" s="777"/>
      <c r="H276" s="741"/>
      <c r="I276" s="742"/>
      <c r="J276" s="778"/>
      <c r="K276" s="779"/>
      <c r="L276" s="775"/>
      <c r="M276" s="776"/>
      <c r="N276" s="780"/>
      <c r="P276" s="352"/>
      <c r="Q276" s="765"/>
      <c r="R276" s="766"/>
      <c r="S276" s="773"/>
      <c r="T276" s="774"/>
      <c r="U276" s="775"/>
      <c r="V276" s="776"/>
      <c r="W276" s="777"/>
      <c r="X276" s="741"/>
      <c r="Y276" s="742"/>
      <c r="Z276" s="778"/>
      <c r="AA276" s="779"/>
      <c r="AB276" s="775"/>
      <c r="AC276" s="776"/>
      <c r="AD276" s="780"/>
    </row>
    <row r="277" spans="1:30" s="351" customFormat="1" ht="22.5" customHeight="1" thickBot="1">
      <c r="A277" s="765"/>
      <c r="B277" s="766"/>
      <c r="C277" s="761"/>
      <c r="D277" s="762"/>
      <c r="E277" s="738"/>
      <c r="F277" s="739"/>
      <c r="G277" s="740"/>
      <c r="H277" s="741"/>
      <c r="I277" s="742"/>
      <c r="J277" s="743"/>
      <c r="K277" s="744"/>
      <c r="L277" s="738"/>
      <c r="M277" s="739"/>
      <c r="N277" s="760"/>
      <c r="P277" s="352"/>
      <c r="Q277" s="765"/>
      <c r="R277" s="766"/>
      <c r="S277" s="761"/>
      <c r="T277" s="762"/>
      <c r="U277" s="738"/>
      <c r="V277" s="739"/>
      <c r="W277" s="740"/>
      <c r="X277" s="741"/>
      <c r="Y277" s="742"/>
      <c r="Z277" s="743"/>
      <c r="AA277" s="744"/>
      <c r="AB277" s="738"/>
      <c r="AC277" s="739"/>
      <c r="AD277" s="760"/>
    </row>
    <row r="278" spans="1:30" s="351" customFormat="1" ht="22.5" customHeight="1" thickBot="1">
      <c r="A278" s="758" t="s">
        <v>329</v>
      </c>
      <c r="B278" s="759"/>
      <c r="C278" s="748"/>
      <c r="D278" s="749"/>
      <c r="E278" s="750"/>
      <c r="F278" s="750"/>
      <c r="G278" s="751"/>
      <c r="H278" s="752" t="s">
        <v>330</v>
      </c>
      <c r="I278" s="753"/>
      <c r="J278" s="753"/>
      <c r="K278" s="754"/>
      <c r="L278" s="755"/>
      <c r="M278" s="756"/>
      <c r="N278" s="757"/>
      <c r="P278" s="352"/>
      <c r="Q278" s="758" t="s">
        <v>331</v>
      </c>
      <c r="R278" s="759"/>
      <c r="S278" s="748"/>
      <c r="T278" s="749"/>
      <c r="U278" s="750"/>
      <c r="V278" s="750"/>
      <c r="W278" s="751"/>
      <c r="X278" s="752" t="s">
        <v>330</v>
      </c>
      <c r="Y278" s="753"/>
      <c r="Z278" s="753"/>
      <c r="AA278" s="754"/>
      <c r="AB278" s="755"/>
      <c r="AC278" s="756"/>
      <c r="AD278" s="757"/>
    </row>
    <row r="279" spans="1:30" s="351" customFormat="1" ht="22.5" customHeight="1" thickBot="1">
      <c r="A279" s="729" t="s">
        <v>332</v>
      </c>
      <c r="B279" s="730"/>
      <c r="C279" s="730"/>
      <c r="D279" s="730"/>
      <c r="E279" s="730"/>
      <c r="F279" s="731"/>
      <c r="G279" s="732" t="s">
        <v>333</v>
      </c>
      <c r="H279" s="733"/>
      <c r="I279" s="734"/>
      <c r="J279" s="735"/>
      <c r="K279" s="732" t="s">
        <v>334</v>
      </c>
      <c r="L279" s="733"/>
      <c r="M279" s="736"/>
      <c r="N279" s="737"/>
      <c r="P279" s="352"/>
      <c r="Q279" s="729" t="s">
        <v>335</v>
      </c>
      <c r="R279" s="730"/>
      <c r="S279" s="730"/>
      <c r="T279" s="730"/>
      <c r="U279" s="731"/>
      <c r="V279" s="732" t="s">
        <v>333</v>
      </c>
      <c r="W279" s="733"/>
      <c r="X279" s="734"/>
      <c r="Y279" s="735"/>
      <c r="Z279" s="732"/>
      <c r="AA279" s="745"/>
      <c r="AB279" s="367"/>
      <c r="AC279" s="746"/>
      <c r="AD279" s="747"/>
    </row>
    <row r="280" spans="1:29" s="351" customFormat="1" ht="7.5" customHeight="1">
      <c r="A280" s="368"/>
      <c r="B280" s="368"/>
      <c r="C280" s="369"/>
      <c r="D280" s="369"/>
      <c r="E280" s="369"/>
      <c r="F280" s="369"/>
      <c r="G280" s="369"/>
      <c r="H280" s="369"/>
      <c r="I280" s="369"/>
      <c r="J280" s="369"/>
      <c r="K280" s="369"/>
      <c r="L280" s="369"/>
      <c r="M280" s="369"/>
      <c r="N280" s="725"/>
      <c r="P280" s="352"/>
      <c r="Q280" s="370"/>
      <c r="R280" s="370"/>
      <c r="S280" s="371"/>
      <c r="T280" s="371"/>
      <c r="U280" s="371"/>
      <c r="V280" s="371"/>
      <c r="W280" s="370"/>
      <c r="X280" s="371"/>
      <c r="Y280" s="371"/>
      <c r="Z280" s="371"/>
      <c r="AA280" s="372"/>
      <c r="AB280" s="727"/>
      <c r="AC280" s="727"/>
    </row>
    <row r="281" spans="1:29" s="351" customFormat="1" ht="13.5">
      <c r="A281" s="373" t="s">
        <v>336</v>
      </c>
      <c r="B281" s="373"/>
      <c r="C281" s="374"/>
      <c r="D281" s="374"/>
      <c r="E281" s="374"/>
      <c r="F281" s="374"/>
      <c r="G281" s="374"/>
      <c r="H281" s="374"/>
      <c r="I281" s="374"/>
      <c r="J281" s="374"/>
      <c r="K281" s="374"/>
      <c r="N281" s="726"/>
      <c r="P281" s="352"/>
      <c r="Q281" s="373" t="s">
        <v>336</v>
      </c>
      <c r="R281" s="373"/>
      <c r="S281" s="374"/>
      <c r="T281" s="371"/>
      <c r="U281" s="371"/>
      <c r="V281" s="371"/>
      <c r="W281" s="371"/>
      <c r="X281" s="371"/>
      <c r="Y281" s="371"/>
      <c r="Z281" s="371"/>
      <c r="AA281" s="372"/>
      <c r="AB281" s="728"/>
      <c r="AC281" s="728"/>
    </row>
    <row r="282" spans="1:29" s="351" customFormat="1" ht="13.5">
      <c r="A282" s="373" t="s">
        <v>337</v>
      </c>
      <c r="B282" s="373"/>
      <c r="C282" s="374"/>
      <c r="D282" s="374"/>
      <c r="E282" s="374"/>
      <c r="F282" s="374"/>
      <c r="G282" s="374"/>
      <c r="H282" s="373"/>
      <c r="I282" s="374"/>
      <c r="J282" s="374"/>
      <c r="K282" s="374"/>
      <c r="N282" s="726"/>
      <c r="P282" s="352"/>
      <c r="Q282" s="373" t="s">
        <v>337</v>
      </c>
      <c r="R282" s="373"/>
      <c r="S282" s="374"/>
      <c r="T282" s="372"/>
      <c r="U282" s="372"/>
      <c r="V282" s="372"/>
      <c r="W282" s="372"/>
      <c r="X282" s="372"/>
      <c r="Y282" s="372"/>
      <c r="Z282" s="372"/>
      <c r="AA282" s="372"/>
      <c r="AB282" s="728"/>
      <c r="AC282" s="728"/>
    </row>
    <row r="283" spans="1:29" s="351" customFormat="1" ht="85.5" customHeight="1">
      <c r="A283" s="373"/>
      <c r="B283" s="373"/>
      <c r="C283" s="374"/>
      <c r="D283" s="374"/>
      <c r="E283" s="374"/>
      <c r="F283" s="374"/>
      <c r="G283" s="374"/>
      <c r="H283" s="374"/>
      <c r="I283" s="374"/>
      <c r="J283" s="374"/>
      <c r="K283" s="374"/>
      <c r="N283" s="726"/>
      <c r="P283" s="352"/>
      <c r="AB283" s="728"/>
      <c r="AC283" s="728"/>
    </row>
    <row r="284" spans="1:29" s="351" customFormat="1" ht="42" customHeight="1">
      <c r="A284" s="803" t="s">
        <v>309</v>
      </c>
      <c r="B284" s="803"/>
      <c r="C284" s="803"/>
      <c r="D284" s="803"/>
      <c r="E284" s="803"/>
      <c r="F284" s="803"/>
      <c r="G284" s="803"/>
      <c r="H284" s="803"/>
      <c r="I284" s="803"/>
      <c r="J284" s="803"/>
      <c r="K284" s="803"/>
      <c r="L284" s="803"/>
      <c r="M284" s="803"/>
      <c r="N284" s="803"/>
      <c r="P284" s="352"/>
      <c r="Q284" s="803" t="s">
        <v>310</v>
      </c>
      <c r="R284" s="803"/>
      <c r="S284" s="803"/>
      <c r="T284" s="803"/>
      <c r="U284" s="803"/>
      <c r="V284" s="803"/>
      <c r="W284" s="803"/>
      <c r="X284" s="803"/>
      <c r="Y284" s="803"/>
      <c r="Z284" s="803"/>
      <c r="AA284" s="803"/>
      <c r="AB284" s="803"/>
      <c r="AC284" s="803"/>
    </row>
    <row r="285" spans="1:29" s="351" customFormat="1" ht="23.25" customHeight="1" thickBot="1">
      <c r="A285" s="353"/>
      <c r="B285" s="354"/>
      <c r="D285" s="804"/>
      <c r="E285" s="804"/>
      <c r="F285" s="804"/>
      <c r="G285" s="804"/>
      <c r="H285" s="804"/>
      <c r="I285" s="804"/>
      <c r="J285" s="804"/>
      <c r="K285" s="804"/>
      <c r="L285" s="805" t="s">
        <v>255</v>
      </c>
      <c r="M285" s="805"/>
      <c r="N285" s="805"/>
      <c r="P285" s="352"/>
      <c r="Q285" s="806"/>
      <c r="R285" s="806"/>
      <c r="S285" s="806"/>
      <c r="T285" s="804"/>
      <c r="U285" s="804"/>
      <c r="V285" s="804"/>
      <c r="W285" s="804"/>
      <c r="X285" s="804"/>
      <c r="Y285" s="804"/>
      <c r="Z285" s="804"/>
      <c r="AA285" s="805" t="s">
        <v>255</v>
      </c>
      <c r="AB285" s="805"/>
      <c r="AC285" s="805"/>
    </row>
    <row r="286" spans="1:30" s="358" customFormat="1" ht="15" customHeight="1">
      <c r="A286" s="355" t="s">
        <v>311</v>
      </c>
      <c r="B286" s="356"/>
      <c r="C286" s="357" t="s">
        <v>271</v>
      </c>
      <c r="D286" s="807">
        <f>'②選手情報入力'!$E$27</f>
        <v>0</v>
      </c>
      <c r="E286" s="808"/>
      <c r="F286" s="808"/>
      <c r="G286" s="808"/>
      <c r="H286" s="809"/>
      <c r="I286" s="814" t="s">
        <v>312</v>
      </c>
      <c r="J286" s="815"/>
      <c r="K286" s="817">
        <f>'①団体情報入力'!$D$5</f>
        <v>0</v>
      </c>
      <c r="L286" s="818"/>
      <c r="M286" s="818"/>
      <c r="N286" s="819"/>
      <c r="P286" s="359"/>
      <c r="Q286" s="355" t="s">
        <v>311</v>
      </c>
      <c r="R286" s="356"/>
      <c r="S286" s="357" t="s">
        <v>271</v>
      </c>
      <c r="T286" s="807">
        <f>'②選手情報入力'!$E$27</f>
        <v>0</v>
      </c>
      <c r="U286" s="808"/>
      <c r="V286" s="808"/>
      <c r="W286" s="808"/>
      <c r="X286" s="809"/>
      <c r="Y286" s="814" t="s">
        <v>312</v>
      </c>
      <c r="Z286" s="815"/>
      <c r="AA286" s="817">
        <f>'①団体情報入力'!$D$5</f>
        <v>0</v>
      </c>
      <c r="AB286" s="818"/>
      <c r="AC286" s="818"/>
      <c r="AD286" s="819"/>
    </row>
    <row r="287" spans="1:30" s="351" customFormat="1" ht="35.25" customHeight="1" thickBot="1">
      <c r="A287" s="810">
        <f>IF('②選手情報入力'!$B$27="","",'②選手情報入力'!$B$27)</f>
      </c>
      <c r="B287" s="811"/>
      <c r="C287" s="360" t="s">
        <v>286</v>
      </c>
      <c r="D287" s="812">
        <f>'②選手情報入力'!$D$27</f>
        <v>0</v>
      </c>
      <c r="E287" s="813"/>
      <c r="F287" s="813"/>
      <c r="G287" s="813"/>
      <c r="H287" s="811"/>
      <c r="I287" s="758"/>
      <c r="J287" s="816"/>
      <c r="K287" s="820"/>
      <c r="L287" s="821"/>
      <c r="M287" s="821"/>
      <c r="N287" s="822"/>
      <c r="P287" s="352"/>
      <c r="Q287" s="810">
        <f>IF('②選手情報入力'!$B$27="","",'②選手情報入力'!$B$27)</f>
      </c>
      <c r="R287" s="811"/>
      <c r="S287" s="360" t="s">
        <v>286</v>
      </c>
      <c r="T287" s="812">
        <f>'②選手情報入力'!$D$27</f>
        <v>0</v>
      </c>
      <c r="U287" s="813"/>
      <c r="V287" s="813"/>
      <c r="W287" s="813"/>
      <c r="X287" s="811"/>
      <c r="Y287" s="758"/>
      <c r="Z287" s="816"/>
      <c r="AA287" s="820"/>
      <c r="AB287" s="821"/>
      <c r="AC287" s="821"/>
      <c r="AD287" s="822"/>
    </row>
    <row r="288" spans="1:30" s="351" customFormat="1" ht="30" customHeight="1">
      <c r="A288" s="781" t="s">
        <v>313</v>
      </c>
      <c r="B288" s="782"/>
      <c r="C288" s="781" t="s">
        <v>314</v>
      </c>
      <c r="D288" s="782"/>
      <c r="E288" s="787">
        <f>'②選手情報入力'!$J$27</f>
        <v>0</v>
      </c>
      <c r="F288" s="787"/>
      <c r="G288" s="361" t="s">
        <v>315</v>
      </c>
      <c r="H288" s="788" t="s">
        <v>316</v>
      </c>
      <c r="I288" s="782"/>
      <c r="J288" s="789"/>
      <c r="K288" s="362"/>
      <c r="L288" s="363" t="s">
        <v>317</v>
      </c>
      <c r="M288" s="364"/>
      <c r="N288" s="365" t="s">
        <v>318</v>
      </c>
      <c r="P288" s="352"/>
      <c r="Q288" s="781" t="s">
        <v>313</v>
      </c>
      <c r="R288" s="782"/>
      <c r="S288" s="781" t="s">
        <v>314</v>
      </c>
      <c r="T288" s="782"/>
      <c r="U288" s="787">
        <f>'②選手情報入力'!$J$27</f>
        <v>0</v>
      </c>
      <c r="V288" s="787"/>
      <c r="W288" s="361" t="s">
        <v>315</v>
      </c>
      <c r="X288" s="788" t="s">
        <v>316</v>
      </c>
      <c r="Y288" s="782"/>
      <c r="Z288" s="789"/>
      <c r="AA288" s="362"/>
      <c r="AB288" s="363" t="s">
        <v>317</v>
      </c>
      <c r="AC288" s="364"/>
      <c r="AD288" s="365" t="s">
        <v>318</v>
      </c>
    </row>
    <row r="289" spans="1:30" s="351" customFormat="1" ht="15.75" customHeight="1">
      <c r="A289" s="783"/>
      <c r="B289" s="784"/>
      <c r="C289" s="798" t="s">
        <v>321</v>
      </c>
      <c r="D289" s="799"/>
      <c r="E289" s="799"/>
      <c r="F289" s="799"/>
      <c r="G289" s="800"/>
      <c r="H289" s="801" t="s">
        <v>322</v>
      </c>
      <c r="I289" s="799"/>
      <c r="J289" s="800"/>
      <c r="K289" s="801" t="s">
        <v>323</v>
      </c>
      <c r="L289" s="799"/>
      <c r="M289" s="799"/>
      <c r="N289" s="802"/>
      <c r="P289" s="352"/>
      <c r="Q289" s="783"/>
      <c r="R289" s="784"/>
      <c r="S289" s="798" t="s">
        <v>321</v>
      </c>
      <c r="T289" s="799"/>
      <c r="U289" s="799"/>
      <c r="V289" s="799"/>
      <c r="W289" s="800"/>
      <c r="X289" s="801" t="s">
        <v>322</v>
      </c>
      <c r="Y289" s="799"/>
      <c r="Z289" s="800"/>
      <c r="AA289" s="801" t="s">
        <v>323</v>
      </c>
      <c r="AB289" s="799"/>
      <c r="AC289" s="799"/>
      <c r="AD289" s="802"/>
    </row>
    <row r="290" spans="1:30" s="351" customFormat="1" ht="24.75" customHeight="1" thickBot="1">
      <c r="A290" s="785"/>
      <c r="B290" s="786"/>
      <c r="C290" s="790"/>
      <c r="D290" s="791"/>
      <c r="E290" s="791"/>
      <c r="F290" s="791"/>
      <c r="G290" s="792"/>
      <c r="H290" s="793"/>
      <c r="I290" s="794"/>
      <c r="J290" s="795"/>
      <c r="K290" s="796"/>
      <c r="L290" s="791"/>
      <c r="M290" s="791"/>
      <c r="N290" s="797"/>
      <c r="P290" s="352"/>
      <c r="Q290" s="785"/>
      <c r="R290" s="786"/>
      <c r="S290" s="790"/>
      <c r="T290" s="791"/>
      <c r="U290" s="791"/>
      <c r="V290" s="791"/>
      <c r="W290" s="792"/>
      <c r="X290" s="793"/>
      <c r="Y290" s="794"/>
      <c r="Z290" s="795"/>
      <c r="AA290" s="796"/>
      <c r="AB290" s="791"/>
      <c r="AC290" s="791"/>
      <c r="AD290" s="797"/>
    </row>
    <row r="291" spans="1:30" s="351" customFormat="1" ht="15" customHeight="1">
      <c r="A291" s="763" t="s">
        <v>325</v>
      </c>
      <c r="B291" s="764"/>
      <c r="C291" s="366" t="s">
        <v>326</v>
      </c>
      <c r="D291" s="366"/>
      <c r="E291" s="767" t="s">
        <v>327</v>
      </c>
      <c r="F291" s="768"/>
      <c r="G291" s="769"/>
      <c r="H291" s="767" t="s">
        <v>322</v>
      </c>
      <c r="I291" s="769"/>
      <c r="J291" s="770" t="s">
        <v>264</v>
      </c>
      <c r="K291" s="771"/>
      <c r="L291" s="767" t="s">
        <v>328</v>
      </c>
      <c r="M291" s="768"/>
      <c r="N291" s="772"/>
      <c r="P291" s="352"/>
      <c r="Q291" s="763" t="s">
        <v>325</v>
      </c>
      <c r="R291" s="764"/>
      <c r="S291" s="366" t="s">
        <v>326</v>
      </c>
      <c r="T291" s="366"/>
      <c r="U291" s="767" t="s">
        <v>327</v>
      </c>
      <c r="V291" s="768"/>
      <c r="W291" s="769"/>
      <c r="X291" s="767" t="s">
        <v>322</v>
      </c>
      <c r="Y291" s="769"/>
      <c r="Z291" s="770" t="s">
        <v>264</v>
      </c>
      <c r="AA291" s="771"/>
      <c r="AB291" s="767" t="s">
        <v>328</v>
      </c>
      <c r="AC291" s="768"/>
      <c r="AD291" s="772"/>
    </row>
    <row r="292" spans="1:30" s="351" customFormat="1" ht="22.5" customHeight="1">
      <c r="A292" s="765"/>
      <c r="B292" s="766"/>
      <c r="C292" s="773"/>
      <c r="D292" s="774"/>
      <c r="E292" s="775"/>
      <c r="F292" s="776"/>
      <c r="G292" s="777"/>
      <c r="H292" s="741"/>
      <c r="I292" s="742"/>
      <c r="J292" s="778"/>
      <c r="K292" s="779"/>
      <c r="L292" s="775"/>
      <c r="M292" s="776"/>
      <c r="N292" s="780"/>
      <c r="P292" s="352"/>
      <c r="Q292" s="765"/>
      <c r="R292" s="766"/>
      <c r="S292" s="773"/>
      <c r="T292" s="774"/>
      <c r="U292" s="775"/>
      <c r="V292" s="776"/>
      <c r="W292" s="777"/>
      <c r="X292" s="741"/>
      <c r="Y292" s="742"/>
      <c r="Z292" s="778"/>
      <c r="AA292" s="779"/>
      <c r="AB292" s="775"/>
      <c r="AC292" s="776"/>
      <c r="AD292" s="780"/>
    </row>
    <row r="293" spans="1:30" s="351" customFormat="1" ht="22.5" customHeight="1">
      <c r="A293" s="765"/>
      <c r="B293" s="766"/>
      <c r="C293" s="773"/>
      <c r="D293" s="774"/>
      <c r="E293" s="775"/>
      <c r="F293" s="776"/>
      <c r="G293" s="777"/>
      <c r="H293" s="741"/>
      <c r="I293" s="742"/>
      <c r="J293" s="778"/>
      <c r="K293" s="779"/>
      <c r="L293" s="775"/>
      <c r="M293" s="776"/>
      <c r="N293" s="780"/>
      <c r="P293" s="352"/>
      <c r="Q293" s="765"/>
      <c r="R293" s="766"/>
      <c r="S293" s="773"/>
      <c r="T293" s="774"/>
      <c r="U293" s="775"/>
      <c r="V293" s="776"/>
      <c r="W293" s="777"/>
      <c r="X293" s="741"/>
      <c r="Y293" s="742"/>
      <c r="Z293" s="778"/>
      <c r="AA293" s="779"/>
      <c r="AB293" s="775"/>
      <c r="AC293" s="776"/>
      <c r="AD293" s="780"/>
    </row>
    <row r="294" spans="1:30" s="351" customFormat="1" ht="22.5" customHeight="1" thickBot="1">
      <c r="A294" s="765"/>
      <c r="B294" s="766"/>
      <c r="C294" s="761"/>
      <c r="D294" s="762"/>
      <c r="E294" s="738"/>
      <c r="F294" s="739"/>
      <c r="G294" s="740"/>
      <c r="H294" s="741"/>
      <c r="I294" s="742"/>
      <c r="J294" s="743"/>
      <c r="K294" s="744"/>
      <c r="L294" s="738"/>
      <c r="M294" s="739"/>
      <c r="N294" s="760"/>
      <c r="P294" s="352"/>
      <c r="Q294" s="765"/>
      <c r="R294" s="766"/>
      <c r="S294" s="761"/>
      <c r="T294" s="762"/>
      <c r="U294" s="738"/>
      <c r="V294" s="739"/>
      <c r="W294" s="740"/>
      <c r="X294" s="741"/>
      <c r="Y294" s="742"/>
      <c r="Z294" s="743"/>
      <c r="AA294" s="744"/>
      <c r="AB294" s="738"/>
      <c r="AC294" s="739"/>
      <c r="AD294" s="760"/>
    </row>
    <row r="295" spans="1:30" s="351" customFormat="1" ht="22.5" customHeight="1" thickBot="1">
      <c r="A295" s="758" t="s">
        <v>329</v>
      </c>
      <c r="B295" s="759"/>
      <c r="C295" s="748"/>
      <c r="D295" s="749"/>
      <c r="E295" s="750"/>
      <c r="F295" s="750"/>
      <c r="G295" s="751"/>
      <c r="H295" s="752" t="s">
        <v>330</v>
      </c>
      <c r="I295" s="753"/>
      <c r="J295" s="753"/>
      <c r="K295" s="754"/>
      <c r="L295" s="755"/>
      <c r="M295" s="756"/>
      <c r="N295" s="757"/>
      <c r="P295" s="352"/>
      <c r="Q295" s="758" t="s">
        <v>331</v>
      </c>
      <c r="R295" s="759"/>
      <c r="S295" s="748"/>
      <c r="T295" s="749"/>
      <c r="U295" s="750"/>
      <c r="V295" s="750"/>
      <c r="W295" s="751"/>
      <c r="X295" s="752" t="s">
        <v>330</v>
      </c>
      <c r="Y295" s="753"/>
      <c r="Z295" s="753"/>
      <c r="AA295" s="754"/>
      <c r="AB295" s="755"/>
      <c r="AC295" s="756"/>
      <c r="AD295" s="757"/>
    </row>
    <row r="296" spans="1:30" s="351" customFormat="1" ht="22.5" customHeight="1" thickBot="1">
      <c r="A296" s="729" t="s">
        <v>332</v>
      </c>
      <c r="B296" s="730"/>
      <c r="C296" s="730"/>
      <c r="D296" s="730"/>
      <c r="E296" s="730"/>
      <c r="F296" s="731"/>
      <c r="G296" s="732" t="s">
        <v>333</v>
      </c>
      <c r="H296" s="733"/>
      <c r="I296" s="734"/>
      <c r="J296" s="735"/>
      <c r="K296" s="732" t="s">
        <v>334</v>
      </c>
      <c r="L296" s="733"/>
      <c r="M296" s="736"/>
      <c r="N296" s="737"/>
      <c r="P296" s="352"/>
      <c r="Q296" s="729" t="s">
        <v>335</v>
      </c>
      <c r="R296" s="730"/>
      <c r="S296" s="730"/>
      <c r="T296" s="730"/>
      <c r="U296" s="731"/>
      <c r="V296" s="732" t="s">
        <v>333</v>
      </c>
      <c r="W296" s="733"/>
      <c r="X296" s="734"/>
      <c r="Y296" s="735"/>
      <c r="Z296" s="732"/>
      <c r="AA296" s="745"/>
      <c r="AB296" s="367"/>
      <c r="AC296" s="746"/>
      <c r="AD296" s="747"/>
    </row>
    <row r="297" spans="1:29" s="351" customFormat="1" ht="7.5" customHeight="1">
      <c r="A297" s="368"/>
      <c r="B297" s="368"/>
      <c r="C297" s="369"/>
      <c r="D297" s="369"/>
      <c r="E297" s="369"/>
      <c r="F297" s="369"/>
      <c r="G297" s="369"/>
      <c r="H297" s="369"/>
      <c r="I297" s="369"/>
      <c r="J297" s="369"/>
      <c r="K297" s="369"/>
      <c r="L297" s="369"/>
      <c r="M297" s="369"/>
      <c r="N297" s="328"/>
      <c r="P297" s="352"/>
      <c r="Q297" s="370"/>
      <c r="R297" s="370"/>
      <c r="S297" s="371"/>
      <c r="T297" s="371"/>
      <c r="U297" s="371"/>
      <c r="V297" s="371"/>
      <c r="W297" s="370"/>
      <c r="X297" s="371"/>
      <c r="Y297" s="371"/>
      <c r="Z297" s="371"/>
      <c r="AA297" s="372"/>
      <c r="AB297" s="328"/>
      <c r="AC297" s="328"/>
    </row>
    <row r="298" spans="1:29" s="351" customFormat="1" ht="13.5">
      <c r="A298" s="373" t="s">
        <v>336</v>
      </c>
      <c r="B298" s="373"/>
      <c r="C298" s="374"/>
      <c r="D298" s="374"/>
      <c r="E298" s="374"/>
      <c r="F298" s="374"/>
      <c r="G298" s="374"/>
      <c r="H298" s="374"/>
      <c r="I298" s="374"/>
      <c r="J298" s="374"/>
      <c r="K298" s="374"/>
      <c r="N298" s="328"/>
      <c r="P298" s="352"/>
      <c r="Q298" s="373" t="s">
        <v>336</v>
      </c>
      <c r="R298" s="373"/>
      <c r="S298" s="374"/>
      <c r="T298" s="371"/>
      <c r="U298" s="371"/>
      <c r="V298" s="371"/>
      <c r="W298" s="371"/>
      <c r="X298" s="371"/>
      <c r="Y298" s="371"/>
      <c r="Z298" s="371"/>
      <c r="AA298" s="372"/>
      <c r="AB298" s="328"/>
      <c r="AC298" s="328"/>
    </row>
    <row r="299" spans="1:29" s="351" customFormat="1" ht="13.5">
      <c r="A299" s="373" t="s">
        <v>337</v>
      </c>
      <c r="B299" s="373"/>
      <c r="C299" s="374"/>
      <c r="D299" s="374"/>
      <c r="E299" s="374"/>
      <c r="F299" s="374"/>
      <c r="G299" s="374"/>
      <c r="H299" s="373"/>
      <c r="I299" s="374"/>
      <c r="J299" s="374"/>
      <c r="K299" s="374"/>
      <c r="N299" s="328"/>
      <c r="P299" s="352"/>
      <c r="Q299" s="373" t="s">
        <v>337</v>
      </c>
      <c r="R299" s="373"/>
      <c r="S299" s="374"/>
      <c r="T299" s="372"/>
      <c r="U299" s="372"/>
      <c r="V299" s="372"/>
      <c r="W299" s="372"/>
      <c r="X299" s="372"/>
      <c r="Y299" s="372"/>
      <c r="Z299" s="372"/>
      <c r="AA299" s="372"/>
      <c r="AB299" s="328"/>
      <c r="AC299" s="328"/>
    </row>
    <row r="300" spans="1:29" s="351" customFormat="1" ht="42" customHeight="1">
      <c r="A300" s="803" t="s">
        <v>309</v>
      </c>
      <c r="B300" s="803"/>
      <c r="C300" s="803"/>
      <c r="D300" s="803"/>
      <c r="E300" s="803"/>
      <c r="F300" s="803"/>
      <c r="G300" s="803"/>
      <c r="H300" s="803"/>
      <c r="I300" s="803"/>
      <c r="J300" s="803"/>
      <c r="K300" s="803"/>
      <c r="L300" s="803"/>
      <c r="M300" s="803"/>
      <c r="N300" s="803"/>
      <c r="P300" s="352"/>
      <c r="Q300" s="803" t="s">
        <v>310</v>
      </c>
      <c r="R300" s="803"/>
      <c r="S300" s="803"/>
      <c r="T300" s="803"/>
      <c r="U300" s="803"/>
      <c r="V300" s="803"/>
      <c r="W300" s="803"/>
      <c r="X300" s="803"/>
      <c r="Y300" s="803"/>
      <c r="Z300" s="803"/>
      <c r="AA300" s="803"/>
      <c r="AB300" s="803"/>
      <c r="AC300" s="803"/>
    </row>
    <row r="301" spans="1:29" s="351" customFormat="1" ht="23.25" customHeight="1" thickBot="1">
      <c r="A301" s="353"/>
      <c r="B301" s="354"/>
      <c r="D301" s="804"/>
      <c r="E301" s="804"/>
      <c r="F301" s="804"/>
      <c r="G301" s="804"/>
      <c r="H301" s="804"/>
      <c r="I301" s="804"/>
      <c r="J301" s="804"/>
      <c r="K301" s="804"/>
      <c r="L301" s="805" t="s">
        <v>255</v>
      </c>
      <c r="M301" s="805"/>
      <c r="N301" s="805"/>
      <c r="P301" s="352"/>
      <c r="Q301" s="806"/>
      <c r="R301" s="806"/>
      <c r="S301" s="806"/>
      <c r="T301" s="804"/>
      <c r="U301" s="804"/>
      <c r="V301" s="804"/>
      <c r="W301" s="804"/>
      <c r="X301" s="804"/>
      <c r="Y301" s="804"/>
      <c r="Z301" s="804"/>
      <c r="AA301" s="805" t="s">
        <v>255</v>
      </c>
      <c r="AB301" s="805"/>
      <c r="AC301" s="805"/>
    </row>
    <row r="302" spans="1:30" s="358" customFormat="1" ht="15" customHeight="1">
      <c r="A302" s="355" t="s">
        <v>311</v>
      </c>
      <c r="B302" s="356"/>
      <c r="C302" s="357" t="s">
        <v>271</v>
      </c>
      <c r="D302" s="807">
        <f>'②選手情報入力'!$E$28</f>
        <v>0</v>
      </c>
      <c r="E302" s="808"/>
      <c r="F302" s="808"/>
      <c r="G302" s="808"/>
      <c r="H302" s="809"/>
      <c r="I302" s="814" t="s">
        <v>312</v>
      </c>
      <c r="J302" s="815"/>
      <c r="K302" s="817">
        <f>'①団体情報入力'!$D$5</f>
        <v>0</v>
      </c>
      <c r="L302" s="818"/>
      <c r="M302" s="818"/>
      <c r="N302" s="819"/>
      <c r="P302" s="359"/>
      <c r="Q302" s="355" t="s">
        <v>311</v>
      </c>
      <c r="R302" s="356"/>
      <c r="S302" s="357" t="s">
        <v>271</v>
      </c>
      <c r="T302" s="807">
        <f>'②選手情報入力'!$E$28</f>
        <v>0</v>
      </c>
      <c r="U302" s="808"/>
      <c r="V302" s="808"/>
      <c r="W302" s="808"/>
      <c r="X302" s="809"/>
      <c r="Y302" s="814" t="s">
        <v>312</v>
      </c>
      <c r="Z302" s="815"/>
      <c r="AA302" s="817">
        <f>'①団体情報入力'!$D$5</f>
        <v>0</v>
      </c>
      <c r="AB302" s="818"/>
      <c r="AC302" s="818"/>
      <c r="AD302" s="819"/>
    </row>
    <row r="303" spans="1:30" s="351" customFormat="1" ht="35.25" customHeight="1" thickBot="1">
      <c r="A303" s="810">
        <f>IF('②選手情報入力'!$B$28="","",'②選手情報入力'!$B$28)</f>
      </c>
      <c r="B303" s="811"/>
      <c r="C303" s="360" t="s">
        <v>286</v>
      </c>
      <c r="D303" s="812">
        <f>'②選手情報入力'!$D$28</f>
        <v>0</v>
      </c>
      <c r="E303" s="813"/>
      <c r="F303" s="813"/>
      <c r="G303" s="813"/>
      <c r="H303" s="811"/>
      <c r="I303" s="758"/>
      <c r="J303" s="816"/>
      <c r="K303" s="820"/>
      <c r="L303" s="821"/>
      <c r="M303" s="821"/>
      <c r="N303" s="822"/>
      <c r="P303" s="352"/>
      <c r="Q303" s="810">
        <f>IF('②選手情報入力'!$B$28="","",'②選手情報入力'!$B$28)</f>
      </c>
      <c r="R303" s="811"/>
      <c r="S303" s="360" t="s">
        <v>286</v>
      </c>
      <c r="T303" s="812">
        <f>'②選手情報入力'!$D$28</f>
        <v>0</v>
      </c>
      <c r="U303" s="813"/>
      <c r="V303" s="813"/>
      <c r="W303" s="813"/>
      <c r="X303" s="811"/>
      <c r="Y303" s="758"/>
      <c r="Z303" s="816"/>
      <c r="AA303" s="820"/>
      <c r="AB303" s="821"/>
      <c r="AC303" s="821"/>
      <c r="AD303" s="822"/>
    </row>
    <row r="304" spans="1:30" s="351" customFormat="1" ht="30" customHeight="1">
      <c r="A304" s="781" t="s">
        <v>313</v>
      </c>
      <c r="B304" s="782"/>
      <c r="C304" s="781" t="s">
        <v>314</v>
      </c>
      <c r="D304" s="782"/>
      <c r="E304" s="787">
        <f>'②選手情報入力'!$J$28</f>
        <v>0</v>
      </c>
      <c r="F304" s="787"/>
      <c r="G304" s="361" t="s">
        <v>315</v>
      </c>
      <c r="H304" s="788" t="s">
        <v>316</v>
      </c>
      <c r="I304" s="782"/>
      <c r="J304" s="789"/>
      <c r="K304" s="362"/>
      <c r="L304" s="363" t="s">
        <v>317</v>
      </c>
      <c r="M304" s="364"/>
      <c r="N304" s="365" t="s">
        <v>318</v>
      </c>
      <c r="P304" s="352"/>
      <c r="Q304" s="781" t="s">
        <v>313</v>
      </c>
      <c r="R304" s="782"/>
      <c r="S304" s="781" t="s">
        <v>314</v>
      </c>
      <c r="T304" s="782"/>
      <c r="U304" s="787">
        <f>'②選手情報入力'!$J$28</f>
        <v>0</v>
      </c>
      <c r="V304" s="787"/>
      <c r="W304" s="361" t="s">
        <v>315</v>
      </c>
      <c r="X304" s="788" t="s">
        <v>316</v>
      </c>
      <c r="Y304" s="782"/>
      <c r="Z304" s="789"/>
      <c r="AA304" s="362"/>
      <c r="AB304" s="363" t="s">
        <v>317</v>
      </c>
      <c r="AC304" s="364"/>
      <c r="AD304" s="365" t="s">
        <v>318</v>
      </c>
    </row>
    <row r="305" spans="1:30" s="351" customFormat="1" ht="15.75" customHeight="1">
      <c r="A305" s="783"/>
      <c r="B305" s="784"/>
      <c r="C305" s="798" t="s">
        <v>321</v>
      </c>
      <c r="D305" s="799"/>
      <c r="E305" s="799"/>
      <c r="F305" s="799"/>
      <c r="G305" s="800"/>
      <c r="H305" s="801" t="s">
        <v>322</v>
      </c>
      <c r="I305" s="799"/>
      <c r="J305" s="800"/>
      <c r="K305" s="801" t="s">
        <v>323</v>
      </c>
      <c r="L305" s="799"/>
      <c r="M305" s="799"/>
      <c r="N305" s="802"/>
      <c r="P305" s="352"/>
      <c r="Q305" s="783"/>
      <c r="R305" s="784"/>
      <c r="S305" s="798" t="s">
        <v>321</v>
      </c>
      <c r="T305" s="799"/>
      <c r="U305" s="799"/>
      <c r="V305" s="799"/>
      <c r="W305" s="800"/>
      <c r="X305" s="801" t="s">
        <v>322</v>
      </c>
      <c r="Y305" s="799"/>
      <c r="Z305" s="800"/>
      <c r="AA305" s="801" t="s">
        <v>323</v>
      </c>
      <c r="AB305" s="799"/>
      <c r="AC305" s="799"/>
      <c r="AD305" s="802"/>
    </row>
    <row r="306" spans="1:30" s="351" customFormat="1" ht="24.75" customHeight="1" thickBot="1">
      <c r="A306" s="785"/>
      <c r="B306" s="786"/>
      <c r="C306" s="790"/>
      <c r="D306" s="791"/>
      <c r="E306" s="791"/>
      <c r="F306" s="791"/>
      <c r="G306" s="792"/>
      <c r="H306" s="793"/>
      <c r="I306" s="794"/>
      <c r="J306" s="795"/>
      <c r="K306" s="796"/>
      <c r="L306" s="791"/>
      <c r="M306" s="791"/>
      <c r="N306" s="797"/>
      <c r="P306" s="352"/>
      <c r="Q306" s="785"/>
      <c r="R306" s="786"/>
      <c r="S306" s="790"/>
      <c r="T306" s="791"/>
      <c r="U306" s="791"/>
      <c r="V306" s="791"/>
      <c r="W306" s="792"/>
      <c r="X306" s="793"/>
      <c r="Y306" s="794"/>
      <c r="Z306" s="795"/>
      <c r="AA306" s="796"/>
      <c r="AB306" s="791"/>
      <c r="AC306" s="791"/>
      <c r="AD306" s="797"/>
    </row>
    <row r="307" spans="1:30" s="351" customFormat="1" ht="15" customHeight="1">
      <c r="A307" s="763" t="s">
        <v>325</v>
      </c>
      <c r="B307" s="764"/>
      <c r="C307" s="366" t="s">
        <v>326</v>
      </c>
      <c r="D307" s="366"/>
      <c r="E307" s="767" t="s">
        <v>327</v>
      </c>
      <c r="F307" s="768"/>
      <c r="G307" s="769"/>
      <c r="H307" s="767" t="s">
        <v>322</v>
      </c>
      <c r="I307" s="769"/>
      <c r="J307" s="770" t="s">
        <v>264</v>
      </c>
      <c r="K307" s="771"/>
      <c r="L307" s="767" t="s">
        <v>328</v>
      </c>
      <c r="M307" s="768"/>
      <c r="N307" s="772"/>
      <c r="P307" s="352"/>
      <c r="Q307" s="763" t="s">
        <v>325</v>
      </c>
      <c r="R307" s="764"/>
      <c r="S307" s="366" t="s">
        <v>326</v>
      </c>
      <c r="T307" s="366"/>
      <c r="U307" s="767" t="s">
        <v>327</v>
      </c>
      <c r="V307" s="768"/>
      <c r="W307" s="769"/>
      <c r="X307" s="767" t="s">
        <v>322</v>
      </c>
      <c r="Y307" s="769"/>
      <c r="Z307" s="770" t="s">
        <v>264</v>
      </c>
      <c r="AA307" s="771"/>
      <c r="AB307" s="767" t="s">
        <v>328</v>
      </c>
      <c r="AC307" s="768"/>
      <c r="AD307" s="772"/>
    </row>
    <row r="308" spans="1:30" s="351" customFormat="1" ht="22.5" customHeight="1">
      <c r="A308" s="765"/>
      <c r="B308" s="766"/>
      <c r="C308" s="773"/>
      <c r="D308" s="774"/>
      <c r="E308" s="775"/>
      <c r="F308" s="776"/>
      <c r="G308" s="777"/>
      <c r="H308" s="741"/>
      <c r="I308" s="742"/>
      <c r="J308" s="778"/>
      <c r="K308" s="779"/>
      <c r="L308" s="775"/>
      <c r="M308" s="776"/>
      <c r="N308" s="780"/>
      <c r="P308" s="352"/>
      <c r="Q308" s="765"/>
      <c r="R308" s="766"/>
      <c r="S308" s="773"/>
      <c r="T308" s="774"/>
      <c r="U308" s="775"/>
      <c r="V308" s="776"/>
      <c r="W308" s="777"/>
      <c r="X308" s="741"/>
      <c r="Y308" s="742"/>
      <c r="Z308" s="778"/>
      <c r="AA308" s="779"/>
      <c r="AB308" s="775"/>
      <c r="AC308" s="776"/>
      <c r="AD308" s="780"/>
    </row>
    <row r="309" spans="1:30" s="351" customFormat="1" ht="22.5" customHeight="1">
      <c r="A309" s="765"/>
      <c r="B309" s="766"/>
      <c r="C309" s="773"/>
      <c r="D309" s="774"/>
      <c r="E309" s="775"/>
      <c r="F309" s="776"/>
      <c r="G309" s="777"/>
      <c r="H309" s="741"/>
      <c r="I309" s="742"/>
      <c r="J309" s="778"/>
      <c r="K309" s="779"/>
      <c r="L309" s="775"/>
      <c r="M309" s="776"/>
      <c r="N309" s="780"/>
      <c r="P309" s="352"/>
      <c r="Q309" s="765"/>
      <c r="R309" s="766"/>
      <c r="S309" s="773"/>
      <c r="T309" s="774"/>
      <c r="U309" s="775"/>
      <c r="V309" s="776"/>
      <c r="W309" s="777"/>
      <c r="X309" s="741"/>
      <c r="Y309" s="742"/>
      <c r="Z309" s="778"/>
      <c r="AA309" s="779"/>
      <c r="AB309" s="775"/>
      <c r="AC309" s="776"/>
      <c r="AD309" s="780"/>
    </row>
    <row r="310" spans="1:30" s="351" customFormat="1" ht="22.5" customHeight="1" thickBot="1">
      <c r="A310" s="765"/>
      <c r="B310" s="766"/>
      <c r="C310" s="761"/>
      <c r="D310" s="762"/>
      <c r="E310" s="738"/>
      <c r="F310" s="739"/>
      <c r="G310" s="740"/>
      <c r="H310" s="741"/>
      <c r="I310" s="742"/>
      <c r="J310" s="743"/>
      <c r="K310" s="744"/>
      <c r="L310" s="738"/>
      <c r="M310" s="739"/>
      <c r="N310" s="760"/>
      <c r="P310" s="352"/>
      <c r="Q310" s="765"/>
      <c r="R310" s="766"/>
      <c r="S310" s="761"/>
      <c r="T310" s="762"/>
      <c r="U310" s="738"/>
      <c r="V310" s="739"/>
      <c r="W310" s="740"/>
      <c r="X310" s="741"/>
      <c r="Y310" s="742"/>
      <c r="Z310" s="743"/>
      <c r="AA310" s="744"/>
      <c r="AB310" s="738"/>
      <c r="AC310" s="739"/>
      <c r="AD310" s="760"/>
    </row>
    <row r="311" spans="1:30" s="351" customFormat="1" ht="22.5" customHeight="1" thickBot="1">
      <c r="A311" s="758" t="s">
        <v>329</v>
      </c>
      <c r="B311" s="759"/>
      <c r="C311" s="748"/>
      <c r="D311" s="749"/>
      <c r="E311" s="750"/>
      <c r="F311" s="750"/>
      <c r="G311" s="751"/>
      <c r="H311" s="752" t="s">
        <v>330</v>
      </c>
      <c r="I311" s="753"/>
      <c r="J311" s="753"/>
      <c r="K311" s="754"/>
      <c r="L311" s="755"/>
      <c r="M311" s="756"/>
      <c r="N311" s="757"/>
      <c r="P311" s="352"/>
      <c r="Q311" s="758" t="s">
        <v>331</v>
      </c>
      <c r="R311" s="759"/>
      <c r="S311" s="748"/>
      <c r="T311" s="749"/>
      <c r="U311" s="750"/>
      <c r="V311" s="750"/>
      <c r="W311" s="751"/>
      <c r="X311" s="752" t="s">
        <v>330</v>
      </c>
      <c r="Y311" s="753"/>
      <c r="Z311" s="753"/>
      <c r="AA311" s="754"/>
      <c r="AB311" s="755"/>
      <c r="AC311" s="756"/>
      <c r="AD311" s="757"/>
    </row>
    <row r="312" spans="1:30" s="351" customFormat="1" ht="22.5" customHeight="1" thickBot="1">
      <c r="A312" s="729" t="s">
        <v>332</v>
      </c>
      <c r="B312" s="730"/>
      <c r="C312" s="730"/>
      <c r="D312" s="730"/>
      <c r="E312" s="730"/>
      <c r="F312" s="731"/>
      <c r="G312" s="732" t="s">
        <v>333</v>
      </c>
      <c r="H312" s="733"/>
      <c r="I312" s="734"/>
      <c r="J312" s="735"/>
      <c r="K312" s="732" t="s">
        <v>334</v>
      </c>
      <c r="L312" s="733"/>
      <c r="M312" s="736"/>
      <c r="N312" s="737"/>
      <c r="P312" s="352"/>
      <c r="Q312" s="729" t="s">
        <v>335</v>
      </c>
      <c r="R312" s="730"/>
      <c r="S312" s="730"/>
      <c r="T312" s="730"/>
      <c r="U312" s="731"/>
      <c r="V312" s="732" t="s">
        <v>333</v>
      </c>
      <c r="W312" s="733"/>
      <c r="X312" s="734"/>
      <c r="Y312" s="735"/>
      <c r="Z312" s="732"/>
      <c r="AA312" s="745"/>
      <c r="AB312" s="367"/>
      <c r="AC312" s="746"/>
      <c r="AD312" s="747"/>
    </row>
    <row r="313" spans="1:29" s="351" customFormat="1" ht="7.5" customHeight="1">
      <c r="A313" s="368"/>
      <c r="B313" s="368"/>
      <c r="C313" s="369"/>
      <c r="D313" s="369"/>
      <c r="E313" s="369"/>
      <c r="F313" s="369"/>
      <c r="G313" s="369"/>
      <c r="H313" s="369"/>
      <c r="I313" s="369"/>
      <c r="J313" s="369"/>
      <c r="K313" s="369"/>
      <c r="L313" s="369"/>
      <c r="M313" s="369"/>
      <c r="N313" s="725"/>
      <c r="P313" s="352"/>
      <c r="Q313" s="370"/>
      <c r="R313" s="370"/>
      <c r="S313" s="371"/>
      <c r="T313" s="371"/>
      <c r="U313" s="371"/>
      <c r="V313" s="371"/>
      <c r="W313" s="370"/>
      <c r="X313" s="371"/>
      <c r="Y313" s="371"/>
      <c r="Z313" s="371"/>
      <c r="AA313" s="372"/>
      <c r="AB313" s="727"/>
      <c r="AC313" s="727"/>
    </row>
    <row r="314" spans="1:29" s="351" customFormat="1" ht="13.5">
      <c r="A314" s="373" t="s">
        <v>336</v>
      </c>
      <c r="B314" s="373"/>
      <c r="C314" s="374"/>
      <c r="D314" s="374"/>
      <c r="E314" s="374"/>
      <c r="F314" s="374"/>
      <c r="G314" s="374"/>
      <c r="H314" s="374"/>
      <c r="I314" s="374"/>
      <c r="J314" s="374"/>
      <c r="K314" s="374"/>
      <c r="N314" s="726"/>
      <c r="P314" s="352"/>
      <c r="Q314" s="373" t="s">
        <v>336</v>
      </c>
      <c r="R314" s="373"/>
      <c r="S314" s="374"/>
      <c r="T314" s="371"/>
      <c r="U314" s="371"/>
      <c r="V314" s="371"/>
      <c r="W314" s="371"/>
      <c r="X314" s="371"/>
      <c r="Y314" s="371"/>
      <c r="Z314" s="371"/>
      <c r="AA314" s="372"/>
      <c r="AB314" s="728"/>
      <c r="AC314" s="728"/>
    </row>
    <row r="315" spans="1:29" s="351" customFormat="1" ht="13.5">
      <c r="A315" s="373" t="s">
        <v>337</v>
      </c>
      <c r="B315" s="373"/>
      <c r="C315" s="374"/>
      <c r="D315" s="374"/>
      <c r="E315" s="374"/>
      <c r="F315" s="374"/>
      <c r="G315" s="374"/>
      <c r="H315" s="373"/>
      <c r="I315" s="374"/>
      <c r="J315" s="374"/>
      <c r="K315" s="374"/>
      <c r="N315" s="726"/>
      <c r="P315" s="352"/>
      <c r="Q315" s="373" t="s">
        <v>337</v>
      </c>
      <c r="R315" s="373"/>
      <c r="S315" s="374"/>
      <c r="T315" s="372"/>
      <c r="U315" s="372"/>
      <c r="V315" s="372"/>
      <c r="W315" s="372"/>
      <c r="X315" s="372"/>
      <c r="Y315" s="372"/>
      <c r="Z315" s="372"/>
      <c r="AA315" s="372"/>
      <c r="AB315" s="728"/>
      <c r="AC315" s="728"/>
    </row>
    <row r="316" spans="1:29" s="351" customFormat="1" ht="75.75" customHeight="1">
      <c r="A316" s="373"/>
      <c r="B316" s="373"/>
      <c r="C316" s="374"/>
      <c r="D316" s="374"/>
      <c r="E316" s="374"/>
      <c r="F316" s="374"/>
      <c r="G316" s="374"/>
      <c r="H316" s="374"/>
      <c r="I316" s="374"/>
      <c r="J316" s="374"/>
      <c r="K316" s="374"/>
      <c r="N316" s="726"/>
      <c r="P316" s="352"/>
      <c r="AB316" s="728"/>
      <c r="AC316" s="728"/>
    </row>
    <row r="317" spans="1:29" s="351" customFormat="1" ht="42" customHeight="1">
      <c r="A317" s="803" t="s">
        <v>309</v>
      </c>
      <c r="B317" s="803"/>
      <c r="C317" s="803"/>
      <c r="D317" s="803"/>
      <c r="E317" s="803"/>
      <c r="F317" s="803"/>
      <c r="G317" s="803"/>
      <c r="H317" s="803"/>
      <c r="I317" s="803"/>
      <c r="J317" s="803"/>
      <c r="K317" s="803"/>
      <c r="L317" s="803"/>
      <c r="M317" s="803"/>
      <c r="N317" s="803"/>
      <c r="P317" s="352"/>
      <c r="Q317" s="803" t="s">
        <v>310</v>
      </c>
      <c r="R317" s="803"/>
      <c r="S317" s="803"/>
      <c r="T317" s="803"/>
      <c r="U317" s="803"/>
      <c r="V317" s="803"/>
      <c r="W317" s="803"/>
      <c r="X317" s="803"/>
      <c r="Y317" s="803"/>
      <c r="Z317" s="803"/>
      <c r="AA317" s="803"/>
      <c r="AB317" s="803"/>
      <c r="AC317" s="803"/>
    </row>
    <row r="318" spans="1:29" s="351" customFormat="1" ht="23.25" customHeight="1" thickBot="1">
      <c r="A318" s="353"/>
      <c r="B318" s="354"/>
      <c r="D318" s="804"/>
      <c r="E318" s="804"/>
      <c r="F318" s="804"/>
      <c r="G318" s="804"/>
      <c r="H318" s="804"/>
      <c r="I318" s="804"/>
      <c r="J318" s="804"/>
      <c r="K318" s="804"/>
      <c r="L318" s="805" t="s">
        <v>255</v>
      </c>
      <c r="M318" s="805"/>
      <c r="N318" s="805"/>
      <c r="P318" s="352"/>
      <c r="Q318" s="806"/>
      <c r="R318" s="806"/>
      <c r="S318" s="806"/>
      <c r="T318" s="804"/>
      <c r="U318" s="804"/>
      <c r="V318" s="804"/>
      <c r="W318" s="804"/>
      <c r="X318" s="804"/>
      <c r="Y318" s="804"/>
      <c r="Z318" s="804"/>
      <c r="AA318" s="805" t="s">
        <v>255</v>
      </c>
      <c r="AB318" s="805"/>
      <c r="AC318" s="805"/>
    </row>
    <row r="319" spans="1:30" s="358" customFormat="1" ht="15" customHeight="1">
      <c r="A319" s="355" t="s">
        <v>311</v>
      </c>
      <c r="B319" s="356"/>
      <c r="C319" s="357" t="s">
        <v>271</v>
      </c>
      <c r="D319" s="807">
        <f>'②選手情報入力'!$E$29</f>
        <v>0</v>
      </c>
      <c r="E319" s="808"/>
      <c r="F319" s="808"/>
      <c r="G319" s="808"/>
      <c r="H319" s="809"/>
      <c r="I319" s="814" t="s">
        <v>312</v>
      </c>
      <c r="J319" s="815"/>
      <c r="K319" s="817">
        <f>'①団体情報入力'!$D$5</f>
        <v>0</v>
      </c>
      <c r="L319" s="818"/>
      <c r="M319" s="818"/>
      <c r="N319" s="819"/>
      <c r="P319" s="359"/>
      <c r="Q319" s="355" t="s">
        <v>311</v>
      </c>
      <c r="R319" s="356"/>
      <c r="S319" s="357" t="s">
        <v>271</v>
      </c>
      <c r="T319" s="807">
        <f>'②選手情報入力'!$E$29</f>
        <v>0</v>
      </c>
      <c r="U319" s="808"/>
      <c r="V319" s="808"/>
      <c r="W319" s="808"/>
      <c r="X319" s="809"/>
      <c r="Y319" s="814" t="s">
        <v>312</v>
      </c>
      <c r="Z319" s="815"/>
      <c r="AA319" s="817">
        <f>'①団体情報入力'!$D$5</f>
        <v>0</v>
      </c>
      <c r="AB319" s="818"/>
      <c r="AC319" s="818"/>
      <c r="AD319" s="819"/>
    </row>
    <row r="320" spans="1:30" s="351" customFormat="1" ht="35.25" customHeight="1" thickBot="1">
      <c r="A320" s="810">
        <f>IF('②選手情報入力'!$B$29="","",'②選手情報入力'!$B$29)</f>
      </c>
      <c r="B320" s="811"/>
      <c r="C320" s="360" t="s">
        <v>286</v>
      </c>
      <c r="D320" s="812">
        <f>'②選手情報入力'!$D$29</f>
        <v>0</v>
      </c>
      <c r="E320" s="813"/>
      <c r="F320" s="813"/>
      <c r="G320" s="813"/>
      <c r="H320" s="811"/>
      <c r="I320" s="758"/>
      <c r="J320" s="816"/>
      <c r="K320" s="820"/>
      <c r="L320" s="821"/>
      <c r="M320" s="821"/>
      <c r="N320" s="822"/>
      <c r="P320" s="352"/>
      <c r="Q320" s="810">
        <f>IF('②選手情報入力'!$B$29="","",'②選手情報入力'!$B$29)</f>
      </c>
      <c r="R320" s="811"/>
      <c r="S320" s="360" t="s">
        <v>286</v>
      </c>
      <c r="T320" s="812">
        <f>'②選手情報入力'!$D$29</f>
        <v>0</v>
      </c>
      <c r="U320" s="813"/>
      <c r="V320" s="813"/>
      <c r="W320" s="813"/>
      <c r="X320" s="811"/>
      <c r="Y320" s="758"/>
      <c r="Z320" s="816"/>
      <c r="AA320" s="820"/>
      <c r="AB320" s="821"/>
      <c r="AC320" s="821"/>
      <c r="AD320" s="822"/>
    </row>
    <row r="321" spans="1:30" s="351" customFormat="1" ht="30" customHeight="1">
      <c r="A321" s="781" t="s">
        <v>313</v>
      </c>
      <c r="B321" s="782"/>
      <c r="C321" s="781" t="s">
        <v>314</v>
      </c>
      <c r="D321" s="782"/>
      <c r="E321" s="787">
        <f>'②選手情報入力'!$J$29</f>
        <v>0</v>
      </c>
      <c r="F321" s="787"/>
      <c r="G321" s="361" t="s">
        <v>315</v>
      </c>
      <c r="H321" s="788" t="s">
        <v>316</v>
      </c>
      <c r="I321" s="782"/>
      <c r="J321" s="789"/>
      <c r="K321" s="362"/>
      <c r="L321" s="363" t="s">
        <v>317</v>
      </c>
      <c r="M321" s="364"/>
      <c r="N321" s="365" t="s">
        <v>318</v>
      </c>
      <c r="P321" s="352"/>
      <c r="Q321" s="781" t="s">
        <v>313</v>
      </c>
      <c r="R321" s="782"/>
      <c r="S321" s="781" t="s">
        <v>314</v>
      </c>
      <c r="T321" s="782"/>
      <c r="U321" s="787">
        <f>'②選手情報入力'!$J$29</f>
        <v>0</v>
      </c>
      <c r="V321" s="787"/>
      <c r="W321" s="361" t="s">
        <v>315</v>
      </c>
      <c r="X321" s="788" t="s">
        <v>316</v>
      </c>
      <c r="Y321" s="782"/>
      <c r="Z321" s="789"/>
      <c r="AA321" s="362"/>
      <c r="AB321" s="363" t="s">
        <v>317</v>
      </c>
      <c r="AC321" s="364"/>
      <c r="AD321" s="365" t="s">
        <v>318</v>
      </c>
    </row>
    <row r="322" spans="1:30" s="351" customFormat="1" ht="15.75" customHeight="1">
      <c r="A322" s="783"/>
      <c r="B322" s="784"/>
      <c r="C322" s="798" t="s">
        <v>321</v>
      </c>
      <c r="D322" s="799"/>
      <c r="E322" s="799"/>
      <c r="F322" s="799"/>
      <c r="G322" s="800"/>
      <c r="H322" s="801" t="s">
        <v>322</v>
      </c>
      <c r="I322" s="799"/>
      <c r="J322" s="800"/>
      <c r="K322" s="801" t="s">
        <v>323</v>
      </c>
      <c r="L322" s="799"/>
      <c r="M322" s="799"/>
      <c r="N322" s="802"/>
      <c r="P322" s="352"/>
      <c r="Q322" s="783"/>
      <c r="R322" s="784"/>
      <c r="S322" s="798" t="s">
        <v>321</v>
      </c>
      <c r="T322" s="799"/>
      <c r="U322" s="799"/>
      <c r="V322" s="799"/>
      <c r="W322" s="800"/>
      <c r="X322" s="801" t="s">
        <v>322</v>
      </c>
      <c r="Y322" s="799"/>
      <c r="Z322" s="800"/>
      <c r="AA322" s="801" t="s">
        <v>323</v>
      </c>
      <c r="AB322" s="799"/>
      <c r="AC322" s="799"/>
      <c r="AD322" s="802"/>
    </row>
    <row r="323" spans="1:30" s="351" customFormat="1" ht="24.75" customHeight="1" thickBot="1">
      <c r="A323" s="785"/>
      <c r="B323" s="786"/>
      <c r="C323" s="790"/>
      <c r="D323" s="791"/>
      <c r="E323" s="791"/>
      <c r="F323" s="791"/>
      <c r="G323" s="792"/>
      <c r="H323" s="793"/>
      <c r="I323" s="794"/>
      <c r="J323" s="795"/>
      <c r="K323" s="796"/>
      <c r="L323" s="791"/>
      <c r="M323" s="791"/>
      <c r="N323" s="797"/>
      <c r="P323" s="352"/>
      <c r="Q323" s="785"/>
      <c r="R323" s="786"/>
      <c r="S323" s="790"/>
      <c r="T323" s="791"/>
      <c r="U323" s="791"/>
      <c r="V323" s="791"/>
      <c r="W323" s="792"/>
      <c r="X323" s="793"/>
      <c r="Y323" s="794"/>
      <c r="Z323" s="795"/>
      <c r="AA323" s="796"/>
      <c r="AB323" s="791"/>
      <c r="AC323" s="791"/>
      <c r="AD323" s="797"/>
    </row>
    <row r="324" spans="1:30" s="351" customFormat="1" ht="15" customHeight="1">
      <c r="A324" s="763" t="s">
        <v>325</v>
      </c>
      <c r="B324" s="764"/>
      <c r="C324" s="366" t="s">
        <v>326</v>
      </c>
      <c r="D324" s="366"/>
      <c r="E324" s="767" t="s">
        <v>327</v>
      </c>
      <c r="F324" s="768"/>
      <c r="G324" s="769"/>
      <c r="H324" s="767" t="s">
        <v>322</v>
      </c>
      <c r="I324" s="769"/>
      <c r="J324" s="770" t="s">
        <v>264</v>
      </c>
      <c r="K324" s="771"/>
      <c r="L324" s="767" t="s">
        <v>328</v>
      </c>
      <c r="M324" s="768"/>
      <c r="N324" s="772"/>
      <c r="P324" s="352"/>
      <c r="Q324" s="763" t="s">
        <v>325</v>
      </c>
      <c r="R324" s="764"/>
      <c r="S324" s="366" t="s">
        <v>326</v>
      </c>
      <c r="T324" s="366"/>
      <c r="U324" s="767" t="s">
        <v>327</v>
      </c>
      <c r="V324" s="768"/>
      <c r="W324" s="769"/>
      <c r="X324" s="767" t="s">
        <v>322</v>
      </c>
      <c r="Y324" s="769"/>
      <c r="Z324" s="770" t="s">
        <v>264</v>
      </c>
      <c r="AA324" s="771"/>
      <c r="AB324" s="767" t="s">
        <v>328</v>
      </c>
      <c r="AC324" s="768"/>
      <c r="AD324" s="772"/>
    </row>
    <row r="325" spans="1:30" s="351" customFormat="1" ht="22.5" customHeight="1">
      <c r="A325" s="765"/>
      <c r="B325" s="766"/>
      <c r="C325" s="773"/>
      <c r="D325" s="774"/>
      <c r="E325" s="775"/>
      <c r="F325" s="776"/>
      <c r="G325" s="777"/>
      <c r="H325" s="741"/>
      <c r="I325" s="742"/>
      <c r="J325" s="778"/>
      <c r="K325" s="779"/>
      <c r="L325" s="775"/>
      <c r="M325" s="776"/>
      <c r="N325" s="780"/>
      <c r="P325" s="352"/>
      <c r="Q325" s="765"/>
      <c r="R325" s="766"/>
      <c r="S325" s="773"/>
      <c r="T325" s="774"/>
      <c r="U325" s="775"/>
      <c r="V325" s="776"/>
      <c r="W325" s="777"/>
      <c r="X325" s="741"/>
      <c r="Y325" s="742"/>
      <c r="Z325" s="778"/>
      <c r="AA325" s="779"/>
      <c r="AB325" s="775"/>
      <c r="AC325" s="776"/>
      <c r="AD325" s="780"/>
    </row>
    <row r="326" spans="1:30" s="351" customFormat="1" ht="22.5" customHeight="1">
      <c r="A326" s="765"/>
      <c r="B326" s="766"/>
      <c r="C326" s="773"/>
      <c r="D326" s="774"/>
      <c r="E326" s="775"/>
      <c r="F326" s="776"/>
      <c r="G326" s="777"/>
      <c r="H326" s="741"/>
      <c r="I326" s="742"/>
      <c r="J326" s="778"/>
      <c r="K326" s="779"/>
      <c r="L326" s="775"/>
      <c r="M326" s="776"/>
      <c r="N326" s="780"/>
      <c r="P326" s="352"/>
      <c r="Q326" s="765"/>
      <c r="R326" s="766"/>
      <c r="S326" s="773"/>
      <c r="T326" s="774"/>
      <c r="U326" s="775"/>
      <c r="V326" s="776"/>
      <c r="W326" s="777"/>
      <c r="X326" s="741"/>
      <c r="Y326" s="742"/>
      <c r="Z326" s="778"/>
      <c r="AA326" s="779"/>
      <c r="AB326" s="775"/>
      <c r="AC326" s="776"/>
      <c r="AD326" s="780"/>
    </row>
    <row r="327" spans="1:30" s="351" customFormat="1" ht="22.5" customHeight="1" thickBot="1">
      <c r="A327" s="765"/>
      <c r="B327" s="766"/>
      <c r="C327" s="761"/>
      <c r="D327" s="762"/>
      <c r="E327" s="738"/>
      <c r="F327" s="739"/>
      <c r="G327" s="740"/>
      <c r="H327" s="741"/>
      <c r="I327" s="742"/>
      <c r="J327" s="743"/>
      <c r="K327" s="744"/>
      <c r="L327" s="738"/>
      <c r="M327" s="739"/>
      <c r="N327" s="760"/>
      <c r="P327" s="352"/>
      <c r="Q327" s="765"/>
      <c r="R327" s="766"/>
      <c r="S327" s="761"/>
      <c r="T327" s="762"/>
      <c r="U327" s="738"/>
      <c r="V327" s="739"/>
      <c r="W327" s="740"/>
      <c r="X327" s="741"/>
      <c r="Y327" s="742"/>
      <c r="Z327" s="743"/>
      <c r="AA327" s="744"/>
      <c r="AB327" s="738"/>
      <c r="AC327" s="739"/>
      <c r="AD327" s="760"/>
    </row>
    <row r="328" spans="1:30" s="351" customFormat="1" ht="22.5" customHeight="1" thickBot="1">
      <c r="A328" s="758" t="s">
        <v>329</v>
      </c>
      <c r="B328" s="759"/>
      <c r="C328" s="748"/>
      <c r="D328" s="749"/>
      <c r="E328" s="750"/>
      <c r="F328" s="750"/>
      <c r="G328" s="751"/>
      <c r="H328" s="752" t="s">
        <v>330</v>
      </c>
      <c r="I328" s="753"/>
      <c r="J328" s="753"/>
      <c r="K328" s="754"/>
      <c r="L328" s="755"/>
      <c r="M328" s="756"/>
      <c r="N328" s="757"/>
      <c r="P328" s="352"/>
      <c r="Q328" s="758" t="s">
        <v>331</v>
      </c>
      <c r="R328" s="759"/>
      <c r="S328" s="748"/>
      <c r="T328" s="749"/>
      <c r="U328" s="750"/>
      <c r="V328" s="750"/>
      <c r="W328" s="751"/>
      <c r="X328" s="752" t="s">
        <v>330</v>
      </c>
      <c r="Y328" s="753"/>
      <c r="Z328" s="753"/>
      <c r="AA328" s="754"/>
      <c r="AB328" s="755"/>
      <c r="AC328" s="756"/>
      <c r="AD328" s="757"/>
    </row>
    <row r="329" spans="1:30" s="351" customFormat="1" ht="22.5" customHeight="1" thickBot="1">
      <c r="A329" s="729" t="s">
        <v>332</v>
      </c>
      <c r="B329" s="730"/>
      <c r="C329" s="730"/>
      <c r="D329" s="730"/>
      <c r="E329" s="730"/>
      <c r="F329" s="731"/>
      <c r="G329" s="732" t="s">
        <v>333</v>
      </c>
      <c r="H329" s="733"/>
      <c r="I329" s="734"/>
      <c r="J329" s="735"/>
      <c r="K329" s="732" t="s">
        <v>334</v>
      </c>
      <c r="L329" s="733"/>
      <c r="M329" s="736"/>
      <c r="N329" s="737"/>
      <c r="P329" s="352"/>
      <c r="Q329" s="729" t="s">
        <v>335</v>
      </c>
      <c r="R329" s="730"/>
      <c r="S329" s="730"/>
      <c r="T329" s="730"/>
      <c r="U329" s="731"/>
      <c r="V329" s="732" t="s">
        <v>333</v>
      </c>
      <c r="W329" s="733"/>
      <c r="X329" s="734"/>
      <c r="Y329" s="735"/>
      <c r="Z329" s="732"/>
      <c r="AA329" s="745"/>
      <c r="AB329" s="367"/>
      <c r="AC329" s="746"/>
      <c r="AD329" s="747"/>
    </row>
    <row r="330" spans="1:29" s="351" customFormat="1" ht="7.5" customHeight="1">
      <c r="A330" s="368"/>
      <c r="B330" s="368"/>
      <c r="C330" s="369"/>
      <c r="D330" s="369"/>
      <c r="E330" s="369"/>
      <c r="F330" s="369"/>
      <c r="G330" s="369"/>
      <c r="H330" s="369"/>
      <c r="I330" s="369"/>
      <c r="J330" s="369"/>
      <c r="K330" s="369"/>
      <c r="L330" s="369"/>
      <c r="M330" s="369"/>
      <c r="N330" s="328"/>
      <c r="P330" s="352"/>
      <c r="Q330" s="370"/>
      <c r="R330" s="370"/>
      <c r="S330" s="371"/>
      <c r="T330" s="371"/>
      <c r="U330" s="371"/>
      <c r="V330" s="371"/>
      <c r="W330" s="370"/>
      <c r="X330" s="371"/>
      <c r="Y330" s="371"/>
      <c r="Z330" s="371"/>
      <c r="AA330" s="372"/>
      <c r="AB330" s="328"/>
      <c r="AC330" s="328"/>
    </row>
    <row r="331" spans="1:29" s="351" customFormat="1" ht="13.5">
      <c r="A331" s="373" t="s">
        <v>336</v>
      </c>
      <c r="B331" s="373"/>
      <c r="C331" s="374"/>
      <c r="D331" s="374"/>
      <c r="E331" s="374"/>
      <c r="F331" s="374"/>
      <c r="G331" s="374"/>
      <c r="H331" s="374"/>
      <c r="I331" s="374"/>
      <c r="J331" s="374"/>
      <c r="K331" s="374"/>
      <c r="N331" s="328"/>
      <c r="P331" s="352"/>
      <c r="Q331" s="373" t="s">
        <v>336</v>
      </c>
      <c r="R331" s="373"/>
      <c r="S331" s="374"/>
      <c r="T331" s="371"/>
      <c r="U331" s="371"/>
      <c r="V331" s="371"/>
      <c r="W331" s="371"/>
      <c r="X331" s="371"/>
      <c r="Y331" s="371"/>
      <c r="Z331" s="371"/>
      <c r="AA331" s="372"/>
      <c r="AB331" s="328"/>
      <c r="AC331" s="328"/>
    </row>
    <row r="332" spans="1:29" s="351" customFormat="1" ht="13.5">
      <c r="A332" s="373" t="s">
        <v>337</v>
      </c>
      <c r="B332" s="373"/>
      <c r="C332" s="374"/>
      <c r="D332" s="374"/>
      <c r="E332" s="374"/>
      <c r="F332" s="374"/>
      <c r="G332" s="374"/>
      <c r="H332" s="373"/>
      <c r="I332" s="374"/>
      <c r="J332" s="374"/>
      <c r="K332" s="374"/>
      <c r="N332" s="328"/>
      <c r="P332" s="352"/>
      <c r="Q332" s="373" t="s">
        <v>337</v>
      </c>
      <c r="R332" s="373"/>
      <c r="S332" s="374"/>
      <c r="T332" s="372"/>
      <c r="U332" s="372"/>
      <c r="V332" s="372"/>
      <c r="W332" s="372"/>
      <c r="X332" s="372"/>
      <c r="Y332" s="372"/>
      <c r="Z332" s="372"/>
      <c r="AA332" s="372"/>
      <c r="AB332" s="328"/>
      <c r="AC332" s="328"/>
    </row>
    <row r="333" spans="1:29" s="351" customFormat="1" ht="42" customHeight="1">
      <c r="A333" s="803" t="s">
        <v>309</v>
      </c>
      <c r="B333" s="803"/>
      <c r="C333" s="803"/>
      <c r="D333" s="803"/>
      <c r="E333" s="803"/>
      <c r="F333" s="803"/>
      <c r="G333" s="803"/>
      <c r="H333" s="803"/>
      <c r="I333" s="803"/>
      <c r="J333" s="803"/>
      <c r="K333" s="803"/>
      <c r="L333" s="803"/>
      <c r="M333" s="803"/>
      <c r="N333" s="803"/>
      <c r="P333" s="352"/>
      <c r="Q333" s="803" t="s">
        <v>310</v>
      </c>
      <c r="R333" s="803"/>
      <c r="S333" s="803"/>
      <c r="T333" s="803"/>
      <c r="U333" s="803"/>
      <c r="V333" s="803"/>
      <c r="W333" s="803"/>
      <c r="X333" s="803"/>
      <c r="Y333" s="803"/>
      <c r="Z333" s="803"/>
      <c r="AA333" s="803"/>
      <c r="AB333" s="803"/>
      <c r="AC333" s="803"/>
    </row>
    <row r="334" spans="1:29" s="351" customFormat="1" ht="23.25" customHeight="1" thickBot="1">
      <c r="A334" s="353"/>
      <c r="B334" s="354"/>
      <c r="D334" s="804"/>
      <c r="E334" s="804"/>
      <c r="F334" s="804"/>
      <c r="G334" s="804"/>
      <c r="H334" s="804"/>
      <c r="I334" s="804"/>
      <c r="J334" s="804"/>
      <c r="K334" s="804"/>
      <c r="L334" s="805" t="s">
        <v>255</v>
      </c>
      <c r="M334" s="805"/>
      <c r="N334" s="805"/>
      <c r="P334" s="352"/>
      <c r="Q334" s="806"/>
      <c r="R334" s="806"/>
      <c r="S334" s="806"/>
      <c r="T334" s="804"/>
      <c r="U334" s="804"/>
      <c r="V334" s="804"/>
      <c r="W334" s="804"/>
      <c r="X334" s="804"/>
      <c r="Y334" s="804"/>
      <c r="Z334" s="804"/>
      <c r="AA334" s="805" t="s">
        <v>255</v>
      </c>
      <c r="AB334" s="805"/>
      <c r="AC334" s="805"/>
    </row>
    <row r="335" spans="1:30" s="358" customFormat="1" ht="15" customHeight="1">
      <c r="A335" s="355" t="s">
        <v>311</v>
      </c>
      <c r="B335" s="356"/>
      <c r="C335" s="357" t="s">
        <v>271</v>
      </c>
      <c r="D335" s="807">
        <f>'②選手情報入力'!$E$30</f>
        <v>0</v>
      </c>
      <c r="E335" s="808"/>
      <c r="F335" s="808"/>
      <c r="G335" s="808"/>
      <c r="H335" s="809"/>
      <c r="I335" s="814" t="s">
        <v>312</v>
      </c>
      <c r="J335" s="815"/>
      <c r="K335" s="817">
        <f>'①団体情報入力'!$D$5</f>
        <v>0</v>
      </c>
      <c r="L335" s="818"/>
      <c r="M335" s="818"/>
      <c r="N335" s="819"/>
      <c r="P335" s="359"/>
      <c r="Q335" s="355" t="s">
        <v>311</v>
      </c>
      <c r="R335" s="356"/>
      <c r="S335" s="357" t="s">
        <v>271</v>
      </c>
      <c r="T335" s="807">
        <f>'②選手情報入力'!$E$30</f>
        <v>0</v>
      </c>
      <c r="U335" s="808"/>
      <c r="V335" s="808"/>
      <c r="W335" s="808"/>
      <c r="X335" s="809"/>
      <c r="Y335" s="814" t="s">
        <v>312</v>
      </c>
      <c r="Z335" s="815"/>
      <c r="AA335" s="817">
        <f>'①団体情報入力'!$D$5</f>
        <v>0</v>
      </c>
      <c r="AB335" s="818"/>
      <c r="AC335" s="818"/>
      <c r="AD335" s="819"/>
    </row>
    <row r="336" spans="1:30" s="351" customFormat="1" ht="35.25" customHeight="1" thickBot="1">
      <c r="A336" s="810">
        <f>IF('②選手情報入力'!$B$30="","",'②選手情報入力'!$B$30)</f>
      </c>
      <c r="B336" s="811"/>
      <c r="C336" s="360" t="s">
        <v>286</v>
      </c>
      <c r="D336" s="812">
        <f>'②選手情報入力'!$D$30</f>
        <v>0</v>
      </c>
      <c r="E336" s="813"/>
      <c r="F336" s="813"/>
      <c r="G336" s="813"/>
      <c r="H336" s="811"/>
      <c r="I336" s="758"/>
      <c r="J336" s="816"/>
      <c r="K336" s="820"/>
      <c r="L336" s="821"/>
      <c r="M336" s="821"/>
      <c r="N336" s="822"/>
      <c r="P336" s="352"/>
      <c r="Q336" s="810">
        <f>IF('②選手情報入力'!$B$30="","",'②選手情報入力'!$B$30)</f>
      </c>
      <c r="R336" s="811"/>
      <c r="S336" s="360" t="s">
        <v>286</v>
      </c>
      <c r="T336" s="812">
        <f>'②選手情報入力'!$D$30</f>
        <v>0</v>
      </c>
      <c r="U336" s="813"/>
      <c r="V336" s="813"/>
      <c r="W336" s="813"/>
      <c r="X336" s="811"/>
      <c r="Y336" s="758"/>
      <c r="Z336" s="816"/>
      <c r="AA336" s="820"/>
      <c r="AB336" s="821"/>
      <c r="AC336" s="821"/>
      <c r="AD336" s="822"/>
    </row>
    <row r="337" spans="1:30" s="351" customFormat="1" ht="30" customHeight="1">
      <c r="A337" s="781" t="s">
        <v>313</v>
      </c>
      <c r="B337" s="782"/>
      <c r="C337" s="781" t="s">
        <v>314</v>
      </c>
      <c r="D337" s="782"/>
      <c r="E337" s="787">
        <f>'②選手情報入力'!$J$30</f>
        <v>0</v>
      </c>
      <c r="F337" s="787"/>
      <c r="G337" s="361" t="s">
        <v>315</v>
      </c>
      <c r="H337" s="788" t="s">
        <v>316</v>
      </c>
      <c r="I337" s="782"/>
      <c r="J337" s="789"/>
      <c r="K337" s="362"/>
      <c r="L337" s="363" t="s">
        <v>317</v>
      </c>
      <c r="M337" s="364"/>
      <c r="N337" s="365" t="s">
        <v>318</v>
      </c>
      <c r="P337" s="352"/>
      <c r="Q337" s="781" t="s">
        <v>313</v>
      </c>
      <c r="R337" s="782"/>
      <c r="S337" s="781" t="s">
        <v>314</v>
      </c>
      <c r="T337" s="782"/>
      <c r="U337" s="787">
        <f>'②選手情報入力'!$J$30</f>
        <v>0</v>
      </c>
      <c r="V337" s="787"/>
      <c r="W337" s="361" t="s">
        <v>315</v>
      </c>
      <c r="X337" s="788" t="s">
        <v>316</v>
      </c>
      <c r="Y337" s="782"/>
      <c r="Z337" s="789"/>
      <c r="AA337" s="362"/>
      <c r="AB337" s="363" t="s">
        <v>317</v>
      </c>
      <c r="AC337" s="364"/>
      <c r="AD337" s="365" t="s">
        <v>318</v>
      </c>
    </row>
    <row r="338" spans="1:30" s="351" customFormat="1" ht="15.75" customHeight="1">
      <c r="A338" s="783"/>
      <c r="B338" s="784"/>
      <c r="C338" s="798" t="s">
        <v>321</v>
      </c>
      <c r="D338" s="799"/>
      <c r="E338" s="799"/>
      <c r="F338" s="799"/>
      <c r="G338" s="800"/>
      <c r="H338" s="801" t="s">
        <v>322</v>
      </c>
      <c r="I338" s="799"/>
      <c r="J338" s="800"/>
      <c r="K338" s="801" t="s">
        <v>323</v>
      </c>
      <c r="L338" s="799"/>
      <c r="M338" s="799"/>
      <c r="N338" s="802"/>
      <c r="P338" s="352"/>
      <c r="Q338" s="783"/>
      <c r="R338" s="784"/>
      <c r="S338" s="798" t="s">
        <v>321</v>
      </c>
      <c r="T338" s="799"/>
      <c r="U338" s="799"/>
      <c r="V338" s="799"/>
      <c r="W338" s="800"/>
      <c r="X338" s="801" t="s">
        <v>322</v>
      </c>
      <c r="Y338" s="799"/>
      <c r="Z338" s="800"/>
      <c r="AA338" s="801" t="s">
        <v>323</v>
      </c>
      <c r="AB338" s="799"/>
      <c r="AC338" s="799"/>
      <c r="AD338" s="802"/>
    </row>
    <row r="339" spans="1:30" s="351" customFormat="1" ht="24.75" customHeight="1" thickBot="1">
      <c r="A339" s="785"/>
      <c r="B339" s="786"/>
      <c r="C339" s="790"/>
      <c r="D339" s="791"/>
      <c r="E339" s="791"/>
      <c r="F339" s="791"/>
      <c r="G339" s="792"/>
      <c r="H339" s="793"/>
      <c r="I339" s="794"/>
      <c r="J339" s="795"/>
      <c r="K339" s="796"/>
      <c r="L339" s="791"/>
      <c r="M339" s="791"/>
      <c r="N339" s="797"/>
      <c r="P339" s="352"/>
      <c r="Q339" s="785"/>
      <c r="R339" s="786"/>
      <c r="S339" s="790"/>
      <c r="T339" s="791"/>
      <c r="U339" s="791"/>
      <c r="V339" s="791"/>
      <c r="W339" s="792"/>
      <c r="X339" s="793"/>
      <c r="Y339" s="794"/>
      <c r="Z339" s="795"/>
      <c r="AA339" s="796"/>
      <c r="AB339" s="791"/>
      <c r="AC339" s="791"/>
      <c r="AD339" s="797"/>
    </row>
    <row r="340" spans="1:30" s="351" customFormat="1" ht="15" customHeight="1">
      <c r="A340" s="763" t="s">
        <v>325</v>
      </c>
      <c r="B340" s="764"/>
      <c r="C340" s="366" t="s">
        <v>326</v>
      </c>
      <c r="D340" s="366"/>
      <c r="E340" s="767" t="s">
        <v>327</v>
      </c>
      <c r="F340" s="768"/>
      <c r="G340" s="769"/>
      <c r="H340" s="767" t="s">
        <v>322</v>
      </c>
      <c r="I340" s="769"/>
      <c r="J340" s="770" t="s">
        <v>264</v>
      </c>
      <c r="K340" s="771"/>
      <c r="L340" s="767" t="s">
        <v>328</v>
      </c>
      <c r="M340" s="768"/>
      <c r="N340" s="772"/>
      <c r="P340" s="352"/>
      <c r="Q340" s="763" t="s">
        <v>325</v>
      </c>
      <c r="R340" s="764"/>
      <c r="S340" s="366" t="s">
        <v>326</v>
      </c>
      <c r="T340" s="366"/>
      <c r="U340" s="767" t="s">
        <v>327</v>
      </c>
      <c r="V340" s="768"/>
      <c r="W340" s="769"/>
      <c r="X340" s="767" t="s">
        <v>322</v>
      </c>
      <c r="Y340" s="769"/>
      <c r="Z340" s="770" t="s">
        <v>264</v>
      </c>
      <c r="AA340" s="771"/>
      <c r="AB340" s="767" t="s">
        <v>328</v>
      </c>
      <c r="AC340" s="768"/>
      <c r="AD340" s="772"/>
    </row>
    <row r="341" spans="1:30" s="351" customFormat="1" ht="22.5" customHeight="1">
      <c r="A341" s="765"/>
      <c r="B341" s="766"/>
      <c r="C341" s="773"/>
      <c r="D341" s="774"/>
      <c r="E341" s="775"/>
      <c r="F341" s="776"/>
      <c r="G341" s="777"/>
      <c r="H341" s="741"/>
      <c r="I341" s="742"/>
      <c r="J341" s="778"/>
      <c r="K341" s="779"/>
      <c r="L341" s="775"/>
      <c r="M341" s="776"/>
      <c r="N341" s="780"/>
      <c r="P341" s="352"/>
      <c r="Q341" s="765"/>
      <c r="R341" s="766"/>
      <c r="S341" s="773"/>
      <c r="T341" s="774"/>
      <c r="U341" s="775"/>
      <c r="V341" s="776"/>
      <c r="W341" s="777"/>
      <c r="X341" s="741"/>
      <c r="Y341" s="742"/>
      <c r="Z341" s="778"/>
      <c r="AA341" s="779"/>
      <c r="AB341" s="775"/>
      <c r="AC341" s="776"/>
      <c r="AD341" s="780"/>
    </row>
    <row r="342" spans="1:30" s="351" customFormat="1" ht="22.5" customHeight="1">
      <c r="A342" s="765"/>
      <c r="B342" s="766"/>
      <c r="C342" s="773"/>
      <c r="D342" s="774"/>
      <c r="E342" s="775"/>
      <c r="F342" s="776"/>
      <c r="G342" s="777"/>
      <c r="H342" s="741"/>
      <c r="I342" s="742"/>
      <c r="J342" s="778"/>
      <c r="K342" s="779"/>
      <c r="L342" s="775"/>
      <c r="M342" s="776"/>
      <c r="N342" s="780"/>
      <c r="P342" s="352"/>
      <c r="Q342" s="765"/>
      <c r="R342" s="766"/>
      <c r="S342" s="773"/>
      <c r="T342" s="774"/>
      <c r="U342" s="775"/>
      <c r="V342" s="776"/>
      <c r="W342" s="777"/>
      <c r="X342" s="741"/>
      <c r="Y342" s="742"/>
      <c r="Z342" s="778"/>
      <c r="AA342" s="779"/>
      <c r="AB342" s="775"/>
      <c r="AC342" s="776"/>
      <c r="AD342" s="780"/>
    </row>
    <row r="343" spans="1:30" s="351" customFormat="1" ht="22.5" customHeight="1" thickBot="1">
      <c r="A343" s="765"/>
      <c r="B343" s="766"/>
      <c r="C343" s="761"/>
      <c r="D343" s="762"/>
      <c r="E343" s="738"/>
      <c r="F343" s="739"/>
      <c r="G343" s="740"/>
      <c r="H343" s="741"/>
      <c r="I343" s="742"/>
      <c r="J343" s="743"/>
      <c r="K343" s="744"/>
      <c r="L343" s="738"/>
      <c r="M343" s="739"/>
      <c r="N343" s="760"/>
      <c r="P343" s="352"/>
      <c r="Q343" s="765"/>
      <c r="R343" s="766"/>
      <c r="S343" s="761"/>
      <c r="T343" s="762"/>
      <c r="U343" s="738"/>
      <c r="V343" s="739"/>
      <c r="W343" s="740"/>
      <c r="X343" s="741"/>
      <c r="Y343" s="742"/>
      <c r="Z343" s="743"/>
      <c r="AA343" s="744"/>
      <c r="AB343" s="738"/>
      <c r="AC343" s="739"/>
      <c r="AD343" s="760"/>
    </row>
    <row r="344" spans="1:30" s="351" customFormat="1" ht="22.5" customHeight="1" thickBot="1">
      <c r="A344" s="758" t="s">
        <v>329</v>
      </c>
      <c r="B344" s="759"/>
      <c r="C344" s="748"/>
      <c r="D344" s="749"/>
      <c r="E344" s="750"/>
      <c r="F344" s="750"/>
      <c r="G344" s="751"/>
      <c r="H344" s="752" t="s">
        <v>330</v>
      </c>
      <c r="I344" s="753"/>
      <c r="J344" s="753"/>
      <c r="K344" s="754"/>
      <c r="L344" s="755"/>
      <c r="M344" s="756"/>
      <c r="N344" s="757"/>
      <c r="P344" s="352"/>
      <c r="Q344" s="758" t="s">
        <v>331</v>
      </c>
      <c r="R344" s="759"/>
      <c r="S344" s="748"/>
      <c r="T344" s="749"/>
      <c r="U344" s="750"/>
      <c r="V344" s="750"/>
      <c r="W344" s="751"/>
      <c r="X344" s="752" t="s">
        <v>330</v>
      </c>
      <c r="Y344" s="753"/>
      <c r="Z344" s="753"/>
      <c r="AA344" s="754"/>
      <c r="AB344" s="755"/>
      <c r="AC344" s="756"/>
      <c r="AD344" s="757"/>
    </row>
    <row r="345" spans="1:30" s="351" customFormat="1" ht="22.5" customHeight="1" thickBot="1">
      <c r="A345" s="729" t="s">
        <v>332</v>
      </c>
      <c r="B345" s="730"/>
      <c r="C345" s="730"/>
      <c r="D345" s="730"/>
      <c r="E345" s="730"/>
      <c r="F345" s="731"/>
      <c r="G345" s="732" t="s">
        <v>333</v>
      </c>
      <c r="H345" s="733"/>
      <c r="I345" s="734"/>
      <c r="J345" s="735"/>
      <c r="K345" s="732" t="s">
        <v>334</v>
      </c>
      <c r="L345" s="733"/>
      <c r="M345" s="736"/>
      <c r="N345" s="737"/>
      <c r="P345" s="352"/>
      <c r="Q345" s="729" t="s">
        <v>335</v>
      </c>
      <c r="R345" s="730"/>
      <c r="S345" s="730"/>
      <c r="T345" s="730"/>
      <c r="U345" s="731"/>
      <c r="V345" s="732" t="s">
        <v>333</v>
      </c>
      <c r="W345" s="733"/>
      <c r="X345" s="734"/>
      <c r="Y345" s="735"/>
      <c r="Z345" s="732"/>
      <c r="AA345" s="745"/>
      <c r="AB345" s="367"/>
      <c r="AC345" s="746"/>
      <c r="AD345" s="747"/>
    </row>
    <row r="346" spans="1:29" s="351" customFormat="1" ht="7.5" customHeight="1">
      <c r="A346" s="368"/>
      <c r="B346" s="368"/>
      <c r="C346" s="369"/>
      <c r="D346" s="369"/>
      <c r="E346" s="369"/>
      <c r="F346" s="369"/>
      <c r="G346" s="369"/>
      <c r="H346" s="369"/>
      <c r="I346" s="369"/>
      <c r="J346" s="369"/>
      <c r="K346" s="369"/>
      <c r="L346" s="369"/>
      <c r="M346" s="369"/>
      <c r="N346" s="725"/>
      <c r="P346" s="352"/>
      <c r="Q346" s="370"/>
      <c r="R346" s="370"/>
      <c r="S346" s="371"/>
      <c r="T346" s="371"/>
      <c r="U346" s="371"/>
      <c r="V346" s="371"/>
      <c r="W346" s="370"/>
      <c r="X346" s="371"/>
      <c r="Y346" s="371"/>
      <c r="Z346" s="371"/>
      <c r="AA346" s="372"/>
      <c r="AB346" s="727"/>
      <c r="AC346" s="727"/>
    </row>
    <row r="347" spans="1:29" s="351" customFormat="1" ht="13.5">
      <c r="A347" s="373" t="s">
        <v>336</v>
      </c>
      <c r="B347" s="373"/>
      <c r="C347" s="374"/>
      <c r="D347" s="374"/>
      <c r="E347" s="374"/>
      <c r="F347" s="374"/>
      <c r="G347" s="374"/>
      <c r="H347" s="374"/>
      <c r="I347" s="374"/>
      <c r="J347" s="374"/>
      <c r="K347" s="374"/>
      <c r="N347" s="726"/>
      <c r="P347" s="352"/>
      <c r="Q347" s="373" t="s">
        <v>336</v>
      </c>
      <c r="R347" s="373"/>
      <c r="S347" s="374"/>
      <c r="T347" s="371"/>
      <c r="U347" s="371"/>
      <c r="V347" s="371"/>
      <c r="W347" s="371"/>
      <c r="X347" s="371"/>
      <c r="Y347" s="371"/>
      <c r="Z347" s="371"/>
      <c r="AA347" s="372"/>
      <c r="AB347" s="728"/>
      <c r="AC347" s="728"/>
    </row>
    <row r="348" spans="1:29" s="351" customFormat="1" ht="13.5">
      <c r="A348" s="373" t="s">
        <v>337</v>
      </c>
      <c r="B348" s="373"/>
      <c r="C348" s="374"/>
      <c r="D348" s="374"/>
      <c r="E348" s="374"/>
      <c r="F348" s="374"/>
      <c r="G348" s="374"/>
      <c r="H348" s="373"/>
      <c r="I348" s="374"/>
      <c r="J348" s="374"/>
      <c r="K348" s="374"/>
      <c r="N348" s="726"/>
      <c r="P348" s="352"/>
      <c r="Q348" s="373" t="s">
        <v>337</v>
      </c>
      <c r="R348" s="373"/>
      <c r="S348" s="374"/>
      <c r="T348" s="372"/>
      <c r="U348" s="372"/>
      <c r="V348" s="372"/>
      <c r="W348" s="372"/>
      <c r="X348" s="372"/>
      <c r="Y348" s="372"/>
      <c r="Z348" s="372"/>
      <c r="AA348" s="372"/>
      <c r="AB348" s="728"/>
      <c r="AC348" s="728"/>
    </row>
    <row r="349" spans="1:29" s="351" customFormat="1" ht="66.75" customHeight="1">
      <c r="A349" s="373"/>
      <c r="B349" s="373"/>
      <c r="C349" s="374"/>
      <c r="D349" s="374"/>
      <c r="E349" s="374"/>
      <c r="F349" s="374"/>
      <c r="G349" s="374"/>
      <c r="H349" s="374"/>
      <c r="I349" s="374"/>
      <c r="J349" s="374"/>
      <c r="K349" s="374"/>
      <c r="N349" s="726"/>
      <c r="P349" s="352"/>
      <c r="AB349" s="728"/>
      <c r="AC349" s="728"/>
    </row>
    <row r="350" spans="1:29" s="351" customFormat="1" ht="42" customHeight="1">
      <c r="A350" s="803" t="s">
        <v>309</v>
      </c>
      <c r="B350" s="803"/>
      <c r="C350" s="803"/>
      <c r="D350" s="803"/>
      <c r="E350" s="803"/>
      <c r="F350" s="803"/>
      <c r="G350" s="803"/>
      <c r="H350" s="803"/>
      <c r="I350" s="803"/>
      <c r="J350" s="803"/>
      <c r="K350" s="803"/>
      <c r="L350" s="803"/>
      <c r="M350" s="803"/>
      <c r="N350" s="803"/>
      <c r="P350" s="352"/>
      <c r="Q350" s="803" t="s">
        <v>310</v>
      </c>
      <c r="R350" s="803"/>
      <c r="S350" s="803"/>
      <c r="T350" s="803"/>
      <c r="U350" s="803"/>
      <c r="V350" s="803"/>
      <c r="W350" s="803"/>
      <c r="X350" s="803"/>
      <c r="Y350" s="803"/>
      <c r="Z350" s="803"/>
      <c r="AA350" s="803"/>
      <c r="AB350" s="803"/>
      <c r="AC350" s="803"/>
    </row>
    <row r="351" spans="1:29" s="351" customFormat="1" ht="23.25" customHeight="1" thickBot="1">
      <c r="A351" s="353"/>
      <c r="B351" s="354"/>
      <c r="D351" s="804"/>
      <c r="E351" s="804"/>
      <c r="F351" s="804"/>
      <c r="G351" s="804"/>
      <c r="H351" s="804"/>
      <c r="I351" s="804"/>
      <c r="J351" s="804"/>
      <c r="K351" s="804"/>
      <c r="L351" s="805" t="s">
        <v>255</v>
      </c>
      <c r="M351" s="805"/>
      <c r="N351" s="805"/>
      <c r="P351" s="352"/>
      <c r="Q351" s="806"/>
      <c r="R351" s="806"/>
      <c r="S351" s="806"/>
      <c r="T351" s="804"/>
      <c r="U351" s="804"/>
      <c r="V351" s="804"/>
      <c r="W351" s="804"/>
      <c r="X351" s="804"/>
      <c r="Y351" s="804"/>
      <c r="Z351" s="804"/>
      <c r="AA351" s="805" t="s">
        <v>255</v>
      </c>
      <c r="AB351" s="805"/>
      <c r="AC351" s="805"/>
    </row>
    <row r="352" spans="1:30" s="358" customFormat="1" ht="15" customHeight="1">
      <c r="A352" s="355" t="s">
        <v>311</v>
      </c>
      <c r="B352" s="356"/>
      <c r="C352" s="357" t="s">
        <v>271</v>
      </c>
      <c r="D352" s="807">
        <f>'②選手情報入力'!$E$31</f>
        <v>0</v>
      </c>
      <c r="E352" s="808"/>
      <c r="F352" s="808"/>
      <c r="G352" s="808"/>
      <c r="H352" s="809"/>
      <c r="I352" s="814" t="s">
        <v>312</v>
      </c>
      <c r="J352" s="815"/>
      <c r="K352" s="817">
        <f>'①団体情報入力'!$D$5</f>
        <v>0</v>
      </c>
      <c r="L352" s="818"/>
      <c r="M352" s="818"/>
      <c r="N352" s="819"/>
      <c r="P352" s="359"/>
      <c r="Q352" s="355" t="s">
        <v>311</v>
      </c>
      <c r="R352" s="356"/>
      <c r="S352" s="357" t="s">
        <v>271</v>
      </c>
      <c r="T352" s="807">
        <f>'②選手情報入力'!$E$31</f>
        <v>0</v>
      </c>
      <c r="U352" s="808"/>
      <c r="V352" s="808"/>
      <c r="W352" s="808"/>
      <c r="X352" s="809"/>
      <c r="Y352" s="814" t="s">
        <v>312</v>
      </c>
      <c r="Z352" s="815"/>
      <c r="AA352" s="817">
        <f>'①団体情報入力'!$D$5</f>
        <v>0</v>
      </c>
      <c r="AB352" s="818"/>
      <c r="AC352" s="818"/>
      <c r="AD352" s="819"/>
    </row>
    <row r="353" spans="1:30" s="351" customFormat="1" ht="35.25" customHeight="1" thickBot="1">
      <c r="A353" s="810">
        <f>IF('②選手情報入力'!$B$31="","",'②選手情報入力'!$B$31)</f>
      </c>
      <c r="B353" s="811"/>
      <c r="C353" s="360" t="s">
        <v>286</v>
      </c>
      <c r="D353" s="812">
        <f>'②選手情報入力'!$D$31</f>
        <v>0</v>
      </c>
      <c r="E353" s="813"/>
      <c r="F353" s="813"/>
      <c r="G353" s="813"/>
      <c r="H353" s="811"/>
      <c r="I353" s="758"/>
      <c r="J353" s="816"/>
      <c r="K353" s="820"/>
      <c r="L353" s="821"/>
      <c r="M353" s="821"/>
      <c r="N353" s="822"/>
      <c r="P353" s="352"/>
      <c r="Q353" s="810">
        <f>IF('②選手情報入力'!$B$31="","",'②選手情報入力'!$B$31)</f>
      </c>
      <c r="R353" s="811"/>
      <c r="S353" s="360" t="s">
        <v>286</v>
      </c>
      <c r="T353" s="812">
        <f>'②選手情報入力'!$D$31</f>
        <v>0</v>
      </c>
      <c r="U353" s="813"/>
      <c r="V353" s="813"/>
      <c r="W353" s="813"/>
      <c r="X353" s="811"/>
      <c r="Y353" s="758"/>
      <c r="Z353" s="816"/>
      <c r="AA353" s="820"/>
      <c r="AB353" s="821"/>
      <c r="AC353" s="821"/>
      <c r="AD353" s="822"/>
    </row>
    <row r="354" spans="1:30" s="351" customFormat="1" ht="30" customHeight="1">
      <c r="A354" s="781" t="s">
        <v>313</v>
      </c>
      <c r="B354" s="782"/>
      <c r="C354" s="781" t="s">
        <v>314</v>
      </c>
      <c r="D354" s="782"/>
      <c r="E354" s="787">
        <f>'②選手情報入力'!$J$31</f>
        <v>0</v>
      </c>
      <c r="F354" s="787"/>
      <c r="G354" s="361" t="s">
        <v>315</v>
      </c>
      <c r="H354" s="788" t="s">
        <v>316</v>
      </c>
      <c r="I354" s="782"/>
      <c r="J354" s="789"/>
      <c r="K354" s="362"/>
      <c r="L354" s="363" t="s">
        <v>317</v>
      </c>
      <c r="M354" s="364"/>
      <c r="N354" s="365" t="s">
        <v>318</v>
      </c>
      <c r="P354" s="352"/>
      <c r="Q354" s="781" t="s">
        <v>313</v>
      </c>
      <c r="R354" s="782"/>
      <c r="S354" s="781" t="s">
        <v>314</v>
      </c>
      <c r="T354" s="782"/>
      <c r="U354" s="787">
        <f>'②選手情報入力'!$J$31</f>
        <v>0</v>
      </c>
      <c r="V354" s="787"/>
      <c r="W354" s="361" t="s">
        <v>315</v>
      </c>
      <c r="X354" s="788" t="s">
        <v>316</v>
      </c>
      <c r="Y354" s="782"/>
      <c r="Z354" s="789"/>
      <c r="AA354" s="362"/>
      <c r="AB354" s="363" t="s">
        <v>317</v>
      </c>
      <c r="AC354" s="364"/>
      <c r="AD354" s="365" t="s">
        <v>318</v>
      </c>
    </row>
    <row r="355" spans="1:30" s="351" customFormat="1" ht="15.75" customHeight="1">
      <c r="A355" s="783"/>
      <c r="B355" s="784"/>
      <c r="C355" s="798" t="s">
        <v>321</v>
      </c>
      <c r="D355" s="799"/>
      <c r="E355" s="799"/>
      <c r="F355" s="799"/>
      <c r="G355" s="800"/>
      <c r="H355" s="801" t="s">
        <v>322</v>
      </c>
      <c r="I355" s="799"/>
      <c r="J355" s="800"/>
      <c r="K355" s="801" t="s">
        <v>323</v>
      </c>
      <c r="L355" s="799"/>
      <c r="M355" s="799"/>
      <c r="N355" s="802"/>
      <c r="P355" s="352"/>
      <c r="Q355" s="783"/>
      <c r="R355" s="784"/>
      <c r="S355" s="798" t="s">
        <v>321</v>
      </c>
      <c r="T355" s="799"/>
      <c r="U355" s="799"/>
      <c r="V355" s="799"/>
      <c r="W355" s="800"/>
      <c r="X355" s="801" t="s">
        <v>322</v>
      </c>
      <c r="Y355" s="799"/>
      <c r="Z355" s="800"/>
      <c r="AA355" s="801" t="s">
        <v>323</v>
      </c>
      <c r="AB355" s="799"/>
      <c r="AC355" s="799"/>
      <c r="AD355" s="802"/>
    </row>
    <row r="356" spans="1:30" s="351" customFormat="1" ht="24.75" customHeight="1" thickBot="1">
      <c r="A356" s="785"/>
      <c r="B356" s="786"/>
      <c r="C356" s="790"/>
      <c r="D356" s="791"/>
      <c r="E356" s="791"/>
      <c r="F356" s="791"/>
      <c r="G356" s="792"/>
      <c r="H356" s="793"/>
      <c r="I356" s="794"/>
      <c r="J356" s="795"/>
      <c r="K356" s="796"/>
      <c r="L356" s="791"/>
      <c r="M356" s="791"/>
      <c r="N356" s="797"/>
      <c r="P356" s="352"/>
      <c r="Q356" s="785"/>
      <c r="R356" s="786"/>
      <c r="S356" s="790"/>
      <c r="T356" s="791"/>
      <c r="U356" s="791"/>
      <c r="V356" s="791"/>
      <c r="W356" s="792"/>
      <c r="X356" s="793"/>
      <c r="Y356" s="794"/>
      <c r="Z356" s="795"/>
      <c r="AA356" s="796"/>
      <c r="AB356" s="791"/>
      <c r="AC356" s="791"/>
      <c r="AD356" s="797"/>
    </row>
    <row r="357" spans="1:30" s="351" customFormat="1" ht="15" customHeight="1">
      <c r="A357" s="763" t="s">
        <v>325</v>
      </c>
      <c r="B357" s="764"/>
      <c r="C357" s="366" t="s">
        <v>326</v>
      </c>
      <c r="D357" s="366"/>
      <c r="E357" s="767" t="s">
        <v>327</v>
      </c>
      <c r="F357" s="768"/>
      <c r="G357" s="769"/>
      <c r="H357" s="767" t="s">
        <v>322</v>
      </c>
      <c r="I357" s="769"/>
      <c r="J357" s="770" t="s">
        <v>264</v>
      </c>
      <c r="K357" s="771"/>
      <c r="L357" s="767" t="s">
        <v>328</v>
      </c>
      <c r="M357" s="768"/>
      <c r="N357" s="772"/>
      <c r="P357" s="352"/>
      <c r="Q357" s="763" t="s">
        <v>325</v>
      </c>
      <c r="R357" s="764"/>
      <c r="S357" s="366" t="s">
        <v>326</v>
      </c>
      <c r="T357" s="366"/>
      <c r="U357" s="767" t="s">
        <v>327</v>
      </c>
      <c r="V357" s="768"/>
      <c r="W357" s="769"/>
      <c r="X357" s="767" t="s">
        <v>322</v>
      </c>
      <c r="Y357" s="769"/>
      <c r="Z357" s="770" t="s">
        <v>264</v>
      </c>
      <c r="AA357" s="771"/>
      <c r="AB357" s="767" t="s">
        <v>328</v>
      </c>
      <c r="AC357" s="768"/>
      <c r="AD357" s="772"/>
    </row>
    <row r="358" spans="1:30" s="351" customFormat="1" ht="22.5" customHeight="1">
      <c r="A358" s="765"/>
      <c r="B358" s="766"/>
      <c r="C358" s="773"/>
      <c r="D358" s="774"/>
      <c r="E358" s="775"/>
      <c r="F358" s="776"/>
      <c r="G358" s="777"/>
      <c r="H358" s="741"/>
      <c r="I358" s="742"/>
      <c r="J358" s="778"/>
      <c r="K358" s="779"/>
      <c r="L358" s="775"/>
      <c r="M358" s="776"/>
      <c r="N358" s="780"/>
      <c r="P358" s="352"/>
      <c r="Q358" s="765"/>
      <c r="R358" s="766"/>
      <c r="S358" s="773"/>
      <c r="T358" s="774"/>
      <c r="U358" s="775"/>
      <c r="V358" s="776"/>
      <c r="W358" s="777"/>
      <c r="X358" s="741"/>
      <c r="Y358" s="742"/>
      <c r="Z358" s="778"/>
      <c r="AA358" s="779"/>
      <c r="AB358" s="775"/>
      <c r="AC358" s="776"/>
      <c r="AD358" s="780"/>
    </row>
    <row r="359" spans="1:30" s="351" customFormat="1" ht="22.5" customHeight="1">
      <c r="A359" s="765"/>
      <c r="B359" s="766"/>
      <c r="C359" s="773"/>
      <c r="D359" s="774"/>
      <c r="E359" s="775"/>
      <c r="F359" s="776"/>
      <c r="G359" s="777"/>
      <c r="H359" s="741"/>
      <c r="I359" s="742"/>
      <c r="J359" s="778"/>
      <c r="K359" s="779"/>
      <c r="L359" s="775"/>
      <c r="M359" s="776"/>
      <c r="N359" s="780"/>
      <c r="P359" s="352"/>
      <c r="Q359" s="765"/>
      <c r="R359" s="766"/>
      <c r="S359" s="773"/>
      <c r="T359" s="774"/>
      <c r="U359" s="775"/>
      <c r="V359" s="776"/>
      <c r="W359" s="777"/>
      <c r="X359" s="741"/>
      <c r="Y359" s="742"/>
      <c r="Z359" s="778"/>
      <c r="AA359" s="779"/>
      <c r="AB359" s="775"/>
      <c r="AC359" s="776"/>
      <c r="AD359" s="780"/>
    </row>
    <row r="360" spans="1:30" s="351" customFormat="1" ht="22.5" customHeight="1" thickBot="1">
      <c r="A360" s="765"/>
      <c r="B360" s="766"/>
      <c r="C360" s="761"/>
      <c r="D360" s="762"/>
      <c r="E360" s="738"/>
      <c r="F360" s="739"/>
      <c r="G360" s="740"/>
      <c r="H360" s="741"/>
      <c r="I360" s="742"/>
      <c r="J360" s="743"/>
      <c r="K360" s="744"/>
      <c r="L360" s="738"/>
      <c r="M360" s="739"/>
      <c r="N360" s="760"/>
      <c r="P360" s="352"/>
      <c r="Q360" s="765"/>
      <c r="R360" s="766"/>
      <c r="S360" s="761"/>
      <c r="T360" s="762"/>
      <c r="U360" s="738"/>
      <c r="V360" s="739"/>
      <c r="W360" s="740"/>
      <c r="X360" s="741"/>
      <c r="Y360" s="742"/>
      <c r="Z360" s="743"/>
      <c r="AA360" s="744"/>
      <c r="AB360" s="738"/>
      <c r="AC360" s="739"/>
      <c r="AD360" s="760"/>
    </row>
    <row r="361" spans="1:30" s="351" customFormat="1" ht="22.5" customHeight="1" thickBot="1">
      <c r="A361" s="758" t="s">
        <v>329</v>
      </c>
      <c r="B361" s="759"/>
      <c r="C361" s="748"/>
      <c r="D361" s="749"/>
      <c r="E361" s="750"/>
      <c r="F361" s="750"/>
      <c r="G361" s="751"/>
      <c r="H361" s="752" t="s">
        <v>330</v>
      </c>
      <c r="I361" s="753"/>
      <c r="J361" s="753"/>
      <c r="K361" s="754"/>
      <c r="L361" s="755"/>
      <c r="M361" s="756"/>
      <c r="N361" s="757"/>
      <c r="P361" s="352"/>
      <c r="Q361" s="758" t="s">
        <v>331</v>
      </c>
      <c r="R361" s="759"/>
      <c r="S361" s="748"/>
      <c r="T361" s="749"/>
      <c r="U361" s="750"/>
      <c r="V361" s="750"/>
      <c r="W361" s="751"/>
      <c r="X361" s="752" t="s">
        <v>330</v>
      </c>
      <c r="Y361" s="753"/>
      <c r="Z361" s="753"/>
      <c r="AA361" s="754"/>
      <c r="AB361" s="755"/>
      <c r="AC361" s="756"/>
      <c r="AD361" s="757"/>
    </row>
    <row r="362" spans="1:30" s="351" customFormat="1" ht="22.5" customHeight="1" thickBot="1">
      <c r="A362" s="729" t="s">
        <v>332</v>
      </c>
      <c r="B362" s="730"/>
      <c r="C362" s="730"/>
      <c r="D362" s="730"/>
      <c r="E362" s="730"/>
      <c r="F362" s="731"/>
      <c r="G362" s="732" t="s">
        <v>333</v>
      </c>
      <c r="H362" s="733"/>
      <c r="I362" s="734"/>
      <c r="J362" s="735"/>
      <c r="K362" s="732" t="s">
        <v>334</v>
      </c>
      <c r="L362" s="733"/>
      <c r="M362" s="736"/>
      <c r="N362" s="737"/>
      <c r="P362" s="352"/>
      <c r="Q362" s="729" t="s">
        <v>335</v>
      </c>
      <c r="R362" s="730"/>
      <c r="S362" s="730"/>
      <c r="T362" s="730"/>
      <c r="U362" s="731"/>
      <c r="V362" s="732" t="s">
        <v>333</v>
      </c>
      <c r="W362" s="733"/>
      <c r="X362" s="734"/>
      <c r="Y362" s="735"/>
      <c r="Z362" s="732"/>
      <c r="AA362" s="745"/>
      <c r="AB362" s="367"/>
      <c r="AC362" s="746"/>
      <c r="AD362" s="747"/>
    </row>
    <row r="363" spans="1:29" s="351" customFormat="1" ht="7.5" customHeight="1">
      <c r="A363" s="368"/>
      <c r="B363" s="368"/>
      <c r="C363" s="369"/>
      <c r="D363" s="369"/>
      <c r="E363" s="369"/>
      <c r="F363" s="369"/>
      <c r="G363" s="369"/>
      <c r="H363" s="369"/>
      <c r="I363" s="369"/>
      <c r="J363" s="369"/>
      <c r="K363" s="369"/>
      <c r="L363" s="369"/>
      <c r="M363" s="369"/>
      <c r="N363" s="725"/>
      <c r="P363" s="352"/>
      <c r="Q363" s="370"/>
      <c r="R363" s="370"/>
      <c r="S363" s="371"/>
      <c r="T363" s="371"/>
      <c r="U363" s="371"/>
      <c r="V363" s="371"/>
      <c r="W363" s="370"/>
      <c r="X363" s="371"/>
      <c r="Y363" s="371"/>
      <c r="Z363" s="371"/>
      <c r="AA363" s="372"/>
      <c r="AB363" s="727"/>
      <c r="AC363" s="727"/>
    </row>
    <row r="364" spans="1:29" s="351" customFormat="1" ht="13.5">
      <c r="A364" s="373" t="s">
        <v>336</v>
      </c>
      <c r="B364" s="373"/>
      <c r="C364" s="374"/>
      <c r="D364" s="374"/>
      <c r="E364" s="374"/>
      <c r="F364" s="374"/>
      <c r="G364" s="374"/>
      <c r="H364" s="374"/>
      <c r="I364" s="374"/>
      <c r="J364" s="374"/>
      <c r="K364" s="374"/>
      <c r="N364" s="726"/>
      <c r="P364" s="352"/>
      <c r="Q364" s="373" t="s">
        <v>336</v>
      </c>
      <c r="R364" s="373"/>
      <c r="S364" s="374"/>
      <c r="T364" s="371"/>
      <c r="U364" s="371"/>
      <c r="V364" s="371"/>
      <c r="W364" s="371"/>
      <c r="X364" s="371"/>
      <c r="Y364" s="371"/>
      <c r="Z364" s="371"/>
      <c r="AA364" s="372"/>
      <c r="AB364" s="728"/>
      <c r="AC364" s="728"/>
    </row>
    <row r="365" spans="1:29" s="351" customFormat="1" ht="13.5">
      <c r="A365" s="373" t="s">
        <v>337</v>
      </c>
      <c r="B365" s="373"/>
      <c r="C365" s="374"/>
      <c r="D365" s="374"/>
      <c r="E365" s="374"/>
      <c r="F365" s="374"/>
      <c r="G365" s="374"/>
      <c r="H365" s="373"/>
      <c r="I365" s="374"/>
      <c r="J365" s="374"/>
      <c r="K365" s="374"/>
      <c r="N365" s="726"/>
      <c r="P365" s="352"/>
      <c r="Q365" s="373" t="s">
        <v>337</v>
      </c>
      <c r="R365" s="373"/>
      <c r="S365" s="374"/>
      <c r="T365" s="372"/>
      <c r="U365" s="372"/>
      <c r="V365" s="372"/>
      <c r="W365" s="372"/>
      <c r="X365" s="372"/>
      <c r="Y365" s="372"/>
      <c r="Z365" s="372"/>
      <c r="AA365" s="372"/>
      <c r="AB365" s="728"/>
      <c r="AC365" s="728"/>
    </row>
    <row r="366" spans="1:29" s="351" customFormat="1" ht="18.75" customHeight="1">
      <c r="A366" s="373"/>
      <c r="B366" s="373"/>
      <c r="C366" s="374"/>
      <c r="D366" s="374"/>
      <c r="E366" s="374"/>
      <c r="F366" s="374"/>
      <c r="G366" s="374"/>
      <c r="H366" s="374"/>
      <c r="I366" s="374"/>
      <c r="J366" s="374"/>
      <c r="K366" s="374"/>
      <c r="N366" s="726"/>
      <c r="P366" s="352"/>
      <c r="AB366" s="728"/>
      <c r="AC366" s="728"/>
    </row>
    <row r="367" spans="1:29" s="351" customFormat="1" ht="42" customHeight="1">
      <c r="A367" s="803" t="s">
        <v>309</v>
      </c>
      <c r="B367" s="803"/>
      <c r="C367" s="803"/>
      <c r="D367" s="803"/>
      <c r="E367" s="803"/>
      <c r="F367" s="803"/>
      <c r="G367" s="803"/>
      <c r="H367" s="803"/>
      <c r="I367" s="803"/>
      <c r="J367" s="803"/>
      <c r="K367" s="803"/>
      <c r="L367" s="803"/>
      <c r="M367" s="803"/>
      <c r="N367" s="803"/>
      <c r="P367" s="352"/>
      <c r="Q367" s="803" t="s">
        <v>310</v>
      </c>
      <c r="R367" s="803"/>
      <c r="S367" s="803"/>
      <c r="T367" s="803"/>
      <c r="U367" s="803"/>
      <c r="V367" s="803"/>
      <c r="W367" s="803"/>
      <c r="X367" s="803"/>
      <c r="Y367" s="803"/>
      <c r="Z367" s="803"/>
      <c r="AA367" s="803"/>
      <c r="AB367" s="803"/>
      <c r="AC367" s="803"/>
    </row>
    <row r="368" spans="1:29" s="351" customFormat="1" ht="23.25" customHeight="1" thickBot="1">
      <c r="A368" s="353"/>
      <c r="B368" s="354"/>
      <c r="D368" s="804"/>
      <c r="E368" s="804"/>
      <c r="F368" s="804"/>
      <c r="G368" s="804"/>
      <c r="H368" s="804"/>
      <c r="I368" s="804"/>
      <c r="J368" s="804"/>
      <c r="K368" s="804"/>
      <c r="L368" s="805" t="s">
        <v>255</v>
      </c>
      <c r="M368" s="805"/>
      <c r="N368" s="805"/>
      <c r="P368" s="352"/>
      <c r="Q368" s="806"/>
      <c r="R368" s="806"/>
      <c r="S368" s="806"/>
      <c r="T368" s="804"/>
      <c r="U368" s="804"/>
      <c r="V368" s="804"/>
      <c r="W368" s="804"/>
      <c r="X368" s="804"/>
      <c r="Y368" s="804"/>
      <c r="Z368" s="804"/>
      <c r="AA368" s="805" t="s">
        <v>255</v>
      </c>
      <c r="AB368" s="805"/>
      <c r="AC368" s="805"/>
    </row>
    <row r="369" spans="1:30" s="358" customFormat="1" ht="15" customHeight="1">
      <c r="A369" s="355" t="s">
        <v>311</v>
      </c>
      <c r="B369" s="356"/>
      <c r="C369" s="357" t="s">
        <v>271</v>
      </c>
      <c r="D369" s="807">
        <f>'②選手情報入力'!$E$32</f>
        <v>0</v>
      </c>
      <c r="E369" s="808"/>
      <c r="F369" s="808"/>
      <c r="G369" s="808"/>
      <c r="H369" s="809"/>
      <c r="I369" s="814" t="s">
        <v>312</v>
      </c>
      <c r="J369" s="815"/>
      <c r="K369" s="817">
        <f>'①団体情報入力'!$D$5</f>
        <v>0</v>
      </c>
      <c r="L369" s="818"/>
      <c r="M369" s="818"/>
      <c r="N369" s="819"/>
      <c r="P369" s="359"/>
      <c r="Q369" s="355" t="s">
        <v>311</v>
      </c>
      <c r="R369" s="356"/>
      <c r="S369" s="357" t="s">
        <v>271</v>
      </c>
      <c r="T369" s="807">
        <f>'②選手情報入力'!$E$32</f>
        <v>0</v>
      </c>
      <c r="U369" s="808"/>
      <c r="V369" s="808"/>
      <c r="W369" s="808"/>
      <c r="X369" s="809"/>
      <c r="Y369" s="814" t="s">
        <v>312</v>
      </c>
      <c r="Z369" s="815"/>
      <c r="AA369" s="817">
        <f>'①団体情報入力'!$D$5</f>
        <v>0</v>
      </c>
      <c r="AB369" s="818"/>
      <c r="AC369" s="818"/>
      <c r="AD369" s="819"/>
    </row>
    <row r="370" spans="1:30" s="351" customFormat="1" ht="35.25" customHeight="1" thickBot="1">
      <c r="A370" s="810">
        <f>IF('②選手情報入力'!$B$32="","",'②選手情報入力'!$B$32)</f>
      </c>
      <c r="B370" s="811"/>
      <c r="C370" s="360" t="s">
        <v>286</v>
      </c>
      <c r="D370" s="812">
        <f>'②選手情報入力'!$D$32</f>
        <v>0</v>
      </c>
      <c r="E370" s="813"/>
      <c r="F370" s="813"/>
      <c r="G370" s="813"/>
      <c r="H370" s="811"/>
      <c r="I370" s="758"/>
      <c r="J370" s="816"/>
      <c r="K370" s="820"/>
      <c r="L370" s="821"/>
      <c r="M370" s="821"/>
      <c r="N370" s="822"/>
      <c r="P370" s="352"/>
      <c r="Q370" s="810">
        <f>IF('②選手情報入力'!$B$32="","",'②選手情報入力'!$B$32)</f>
      </c>
      <c r="R370" s="811"/>
      <c r="S370" s="360" t="s">
        <v>286</v>
      </c>
      <c r="T370" s="812">
        <f>'②選手情報入力'!$D$32</f>
        <v>0</v>
      </c>
      <c r="U370" s="813"/>
      <c r="V370" s="813"/>
      <c r="W370" s="813"/>
      <c r="X370" s="811"/>
      <c r="Y370" s="758"/>
      <c r="Z370" s="816"/>
      <c r="AA370" s="820"/>
      <c r="AB370" s="821"/>
      <c r="AC370" s="821"/>
      <c r="AD370" s="822"/>
    </row>
    <row r="371" spans="1:30" s="351" customFormat="1" ht="30" customHeight="1">
      <c r="A371" s="781" t="s">
        <v>313</v>
      </c>
      <c r="B371" s="782"/>
      <c r="C371" s="781" t="s">
        <v>314</v>
      </c>
      <c r="D371" s="782"/>
      <c r="E371" s="787">
        <f>'②選手情報入力'!$J$32</f>
        <v>0</v>
      </c>
      <c r="F371" s="787"/>
      <c r="G371" s="361" t="s">
        <v>315</v>
      </c>
      <c r="H371" s="788" t="s">
        <v>316</v>
      </c>
      <c r="I371" s="782"/>
      <c r="J371" s="789"/>
      <c r="K371" s="362"/>
      <c r="L371" s="363" t="s">
        <v>317</v>
      </c>
      <c r="M371" s="364"/>
      <c r="N371" s="365" t="s">
        <v>318</v>
      </c>
      <c r="P371" s="352"/>
      <c r="Q371" s="781" t="s">
        <v>313</v>
      </c>
      <c r="R371" s="782"/>
      <c r="S371" s="781" t="s">
        <v>314</v>
      </c>
      <c r="T371" s="782"/>
      <c r="U371" s="787">
        <f>'②選手情報入力'!$J$32</f>
        <v>0</v>
      </c>
      <c r="V371" s="787"/>
      <c r="W371" s="361" t="s">
        <v>315</v>
      </c>
      <c r="X371" s="788" t="s">
        <v>316</v>
      </c>
      <c r="Y371" s="782"/>
      <c r="Z371" s="789"/>
      <c r="AA371" s="362"/>
      <c r="AB371" s="363" t="s">
        <v>317</v>
      </c>
      <c r="AC371" s="364"/>
      <c r="AD371" s="365" t="s">
        <v>318</v>
      </c>
    </row>
    <row r="372" spans="1:30" s="351" customFormat="1" ht="15.75" customHeight="1">
      <c r="A372" s="783"/>
      <c r="B372" s="784"/>
      <c r="C372" s="798" t="s">
        <v>321</v>
      </c>
      <c r="D372" s="799"/>
      <c r="E372" s="799"/>
      <c r="F372" s="799"/>
      <c r="G372" s="800"/>
      <c r="H372" s="801" t="s">
        <v>322</v>
      </c>
      <c r="I372" s="799"/>
      <c r="J372" s="800"/>
      <c r="K372" s="801" t="s">
        <v>323</v>
      </c>
      <c r="L372" s="799"/>
      <c r="M372" s="799"/>
      <c r="N372" s="802"/>
      <c r="P372" s="352"/>
      <c r="Q372" s="783"/>
      <c r="R372" s="784"/>
      <c r="S372" s="798" t="s">
        <v>321</v>
      </c>
      <c r="T372" s="799"/>
      <c r="U372" s="799"/>
      <c r="V372" s="799"/>
      <c r="W372" s="800"/>
      <c r="X372" s="801" t="s">
        <v>322</v>
      </c>
      <c r="Y372" s="799"/>
      <c r="Z372" s="800"/>
      <c r="AA372" s="801" t="s">
        <v>323</v>
      </c>
      <c r="AB372" s="799"/>
      <c r="AC372" s="799"/>
      <c r="AD372" s="802"/>
    </row>
    <row r="373" spans="1:30" s="351" customFormat="1" ht="24.75" customHeight="1" thickBot="1">
      <c r="A373" s="785"/>
      <c r="B373" s="786"/>
      <c r="C373" s="790"/>
      <c r="D373" s="791"/>
      <c r="E373" s="791"/>
      <c r="F373" s="791"/>
      <c r="G373" s="792"/>
      <c r="H373" s="793"/>
      <c r="I373" s="794"/>
      <c r="J373" s="795"/>
      <c r="K373" s="796"/>
      <c r="L373" s="791"/>
      <c r="M373" s="791"/>
      <c r="N373" s="797"/>
      <c r="P373" s="352"/>
      <c r="Q373" s="785"/>
      <c r="R373" s="786"/>
      <c r="S373" s="790"/>
      <c r="T373" s="791"/>
      <c r="U373" s="791"/>
      <c r="V373" s="791"/>
      <c r="W373" s="792"/>
      <c r="X373" s="793"/>
      <c r="Y373" s="794"/>
      <c r="Z373" s="795"/>
      <c r="AA373" s="796"/>
      <c r="AB373" s="791"/>
      <c r="AC373" s="791"/>
      <c r="AD373" s="797"/>
    </row>
    <row r="374" spans="1:30" s="351" customFormat="1" ht="15" customHeight="1">
      <c r="A374" s="763" t="s">
        <v>325</v>
      </c>
      <c r="B374" s="764"/>
      <c r="C374" s="366" t="s">
        <v>326</v>
      </c>
      <c r="D374" s="366"/>
      <c r="E374" s="767" t="s">
        <v>327</v>
      </c>
      <c r="F374" s="768"/>
      <c r="G374" s="769"/>
      <c r="H374" s="767" t="s">
        <v>322</v>
      </c>
      <c r="I374" s="769"/>
      <c r="J374" s="770" t="s">
        <v>264</v>
      </c>
      <c r="K374" s="771"/>
      <c r="L374" s="767" t="s">
        <v>328</v>
      </c>
      <c r="M374" s="768"/>
      <c r="N374" s="772"/>
      <c r="P374" s="352"/>
      <c r="Q374" s="763" t="s">
        <v>325</v>
      </c>
      <c r="R374" s="764"/>
      <c r="S374" s="366" t="s">
        <v>326</v>
      </c>
      <c r="T374" s="366"/>
      <c r="U374" s="767" t="s">
        <v>327</v>
      </c>
      <c r="V374" s="768"/>
      <c r="W374" s="769"/>
      <c r="X374" s="767" t="s">
        <v>322</v>
      </c>
      <c r="Y374" s="769"/>
      <c r="Z374" s="770" t="s">
        <v>264</v>
      </c>
      <c r="AA374" s="771"/>
      <c r="AB374" s="767" t="s">
        <v>328</v>
      </c>
      <c r="AC374" s="768"/>
      <c r="AD374" s="772"/>
    </row>
    <row r="375" spans="1:30" s="351" customFormat="1" ht="22.5" customHeight="1">
      <c r="A375" s="765"/>
      <c r="B375" s="766"/>
      <c r="C375" s="773"/>
      <c r="D375" s="774"/>
      <c r="E375" s="775"/>
      <c r="F375" s="776"/>
      <c r="G375" s="777"/>
      <c r="H375" s="741"/>
      <c r="I375" s="742"/>
      <c r="J375" s="778"/>
      <c r="K375" s="779"/>
      <c r="L375" s="775"/>
      <c r="M375" s="776"/>
      <c r="N375" s="780"/>
      <c r="P375" s="352"/>
      <c r="Q375" s="765"/>
      <c r="R375" s="766"/>
      <c r="S375" s="773"/>
      <c r="T375" s="774"/>
      <c r="U375" s="775"/>
      <c r="V375" s="776"/>
      <c r="W375" s="777"/>
      <c r="X375" s="741"/>
      <c r="Y375" s="742"/>
      <c r="Z375" s="778"/>
      <c r="AA375" s="779"/>
      <c r="AB375" s="775"/>
      <c r="AC375" s="776"/>
      <c r="AD375" s="780"/>
    </row>
    <row r="376" spans="1:30" s="351" customFormat="1" ht="22.5" customHeight="1">
      <c r="A376" s="765"/>
      <c r="B376" s="766"/>
      <c r="C376" s="773"/>
      <c r="D376" s="774"/>
      <c r="E376" s="775"/>
      <c r="F376" s="776"/>
      <c r="G376" s="777"/>
      <c r="H376" s="741"/>
      <c r="I376" s="742"/>
      <c r="J376" s="778"/>
      <c r="K376" s="779"/>
      <c r="L376" s="775"/>
      <c r="M376" s="776"/>
      <c r="N376" s="780"/>
      <c r="P376" s="352"/>
      <c r="Q376" s="765"/>
      <c r="R376" s="766"/>
      <c r="S376" s="773"/>
      <c r="T376" s="774"/>
      <c r="U376" s="775"/>
      <c r="V376" s="776"/>
      <c r="W376" s="777"/>
      <c r="X376" s="741"/>
      <c r="Y376" s="742"/>
      <c r="Z376" s="778"/>
      <c r="AA376" s="779"/>
      <c r="AB376" s="775"/>
      <c r="AC376" s="776"/>
      <c r="AD376" s="780"/>
    </row>
    <row r="377" spans="1:30" s="351" customFormat="1" ht="22.5" customHeight="1" thickBot="1">
      <c r="A377" s="765"/>
      <c r="B377" s="766"/>
      <c r="C377" s="761"/>
      <c r="D377" s="762"/>
      <c r="E377" s="738"/>
      <c r="F377" s="739"/>
      <c r="G377" s="740"/>
      <c r="H377" s="741"/>
      <c r="I377" s="742"/>
      <c r="J377" s="743"/>
      <c r="K377" s="744"/>
      <c r="L377" s="738"/>
      <c r="M377" s="739"/>
      <c r="N377" s="760"/>
      <c r="P377" s="352"/>
      <c r="Q377" s="765"/>
      <c r="R377" s="766"/>
      <c r="S377" s="761"/>
      <c r="T377" s="762"/>
      <c r="U377" s="738"/>
      <c r="V377" s="739"/>
      <c r="W377" s="740"/>
      <c r="X377" s="741"/>
      <c r="Y377" s="742"/>
      <c r="Z377" s="743"/>
      <c r="AA377" s="744"/>
      <c r="AB377" s="738"/>
      <c r="AC377" s="739"/>
      <c r="AD377" s="760"/>
    </row>
    <row r="378" spans="1:30" s="351" customFormat="1" ht="22.5" customHeight="1" thickBot="1">
      <c r="A378" s="758" t="s">
        <v>329</v>
      </c>
      <c r="B378" s="759"/>
      <c r="C378" s="748"/>
      <c r="D378" s="749"/>
      <c r="E378" s="750"/>
      <c r="F378" s="750"/>
      <c r="G378" s="751"/>
      <c r="H378" s="752" t="s">
        <v>330</v>
      </c>
      <c r="I378" s="753"/>
      <c r="J378" s="753"/>
      <c r="K378" s="754"/>
      <c r="L378" s="755"/>
      <c r="M378" s="756"/>
      <c r="N378" s="757"/>
      <c r="P378" s="352"/>
      <c r="Q378" s="758" t="s">
        <v>331</v>
      </c>
      <c r="R378" s="759"/>
      <c r="S378" s="748"/>
      <c r="T378" s="749"/>
      <c r="U378" s="750"/>
      <c r="V378" s="750"/>
      <c r="W378" s="751"/>
      <c r="X378" s="752" t="s">
        <v>330</v>
      </c>
      <c r="Y378" s="753"/>
      <c r="Z378" s="753"/>
      <c r="AA378" s="754"/>
      <c r="AB378" s="755"/>
      <c r="AC378" s="756"/>
      <c r="AD378" s="757"/>
    </row>
    <row r="379" spans="1:30" s="351" customFormat="1" ht="22.5" customHeight="1" thickBot="1">
      <c r="A379" s="729" t="s">
        <v>332</v>
      </c>
      <c r="B379" s="730"/>
      <c r="C379" s="730"/>
      <c r="D379" s="730"/>
      <c r="E379" s="730"/>
      <c r="F379" s="731"/>
      <c r="G379" s="732" t="s">
        <v>333</v>
      </c>
      <c r="H379" s="733"/>
      <c r="I379" s="734"/>
      <c r="J379" s="735"/>
      <c r="K379" s="732" t="s">
        <v>334</v>
      </c>
      <c r="L379" s="733"/>
      <c r="M379" s="736"/>
      <c r="N379" s="737"/>
      <c r="P379" s="352"/>
      <c r="Q379" s="729" t="s">
        <v>335</v>
      </c>
      <c r="R379" s="730"/>
      <c r="S379" s="730"/>
      <c r="T379" s="730"/>
      <c r="U379" s="731"/>
      <c r="V379" s="732" t="s">
        <v>333</v>
      </c>
      <c r="W379" s="733"/>
      <c r="X379" s="734"/>
      <c r="Y379" s="735"/>
      <c r="Z379" s="732"/>
      <c r="AA379" s="745"/>
      <c r="AB379" s="367"/>
      <c r="AC379" s="746"/>
      <c r="AD379" s="747"/>
    </row>
    <row r="380" spans="1:29" s="351" customFormat="1" ht="7.5" customHeight="1">
      <c r="A380" s="368"/>
      <c r="B380" s="368"/>
      <c r="C380" s="369"/>
      <c r="D380" s="369"/>
      <c r="E380" s="369"/>
      <c r="F380" s="369"/>
      <c r="G380" s="369"/>
      <c r="H380" s="369"/>
      <c r="I380" s="369"/>
      <c r="J380" s="369"/>
      <c r="K380" s="369"/>
      <c r="L380" s="369"/>
      <c r="M380" s="369"/>
      <c r="N380" s="725"/>
      <c r="P380" s="352"/>
      <c r="Q380" s="370"/>
      <c r="R380" s="370"/>
      <c r="S380" s="371"/>
      <c r="T380" s="371"/>
      <c r="U380" s="371"/>
      <c r="V380" s="371"/>
      <c r="W380" s="370"/>
      <c r="X380" s="371"/>
      <c r="Y380" s="371"/>
      <c r="Z380" s="371"/>
      <c r="AA380" s="372"/>
      <c r="AB380" s="727"/>
      <c r="AC380" s="727"/>
    </row>
    <row r="381" spans="1:29" s="351" customFormat="1" ht="13.5">
      <c r="A381" s="373" t="s">
        <v>336</v>
      </c>
      <c r="B381" s="373"/>
      <c r="C381" s="374"/>
      <c r="D381" s="374"/>
      <c r="E381" s="374"/>
      <c r="F381" s="374"/>
      <c r="G381" s="374"/>
      <c r="H381" s="374"/>
      <c r="I381" s="374"/>
      <c r="J381" s="374"/>
      <c r="K381" s="374"/>
      <c r="N381" s="726"/>
      <c r="P381" s="352"/>
      <c r="Q381" s="373" t="s">
        <v>336</v>
      </c>
      <c r="R381" s="373"/>
      <c r="S381" s="374"/>
      <c r="T381" s="371"/>
      <c r="U381" s="371"/>
      <c r="V381" s="371"/>
      <c r="W381" s="371"/>
      <c r="X381" s="371"/>
      <c r="Y381" s="371"/>
      <c r="Z381" s="371"/>
      <c r="AA381" s="372"/>
      <c r="AB381" s="728"/>
      <c r="AC381" s="728"/>
    </row>
    <row r="382" spans="1:29" s="351" customFormat="1" ht="13.5">
      <c r="A382" s="373" t="s">
        <v>337</v>
      </c>
      <c r="B382" s="373"/>
      <c r="C382" s="374"/>
      <c r="D382" s="374"/>
      <c r="E382" s="374"/>
      <c r="F382" s="374"/>
      <c r="G382" s="374"/>
      <c r="H382" s="373"/>
      <c r="I382" s="374"/>
      <c r="J382" s="374"/>
      <c r="K382" s="374"/>
      <c r="N382" s="726"/>
      <c r="P382" s="352"/>
      <c r="Q382" s="373" t="s">
        <v>337</v>
      </c>
      <c r="R382" s="373"/>
      <c r="S382" s="374"/>
      <c r="T382" s="372"/>
      <c r="U382" s="372"/>
      <c r="V382" s="372"/>
      <c r="W382" s="372"/>
      <c r="X382" s="372"/>
      <c r="Y382" s="372"/>
      <c r="Z382" s="372"/>
      <c r="AA382" s="372"/>
      <c r="AB382" s="728"/>
      <c r="AC382" s="728"/>
    </row>
    <row r="383" spans="1:29" s="351" customFormat="1" ht="60" customHeight="1">
      <c r="A383" s="373"/>
      <c r="B383" s="373"/>
      <c r="C383" s="374"/>
      <c r="D383" s="374"/>
      <c r="E383" s="374"/>
      <c r="F383" s="374"/>
      <c r="G383" s="374"/>
      <c r="H383" s="374"/>
      <c r="I383" s="374"/>
      <c r="J383" s="374"/>
      <c r="K383" s="374"/>
      <c r="N383" s="726"/>
      <c r="P383" s="352"/>
      <c r="AB383" s="728"/>
      <c r="AC383" s="728"/>
    </row>
    <row r="384" spans="1:29" s="351" customFormat="1" ht="42" customHeight="1">
      <c r="A384" s="803" t="s">
        <v>309</v>
      </c>
      <c r="B384" s="803"/>
      <c r="C384" s="803"/>
      <c r="D384" s="803"/>
      <c r="E384" s="803"/>
      <c r="F384" s="803"/>
      <c r="G384" s="803"/>
      <c r="H384" s="803"/>
      <c r="I384" s="803"/>
      <c r="J384" s="803"/>
      <c r="K384" s="803"/>
      <c r="L384" s="803"/>
      <c r="M384" s="803"/>
      <c r="N384" s="803"/>
      <c r="P384" s="352"/>
      <c r="Q384" s="803" t="s">
        <v>310</v>
      </c>
      <c r="R384" s="803"/>
      <c r="S384" s="803"/>
      <c r="T384" s="803"/>
      <c r="U384" s="803"/>
      <c r="V384" s="803"/>
      <c r="W384" s="803"/>
      <c r="X384" s="803"/>
      <c r="Y384" s="803"/>
      <c r="Z384" s="803"/>
      <c r="AA384" s="803"/>
      <c r="AB384" s="803"/>
      <c r="AC384" s="803"/>
    </row>
    <row r="385" spans="1:29" s="351" customFormat="1" ht="23.25" customHeight="1" thickBot="1">
      <c r="A385" s="353"/>
      <c r="B385" s="354"/>
      <c r="D385" s="804"/>
      <c r="E385" s="804"/>
      <c r="F385" s="804"/>
      <c r="G385" s="804"/>
      <c r="H385" s="804"/>
      <c r="I385" s="804"/>
      <c r="J385" s="804"/>
      <c r="K385" s="804"/>
      <c r="L385" s="805" t="s">
        <v>255</v>
      </c>
      <c r="M385" s="805"/>
      <c r="N385" s="805"/>
      <c r="P385" s="352"/>
      <c r="Q385" s="806"/>
      <c r="R385" s="806"/>
      <c r="S385" s="806"/>
      <c r="T385" s="804"/>
      <c r="U385" s="804"/>
      <c r="V385" s="804"/>
      <c r="W385" s="804"/>
      <c r="X385" s="804"/>
      <c r="Y385" s="804"/>
      <c r="Z385" s="804"/>
      <c r="AA385" s="805" t="s">
        <v>255</v>
      </c>
      <c r="AB385" s="805"/>
      <c r="AC385" s="805"/>
    </row>
    <row r="386" spans="1:30" s="358" customFormat="1" ht="15" customHeight="1">
      <c r="A386" s="355" t="s">
        <v>311</v>
      </c>
      <c r="B386" s="356"/>
      <c r="C386" s="357" t="s">
        <v>271</v>
      </c>
      <c r="D386" s="807">
        <f>'②選手情報入力'!$E$33</f>
        <v>0</v>
      </c>
      <c r="E386" s="808"/>
      <c r="F386" s="808"/>
      <c r="G386" s="808"/>
      <c r="H386" s="809"/>
      <c r="I386" s="814" t="s">
        <v>312</v>
      </c>
      <c r="J386" s="815"/>
      <c r="K386" s="817">
        <f>'①団体情報入力'!$D$5</f>
        <v>0</v>
      </c>
      <c r="L386" s="818"/>
      <c r="M386" s="818"/>
      <c r="N386" s="819"/>
      <c r="P386" s="359"/>
      <c r="Q386" s="355" t="s">
        <v>311</v>
      </c>
      <c r="R386" s="356"/>
      <c r="S386" s="357" t="s">
        <v>271</v>
      </c>
      <c r="T386" s="807">
        <f>'②選手情報入力'!$E$33</f>
        <v>0</v>
      </c>
      <c r="U386" s="808"/>
      <c r="V386" s="808"/>
      <c r="W386" s="808"/>
      <c r="X386" s="809"/>
      <c r="Y386" s="814" t="s">
        <v>312</v>
      </c>
      <c r="Z386" s="815"/>
      <c r="AA386" s="817">
        <f>'①団体情報入力'!$D$5</f>
        <v>0</v>
      </c>
      <c r="AB386" s="818"/>
      <c r="AC386" s="818"/>
      <c r="AD386" s="819"/>
    </row>
    <row r="387" spans="1:30" s="351" customFormat="1" ht="35.25" customHeight="1" thickBot="1">
      <c r="A387" s="810">
        <f>IF('②選手情報入力'!$B$33="","",'②選手情報入力'!$B$33)</f>
      </c>
      <c r="B387" s="811"/>
      <c r="C387" s="360" t="s">
        <v>286</v>
      </c>
      <c r="D387" s="812">
        <f>'②選手情報入力'!$D$33</f>
        <v>0</v>
      </c>
      <c r="E387" s="813"/>
      <c r="F387" s="813"/>
      <c r="G387" s="813"/>
      <c r="H387" s="811"/>
      <c r="I387" s="758"/>
      <c r="J387" s="816"/>
      <c r="K387" s="820"/>
      <c r="L387" s="821"/>
      <c r="M387" s="821"/>
      <c r="N387" s="822"/>
      <c r="P387" s="352"/>
      <c r="Q387" s="810">
        <f>IF('②選手情報入力'!$B$33="","",'②選手情報入力'!$B$33)</f>
      </c>
      <c r="R387" s="811"/>
      <c r="S387" s="360" t="s">
        <v>286</v>
      </c>
      <c r="T387" s="812">
        <f>'②選手情報入力'!$D$33</f>
        <v>0</v>
      </c>
      <c r="U387" s="813"/>
      <c r="V387" s="813"/>
      <c r="W387" s="813"/>
      <c r="X387" s="811"/>
      <c r="Y387" s="758"/>
      <c r="Z387" s="816"/>
      <c r="AA387" s="820"/>
      <c r="AB387" s="821"/>
      <c r="AC387" s="821"/>
      <c r="AD387" s="822"/>
    </row>
    <row r="388" spans="1:30" s="351" customFormat="1" ht="30" customHeight="1">
      <c r="A388" s="781" t="s">
        <v>313</v>
      </c>
      <c r="B388" s="782"/>
      <c r="C388" s="781" t="s">
        <v>314</v>
      </c>
      <c r="D388" s="782"/>
      <c r="E388" s="787">
        <f>'②選手情報入力'!$J$33</f>
        <v>0</v>
      </c>
      <c r="F388" s="787"/>
      <c r="G388" s="361" t="s">
        <v>315</v>
      </c>
      <c r="H388" s="788" t="s">
        <v>316</v>
      </c>
      <c r="I388" s="782"/>
      <c r="J388" s="789"/>
      <c r="K388" s="362"/>
      <c r="L388" s="363" t="s">
        <v>317</v>
      </c>
      <c r="M388" s="364"/>
      <c r="N388" s="365" t="s">
        <v>318</v>
      </c>
      <c r="P388" s="352"/>
      <c r="Q388" s="781" t="s">
        <v>313</v>
      </c>
      <c r="R388" s="782"/>
      <c r="S388" s="781" t="s">
        <v>314</v>
      </c>
      <c r="T388" s="782"/>
      <c r="U388" s="787">
        <f>'②選手情報入力'!$J$33</f>
        <v>0</v>
      </c>
      <c r="V388" s="787"/>
      <c r="W388" s="361" t="s">
        <v>315</v>
      </c>
      <c r="X388" s="788" t="s">
        <v>316</v>
      </c>
      <c r="Y388" s="782"/>
      <c r="Z388" s="789"/>
      <c r="AA388" s="362"/>
      <c r="AB388" s="363" t="s">
        <v>317</v>
      </c>
      <c r="AC388" s="364"/>
      <c r="AD388" s="365" t="s">
        <v>318</v>
      </c>
    </row>
    <row r="389" spans="1:30" s="351" customFormat="1" ht="15.75" customHeight="1">
      <c r="A389" s="783"/>
      <c r="B389" s="784"/>
      <c r="C389" s="798" t="s">
        <v>321</v>
      </c>
      <c r="D389" s="799"/>
      <c r="E389" s="799"/>
      <c r="F389" s="799"/>
      <c r="G389" s="800"/>
      <c r="H389" s="801" t="s">
        <v>322</v>
      </c>
      <c r="I389" s="799"/>
      <c r="J389" s="800"/>
      <c r="K389" s="801" t="s">
        <v>323</v>
      </c>
      <c r="L389" s="799"/>
      <c r="M389" s="799"/>
      <c r="N389" s="802"/>
      <c r="P389" s="352"/>
      <c r="Q389" s="783"/>
      <c r="R389" s="784"/>
      <c r="S389" s="798" t="s">
        <v>321</v>
      </c>
      <c r="T389" s="799"/>
      <c r="U389" s="799"/>
      <c r="V389" s="799"/>
      <c r="W389" s="800"/>
      <c r="X389" s="801" t="s">
        <v>322</v>
      </c>
      <c r="Y389" s="799"/>
      <c r="Z389" s="800"/>
      <c r="AA389" s="801" t="s">
        <v>323</v>
      </c>
      <c r="AB389" s="799"/>
      <c r="AC389" s="799"/>
      <c r="AD389" s="802"/>
    </row>
    <row r="390" spans="1:30" s="351" customFormat="1" ht="24.75" customHeight="1" thickBot="1">
      <c r="A390" s="785"/>
      <c r="B390" s="786"/>
      <c r="C390" s="790"/>
      <c r="D390" s="791"/>
      <c r="E390" s="791"/>
      <c r="F390" s="791"/>
      <c r="G390" s="792"/>
      <c r="H390" s="793"/>
      <c r="I390" s="794"/>
      <c r="J390" s="795"/>
      <c r="K390" s="796"/>
      <c r="L390" s="791"/>
      <c r="M390" s="791"/>
      <c r="N390" s="797"/>
      <c r="P390" s="352"/>
      <c r="Q390" s="785"/>
      <c r="R390" s="786"/>
      <c r="S390" s="790"/>
      <c r="T390" s="791"/>
      <c r="U390" s="791"/>
      <c r="V390" s="791"/>
      <c r="W390" s="792"/>
      <c r="X390" s="793"/>
      <c r="Y390" s="794"/>
      <c r="Z390" s="795"/>
      <c r="AA390" s="796"/>
      <c r="AB390" s="791"/>
      <c r="AC390" s="791"/>
      <c r="AD390" s="797"/>
    </row>
    <row r="391" spans="1:30" s="351" customFormat="1" ht="15" customHeight="1">
      <c r="A391" s="763" t="s">
        <v>325</v>
      </c>
      <c r="B391" s="764"/>
      <c r="C391" s="366" t="s">
        <v>326</v>
      </c>
      <c r="D391" s="366"/>
      <c r="E391" s="767" t="s">
        <v>327</v>
      </c>
      <c r="F391" s="768"/>
      <c r="G391" s="769"/>
      <c r="H391" s="767" t="s">
        <v>322</v>
      </c>
      <c r="I391" s="769"/>
      <c r="J391" s="770" t="s">
        <v>264</v>
      </c>
      <c r="K391" s="771"/>
      <c r="L391" s="767" t="s">
        <v>328</v>
      </c>
      <c r="M391" s="768"/>
      <c r="N391" s="772"/>
      <c r="P391" s="352"/>
      <c r="Q391" s="763" t="s">
        <v>325</v>
      </c>
      <c r="R391" s="764"/>
      <c r="S391" s="366" t="s">
        <v>326</v>
      </c>
      <c r="T391" s="366"/>
      <c r="U391" s="767" t="s">
        <v>327</v>
      </c>
      <c r="V391" s="768"/>
      <c r="W391" s="769"/>
      <c r="X391" s="767" t="s">
        <v>322</v>
      </c>
      <c r="Y391" s="769"/>
      <c r="Z391" s="770" t="s">
        <v>264</v>
      </c>
      <c r="AA391" s="771"/>
      <c r="AB391" s="767" t="s">
        <v>328</v>
      </c>
      <c r="AC391" s="768"/>
      <c r="AD391" s="772"/>
    </row>
    <row r="392" spans="1:30" s="351" customFormat="1" ht="22.5" customHeight="1">
      <c r="A392" s="765"/>
      <c r="B392" s="766"/>
      <c r="C392" s="773"/>
      <c r="D392" s="774"/>
      <c r="E392" s="775"/>
      <c r="F392" s="776"/>
      <c r="G392" s="777"/>
      <c r="H392" s="741"/>
      <c r="I392" s="742"/>
      <c r="J392" s="778"/>
      <c r="K392" s="779"/>
      <c r="L392" s="775"/>
      <c r="M392" s="776"/>
      <c r="N392" s="780"/>
      <c r="P392" s="352"/>
      <c r="Q392" s="765"/>
      <c r="R392" s="766"/>
      <c r="S392" s="773"/>
      <c r="T392" s="774"/>
      <c r="U392" s="775"/>
      <c r="V392" s="776"/>
      <c r="W392" s="777"/>
      <c r="X392" s="741"/>
      <c r="Y392" s="742"/>
      <c r="Z392" s="778"/>
      <c r="AA392" s="779"/>
      <c r="AB392" s="775"/>
      <c r="AC392" s="776"/>
      <c r="AD392" s="780"/>
    </row>
    <row r="393" spans="1:30" s="351" customFormat="1" ht="22.5" customHeight="1">
      <c r="A393" s="765"/>
      <c r="B393" s="766"/>
      <c r="C393" s="773"/>
      <c r="D393" s="774"/>
      <c r="E393" s="775"/>
      <c r="F393" s="776"/>
      <c r="G393" s="777"/>
      <c r="H393" s="741"/>
      <c r="I393" s="742"/>
      <c r="J393" s="778"/>
      <c r="K393" s="779"/>
      <c r="L393" s="775"/>
      <c r="M393" s="776"/>
      <c r="N393" s="780"/>
      <c r="P393" s="352"/>
      <c r="Q393" s="765"/>
      <c r="R393" s="766"/>
      <c r="S393" s="773"/>
      <c r="T393" s="774"/>
      <c r="U393" s="775"/>
      <c r="V393" s="776"/>
      <c r="W393" s="777"/>
      <c r="X393" s="741"/>
      <c r="Y393" s="742"/>
      <c r="Z393" s="778"/>
      <c r="AA393" s="779"/>
      <c r="AB393" s="775"/>
      <c r="AC393" s="776"/>
      <c r="AD393" s="780"/>
    </row>
    <row r="394" spans="1:30" s="351" customFormat="1" ht="22.5" customHeight="1" thickBot="1">
      <c r="A394" s="765"/>
      <c r="B394" s="766"/>
      <c r="C394" s="761"/>
      <c r="D394" s="762"/>
      <c r="E394" s="738"/>
      <c r="F394" s="739"/>
      <c r="G394" s="740"/>
      <c r="H394" s="741"/>
      <c r="I394" s="742"/>
      <c r="J394" s="743"/>
      <c r="K394" s="744"/>
      <c r="L394" s="738"/>
      <c r="M394" s="739"/>
      <c r="N394" s="760"/>
      <c r="P394" s="352"/>
      <c r="Q394" s="765"/>
      <c r="R394" s="766"/>
      <c r="S394" s="761"/>
      <c r="T394" s="762"/>
      <c r="U394" s="738"/>
      <c r="V394" s="739"/>
      <c r="W394" s="740"/>
      <c r="X394" s="741"/>
      <c r="Y394" s="742"/>
      <c r="Z394" s="743"/>
      <c r="AA394" s="744"/>
      <c r="AB394" s="738"/>
      <c r="AC394" s="739"/>
      <c r="AD394" s="760"/>
    </row>
    <row r="395" spans="1:30" s="351" customFormat="1" ht="22.5" customHeight="1" thickBot="1">
      <c r="A395" s="758" t="s">
        <v>329</v>
      </c>
      <c r="B395" s="759"/>
      <c r="C395" s="748"/>
      <c r="D395" s="749"/>
      <c r="E395" s="750"/>
      <c r="F395" s="750"/>
      <c r="G395" s="751"/>
      <c r="H395" s="752" t="s">
        <v>330</v>
      </c>
      <c r="I395" s="753"/>
      <c r="J395" s="753"/>
      <c r="K395" s="754"/>
      <c r="L395" s="755"/>
      <c r="M395" s="756"/>
      <c r="N395" s="757"/>
      <c r="P395" s="352"/>
      <c r="Q395" s="758" t="s">
        <v>331</v>
      </c>
      <c r="R395" s="759"/>
      <c r="S395" s="748"/>
      <c r="T395" s="749"/>
      <c r="U395" s="750"/>
      <c r="V395" s="750"/>
      <c r="W395" s="751"/>
      <c r="X395" s="752" t="s">
        <v>330</v>
      </c>
      <c r="Y395" s="753"/>
      <c r="Z395" s="753"/>
      <c r="AA395" s="754"/>
      <c r="AB395" s="755"/>
      <c r="AC395" s="756"/>
      <c r="AD395" s="757"/>
    </row>
    <row r="396" spans="1:30" s="351" customFormat="1" ht="22.5" customHeight="1" thickBot="1">
      <c r="A396" s="729" t="s">
        <v>332</v>
      </c>
      <c r="B396" s="730"/>
      <c r="C396" s="730"/>
      <c r="D396" s="730"/>
      <c r="E396" s="730"/>
      <c r="F396" s="731"/>
      <c r="G396" s="732" t="s">
        <v>333</v>
      </c>
      <c r="H396" s="733"/>
      <c r="I396" s="734"/>
      <c r="J396" s="735"/>
      <c r="K396" s="732" t="s">
        <v>334</v>
      </c>
      <c r="L396" s="733"/>
      <c r="M396" s="736"/>
      <c r="N396" s="737"/>
      <c r="P396" s="352"/>
      <c r="Q396" s="729" t="s">
        <v>335</v>
      </c>
      <c r="R396" s="730"/>
      <c r="S396" s="730"/>
      <c r="T396" s="730"/>
      <c r="U396" s="731"/>
      <c r="V396" s="732" t="s">
        <v>333</v>
      </c>
      <c r="W396" s="733"/>
      <c r="X396" s="734"/>
      <c r="Y396" s="735"/>
      <c r="Z396" s="732"/>
      <c r="AA396" s="745"/>
      <c r="AB396" s="367"/>
      <c r="AC396" s="746"/>
      <c r="AD396" s="747"/>
    </row>
    <row r="397" spans="1:29" s="351" customFormat="1" ht="7.5" customHeight="1">
      <c r="A397" s="368"/>
      <c r="B397" s="368"/>
      <c r="C397" s="369"/>
      <c r="D397" s="369"/>
      <c r="E397" s="369"/>
      <c r="F397" s="369"/>
      <c r="G397" s="369"/>
      <c r="H397" s="369"/>
      <c r="I397" s="369"/>
      <c r="J397" s="369"/>
      <c r="K397" s="369"/>
      <c r="L397" s="369"/>
      <c r="M397" s="369"/>
      <c r="N397" s="328"/>
      <c r="P397" s="352"/>
      <c r="Q397" s="370"/>
      <c r="R397" s="370"/>
      <c r="S397" s="371"/>
      <c r="T397" s="371"/>
      <c r="U397" s="371"/>
      <c r="V397" s="371"/>
      <c r="W397" s="370"/>
      <c r="X397" s="371"/>
      <c r="Y397" s="371"/>
      <c r="Z397" s="371"/>
      <c r="AA397" s="372"/>
      <c r="AB397" s="328"/>
      <c r="AC397" s="328"/>
    </row>
    <row r="398" spans="1:29" s="351" customFormat="1" ht="13.5">
      <c r="A398" s="373" t="s">
        <v>336</v>
      </c>
      <c r="B398" s="373"/>
      <c r="C398" s="374"/>
      <c r="D398" s="374"/>
      <c r="E398" s="374"/>
      <c r="F398" s="374"/>
      <c r="G398" s="374"/>
      <c r="H398" s="374"/>
      <c r="I398" s="374"/>
      <c r="J398" s="374"/>
      <c r="K398" s="374"/>
      <c r="N398" s="328"/>
      <c r="P398" s="352"/>
      <c r="Q398" s="373" t="s">
        <v>336</v>
      </c>
      <c r="R398" s="373"/>
      <c r="S398" s="374"/>
      <c r="T398" s="371"/>
      <c r="U398" s="371"/>
      <c r="V398" s="371"/>
      <c r="W398" s="371"/>
      <c r="X398" s="371"/>
      <c r="Y398" s="371"/>
      <c r="Z398" s="371"/>
      <c r="AA398" s="372"/>
      <c r="AB398" s="328"/>
      <c r="AC398" s="328"/>
    </row>
    <row r="399" spans="1:29" s="351" customFormat="1" ht="13.5">
      <c r="A399" s="373" t="s">
        <v>337</v>
      </c>
      <c r="B399" s="373"/>
      <c r="C399" s="374"/>
      <c r="D399" s="374"/>
      <c r="E399" s="374"/>
      <c r="F399" s="374"/>
      <c r="G399" s="374"/>
      <c r="H399" s="373"/>
      <c r="I399" s="374"/>
      <c r="J399" s="374"/>
      <c r="K399" s="374"/>
      <c r="N399" s="328"/>
      <c r="P399" s="352"/>
      <c r="Q399" s="373" t="s">
        <v>337</v>
      </c>
      <c r="R399" s="373"/>
      <c r="S399" s="374"/>
      <c r="T399" s="372"/>
      <c r="U399" s="372"/>
      <c r="V399" s="372"/>
      <c r="W399" s="372"/>
      <c r="X399" s="372"/>
      <c r="Y399" s="372"/>
      <c r="Z399" s="372"/>
      <c r="AA399" s="372"/>
      <c r="AB399" s="328"/>
      <c r="AC399" s="328"/>
    </row>
    <row r="400" spans="1:29" s="351" customFormat="1" ht="42" customHeight="1">
      <c r="A400" s="803" t="s">
        <v>309</v>
      </c>
      <c r="B400" s="803"/>
      <c r="C400" s="803"/>
      <c r="D400" s="803"/>
      <c r="E400" s="803"/>
      <c r="F400" s="803"/>
      <c r="G400" s="803"/>
      <c r="H400" s="803"/>
      <c r="I400" s="803"/>
      <c r="J400" s="803"/>
      <c r="K400" s="803"/>
      <c r="L400" s="803"/>
      <c r="M400" s="803"/>
      <c r="N400" s="803"/>
      <c r="P400" s="352"/>
      <c r="Q400" s="803" t="s">
        <v>310</v>
      </c>
      <c r="R400" s="803"/>
      <c r="S400" s="803"/>
      <c r="T400" s="803"/>
      <c r="U400" s="803"/>
      <c r="V400" s="803"/>
      <c r="W400" s="803"/>
      <c r="X400" s="803"/>
      <c r="Y400" s="803"/>
      <c r="Z400" s="803"/>
      <c r="AA400" s="803"/>
      <c r="AB400" s="803"/>
      <c r="AC400" s="803"/>
    </row>
    <row r="401" spans="1:29" s="351" customFormat="1" ht="23.25" customHeight="1" thickBot="1">
      <c r="A401" s="353"/>
      <c r="B401" s="354"/>
      <c r="D401" s="804"/>
      <c r="E401" s="804"/>
      <c r="F401" s="804"/>
      <c r="G401" s="804"/>
      <c r="H401" s="804"/>
      <c r="I401" s="804"/>
      <c r="J401" s="804"/>
      <c r="K401" s="804"/>
      <c r="L401" s="805" t="s">
        <v>255</v>
      </c>
      <c r="M401" s="805"/>
      <c r="N401" s="805"/>
      <c r="P401" s="352"/>
      <c r="Q401" s="806"/>
      <c r="R401" s="806"/>
      <c r="S401" s="806"/>
      <c r="T401" s="804"/>
      <c r="U401" s="804"/>
      <c r="V401" s="804"/>
      <c r="W401" s="804"/>
      <c r="X401" s="804"/>
      <c r="Y401" s="804"/>
      <c r="Z401" s="804"/>
      <c r="AA401" s="805" t="s">
        <v>255</v>
      </c>
      <c r="AB401" s="805"/>
      <c r="AC401" s="805"/>
    </row>
    <row r="402" spans="1:30" s="358" customFormat="1" ht="15" customHeight="1">
      <c r="A402" s="355" t="s">
        <v>311</v>
      </c>
      <c r="B402" s="356"/>
      <c r="C402" s="357" t="s">
        <v>271</v>
      </c>
      <c r="D402" s="807">
        <f>'②選手情報入力'!$E$34</f>
        <v>0</v>
      </c>
      <c r="E402" s="808"/>
      <c r="F402" s="808"/>
      <c r="G402" s="808"/>
      <c r="H402" s="809"/>
      <c r="I402" s="814" t="s">
        <v>312</v>
      </c>
      <c r="J402" s="815"/>
      <c r="K402" s="817">
        <f>'①団体情報入力'!$D$5</f>
        <v>0</v>
      </c>
      <c r="L402" s="818"/>
      <c r="M402" s="818"/>
      <c r="N402" s="819"/>
      <c r="P402" s="359"/>
      <c r="Q402" s="355" t="s">
        <v>311</v>
      </c>
      <c r="R402" s="356"/>
      <c r="S402" s="357" t="s">
        <v>271</v>
      </c>
      <c r="T402" s="807">
        <f>'②選手情報入力'!$E$34</f>
        <v>0</v>
      </c>
      <c r="U402" s="808"/>
      <c r="V402" s="808"/>
      <c r="W402" s="808"/>
      <c r="X402" s="809"/>
      <c r="Y402" s="814" t="s">
        <v>312</v>
      </c>
      <c r="Z402" s="815"/>
      <c r="AA402" s="817">
        <f>'①団体情報入力'!$D$5</f>
        <v>0</v>
      </c>
      <c r="AB402" s="818"/>
      <c r="AC402" s="818"/>
      <c r="AD402" s="819"/>
    </row>
    <row r="403" spans="1:30" s="351" customFormat="1" ht="35.25" customHeight="1" thickBot="1">
      <c r="A403" s="810">
        <f>IF('②選手情報入力'!$B$34="","",'②選手情報入力'!$B$34)</f>
      </c>
      <c r="B403" s="811"/>
      <c r="C403" s="360" t="s">
        <v>286</v>
      </c>
      <c r="D403" s="812">
        <f>'②選手情報入力'!$D$34</f>
        <v>0</v>
      </c>
      <c r="E403" s="813"/>
      <c r="F403" s="813"/>
      <c r="G403" s="813"/>
      <c r="H403" s="811"/>
      <c r="I403" s="758"/>
      <c r="J403" s="816"/>
      <c r="K403" s="820"/>
      <c r="L403" s="821"/>
      <c r="M403" s="821"/>
      <c r="N403" s="822"/>
      <c r="P403" s="352"/>
      <c r="Q403" s="810">
        <f>IF('②選手情報入力'!$B$34="","",'②選手情報入力'!$B$34)</f>
      </c>
      <c r="R403" s="811"/>
      <c r="S403" s="360" t="s">
        <v>286</v>
      </c>
      <c r="T403" s="812">
        <f>'②選手情報入力'!$D$34</f>
        <v>0</v>
      </c>
      <c r="U403" s="813"/>
      <c r="V403" s="813"/>
      <c r="W403" s="813"/>
      <c r="X403" s="811"/>
      <c r="Y403" s="758"/>
      <c r="Z403" s="816"/>
      <c r="AA403" s="820"/>
      <c r="AB403" s="821"/>
      <c r="AC403" s="821"/>
      <c r="AD403" s="822"/>
    </row>
    <row r="404" spans="1:30" s="351" customFormat="1" ht="30" customHeight="1">
      <c r="A404" s="781" t="s">
        <v>313</v>
      </c>
      <c r="B404" s="782"/>
      <c r="C404" s="781" t="s">
        <v>314</v>
      </c>
      <c r="D404" s="782"/>
      <c r="E404" s="787">
        <f>'②選手情報入力'!$J$34</f>
        <v>0</v>
      </c>
      <c r="F404" s="787"/>
      <c r="G404" s="361" t="s">
        <v>315</v>
      </c>
      <c r="H404" s="788" t="s">
        <v>316</v>
      </c>
      <c r="I404" s="782"/>
      <c r="J404" s="789"/>
      <c r="K404" s="362"/>
      <c r="L404" s="363" t="s">
        <v>317</v>
      </c>
      <c r="M404" s="364"/>
      <c r="N404" s="365" t="s">
        <v>318</v>
      </c>
      <c r="P404" s="352"/>
      <c r="Q404" s="781" t="s">
        <v>313</v>
      </c>
      <c r="R404" s="782"/>
      <c r="S404" s="781" t="s">
        <v>314</v>
      </c>
      <c r="T404" s="782"/>
      <c r="U404" s="787">
        <f>'②選手情報入力'!$J$34</f>
        <v>0</v>
      </c>
      <c r="V404" s="787"/>
      <c r="W404" s="361" t="s">
        <v>315</v>
      </c>
      <c r="X404" s="788" t="s">
        <v>316</v>
      </c>
      <c r="Y404" s="782"/>
      <c r="Z404" s="789"/>
      <c r="AA404" s="362"/>
      <c r="AB404" s="363" t="s">
        <v>317</v>
      </c>
      <c r="AC404" s="364"/>
      <c r="AD404" s="365" t="s">
        <v>318</v>
      </c>
    </row>
    <row r="405" spans="1:30" s="351" customFormat="1" ht="15.75" customHeight="1">
      <c r="A405" s="783"/>
      <c r="B405" s="784"/>
      <c r="C405" s="798" t="s">
        <v>321</v>
      </c>
      <c r="D405" s="799"/>
      <c r="E405" s="799"/>
      <c r="F405" s="799"/>
      <c r="G405" s="800"/>
      <c r="H405" s="801" t="s">
        <v>322</v>
      </c>
      <c r="I405" s="799"/>
      <c r="J405" s="800"/>
      <c r="K405" s="801" t="s">
        <v>323</v>
      </c>
      <c r="L405" s="799"/>
      <c r="M405" s="799"/>
      <c r="N405" s="802"/>
      <c r="P405" s="352"/>
      <c r="Q405" s="783"/>
      <c r="R405" s="784"/>
      <c r="S405" s="798" t="s">
        <v>321</v>
      </c>
      <c r="T405" s="799"/>
      <c r="U405" s="799"/>
      <c r="V405" s="799"/>
      <c r="W405" s="800"/>
      <c r="X405" s="801" t="s">
        <v>322</v>
      </c>
      <c r="Y405" s="799"/>
      <c r="Z405" s="800"/>
      <c r="AA405" s="801" t="s">
        <v>323</v>
      </c>
      <c r="AB405" s="799"/>
      <c r="AC405" s="799"/>
      <c r="AD405" s="802"/>
    </row>
    <row r="406" spans="1:30" s="351" customFormat="1" ht="24.75" customHeight="1" thickBot="1">
      <c r="A406" s="785"/>
      <c r="B406" s="786"/>
      <c r="C406" s="790"/>
      <c r="D406" s="791"/>
      <c r="E406" s="791"/>
      <c r="F406" s="791"/>
      <c r="G406" s="792"/>
      <c r="H406" s="793"/>
      <c r="I406" s="794"/>
      <c r="J406" s="795"/>
      <c r="K406" s="796"/>
      <c r="L406" s="791"/>
      <c r="M406" s="791"/>
      <c r="N406" s="797"/>
      <c r="P406" s="352"/>
      <c r="Q406" s="785"/>
      <c r="R406" s="786"/>
      <c r="S406" s="790"/>
      <c r="T406" s="791"/>
      <c r="U406" s="791"/>
      <c r="V406" s="791"/>
      <c r="W406" s="792"/>
      <c r="X406" s="793"/>
      <c r="Y406" s="794"/>
      <c r="Z406" s="795"/>
      <c r="AA406" s="796"/>
      <c r="AB406" s="791"/>
      <c r="AC406" s="791"/>
      <c r="AD406" s="797"/>
    </row>
    <row r="407" spans="1:30" s="351" customFormat="1" ht="15" customHeight="1">
      <c r="A407" s="763" t="s">
        <v>325</v>
      </c>
      <c r="B407" s="764"/>
      <c r="C407" s="366" t="s">
        <v>326</v>
      </c>
      <c r="D407" s="366"/>
      <c r="E407" s="767" t="s">
        <v>327</v>
      </c>
      <c r="F407" s="768"/>
      <c r="G407" s="769"/>
      <c r="H407" s="767" t="s">
        <v>322</v>
      </c>
      <c r="I407" s="769"/>
      <c r="J407" s="770" t="s">
        <v>264</v>
      </c>
      <c r="K407" s="771"/>
      <c r="L407" s="767" t="s">
        <v>328</v>
      </c>
      <c r="M407" s="768"/>
      <c r="N407" s="772"/>
      <c r="P407" s="352"/>
      <c r="Q407" s="763" t="s">
        <v>325</v>
      </c>
      <c r="R407" s="764"/>
      <c r="S407" s="366" t="s">
        <v>326</v>
      </c>
      <c r="T407" s="366"/>
      <c r="U407" s="767" t="s">
        <v>327</v>
      </c>
      <c r="V407" s="768"/>
      <c r="W407" s="769"/>
      <c r="X407" s="767" t="s">
        <v>322</v>
      </c>
      <c r="Y407" s="769"/>
      <c r="Z407" s="770" t="s">
        <v>264</v>
      </c>
      <c r="AA407" s="771"/>
      <c r="AB407" s="767" t="s">
        <v>328</v>
      </c>
      <c r="AC407" s="768"/>
      <c r="AD407" s="772"/>
    </row>
    <row r="408" spans="1:30" s="351" customFormat="1" ht="22.5" customHeight="1">
      <c r="A408" s="765"/>
      <c r="B408" s="766"/>
      <c r="C408" s="773"/>
      <c r="D408" s="774"/>
      <c r="E408" s="775"/>
      <c r="F408" s="776"/>
      <c r="G408" s="777"/>
      <c r="H408" s="741"/>
      <c r="I408" s="742"/>
      <c r="J408" s="778"/>
      <c r="K408" s="779"/>
      <c r="L408" s="775"/>
      <c r="M408" s="776"/>
      <c r="N408" s="780"/>
      <c r="P408" s="352"/>
      <c r="Q408" s="765"/>
      <c r="R408" s="766"/>
      <c r="S408" s="773"/>
      <c r="T408" s="774"/>
      <c r="U408" s="775"/>
      <c r="V408" s="776"/>
      <c r="W408" s="777"/>
      <c r="X408" s="741"/>
      <c r="Y408" s="742"/>
      <c r="Z408" s="778"/>
      <c r="AA408" s="779"/>
      <c r="AB408" s="775"/>
      <c r="AC408" s="776"/>
      <c r="AD408" s="780"/>
    </row>
    <row r="409" spans="1:30" s="351" customFormat="1" ht="22.5" customHeight="1">
      <c r="A409" s="765"/>
      <c r="B409" s="766"/>
      <c r="C409" s="773"/>
      <c r="D409" s="774"/>
      <c r="E409" s="775"/>
      <c r="F409" s="776"/>
      <c r="G409" s="777"/>
      <c r="H409" s="741"/>
      <c r="I409" s="742"/>
      <c r="J409" s="778"/>
      <c r="K409" s="779"/>
      <c r="L409" s="775"/>
      <c r="M409" s="776"/>
      <c r="N409" s="780"/>
      <c r="P409" s="352"/>
      <c r="Q409" s="765"/>
      <c r="R409" s="766"/>
      <c r="S409" s="773"/>
      <c r="T409" s="774"/>
      <c r="U409" s="775"/>
      <c r="V409" s="776"/>
      <c r="W409" s="777"/>
      <c r="X409" s="741"/>
      <c r="Y409" s="742"/>
      <c r="Z409" s="778"/>
      <c r="AA409" s="779"/>
      <c r="AB409" s="775"/>
      <c r="AC409" s="776"/>
      <c r="AD409" s="780"/>
    </row>
    <row r="410" spans="1:30" s="351" customFormat="1" ht="22.5" customHeight="1" thickBot="1">
      <c r="A410" s="765"/>
      <c r="B410" s="766"/>
      <c r="C410" s="761"/>
      <c r="D410" s="762"/>
      <c r="E410" s="738"/>
      <c r="F410" s="739"/>
      <c r="G410" s="740"/>
      <c r="H410" s="741"/>
      <c r="I410" s="742"/>
      <c r="J410" s="743"/>
      <c r="K410" s="744"/>
      <c r="L410" s="738"/>
      <c r="M410" s="739"/>
      <c r="N410" s="760"/>
      <c r="P410" s="352"/>
      <c r="Q410" s="765"/>
      <c r="R410" s="766"/>
      <c r="S410" s="761"/>
      <c r="T410" s="762"/>
      <c r="U410" s="738"/>
      <c r="V410" s="739"/>
      <c r="W410" s="740"/>
      <c r="X410" s="741"/>
      <c r="Y410" s="742"/>
      <c r="Z410" s="743"/>
      <c r="AA410" s="744"/>
      <c r="AB410" s="738"/>
      <c r="AC410" s="739"/>
      <c r="AD410" s="760"/>
    </row>
    <row r="411" spans="1:30" s="351" customFormat="1" ht="22.5" customHeight="1" thickBot="1">
      <c r="A411" s="758" t="s">
        <v>329</v>
      </c>
      <c r="B411" s="759"/>
      <c r="C411" s="748"/>
      <c r="D411" s="749"/>
      <c r="E411" s="750"/>
      <c r="F411" s="750"/>
      <c r="G411" s="751"/>
      <c r="H411" s="752" t="s">
        <v>330</v>
      </c>
      <c r="I411" s="753"/>
      <c r="J411" s="753"/>
      <c r="K411" s="754"/>
      <c r="L411" s="755"/>
      <c r="M411" s="756"/>
      <c r="N411" s="757"/>
      <c r="P411" s="352"/>
      <c r="Q411" s="758" t="s">
        <v>331</v>
      </c>
      <c r="R411" s="759"/>
      <c r="S411" s="748"/>
      <c r="T411" s="749"/>
      <c r="U411" s="750"/>
      <c r="V411" s="750"/>
      <c r="W411" s="751"/>
      <c r="X411" s="752" t="s">
        <v>330</v>
      </c>
      <c r="Y411" s="753"/>
      <c r="Z411" s="753"/>
      <c r="AA411" s="754"/>
      <c r="AB411" s="755"/>
      <c r="AC411" s="756"/>
      <c r="AD411" s="757"/>
    </row>
    <row r="412" spans="1:30" s="351" customFormat="1" ht="22.5" customHeight="1" thickBot="1">
      <c r="A412" s="729" t="s">
        <v>332</v>
      </c>
      <c r="B412" s="730"/>
      <c r="C412" s="730"/>
      <c r="D412" s="730"/>
      <c r="E412" s="730"/>
      <c r="F412" s="731"/>
      <c r="G412" s="732" t="s">
        <v>333</v>
      </c>
      <c r="H412" s="733"/>
      <c r="I412" s="734"/>
      <c r="J412" s="735"/>
      <c r="K412" s="732" t="s">
        <v>334</v>
      </c>
      <c r="L412" s="733"/>
      <c r="M412" s="736"/>
      <c r="N412" s="737"/>
      <c r="P412" s="352"/>
      <c r="Q412" s="729" t="s">
        <v>335</v>
      </c>
      <c r="R412" s="730"/>
      <c r="S412" s="730"/>
      <c r="T412" s="730"/>
      <c r="U412" s="731"/>
      <c r="V412" s="732" t="s">
        <v>333</v>
      </c>
      <c r="W412" s="733"/>
      <c r="X412" s="734"/>
      <c r="Y412" s="735"/>
      <c r="Z412" s="732"/>
      <c r="AA412" s="745"/>
      <c r="AB412" s="367"/>
      <c r="AC412" s="746"/>
      <c r="AD412" s="747"/>
    </row>
    <row r="413" spans="1:29" s="351" customFormat="1" ht="7.5" customHeight="1">
      <c r="A413" s="368"/>
      <c r="B413" s="368"/>
      <c r="C413" s="369"/>
      <c r="D413" s="369"/>
      <c r="E413" s="369"/>
      <c r="F413" s="369"/>
      <c r="G413" s="369"/>
      <c r="H413" s="369"/>
      <c r="I413" s="369"/>
      <c r="J413" s="369"/>
      <c r="K413" s="369"/>
      <c r="L413" s="369"/>
      <c r="M413" s="369"/>
      <c r="N413" s="725"/>
      <c r="P413" s="352"/>
      <c r="Q413" s="370"/>
      <c r="R413" s="370"/>
      <c r="S413" s="371"/>
      <c r="T413" s="371"/>
      <c r="U413" s="371"/>
      <c r="V413" s="371"/>
      <c r="W413" s="370"/>
      <c r="X413" s="371"/>
      <c r="Y413" s="371"/>
      <c r="Z413" s="371"/>
      <c r="AA413" s="372"/>
      <c r="AB413" s="727"/>
      <c r="AC413" s="727"/>
    </row>
    <row r="414" spans="1:29" s="351" customFormat="1" ht="13.5">
      <c r="A414" s="373" t="s">
        <v>336</v>
      </c>
      <c r="B414" s="373"/>
      <c r="C414" s="374"/>
      <c r="D414" s="374"/>
      <c r="E414" s="374"/>
      <c r="F414" s="374"/>
      <c r="G414" s="374"/>
      <c r="H414" s="374"/>
      <c r="I414" s="374"/>
      <c r="J414" s="374"/>
      <c r="K414" s="374"/>
      <c r="N414" s="726"/>
      <c r="P414" s="352"/>
      <c r="Q414" s="373" t="s">
        <v>336</v>
      </c>
      <c r="R414" s="373"/>
      <c r="S414" s="374"/>
      <c r="T414" s="371"/>
      <c r="U414" s="371"/>
      <c r="V414" s="371"/>
      <c r="W414" s="371"/>
      <c r="X414" s="371"/>
      <c r="Y414" s="371"/>
      <c r="Z414" s="371"/>
      <c r="AA414" s="372"/>
      <c r="AB414" s="728"/>
      <c r="AC414" s="728"/>
    </row>
    <row r="415" spans="1:29" s="351" customFormat="1" ht="13.5">
      <c r="A415" s="373" t="s">
        <v>337</v>
      </c>
      <c r="B415" s="373"/>
      <c r="C415" s="374"/>
      <c r="D415" s="374"/>
      <c r="E415" s="374"/>
      <c r="F415" s="374"/>
      <c r="G415" s="374"/>
      <c r="H415" s="373"/>
      <c r="I415" s="374"/>
      <c r="J415" s="374"/>
      <c r="K415" s="374"/>
      <c r="N415" s="726"/>
      <c r="P415" s="352"/>
      <c r="Q415" s="373" t="s">
        <v>337</v>
      </c>
      <c r="R415" s="373"/>
      <c r="S415" s="374"/>
      <c r="T415" s="372"/>
      <c r="U415" s="372"/>
      <c r="V415" s="372"/>
      <c r="W415" s="372"/>
      <c r="X415" s="372"/>
      <c r="Y415" s="372"/>
      <c r="Z415" s="372"/>
      <c r="AA415" s="372"/>
      <c r="AB415" s="728"/>
      <c r="AC415" s="728"/>
    </row>
    <row r="416" spans="1:29" s="351" customFormat="1" ht="67.5" customHeight="1">
      <c r="A416" s="373"/>
      <c r="B416" s="373"/>
      <c r="C416" s="374"/>
      <c r="D416" s="374"/>
      <c r="E416" s="374"/>
      <c r="F416" s="374"/>
      <c r="G416" s="374"/>
      <c r="H416" s="374"/>
      <c r="I416" s="374"/>
      <c r="J416" s="374"/>
      <c r="K416" s="374"/>
      <c r="N416" s="726"/>
      <c r="P416" s="352"/>
      <c r="AB416" s="728"/>
      <c r="AC416" s="728"/>
    </row>
    <row r="417" spans="1:29" s="351" customFormat="1" ht="42" customHeight="1">
      <c r="A417" s="803" t="s">
        <v>309</v>
      </c>
      <c r="B417" s="803"/>
      <c r="C417" s="803"/>
      <c r="D417" s="803"/>
      <c r="E417" s="803"/>
      <c r="F417" s="803"/>
      <c r="G417" s="803"/>
      <c r="H417" s="803"/>
      <c r="I417" s="803"/>
      <c r="J417" s="803"/>
      <c r="K417" s="803"/>
      <c r="L417" s="803"/>
      <c r="M417" s="803"/>
      <c r="N417" s="803"/>
      <c r="P417" s="352"/>
      <c r="Q417" s="803" t="s">
        <v>310</v>
      </c>
      <c r="R417" s="803"/>
      <c r="S417" s="803"/>
      <c r="T417" s="803"/>
      <c r="U417" s="803"/>
      <c r="V417" s="803"/>
      <c r="W417" s="803"/>
      <c r="X417" s="803"/>
      <c r="Y417" s="803"/>
      <c r="Z417" s="803"/>
      <c r="AA417" s="803"/>
      <c r="AB417" s="803"/>
      <c r="AC417" s="803"/>
    </row>
    <row r="418" spans="1:29" s="351" customFormat="1" ht="23.25" customHeight="1" thickBot="1">
      <c r="A418" s="353"/>
      <c r="B418" s="354"/>
      <c r="D418" s="804"/>
      <c r="E418" s="804"/>
      <c r="F418" s="804"/>
      <c r="G418" s="804"/>
      <c r="H418" s="804"/>
      <c r="I418" s="804"/>
      <c r="J418" s="804"/>
      <c r="K418" s="804"/>
      <c r="L418" s="805" t="s">
        <v>255</v>
      </c>
      <c r="M418" s="805"/>
      <c r="N418" s="805"/>
      <c r="P418" s="352"/>
      <c r="Q418" s="806"/>
      <c r="R418" s="806"/>
      <c r="S418" s="806"/>
      <c r="T418" s="804"/>
      <c r="U418" s="804"/>
      <c r="V418" s="804"/>
      <c r="W418" s="804"/>
      <c r="X418" s="804"/>
      <c r="Y418" s="804"/>
      <c r="Z418" s="804"/>
      <c r="AA418" s="805" t="s">
        <v>255</v>
      </c>
      <c r="AB418" s="805"/>
      <c r="AC418" s="805"/>
    </row>
    <row r="419" spans="1:30" s="358" customFormat="1" ht="15" customHeight="1">
      <c r="A419" s="355" t="s">
        <v>311</v>
      </c>
      <c r="B419" s="356"/>
      <c r="C419" s="357" t="s">
        <v>271</v>
      </c>
      <c r="D419" s="807">
        <f>'②選手情報入力'!$E$35</f>
        <v>0</v>
      </c>
      <c r="E419" s="808"/>
      <c r="F419" s="808"/>
      <c r="G419" s="808"/>
      <c r="H419" s="809"/>
      <c r="I419" s="814" t="s">
        <v>312</v>
      </c>
      <c r="J419" s="815"/>
      <c r="K419" s="817">
        <f>'①団体情報入力'!$D$5</f>
        <v>0</v>
      </c>
      <c r="L419" s="818"/>
      <c r="M419" s="818"/>
      <c r="N419" s="819"/>
      <c r="P419" s="359"/>
      <c r="Q419" s="355" t="s">
        <v>311</v>
      </c>
      <c r="R419" s="356"/>
      <c r="S419" s="357" t="s">
        <v>271</v>
      </c>
      <c r="T419" s="807">
        <f>'②選手情報入力'!$E$35</f>
        <v>0</v>
      </c>
      <c r="U419" s="808"/>
      <c r="V419" s="808"/>
      <c r="W419" s="808"/>
      <c r="X419" s="809"/>
      <c r="Y419" s="814" t="s">
        <v>312</v>
      </c>
      <c r="Z419" s="815"/>
      <c r="AA419" s="817">
        <f>'①団体情報入力'!$D$5</f>
        <v>0</v>
      </c>
      <c r="AB419" s="818"/>
      <c r="AC419" s="818"/>
      <c r="AD419" s="819"/>
    </row>
    <row r="420" spans="1:30" s="351" customFormat="1" ht="35.25" customHeight="1" thickBot="1">
      <c r="A420" s="810">
        <f>IF('②選手情報入力'!$B$35="","",'②選手情報入力'!$B$35)</f>
      </c>
      <c r="B420" s="811"/>
      <c r="C420" s="360" t="s">
        <v>286</v>
      </c>
      <c r="D420" s="812">
        <f>'②選手情報入力'!$D$35</f>
        <v>0</v>
      </c>
      <c r="E420" s="813"/>
      <c r="F420" s="813"/>
      <c r="G420" s="813"/>
      <c r="H420" s="811"/>
      <c r="I420" s="758"/>
      <c r="J420" s="816"/>
      <c r="K420" s="820"/>
      <c r="L420" s="821"/>
      <c r="M420" s="821"/>
      <c r="N420" s="822"/>
      <c r="P420" s="352"/>
      <c r="Q420" s="810">
        <f>IF('②選手情報入力'!$B$35="","",'②選手情報入力'!$B$35)</f>
      </c>
      <c r="R420" s="811"/>
      <c r="S420" s="360" t="s">
        <v>286</v>
      </c>
      <c r="T420" s="812">
        <f>'②選手情報入力'!$D$35</f>
        <v>0</v>
      </c>
      <c r="U420" s="813"/>
      <c r="V420" s="813"/>
      <c r="W420" s="813"/>
      <c r="X420" s="811"/>
      <c r="Y420" s="758"/>
      <c r="Z420" s="816"/>
      <c r="AA420" s="820"/>
      <c r="AB420" s="821"/>
      <c r="AC420" s="821"/>
      <c r="AD420" s="822"/>
    </row>
    <row r="421" spans="1:30" s="351" customFormat="1" ht="30" customHeight="1">
      <c r="A421" s="781" t="s">
        <v>313</v>
      </c>
      <c r="B421" s="782"/>
      <c r="C421" s="781" t="s">
        <v>314</v>
      </c>
      <c r="D421" s="782"/>
      <c r="E421" s="787">
        <f>'②選手情報入力'!$J$35</f>
        <v>0</v>
      </c>
      <c r="F421" s="787"/>
      <c r="G421" s="361" t="s">
        <v>315</v>
      </c>
      <c r="H421" s="788" t="s">
        <v>316</v>
      </c>
      <c r="I421" s="782"/>
      <c r="J421" s="789"/>
      <c r="K421" s="362"/>
      <c r="L421" s="363" t="s">
        <v>317</v>
      </c>
      <c r="M421" s="364"/>
      <c r="N421" s="365" t="s">
        <v>318</v>
      </c>
      <c r="P421" s="352"/>
      <c r="Q421" s="781" t="s">
        <v>313</v>
      </c>
      <c r="R421" s="782"/>
      <c r="S421" s="781" t="s">
        <v>314</v>
      </c>
      <c r="T421" s="782"/>
      <c r="U421" s="787">
        <f>'②選手情報入力'!$J$35</f>
        <v>0</v>
      </c>
      <c r="V421" s="787"/>
      <c r="W421" s="361" t="s">
        <v>315</v>
      </c>
      <c r="X421" s="788" t="s">
        <v>316</v>
      </c>
      <c r="Y421" s="782"/>
      <c r="Z421" s="789"/>
      <c r="AA421" s="362"/>
      <c r="AB421" s="363" t="s">
        <v>317</v>
      </c>
      <c r="AC421" s="364"/>
      <c r="AD421" s="365" t="s">
        <v>318</v>
      </c>
    </row>
    <row r="422" spans="1:30" s="351" customFormat="1" ht="15.75" customHeight="1">
      <c r="A422" s="783"/>
      <c r="B422" s="784"/>
      <c r="C422" s="798" t="s">
        <v>321</v>
      </c>
      <c r="D422" s="799"/>
      <c r="E422" s="799"/>
      <c r="F422" s="799"/>
      <c r="G422" s="800"/>
      <c r="H422" s="801" t="s">
        <v>322</v>
      </c>
      <c r="I422" s="799"/>
      <c r="J422" s="800"/>
      <c r="K422" s="801" t="s">
        <v>323</v>
      </c>
      <c r="L422" s="799"/>
      <c r="M422" s="799"/>
      <c r="N422" s="802"/>
      <c r="P422" s="352"/>
      <c r="Q422" s="783"/>
      <c r="R422" s="784"/>
      <c r="S422" s="798" t="s">
        <v>321</v>
      </c>
      <c r="T422" s="799"/>
      <c r="U422" s="799"/>
      <c r="V422" s="799"/>
      <c r="W422" s="800"/>
      <c r="X422" s="801" t="s">
        <v>322</v>
      </c>
      <c r="Y422" s="799"/>
      <c r="Z422" s="800"/>
      <c r="AA422" s="801" t="s">
        <v>323</v>
      </c>
      <c r="AB422" s="799"/>
      <c r="AC422" s="799"/>
      <c r="AD422" s="802"/>
    </row>
    <row r="423" spans="1:30" s="351" customFormat="1" ht="24.75" customHeight="1" thickBot="1">
      <c r="A423" s="785"/>
      <c r="B423" s="786"/>
      <c r="C423" s="790"/>
      <c r="D423" s="791"/>
      <c r="E423" s="791"/>
      <c r="F423" s="791"/>
      <c r="G423" s="792"/>
      <c r="H423" s="793"/>
      <c r="I423" s="794"/>
      <c r="J423" s="795"/>
      <c r="K423" s="796"/>
      <c r="L423" s="791"/>
      <c r="M423" s="791"/>
      <c r="N423" s="797"/>
      <c r="P423" s="352"/>
      <c r="Q423" s="785"/>
      <c r="R423" s="786"/>
      <c r="S423" s="790"/>
      <c r="T423" s="791"/>
      <c r="U423" s="791"/>
      <c r="V423" s="791"/>
      <c r="W423" s="792"/>
      <c r="X423" s="793"/>
      <c r="Y423" s="794"/>
      <c r="Z423" s="795"/>
      <c r="AA423" s="796"/>
      <c r="AB423" s="791"/>
      <c r="AC423" s="791"/>
      <c r="AD423" s="797"/>
    </row>
    <row r="424" spans="1:30" s="351" customFormat="1" ht="15" customHeight="1">
      <c r="A424" s="763" t="s">
        <v>325</v>
      </c>
      <c r="B424" s="764"/>
      <c r="C424" s="366" t="s">
        <v>326</v>
      </c>
      <c r="D424" s="366"/>
      <c r="E424" s="767" t="s">
        <v>327</v>
      </c>
      <c r="F424" s="768"/>
      <c r="G424" s="769"/>
      <c r="H424" s="767" t="s">
        <v>322</v>
      </c>
      <c r="I424" s="769"/>
      <c r="J424" s="770" t="s">
        <v>264</v>
      </c>
      <c r="K424" s="771"/>
      <c r="L424" s="767" t="s">
        <v>328</v>
      </c>
      <c r="M424" s="768"/>
      <c r="N424" s="772"/>
      <c r="P424" s="352"/>
      <c r="Q424" s="763" t="s">
        <v>325</v>
      </c>
      <c r="R424" s="764"/>
      <c r="S424" s="366" t="s">
        <v>326</v>
      </c>
      <c r="T424" s="366"/>
      <c r="U424" s="767" t="s">
        <v>327</v>
      </c>
      <c r="V424" s="768"/>
      <c r="W424" s="769"/>
      <c r="X424" s="767" t="s">
        <v>322</v>
      </c>
      <c r="Y424" s="769"/>
      <c r="Z424" s="770" t="s">
        <v>264</v>
      </c>
      <c r="AA424" s="771"/>
      <c r="AB424" s="767" t="s">
        <v>328</v>
      </c>
      <c r="AC424" s="768"/>
      <c r="AD424" s="772"/>
    </row>
    <row r="425" spans="1:30" s="351" customFormat="1" ht="22.5" customHeight="1">
      <c r="A425" s="765"/>
      <c r="B425" s="766"/>
      <c r="C425" s="773"/>
      <c r="D425" s="774"/>
      <c r="E425" s="775"/>
      <c r="F425" s="776"/>
      <c r="G425" s="777"/>
      <c r="H425" s="741"/>
      <c r="I425" s="742"/>
      <c r="J425" s="778"/>
      <c r="K425" s="779"/>
      <c r="L425" s="775"/>
      <c r="M425" s="776"/>
      <c r="N425" s="780"/>
      <c r="P425" s="352"/>
      <c r="Q425" s="765"/>
      <c r="R425" s="766"/>
      <c r="S425" s="773"/>
      <c r="T425" s="774"/>
      <c r="U425" s="775"/>
      <c r="V425" s="776"/>
      <c r="W425" s="777"/>
      <c r="X425" s="741"/>
      <c r="Y425" s="742"/>
      <c r="Z425" s="778"/>
      <c r="AA425" s="779"/>
      <c r="AB425" s="775"/>
      <c r="AC425" s="776"/>
      <c r="AD425" s="780"/>
    </row>
    <row r="426" spans="1:30" s="351" customFormat="1" ht="22.5" customHeight="1">
      <c r="A426" s="765"/>
      <c r="B426" s="766"/>
      <c r="C426" s="773"/>
      <c r="D426" s="774"/>
      <c r="E426" s="775"/>
      <c r="F426" s="776"/>
      <c r="G426" s="777"/>
      <c r="H426" s="741"/>
      <c r="I426" s="742"/>
      <c r="J426" s="778"/>
      <c r="K426" s="779"/>
      <c r="L426" s="775"/>
      <c r="M426" s="776"/>
      <c r="N426" s="780"/>
      <c r="P426" s="352"/>
      <c r="Q426" s="765"/>
      <c r="R426" s="766"/>
      <c r="S426" s="773"/>
      <c r="T426" s="774"/>
      <c r="U426" s="775"/>
      <c r="V426" s="776"/>
      <c r="W426" s="777"/>
      <c r="X426" s="741"/>
      <c r="Y426" s="742"/>
      <c r="Z426" s="778"/>
      <c r="AA426" s="779"/>
      <c r="AB426" s="775"/>
      <c r="AC426" s="776"/>
      <c r="AD426" s="780"/>
    </row>
    <row r="427" spans="1:30" s="351" customFormat="1" ht="22.5" customHeight="1" thickBot="1">
      <c r="A427" s="765"/>
      <c r="B427" s="766"/>
      <c r="C427" s="761"/>
      <c r="D427" s="762"/>
      <c r="E427" s="738"/>
      <c r="F427" s="739"/>
      <c r="G427" s="740"/>
      <c r="H427" s="741"/>
      <c r="I427" s="742"/>
      <c r="J427" s="743"/>
      <c r="K427" s="744"/>
      <c r="L427" s="738"/>
      <c r="M427" s="739"/>
      <c r="N427" s="760"/>
      <c r="P427" s="352"/>
      <c r="Q427" s="765"/>
      <c r="R427" s="766"/>
      <c r="S427" s="761"/>
      <c r="T427" s="762"/>
      <c r="U427" s="738"/>
      <c r="V427" s="739"/>
      <c r="W427" s="740"/>
      <c r="X427" s="741"/>
      <c r="Y427" s="742"/>
      <c r="Z427" s="743"/>
      <c r="AA427" s="744"/>
      <c r="AB427" s="738"/>
      <c r="AC427" s="739"/>
      <c r="AD427" s="760"/>
    </row>
    <row r="428" spans="1:30" s="351" customFormat="1" ht="22.5" customHeight="1" thickBot="1">
      <c r="A428" s="758" t="s">
        <v>329</v>
      </c>
      <c r="B428" s="759"/>
      <c r="C428" s="748"/>
      <c r="D428" s="749"/>
      <c r="E428" s="750"/>
      <c r="F428" s="750"/>
      <c r="G428" s="751"/>
      <c r="H428" s="752" t="s">
        <v>330</v>
      </c>
      <c r="I428" s="753"/>
      <c r="J428" s="753"/>
      <c r="K428" s="754"/>
      <c r="L428" s="755"/>
      <c r="M428" s="756"/>
      <c r="N428" s="757"/>
      <c r="P428" s="352"/>
      <c r="Q428" s="758" t="s">
        <v>331</v>
      </c>
      <c r="R428" s="759"/>
      <c r="S428" s="748"/>
      <c r="T428" s="749"/>
      <c r="U428" s="750"/>
      <c r="V428" s="750"/>
      <c r="W428" s="751"/>
      <c r="X428" s="752" t="s">
        <v>330</v>
      </c>
      <c r="Y428" s="753"/>
      <c r="Z428" s="753"/>
      <c r="AA428" s="754"/>
      <c r="AB428" s="755"/>
      <c r="AC428" s="756"/>
      <c r="AD428" s="757"/>
    </row>
    <row r="429" spans="1:30" s="351" customFormat="1" ht="22.5" customHeight="1" thickBot="1">
      <c r="A429" s="729" t="s">
        <v>332</v>
      </c>
      <c r="B429" s="730"/>
      <c r="C429" s="730"/>
      <c r="D429" s="730"/>
      <c r="E429" s="730"/>
      <c r="F429" s="731"/>
      <c r="G429" s="732" t="s">
        <v>333</v>
      </c>
      <c r="H429" s="733"/>
      <c r="I429" s="734"/>
      <c r="J429" s="735"/>
      <c r="K429" s="732" t="s">
        <v>334</v>
      </c>
      <c r="L429" s="733"/>
      <c r="M429" s="736"/>
      <c r="N429" s="737"/>
      <c r="P429" s="352"/>
      <c r="Q429" s="729" t="s">
        <v>335</v>
      </c>
      <c r="R429" s="730"/>
      <c r="S429" s="730"/>
      <c r="T429" s="730"/>
      <c r="U429" s="731"/>
      <c r="V429" s="732" t="s">
        <v>333</v>
      </c>
      <c r="W429" s="733"/>
      <c r="X429" s="734"/>
      <c r="Y429" s="735"/>
      <c r="Z429" s="732"/>
      <c r="AA429" s="745"/>
      <c r="AB429" s="367"/>
      <c r="AC429" s="746"/>
      <c r="AD429" s="747"/>
    </row>
    <row r="430" spans="1:29" s="351" customFormat="1" ht="7.5" customHeight="1">
      <c r="A430" s="368"/>
      <c r="B430" s="368"/>
      <c r="C430" s="369"/>
      <c r="D430" s="369"/>
      <c r="E430" s="369"/>
      <c r="F430" s="369"/>
      <c r="G430" s="369"/>
      <c r="H430" s="369"/>
      <c r="I430" s="369"/>
      <c r="J430" s="369"/>
      <c r="K430" s="369"/>
      <c r="L430" s="369"/>
      <c r="M430" s="369"/>
      <c r="N430" s="328"/>
      <c r="P430" s="352"/>
      <c r="Q430" s="370"/>
      <c r="R430" s="370"/>
      <c r="S430" s="371"/>
      <c r="T430" s="371"/>
      <c r="U430" s="371"/>
      <c r="V430" s="371"/>
      <c r="W430" s="370"/>
      <c r="X430" s="371"/>
      <c r="Y430" s="371"/>
      <c r="Z430" s="371"/>
      <c r="AA430" s="372"/>
      <c r="AB430" s="328"/>
      <c r="AC430" s="328"/>
    </row>
    <row r="431" spans="1:29" s="351" customFormat="1" ht="13.5">
      <c r="A431" s="373" t="s">
        <v>336</v>
      </c>
      <c r="B431" s="373"/>
      <c r="C431" s="374"/>
      <c r="D431" s="374"/>
      <c r="E431" s="374"/>
      <c r="F431" s="374"/>
      <c r="G431" s="374"/>
      <c r="H431" s="374"/>
      <c r="I431" s="374"/>
      <c r="J431" s="374"/>
      <c r="K431" s="374"/>
      <c r="N431" s="328"/>
      <c r="P431" s="352"/>
      <c r="Q431" s="373" t="s">
        <v>336</v>
      </c>
      <c r="R431" s="373"/>
      <c r="S431" s="374"/>
      <c r="T431" s="371"/>
      <c r="U431" s="371"/>
      <c r="V431" s="371"/>
      <c r="W431" s="371"/>
      <c r="X431" s="371"/>
      <c r="Y431" s="371"/>
      <c r="Z431" s="371"/>
      <c r="AA431" s="372"/>
      <c r="AB431" s="328"/>
      <c r="AC431" s="328"/>
    </row>
    <row r="432" spans="1:29" s="351" customFormat="1" ht="13.5">
      <c r="A432" s="373" t="s">
        <v>337</v>
      </c>
      <c r="B432" s="373"/>
      <c r="C432" s="374"/>
      <c r="D432" s="374"/>
      <c r="E432" s="374"/>
      <c r="F432" s="374"/>
      <c r="G432" s="374"/>
      <c r="H432" s="373"/>
      <c r="I432" s="374"/>
      <c r="J432" s="374"/>
      <c r="K432" s="374"/>
      <c r="N432" s="328"/>
      <c r="P432" s="352"/>
      <c r="Q432" s="373" t="s">
        <v>337</v>
      </c>
      <c r="R432" s="373"/>
      <c r="S432" s="374"/>
      <c r="T432" s="372"/>
      <c r="U432" s="372"/>
      <c r="V432" s="372"/>
      <c r="W432" s="372"/>
      <c r="X432" s="372"/>
      <c r="Y432" s="372"/>
      <c r="Z432" s="372"/>
      <c r="AA432" s="372"/>
      <c r="AB432" s="328"/>
      <c r="AC432" s="328"/>
    </row>
    <row r="433" spans="1:29" s="351" customFormat="1" ht="42" customHeight="1">
      <c r="A433" s="803" t="s">
        <v>309</v>
      </c>
      <c r="B433" s="803"/>
      <c r="C433" s="803"/>
      <c r="D433" s="803"/>
      <c r="E433" s="803"/>
      <c r="F433" s="803"/>
      <c r="G433" s="803"/>
      <c r="H433" s="803"/>
      <c r="I433" s="803"/>
      <c r="J433" s="803"/>
      <c r="K433" s="803"/>
      <c r="L433" s="803"/>
      <c r="M433" s="803"/>
      <c r="N433" s="803"/>
      <c r="P433" s="352"/>
      <c r="Q433" s="803" t="s">
        <v>310</v>
      </c>
      <c r="R433" s="803"/>
      <c r="S433" s="803"/>
      <c r="T433" s="803"/>
      <c r="U433" s="803"/>
      <c r="V433" s="803"/>
      <c r="W433" s="803"/>
      <c r="X433" s="803"/>
      <c r="Y433" s="803"/>
      <c r="Z433" s="803"/>
      <c r="AA433" s="803"/>
      <c r="AB433" s="803"/>
      <c r="AC433" s="803"/>
    </row>
    <row r="434" spans="1:29" s="351" customFormat="1" ht="23.25" customHeight="1" thickBot="1">
      <c r="A434" s="353"/>
      <c r="B434" s="354"/>
      <c r="D434" s="804"/>
      <c r="E434" s="804"/>
      <c r="F434" s="804"/>
      <c r="G434" s="804"/>
      <c r="H434" s="804"/>
      <c r="I434" s="804"/>
      <c r="J434" s="804"/>
      <c r="K434" s="804"/>
      <c r="L434" s="805" t="s">
        <v>255</v>
      </c>
      <c r="M434" s="805"/>
      <c r="N434" s="805"/>
      <c r="P434" s="352"/>
      <c r="Q434" s="806"/>
      <c r="R434" s="806"/>
      <c r="S434" s="806"/>
      <c r="T434" s="804"/>
      <c r="U434" s="804"/>
      <c r="V434" s="804"/>
      <c r="W434" s="804"/>
      <c r="X434" s="804"/>
      <c r="Y434" s="804"/>
      <c r="Z434" s="804"/>
      <c r="AA434" s="805" t="s">
        <v>255</v>
      </c>
      <c r="AB434" s="805"/>
      <c r="AC434" s="805"/>
    </row>
    <row r="435" spans="1:30" s="358" customFormat="1" ht="15" customHeight="1">
      <c r="A435" s="355" t="s">
        <v>311</v>
      </c>
      <c r="B435" s="356"/>
      <c r="C435" s="357" t="s">
        <v>271</v>
      </c>
      <c r="D435" s="807">
        <f>'②選手情報入力'!$E$36</f>
        <v>0</v>
      </c>
      <c r="E435" s="808"/>
      <c r="F435" s="808"/>
      <c r="G435" s="808"/>
      <c r="H435" s="809"/>
      <c r="I435" s="814" t="s">
        <v>312</v>
      </c>
      <c r="J435" s="815"/>
      <c r="K435" s="817">
        <f>'①団体情報入力'!$D$5</f>
        <v>0</v>
      </c>
      <c r="L435" s="818"/>
      <c r="M435" s="818"/>
      <c r="N435" s="819"/>
      <c r="P435" s="359"/>
      <c r="Q435" s="355" t="s">
        <v>311</v>
      </c>
      <c r="R435" s="356"/>
      <c r="S435" s="357" t="s">
        <v>271</v>
      </c>
      <c r="T435" s="807">
        <f>'②選手情報入力'!$E$36</f>
        <v>0</v>
      </c>
      <c r="U435" s="808"/>
      <c r="V435" s="808"/>
      <c r="W435" s="808"/>
      <c r="X435" s="809"/>
      <c r="Y435" s="814" t="s">
        <v>312</v>
      </c>
      <c r="Z435" s="815"/>
      <c r="AA435" s="817">
        <f>'①団体情報入力'!$D$5</f>
        <v>0</v>
      </c>
      <c r="AB435" s="818"/>
      <c r="AC435" s="818"/>
      <c r="AD435" s="819"/>
    </row>
    <row r="436" spans="1:30" s="351" customFormat="1" ht="35.25" customHeight="1" thickBot="1">
      <c r="A436" s="810">
        <f>IF('②選手情報入力'!$B$36="","",'②選手情報入力'!$B$36)</f>
      </c>
      <c r="B436" s="811"/>
      <c r="C436" s="360" t="s">
        <v>286</v>
      </c>
      <c r="D436" s="812">
        <f>'②選手情報入力'!$D$36</f>
        <v>0</v>
      </c>
      <c r="E436" s="813"/>
      <c r="F436" s="813"/>
      <c r="G436" s="813"/>
      <c r="H436" s="811"/>
      <c r="I436" s="758"/>
      <c r="J436" s="816"/>
      <c r="K436" s="820"/>
      <c r="L436" s="821"/>
      <c r="M436" s="821"/>
      <c r="N436" s="822"/>
      <c r="P436" s="352"/>
      <c r="Q436" s="810">
        <f>IF('②選手情報入力'!$B$36="","",'②選手情報入力'!$B$36)</f>
      </c>
      <c r="R436" s="811"/>
      <c r="S436" s="360" t="s">
        <v>286</v>
      </c>
      <c r="T436" s="812">
        <f>'②選手情報入力'!$D$36</f>
        <v>0</v>
      </c>
      <c r="U436" s="813"/>
      <c r="V436" s="813"/>
      <c r="W436" s="813"/>
      <c r="X436" s="811"/>
      <c r="Y436" s="758"/>
      <c r="Z436" s="816"/>
      <c r="AA436" s="820"/>
      <c r="AB436" s="821"/>
      <c r="AC436" s="821"/>
      <c r="AD436" s="822"/>
    </row>
    <row r="437" spans="1:30" s="351" customFormat="1" ht="30" customHeight="1">
      <c r="A437" s="781" t="s">
        <v>313</v>
      </c>
      <c r="B437" s="782"/>
      <c r="C437" s="781" t="s">
        <v>314</v>
      </c>
      <c r="D437" s="782"/>
      <c r="E437" s="787">
        <f>'②選手情報入力'!$J$36</f>
        <v>0</v>
      </c>
      <c r="F437" s="787"/>
      <c r="G437" s="361" t="s">
        <v>315</v>
      </c>
      <c r="H437" s="788" t="s">
        <v>316</v>
      </c>
      <c r="I437" s="782"/>
      <c r="J437" s="789"/>
      <c r="K437" s="362"/>
      <c r="L437" s="363" t="s">
        <v>317</v>
      </c>
      <c r="M437" s="364"/>
      <c r="N437" s="365" t="s">
        <v>318</v>
      </c>
      <c r="P437" s="352"/>
      <c r="Q437" s="781" t="s">
        <v>313</v>
      </c>
      <c r="R437" s="782"/>
      <c r="S437" s="781" t="s">
        <v>314</v>
      </c>
      <c r="T437" s="782"/>
      <c r="U437" s="787">
        <f>'②選手情報入力'!$J$36</f>
        <v>0</v>
      </c>
      <c r="V437" s="787"/>
      <c r="W437" s="361" t="s">
        <v>315</v>
      </c>
      <c r="X437" s="788" t="s">
        <v>316</v>
      </c>
      <c r="Y437" s="782"/>
      <c r="Z437" s="789"/>
      <c r="AA437" s="362"/>
      <c r="AB437" s="363" t="s">
        <v>317</v>
      </c>
      <c r="AC437" s="364"/>
      <c r="AD437" s="365" t="s">
        <v>318</v>
      </c>
    </row>
    <row r="438" spans="1:30" s="351" customFormat="1" ht="15.75" customHeight="1">
      <c r="A438" s="783"/>
      <c r="B438" s="784"/>
      <c r="C438" s="798" t="s">
        <v>321</v>
      </c>
      <c r="D438" s="799"/>
      <c r="E438" s="799"/>
      <c r="F438" s="799"/>
      <c r="G438" s="800"/>
      <c r="H438" s="801" t="s">
        <v>322</v>
      </c>
      <c r="I438" s="799"/>
      <c r="J438" s="800"/>
      <c r="K438" s="801" t="s">
        <v>323</v>
      </c>
      <c r="L438" s="799"/>
      <c r="M438" s="799"/>
      <c r="N438" s="802"/>
      <c r="P438" s="352"/>
      <c r="Q438" s="783"/>
      <c r="R438" s="784"/>
      <c r="S438" s="798" t="s">
        <v>321</v>
      </c>
      <c r="T438" s="799"/>
      <c r="U438" s="799"/>
      <c r="V438" s="799"/>
      <c r="W438" s="800"/>
      <c r="X438" s="801" t="s">
        <v>322</v>
      </c>
      <c r="Y438" s="799"/>
      <c r="Z438" s="800"/>
      <c r="AA438" s="801" t="s">
        <v>323</v>
      </c>
      <c r="AB438" s="799"/>
      <c r="AC438" s="799"/>
      <c r="AD438" s="802"/>
    </row>
    <row r="439" spans="1:30" s="351" customFormat="1" ht="24.75" customHeight="1" thickBot="1">
      <c r="A439" s="785"/>
      <c r="B439" s="786"/>
      <c r="C439" s="790"/>
      <c r="D439" s="791"/>
      <c r="E439" s="791"/>
      <c r="F439" s="791"/>
      <c r="G439" s="792"/>
      <c r="H439" s="793"/>
      <c r="I439" s="794"/>
      <c r="J439" s="795"/>
      <c r="K439" s="796"/>
      <c r="L439" s="791"/>
      <c r="M439" s="791"/>
      <c r="N439" s="797"/>
      <c r="P439" s="352"/>
      <c r="Q439" s="785"/>
      <c r="R439" s="786"/>
      <c r="S439" s="790"/>
      <c r="T439" s="791"/>
      <c r="U439" s="791"/>
      <c r="V439" s="791"/>
      <c r="W439" s="792"/>
      <c r="X439" s="793"/>
      <c r="Y439" s="794"/>
      <c r="Z439" s="795"/>
      <c r="AA439" s="796"/>
      <c r="AB439" s="791"/>
      <c r="AC439" s="791"/>
      <c r="AD439" s="797"/>
    </row>
    <row r="440" spans="1:30" s="351" customFormat="1" ht="15" customHeight="1">
      <c r="A440" s="763" t="s">
        <v>325</v>
      </c>
      <c r="B440" s="764"/>
      <c r="C440" s="366" t="s">
        <v>326</v>
      </c>
      <c r="D440" s="366"/>
      <c r="E440" s="767" t="s">
        <v>327</v>
      </c>
      <c r="F440" s="768"/>
      <c r="G440" s="769"/>
      <c r="H440" s="767" t="s">
        <v>322</v>
      </c>
      <c r="I440" s="769"/>
      <c r="J440" s="770" t="s">
        <v>264</v>
      </c>
      <c r="K440" s="771"/>
      <c r="L440" s="767" t="s">
        <v>328</v>
      </c>
      <c r="M440" s="768"/>
      <c r="N440" s="772"/>
      <c r="P440" s="352"/>
      <c r="Q440" s="763" t="s">
        <v>325</v>
      </c>
      <c r="R440" s="764"/>
      <c r="S440" s="366" t="s">
        <v>326</v>
      </c>
      <c r="T440" s="366"/>
      <c r="U440" s="767" t="s">
        <v>327</v>
      </c>
      <c r="V440" s="768"/>
      <c r="W440" s="769"/>
      <c r="X440" s="767" t="s">
        <v>322</v>
      </c>
      <c r="Y440" s="769"/>
      <c r="Z440" s="770" t="s">
        <v>264</v>
      </c>
      <c r="AA440" s="771"/>
      <c r="AB440" s="767" t="s">
        <v>328</v>
      </c>
      <c r="AC440" s="768"/>
      <c r="AD440" s="772"/>
    </row>
    <row r="441" spans="1:30" s="351" customFormat="1" ht="22.5" customHeight="1">
      <c r="A441" s="765"/>
      <c r="B441" s="766"/>
      <c r="C441" s="773"/>
      <c r="D441" s="774"/>
      <c r="E441" s="775"/>
      <c r="F441" s="776"/>
      <c r="G441" s="777"/>
      <c r="H441" s="741"/>
      <c r="I441" s="742"/>
      <c r="J441" s="778"/>
      <c r="K441" s="779"/>
      <c r="L441" s="775"/>
      <c r="M441" s="776"/>
      <c r="N441" s="780"/>
      <c r="P441" s="352"/>
      <c r="Q441" s="765"/>
      <c r="R441" s="766"/>
      <c r="S441" s="773"/>
      <c r="T441" s="774"/>
      <c r="U441" s="775"/>
      <c r="V441" s="776"/>
      <c r="W441" s="777"/>
      <c r="X441" s="741"/>
      <c r="Y441" s="742"/>
      <c r="Z441" s="778"/>
      <c r="AA441" s="779"/>
      <c r="AB441" s="775"/>
      <c r="AC441" s="776"/>
      <c r="AD441" s="780"/>
    </row>
    <row r="442" spans="1:30" s="351" customFormat="1" ht="22.5" customHeight="1">
      <c r="A442" s="765"/>
      <c r="B442" s="766"/>
      <c r="C442" s="773"/>
      <c r="D442" s="774"/>
      <c r="E442" s="775"/>
      <c r="F442" s="776"/>
      <c r="G442" s="777"/>
      <c r="H442" s="741"/>
      <c r="I442" s="742"/>
      <c r="J442" s="778"/>
      <c r="K442" s="779"/>
      <c r="L442" s="775"/>
      <c r="M442" s="776"/>
      <c r="N442" s="780"/>
      <c r="P442" s="352"/>
      <c r="Q442" s="765"/>
      <c r="R442" s="766"/>
      <c r="S442" s="773"/>
      <c r="T442" s="774"/>
      <c r="U442" s="775"/>
      <c r="V442" s="776"/>
      <c r="W442" s="777"/>
      <c r="X442" s="741"/>
      <c r="Y442" s="742"/>
      <c r="Z442" s="778"/>
      <c r="AA442" s="779"/>
      <c r="AB442" s="775"/>
      <c r="AC442" s="776"/>
      <c r="AD442" s="780"/>
    </row>
    <row r="443" spans="1:30" s="351" customFormat="1" ht="22.5" customHeight="1" thickBot="1">
      <c r="A443" s="765"/>
      <c r="B443" s="766"/>
      <c r="C443" s="761"/>
      <c r="D443" s="762"/>
      <c r="E443" s="738"/>
      <c r="F443" s="739"/>
      <c r="G443" s="740"/>
      <c r="H443" s="741"/>
      <c r="I443" s="742"/>
      <c r="J443" s="743"/>
      <c r="K443" s="744"/>
      <c r="L443" s="738"/>
      <c r="M443" s="739"/>
      <c r="N443" s="760"/>
      <c r="P443" s="352"/>
      <c r="Q443" s="765"/>
      <c r="R443" s="766"/>
      <c r="S443" s="761"/>
      <c r="T443" s="762"/>
      <c r="U443" s="738"/>
      <c r="V443" s="739"/>
      <c r="W443" s="740"/>
      <c r="X443" s="741"/>
      <c r="Y443" s="742"/>
      <c r="Z443" s="743"/>
      <c r="AA443" s="744"/>
      <c r="AB443" s="738"/>
      <c r="AC443" s="739"/>
      <c r="AD443" s="760"/>
    </row>
    <row r="444" spans="1:30" s="351" customFormat="1" ht="22.5" customHeight="1" thickBot="1">
      <c r="A444" s="758" t="s">
        <v>329</v>
      </c>
      <c r="B444" s="759"/>
      <c r="C444" s="748"/>
      <c r="D444" s="749"/>
      <c r="E444" s="750"/>
      <c r="F444" s="750"/>
      <c r="G444" s="751"/>
      <c r="H444" s="752" t="s">
        <v>330</v>
      </c>
      <c r="I444" s="753"/>
      <c r="J444" s="753"/>
      <c r="K444" s="754"/>
      <c r="L444" s="755"/>
      <c r="M444" s="756"/>
      <c r="N444" s="757"/>
      <c r="P444" s="352"/>
      <c r="Q444" s="758" t="s">
        <v>331</v>
      </c>
      <c r="R444" s="759"/>
      <c r="S444" s="748"/>
      <c r="T444" s="749"/>
      <c r="U444" s="750"/>
      <c r="V444" s="750"/>
      <c r="W444" s="751"/>
      <c r="X444" s="752" t="s">
        <v>330</v>
      </c>
      <c r="Y444" s="753"/>
      <c r="Z444" s="753"/>
      <c r="AA444" s="754"/>
      <c r="AB444" s="755"/>
      <c r="AC444" s="756"/>
      <c r="AD444" s="757"/>
    </row>
    <row r="445" spans="1:30" s="351" customFormat="1" ht="22.5" customHeight="1" thickBot="1">
      <c r="A445" s="729" t="s">
        <v>332</v>
      </c>
      <c r="B445" s="730"/>
      <c r="C445" s="730"/>
      <c r="D445" s="730"/>
      <c r="E445" s="730"/>
      <c r="F445" s="731"/>
      <c r="G445" s="732" t="s">
        <v>333</v>
      </c>
      <c r="H445" s="733"/>
      <c r="I445" s="734"/>
      <c r="J445" s="735"/>
      <c r="K445" s="732" t="s">
        <v>334</v>
      </c>
      <c r="L445" s="733"/>
      <c r="M445" s="736"/>
      <c r="N445" s="737"/>
      <c r="P445" s="352"/>
      <c r="Q445" s="729" t="s">
        <v>335</v>
      </c>
      <c r="R445" s="730"/>
      <c r="S445" s="730"/>
      <c r="T445" s="730"/>
      <c r="U445" s="731"/>
      <c r="V445" s="732" t="s">
        <v>333</v>
      </c>
      <c r="W445" s="733"/>
      <c r="X445" s="734"/>
      <c r="Y445" s="735"/>
      <c r="Z445" s="732"/>
      <c r="AA445" s="745"/>
      <c r="AB445" s="367"/>
      <c r="AC445" s="746"/>
      <c r="AD445" s="747"/>
    </row>
    <row r="446" spans="1:29" s="351" customFormat="1" ht="7.5" customHeight="1">
      <c r="A446" s="368"/>
      <c r="B446" s="368"/>
      <c r="C446" s="369"/>
      <c r="D446" s="369"/>
      <c r="E446" s="369"/>
      <c r="F446" s="369"/>
      <c r="G446" s="369"/>
      <c r="H446" s="369"/>
      <c r="I446" s="369"/>
      <c r="J446" s="369"/>
      <c r="K446" s="369"/>
      <c r="L446" s="369"/>
      <c r="M446" s="369"/>
      <c r="N446" s="725"/>
      <c r="P446" s="352"/>
      <c r="Q446" s="370"/>
      <c r="R446" s="370"/>
      <c r="S446" s="371"/>
      <c r="T446" s="371"/>
      <c r="U446" s="371"/>
      <c r="V446" s="371"/>
      <c r="W446" s="370"/>
      <c r="X446" s="371"/>
      <c r="Y446" s="371"/>
      <c r="Z446" s="371"/>
      <c r="AA446" s="372"/>
      <c r="AB446" s="727"/>
      <c r="AC446" s="727"/>
    </row>
    <row r="447" spans="1:29" s="351" customFormat="1" ht="13.5">
      <c r="A447" s="373" t="s">
        <v>336</v>
      </c>
      <c r="B447" s="373"/>
      <c r="C447" s="374"/>
      <c r="D447" s="374"/>
      <c r="E447" s="374"/>
      <c r="F447" s="374"/>
      <c r="G447" s="374"/>
      <c r="H447" s="374"/>
      <c r="I447" s="374"/>
      <c r="J447" s="374"/>
      <c r="K447" s="374"/>
      <c r="N447" s="726"/>
      <c r="P447" s="352"/>
      <c r="Q447" s="373" t="s">
        <v>336</v>
      </c>
      <c r="R447" s="373"/>
      <c r="S447" s="374"/>
      <c r="T447" s="371"/>
      <c r="U447" s="371"/>
      <c r="V447" s="371"/>
      <c r="W447" s="371"/>
      <c r="X447" s="371"/>
      <c r="Y447" s="371"/>
      <c r="Z447" s="371"/>
      <c r="AA447" s="372"/>
      <c r="AB447" s="728"/>
      <c r="AC447" s="728"/>
    </row>
    <row r="448" spans="1:29" s="351" customFormat="1" ht="13.5">
      <c r="A448" s="373" t="s">
        <v>337</v>
      </c>
      <c r="B448" s="373"/>
      <c r="C448" s="374"/>
      <c r="D448" s="374"/>
      <c r="E448" s="374"/>
      <c r="F448" s="374"/>
      <c r="G448" s="374"/>
      <c r="H448" s="373"/>
      <c r="I448" s="374"/>
      <c r="J448" s="374"/>
      <c r="K448" s="374"/>
      <c r="N448" s="726"/>
      <c r="P448" s="352"/>
      <c r="Q448" s="373" t="s">
        <v>337</v>
      </c>
      <c r="R448" s="373"/>
      <c r="S448" s="374"/>
      <c r="T448" s="372"/>
      <c r="U448" s="372"/>
      <c r="V448" s="372"/>
      <c r="W448" s="372"/>
      <c r="X448" s="372"/>
      <c r="Y448" s="372"/>
      <c r="Z448" s="372"/>
      <c r="AA448" s="372"/>
      <c r="AB448" s="728"/>
      <c r="AC448" s="728"/>
    </row>
    <row r="449" spans="1:29" s="351" customFormat="1" ht="58.5" customHeight="1">
      <c r="A449" s="373"/>
      <c r="B449" s="373"/>
      <c r="C449" s="374"/>
      <c r="D449" s="374"/>
      <c r="E449" s="374"/>
      <c r="F449" s="374"/>
      <c r="G449" s="374"/>
      <c r="H449" s="374"/>
      <c r="I449" s="374"/>
      <c r="J449" s="374"/>
      <c r="K449" s="374"/>
      <c r="N449" s="726"/>
      <c r="P449" s="352"/>
      <c r="AB449" s="728"/>
      <c r="AC449" s="728"/>
    </row>
    <row r="450" spans="1:29" s="351" customFormat="1" ht="42" customHeight="1">
      <c r="A450" s="803" t="s">
        <v>309</v>
      </c>
      <c r="B450" s="803"/>
      <c r="C450" s="803"/>
      <c r="D450" s="803"/>
      <c r="E450" s="803"/>
      <c r="F450" s="803"/>
      <c r="G450" s="803"/>
      <c r="H450" s="803"/>
      <c r="I450" s="803"/>
      <c r="J450" s="803"/>
      <c r="K450" s="803"/>
      <c r="L450" s="803"/>
      <c r="M450" s="803"/>
      <c r="N450" s="803"/>
      <c r="P450" s="352"/>
      <c r="Q450" s="803" t="s">
        <v>310</v>
      </c>
      <c r="R450" s="803"/>
      <c r="S450" s="803"/>
      <c r="T450" s="803"/>
      <c r="U450" s="803"/>
      <c r="V450" s="803"/>
      <c r="W450" s="803"/>
      <c r="X450" s="803"/>
      <c r="Y450" s="803"/>
      <c r="Z450" s="803"/>
      <c r="AA450" s="803"/>
      <c r="AB450" s="803"/>
      <c r="AC450" s="803"/>
    </row>
    <row r="451" spans="1:29" s="351" customFormat="1" ht="23.25" customHeight="1" thickBot="1">
      <c r="A451" s="353"/>
      <c r="B451" s="354"/>
      <c r="D451" s="804"/>
      <c r="E451" s="804"/>
      <c r="F451" s="804"/>
      <c r="G451" s="804"/>
      <c r="H451" s="804"/>
      <c r="I451" s="804"/>
      <c r="J451" s="804"/>
      <c r="K451" s="804"/>
      <c r="L451" s="805" t="s">
        <v>255</v>
      </c>
      <c r="M451" s="805"/>
      <c r="N451" s="805"/>
      <c r="P451" s="352"/>
      <c r="Q451" s="806"/>
      <c r="R451" s="806"/>
      <c r="S451" s="806"/>
      <c r="T451" s="804"/>
      <c r="U451" s="804"/>
      <c r="V451" s="804"/>
      <c r="W451" s="804"/>
      <c r="X451" s="804"/>
      <c r="Y451" s="804"/>
      <c r="Z451" s="804"/>
      <c r="AA451" s="805" t="s">
        <v>255</v>
      </c>
      <c r="AB451" s="805"/>
      <c r="AC451" s="805"/>
    </row>
    <row r="452" spans="1:30" s="358" customFormat="1" ht="15" customHeight="1">
      <c r="A452" s="355" t="s">
        <v>311</v>
      </c>
      <c r="B452" s="356"/>
      <c r="C452" s="357" t="s">
        <v>271</v>
      </c>
      <c r="D452" s="807">
        <f>'②選手情報入力'!$E$37</f>
        <v>0</v>
      </c>
      <c r="E452" s="808"/>
      <c r="F452" s="808"/>
      <c r="G452" s="808"/>
      <c r="H452" s="809"/>
      <c r="I452" s="814" t="s">
        <v>312</v>
      </c>
      <c r="J452" s="815"/>
      <c r="K452" s="817">
        <f>'①団体情報入力'!$D$5</f>
        <v>0</v>
      </c>
      <c r="L452" s="818"/>
      <c r="M452" s="818"/>
      <c r="N452" s="819"/>
      <c r="P452" s="359"/>
      <c r="Q452" s="355" t="s">
        <v>311</v>
      </c>
      <c r="R452" s="356"/>
      <c r="S452" s="357" t="s">
        <v>271</v>
      </c>
      <c r="T452" s="807">
        <f>'②選手情報入力'!$E$37</f>
        <v>0</v>
      </c>
      <c r="U452" s="808"/>
      <c r="V452" s="808"/>
      <c r="W452" s="808"/>
      <c r="X452" s="809"/>
      <c r="Y452" s="814" t="s">
        <v>312</v>
      </c>
      <c r="Z452" s="815"/>
      <c r="AA452" s="817">
        <f>'①団体情報入力'!$D$5</f>
        <v>0</v>
      </c>
      <c r="AB452" s="818"/>
      <c r="AC452" s="818"/>
      <c r="AD452" s="819"/>
    </row>
    <row r="453" spans="1:30" s="351" customFormat="1" ht="35.25" customHeight="1" thickBot="1">
      <c r="A453" s="810">
        <f>IF('②選手情報入力'!$B$37="","",'②選手情報入力'!$B$37)</f>
      </c>
      <c r="B453" s="811"/>
      <c r="C453" s="360" t="s">
        <v>286</v>
      </c>
      <c r="D453" s="812">
        <f>'②選手情報入力'!$D$37</f>
        <v>0</v>
      </c>
      <c r="E453" s="813"/>
      <c r="F453" s="813"/>
      <c r="G453" s="813"/>
      <c r="H453" s="811"/>
      <c r="I453" s="758"/>
      <c r="J453" s="816"/>
      <c r="K453" s="820"/>
      <c r="L453" s="821"/>
      <c r="M453" s="821"/>
      <c r="N453" s="822"/>
      <c r="P453" s="352"/>
      <c r="Q453" s="810">
        <f>IF('②選手情報入力'!$B$37="","",'②選手情報入力'!$B$37)</f>
      </c>
      <c r="R453" s="811"/>
      <c r="S453" s="360" t="s">
        <v>286</v>
      </c>
      <c r="T453" s="812">
        <f>'②選手情報入力'!$D$37</f>
        <v>0</v>
      </c>
      <c r="U453" s="813"/>
      <c r="V453" s="813"/>
      <c r="W453" s="813"/>
      <c r="X453" s="811"/>
      <c r="Y453" s="758"/>
      <c r="Z453" s="816"/>
      <c r="AA453" s="820"/>
      <c r="AB453" s="821"/>
      <c r="AC453" s="821"/>
      <c r="AD453" s="822"/>
    </row>
    <row r="454" spans="1:30" s="351" customFormat="1" ht="30" customHeight="1">
      <c r="A454" s="781" t="s">
        <v>313</v>
      </c>
      <c r="B454" s="782"/>
      <c r="C454" s="781" t="s">
        <v>314</v>
      </c>
      <c r="D454" s="782"/>
      <c r="E454" s="787">
        <f>'②選手情報入力'!$J$37</f>
        <v>0</v>
      </c>
      <c r="F454" s="787"/>
      <c r="G454" s="361" t="s">
        <v>315</v>
      </c>
      <c r="H454" s="788" t="s">
        <v>316</v>
      </c>
      <c r="I454" s="782"/>
      <c r="J454" s="789"/>
      <c r="K454" s="362"/>
      <c r="L454" s="363" t="s">
        <v>317</v>
      </c>
      <c r="M454" s="364"/>
      <c r="N454" s="365" t="s">
        <v>318</v>
      </c>
      <c r="P454" s="352"/>
      <c r="Q454" s="781" t="s">
        <v>313</v>
      </c>
      <c r="R454" s="782"/>
      <c r="S454" s="781" t="s">
        <v>314</v>
      </c>
      <c r="T454" s="782"/>
      <c r="U454" s="787">
        <f>'②選手情報入力'!$J$37</f>
        <v>0</v>
      </c>
      <c r="V454" s="787"/>
      <c r="W454" s="361" t="s">
        <v>315</v>
      </c>
      <c r="X454" s="788" t="s">
        <v>316</v>
      </c>
      <c r="Y454" s="782"/>
      <c r="Z454" s="789"/>
      <c r="AA454" s="362"/>
      <c r="AB454" s="363" t="s">
        <v>317</v>
      </c>
      <c r="AC454" s="364"/>
      <c r="AD454" s="365" t="s">
        <v>318</v>
      </c>
    </row>
    <row r="455" spans="1:30" s="351" customFormat="1" ht="15.75" customHeight="1">
      <c r="A455" s="783"/>
      <c r="B455" s="784"/>
      <c r="C455" s="798" t="s">
        <v>321</v>
      </c>
      <c r="D455" s="799"/>
      <c r="E455" s="799"/>
      <c r="F455" s="799"/>
      <c r="G455" s="800"/>
      <c r="H455" s="801" t="s">
        <v>322</v>
      </c>
      <c r="I455" s="799"/>
      <c r="J455" s="800"/>
      <c r="K455" s="801" t="s">
        <v>323</v>
      </c>
      <c r="L455" s="799"/>
      <c r="M455" s="799"/>
      <c r="N455" s="802"/>
      <c r="P455" s="352"/>
      <c r="Q455" s="783"/>
      <c r="R455" s="784"/>
      <c r="S455" s="798" t="s">
        <v>321</v>
      </c>
      <c r="T455" s="799"/>
      <c r="U455" s="799"/>
      <c r="V455" s="799"/>
      <c r="W455" s="800"/>
      <c r="X455" s="801" t="s">
        <v>322</v>
      </c>
      <c r="Y455" s="799"/>
      <c r="Z455" s="800"/>
      <c r="AA455" s="801" t="s">
        <v>323</v>
      </c>
      <c r="AB455" s="799"/>
      <c r="AC455" s="799"/>
      <c r="AD455" s="802"/>
    </row>
    <row r="456" spans="1:30" s="351" customFormat="1" ht="24.75" customHeight="1" thickBot="1">
      <c r="A456" s="785"/>
      <c r="B456" s="786"/>
      <c r="C456" s="790"/>
      <c r="D456" s="791"/>
      <c r="E456" s="791"/>
      <c r="F456" s="791"/>
      <c r="G456" s="792"/>
      <c r="H456" s="793"/>
      <c r="I456" s="794"/>
      <c r="J456" s="795"/>
      <c r="K456" s="796"/>
      <c r="L456" s="791"/>
      <c r="M456" s="791"/>
      <c r="N456" s="797"/>
      <c r="P456" s="352"/>
      <c r="Q456" s="785"/>
      <c r="R456" s="786"/>
      <c r="S456" s="790"/>
      <c r="T456" s="791"/>
      <c r="U456" s="791"/>
      <c r="V456" s="791"/>
      <c r="W456" s="792"/>
      <c r="X456" s="793"/>
      <c r="Y456" s="794"/>
      <c r="Z456" s="795"/>
      <c r="AA456" s="796"/>
      <c r="AB456" s="791"/>
      <c r="AC456" s="791"/>
      <c r="AD456" s="797"/>
    </row>
    <row r="457" spans="1:30" s="351" customFormat="1" ht="15" customHeight="1">
      <c r="A457" s="763" t="s">
        <v>325</v>
      </c>
      <c r="B457" s="764"/>
      <c r="C457" s="366" t="s">
        <v>326</v>
      </c>
      <c r="D457" s="366"/>
      <c r="E457" s="767" t="s">
        <v>327</v>
      </c>
      <c r="F457" s="768"/>
      <c r="G457" s="769"/>
      <c r="H457" s="767" t="s">
        <v>322</v>
      </c>
      <c r="I457" s="769"/>
      <c r="J457" s="770" t="s">
        <v>264</v>
      </c>
      <c r="K457" s="771"/>
      <c r="L457" s="767" t="s">
        <v>328</v>
      </c>
      <c r="M457" s="768"/>
      <c r="N457" s="772"/>
      <c r="P457" s="352"/>
      <c r="Q457" s="763" t="s">
        <v>325</v>
      </c>
      <c r="R457" s="764"/>
      <c r="S457" s="366" t="s">
        <v>326</v>
      </c>
      <c r="T457" s="366"/>
      <c r="U457" s="767" t="s">
        <v>327</v>
      </c>
      <c r="V457" s="768"/>
      <c r="W457" s="769"/>
      <c r="X457" s="767" t="s">
        <v>322</v>
      </c>
      <c r="Y457" s="769"/>
      <c r="Z457" s="770" t="s">
        <v>264</v>
      </c>
      <c r="AA457" s="771"/>
      <c r="AB457" s="767" t="s">
        <v>328</v>
      </c>
      <c r="AC457" s="768"/>
      <c r="AD457" s="772"/>
    </row>
    <row r="458" spans="1:30" s="351" customFormat="1" ht="22.5" customHeight="1">
      <c r="A458" s="765"/>
      <c r="B458" s="766"/>
      <c r="C458" s="773"/>
      <c r="D458" s="774"/>
      <c r="E458" s="775"/>
      <c r="F458" s="776"/>
      <c r="G458" s="777"/>
      <c r="H458" s="741"/>
      <c r="I458" s="742"/>
      <c r="J458" s="778"/>
      <c r="K458" s="779"/>
      <c r="L458" s="775"/>
      <c r="M458" s="776"/>
      <c r="N458" s="780"/>
      <c r="P458" s="352"/>
      <c r="Q458" s="765"/>
      <c r="R458" s="766"/>
      <c r="S458" s="773"/>
      <c r="T458" s="774"/>
      <c r="U458" s="775"/>
      <c r="V458" s="776"/>
      <c r="W458" s="777"/>
      <c r="X458" s="741"/>
      <c r="Y458" s="742"/>
      <c r="Z458" s="778"/>
      <c r="AA458" s="779"/>
      <c r="AB458" s="775"/>
      <c r="AC458" s="776"/>
      <c r="AD458" s="780"/>
    </row>
    <row r="459" spans="1:30" s="351" customFormat="1" ht="22.5" customHeight="1">
      <c r="A459" s="765"/>
      <c r="B459" s="766"/>
      <c r="C459" s="773"/>
      <c r="D459" s="774"/>
      <c r="E459" s="775"/>
      <c r="F459" s="776"/>
      <c r="G459" s="777"/>
      <c r="H459" s="741"/>
      <c r="I459" s="742"/>
      <c r="J459" s="778"/>
      <c r="K459" s="779"/>
      <c r="L459" s="775"/>
      <c r="M459" s="776"/>
      <c r="N459" s="780"/>
      <c r="P459" s="352"/>
      <c r="Q459" s="765"/>
      <c r="R459" s="766"/>
      <c r="S459" s="773"/>
      <c r="T459" s="774"/>
      <c r="U459" s="775"/>
      <c r="V459" s="776"/>
      <c r="W459" s="777"/>
      <c r="X459" s="741"/>
      <c r="Y459" s="742"/>
      <c r="Z459" s="778"/>
      <c r="AA459" s="779"/>
      <c r="AB459" s="775"/>
      <c r="AC459" s="776"/>
      <c r="AD459" s="780"/>
    </row>
    <row r="460" spans="1:30" s="351" customFormat="1" ht="22.5" customHeight="1" thickBot="1">
      <c r="A460" s="765"/>
      <c r="B460" s="766"/>
      <c r="C460" s="761"/>
      <c r="D460" s="762"/>
      <c r="E460" s="738"/>
      <c r="F460" s="739"/>
      <c r="G460" s="740"/>
      <c r="H460" s="741"/>
      <c r="I460" s="742"/>
      <c r="J460" s="743"/>
      <c r="K460" s="744"/>
      <c r="L460" s="738"/>
      <c r="M460" s="739"/>
      <c r="N460" s="760"/>
      <c r="P460" s="352"/>
      <c r="Q460" s="765"/>
      <c r="R460" s="766"/>
      <c r="S460" s="761"/>
      <c r="T460" s="762"/>
      <c r="U460" s="738"/>
      <c r="V460" s="739"/>
      <c r="W460" s="740"/>
      <c r="X460" s="741"/>
      <c r="Y460" s="742"/>
      <c r="Z460" s="743"/>
      <c r="AA460" s="744"/>
      <c r="AB460" s="738"/>
      <c r="AC460" s="739"/>
      <c r="AD460" s="760"/>
    </row>
    <row r="461" spans="1:30" s="351" customFormat="1" ht="22.5" customHeight="1" thickBot="1">
      <c r="A461" s="758" t="s">
        <v>329</v>
      </c>
      <c r="B461" s="759"/>
      <c r="C461" s="748"/>
      <c r="D461" s="749"/>
      <c r="E461" s="750"/>
      <c r="F461" s="750"/>
      <c r="G461" s="751"/>
      <c r="H461" s="752" t="s">
        <v>330</v>
      </c>
      <c r="I461" s="753"/>
      <c r="J461" s="753"/>
      <c r="K461" s="754"/>
      <c r="L461" s="755"/>
      <c r="M461" s="756"/>
      <c r="N461" s="757"/>
      <c r="P461" s="352"/>
      <c r="Q461" s="758" t="s">
        <v>331</v>
      </c>
      <c r="R461" s="759"/>
      <c r="S461" s="748"/>
      <c r="T461" s="749"/>
      <c r="U461" s="750"/>
      <c r="V461" s="750"/>
      <c r="W461" s="751"/>
      <c r="X461" s="752" t="s">
        <v>330</v>
      </c>
      <c r="Y461" s="753"/>
      <c r="Z461" s="753"/>
      <c r="AA461" s="754"/>
      <c r="AB461" s="755"/>
      <c r="AC461" s="756"/>
      <c r="AD461" s="757"/>
    </row>
    <row r="462" spans="1:30" s="351" customFormat="1" ht="22.5" customHeight="1" thickBot="1">
      <c r="A462" s="729" t="s">
        <v>332</v>
      </c>
      <c r="B462" s="730"/>
      <c r="C462" s="730"/>
      <c r="D462" s="730"/>
      <c r="E462" s="730"/>
      <c r="F462" s="731"/>
      <c r="G462" s="732" t="s">
        <v>333</v>
      </c>
      <c r="H462" s="733"/>
      <c r="I462" s="734"/>
      <c r="J462" s="735"/>
      <c r="K462" s="732" t="s">
        <v>334</v>
      </c>
      <c r="L462" s="733"/>
      <c r="M462" s="736"/>
      <c r="N462" s="737"/>
      <c r="P462" s="352"/>
      <c r="Q462" s="729" t="s">
        <v>335</v>
      </c>
      <c r="R462" s="730"/>
      <c r="S462" s="730"/>
      <c r="T462" s="730"/>
      <c r="U462" s="731"/>
      <c r="V462" s="732" t="s">
        <v>333</v>
      </c>
      <c r="W462" s="733"/>
      <c r="X462" s="734"/>
      <c r="Y462" s="735"/>
      <c r="Z462" s="732"/>
      <c r="AA462" s="745"/>
      <c r="AB462" s="367"/>
      <c r="AC462" s="746"/>
      <c r="AD462" s="747"/>
    </row>
    <row r="463" spans="1:29" s="351" customFormat="1" ht="7.5" customHeight="1">
      <c r="A463" s="368"/>
      <c r="B463" s="368"/>
      <c r="C463" s="369"/>
      <c r="D463" s="369"/>
      <c r="E463" s="369"/>
      <c r="F463" s="369"/>
      <c r="G463" s="369"/>
      <c r="H463" s="369"/>
      <c r="I463" s="369"/>
      <c r="J463" s="369"/>
      <c r="K463" s="369"/>
      <c r="L463" s="369"/>
      <c r="M463" s="369"/>
      <c r="N463" s="328"/>
      <c r="P463" s="352"/>
      <c r="Q463" s="370"/>
      <c r="R463" s="370"/>
      <c r="S463" s="371"/>
      <c r="T463" s="371"/>
      <c r="U463" s="371"/>
      <c r="V463" s="371"/>
      <c r="W463" s="370"/>
      <c r="X463" s="371"/>
      <c r="Y463" s="371"/>
      <c r="Z463" s="371"/>
      <c r="AA463" s="372"/>
      <c r="AB463" s="328"/>
      <c r="AC463" s="328"/>
    </row>
    <row r="464" spans="1:29" s="351" customFormat="1" ht="13.5">
      <c r="A464" s="373" t="s">
        <v>336</v>
      </c>
      <c r="B464" s="373"/>
      <c r="C464" s="374"/>
      <c r="D464" s="374"/>
      <c r="E464" s="374"/>
      <c r="F464" s="374"/>
      <c r="G464" s="374"/>
      <c r="H464" s="374"/>
      <c r="I464" s="374"/>
      <c r="J464" s="374"/>
      <c r="K464" s="374"/>
      <c r="N464" s="328"/>
      <c r="P464" s="352"/>
      <c r="Q464" s="373" t="s">
        <v>336</v>
      </c>
      <c r="R464" s="373"/>
      <c r="S464" s="374"/>
      <c r="T464" s="371"/>
      <c r="U464" s="371"/>
      <c r="V464" s="371"/>
      <c r="W464" s="371"/>
      <c r="X464" s="371"/>
      <c r="Y464" s="371"/>
      <c r="Z464" s="371"/>
      <c r="AA464" s="372"/>
      <c r="AB464" s="328"/>
      <c r="AC464" s="328"/>
    </row>
    <row r="465" spans="1:29" s="351" customFormat="1" ht="13.5">
      <c r="A465" s="373" t="s">
        <v>337</v>
      </c>
      <c r="B465" s="373"/>
      <c r="C465" s="374"/>
      <c r="D465" s="374"/>
      <c r="E465" s="374"/>
      <c r="F465" s="374"/>
      <c r="G465" s="374"/>
      <c r="H465" s="373"/>
      <c r="I465" s="374"/>
      <c r="J465" s="374"/>
      <c r="K465" s="374"/>
      <c r="N465" s="328"/>
      <c r="P465" s="352"/>
      <c r="Q465" s="373" t="s">
        <v>337</v>
      </c>
      <c r="R465" s="373"/>
      <c r="S465" s="374"/>
      <c r="T465" s="372"/>
      <c r="U465" s="372"/>
      <c r="V465" s="372"/>
      <c r="W465" s="372"/>
      <c r="X465" s="372"/>
      <c r="Y465" s="372"/>
      <c r="Z465" s="372"/>
      <c r="AA465" s="372"/>
      <c r="AB465" s="328"/>
      <c r="AC465" s="328"/>
    </row>
    <row r="466" spans="1:29" s="351" customFormat="1" ht="42" customHeight="1">
      <c r="A466" s="803" t="s">
        <v>309</v>
      </c>
      <c r="B466" s="803"/>
      <c r="C466" s="803"/>
      <c r="D466" s="803"/>
      <c r="E466" s="803"/>
      <c r="F466" s="803"/>
      <c r="G466" s="803"/>
      <c r="H466" s="803"/>
      <c r="I466" s="803"/>
      <c r="J466" s="803"/>
      <c r="K466" s="803"/>
      <c r="L466" s="803"/>
      <c r="M466" s="803"/>
      <c r="N466" s="803"/>
      <c r="P466" s="352"/>
      <c r="Q466" s="803" t="s">
        <v>310</v>
      </c>
      <c r="R466" s="803"/>
      <c r="S466" s="803"/>
      <c r="T466" s="803"/>
      <c r="U466" s="803"/>
      <c r="V466" s="803"/>
      <c r="W466" s="803"/>
      <c r="X466" s="803"/>
      <c r="Y466" s="803"/>
      <c r="Z466" s="803"/>
      <c r="AA466" s="803"/>
      <c r="AB466" s="803"/>
      <c r="AC466" s="803"/>
    </row>
    <row r="467" spans="1:29" s="351" customFormat="1" ht="23.25" customHeight="1" thickBot="1">
      <c r="A467" s="353"/>
      <c r="B467" s="354"/>
      <c r="D467" s="804"/>
      <c r="E467" s="804"/>
      <c r="F467" s="804"/>
      <c r="G467" s="804"/>
      <c r="H467" s="804"/>
      <c r="I467" s="804"/>
      <c r="J467" s="804"/>
      <c r="K467" s="804"/>
      <c r="L467" s="805" t="s">
        <v>255</v>
      </c>
      <c r="M467" s="805"/>
      <c r="N467" s="805"/>
      <c r="P467" s="352"/>
      <c r="Q467" s="806"/>
      <c r="R467" s="806"/>
      <c r="S467" s="806"/>
      <c r="T467" s="804"/>
      <c r="U467" s="804"/>
      <c r="V467" s="804"/>
      <c r="W467" s="804"/>
      <c r="X467" s="804"/>
      <c r="Y467" s="804"/>
      <c r="Z467" s="804"/>
      <c r="AA467" s="805" t="s">
        <v>255</v>
      </c>
      <c r="AB467" s="805"/>
      <c r="AC467" s="805"/>
    </row>
    <row r="468" spans="1:30" s="358" customFormat="1" ht="15" customHeight="1">
      <c r="A468" s="355" t="s">
        <v>311</v>
      </c>
      <c r="B468" s="356"/>
      <c r="C468" s="357" t="s">
        <v>271</v>
      </c>
      <c r="D468" s="807">
        <f>'②選手情報入力'!$E$38</f>
        <v>0</v>
      </c>
      <c r="E468" s="808"/>
      <c r="F468" s="808"/>
      <c r="G468" s="808"/>
      <c r="H468" s="809"/>
      <c r="I468" s="814" t="s">
        <v>312</v>
      </c>
      <c r="J468" s="815"/>
      <c r="K468" s="817">
        <f>'①団体情報入力'!$D$5</f>
        <v>0</v>
      </c>
      <c r="L468" s="818"/>
      <c r="M468" s="818"/>
      <c r="N468" s="819"/>
      <c r="P468" s="359"/>
      <c r="Q468" s="355" t="s">
        <v>311</v>
      </c>
      <c r="R468" s="356"/>
      <c r="S468" s="357" t="s">
        <v>271</v>
      </c>
      <c r="T468" s="807">
        <f>'②選手情報入力'!$E$38</f>
        <v>0</v>
      </c>
      <c r="U468" s="808"/>
      <c r="V468" s="808"/>
      <c r="W468" s="808"/>
      <c r="X468" s="809"/>
      <c r="Y468" s="814" t="s">
        <v>312</v>
      </c>
      <c r="Z468" s="815"/>
      <c r="AA468" s="817">
        <f>'①団体情報入力'!$D$5</f>
        <v>0</v>
      </c>
      <c r="AB468" s="818"/>
      <c r="AC468" s="818"/>
      <c r="AD468" s="819"/>
    </row>
    <row r="469" spans="1:30" s="351" customFormat="1" ht="35.25" customHeight="1" thickBot="1">
      <c r="A469" s="810">
        <f>IF('②選手情報入力'!$B$38="","",'②選手情報入力'!$B$38)</f>
      </c>
      <c r="B469" s="811"/>
      <c r="C469" s="360" t="s">
        <v>286</v>
      </c>
      <c r="D469" s="812">
        <f>'②選手情報入力'!$D$38</f>
        <v>0</v>
      </c>
      <c r="E469" s="813"/>
      <c r="F469" s="813"/>
      <c r="G469" s="813"/>
      <c r="H469" s="811"/>
      <c r="I469" s="758"/>
      <c r="J469" s="816"/>
      <c r="K469" s="820"/>
      <c r="L469" s="821"/>
      <c r="M469" s="821"/>
      <c r="N469" s="822"/>
      <c r="P469" s="352"/>
      <c r="Q469" s="810">
        <f>IF('②選手情報入力'!$B$38="","",'②選手情報入力'!$B$38)</f>
      </c>
      <c r="R469" s="811"/>
      <c r="S469" s="360" t="s">
        <v>286</v>
      </c>
      <c r="T469" s="812">
        <f>'②選手情報入力'!$D$38</f>
        <v>0</v>
      </c>
      <c r="U469" s="813"/>
      <c r="V469" s="813"/>
      <c r="W469" s="813"/>
      <c r="X469" s="811"/>
      <c r="Y469" s="758"/>
      <c r="Z469" s="816"/>
      <c r="AA469" s="820"/>
      <c r="AB469" s="821"/>
      <c r="AC469" s="821"/>
      <c r="AD469" s="822"/>
    </row>
    <row r="470" spans="1:30" s="351" customFormat="1" ht="30" customHeight="1">
      <c r="A470" s="781" t="s">
        <v>313</v>
      </c>
      <c r="B470" s="782"/>
      <c r="C470" s="781" t="s">
        <v>314</v>
      </c>
      <c r="D470" s="782"/>
      <c r="E470" s="787">
        <f>'②選手情報入力'!$J$38</f>
        <v>0</v>
      </c>
      <c r="F470" s="787"/>
      <c r="G470" s="361" t="s">
        <v>315</v>
      </c>
      <c r="H470" s="788" t="s">
        <v>316</v>
      </c>
      <c r="I470" s="782"/>
      <c r="J470" s="789"/>
      <c r="K470" s="362"/>
      <c r="L470" s="363" t="s">
        <v>317</v>
      </c>
      <c r="M470" s="364"/>
      <c r="N470" s="365" t="s">
        <v>318</v>
      </c>
      <c r="P470" s="352"/>
      <c r="Q470" s="781" t="s">
        <v>313</v>
      </c>
      <c r="R470" s="782"/>
      <c r="S470" s="781" t="s">
        <v>314</v>
      </c>
      <c r="T470" s="782"/>
      <c r="U470" s="787">
        <f>'②選手情報入力'!$J$38</f>
        <v>0</v>
      </c>
      <c r="V470" s="787"/>
      <c r="W470" s="361" t="s">
        <v>315</v>
      </c>
      <c r="X470" s="788" t="s">
        <v>316</v>
      </c>
      <c r="Y470" s="782"/>
      <c r="Z470" s="789"/>
      <c r="AA470" s="362"/>
      <c r="AB470" s="363" t="s">
        <v>317</v>
      </c>
      <c r="AC470" s="364"/>
      <c r="AD470" s="365" t="s">
        <v>318</v>
      </c>
    </row>
    <row r="471" spans="1:30" s="351" customFormat="1" ht="15.75" customHeight="1">
      <c r="A471" s="783"/>
      <c r="B471" s="784"/>
      <c r="C471" s="798" t="s">
        <v>321</v>
      </c>
      <c r="D471" s="799"/>
      <c r="E471" s="799"/>
      <c r="F471" s="799"/>
      <c r="G471" s="800"/>
      <c r="H471" s="801" t="s">
        <v>322</v>
      </c>
      <c r="I471" s="799"/>
      <c r="J471" s="800"/>
      <c r="K471" s="801" t="s">
        <v>323</v>
      </c>
      <c r="L471" s="799"/>
      <c r="M471" s="799"/>
      <c r="N471" s="802"/>
      <c r="P471" s="352"/>
      <c r="Q471" s="783"/>
      <c r="R471" s="784"/>
      <c r="S471" s="798" t="s">
        <v>321</v>
      </c>
      <c r="T471" s="799"/>
      <c r="U471" s="799"/>
      <c r="V471" s="799"/>
      <c r="W471" s="800"/>
      <c r="X471" s="801" t="s">
        <v>322</v>
      </c>
      <c r="Y471" s="799"/>
      <c r="Z471" s="800"/>
      <c r="AA471" s="801" t="s">
        <v>323</v>
      </c>
      <c r="AB471" s="799"/>
      <c r="AC471" s="799"/>
      <c r="AD471" s="802"/>
    </row>
    <row r="472" spans="1:30" s="351" customFormat="1" ht="24.75" customHeight="1" thickBot="1">
      <c r="A472" s="785"/>
      <c r="B472" s="786"/>
      <c r="C472" s="790"/>
      <c r="D472" s="791"/>
      <c r="E472" s="791"/>
      <c r="F472" s="791"/>
      <c r="G472" s="792"/>
      <c r="H472" s="793"/>
      <c r="I472" s="794"/>
      <c r="J472" s="795"/>
      <c r="K472" s="796"/>
      <c r="L472" s="791"/>
      <c r="M472" s="791"/>
      <c r="N472" s="797"/>
      <c r="P472" s="352"/>
      <c r="Q472" s="785"/>
      <c r="R472" s="786"/>
      <c r="S472" s="790"/>
      <c r="T472" s="791"/>
      <c r="U472" s="791"/>
      <c r="V472" s="791"/>
      <c r="W472" s="792"/>
      <c r="X472" s="793"/>
      <c r="Y472" s="794"/>
      <c r="Z472" s="795"/>
      <c r="AA472" s="796"/>
      <c r="AB472" s="791"/>
      <c r="AC472" s="791"/>
      <c r="AD472" s="797"/>
    </row>
    <row r="473" spans="1:30" s="351" customFormat="1" ht="15" customHeight="1">
      <c r="A473" s="763" t="s">
        <v>325</v>
      </c>
      <c r="B473" s="764"/>
      <c r="C473" s="366" t="s">
        <v>326</v>
      </c>
      <c r="D473" s="366"/>
      <c r="E473" s="767" t="s">
        <v>327</v>
      </c>
      <c r="F473" s="768"/>
      <c r="G473" s="769"/>
      <c r="H473" s="767" t="s">
        <v>322</v>
      </c>
      <c r="I473" s="769"/>
      <c r="J473" s="770" t="s">
        <v>264</v>
      </c>
      <c r="K473" s="771"/>
      <c r="L473" s="767" t="s">
        <v>328</v>
      </c>
      <c r="M473" s="768"/>
      <c r="N473" s="772"/>
      <c r="P473" s="352"/>
      <c r="Q473" s="763" t="s">
        <v>325</v>
      </c>
      <c r="R473" s="764"/>
      <c r="S473" s="366" t="s">
        <v>326</v>
      </c>
      <c r="T473" s="366"/>
      <c r="U473" s="767" t="s">
        <v>327</v>
      </c>
      <c r="V473" s="768"/>
      <c r="W473" s="769"/>
      <c r="X473" s="767" t="s">
        <v>322</v>
      </c>
      <c r="Y473" s="769"/>
      <c r="Z473" s="770" t="s">
        <v>264</v>
      </c>
      <c r="AA473" s="771"/>
      <c r="AB473" s="767" t="s">
        <v>328</v>
      </c>
      <c r="AC473" s="768"/>
      <c r="AD473" s="772"/>
    </row>
    <row r="474" spans="1:30" s="351" customFormat="1" ht="22.5" customHeight="1">
      <c r="A474" s="765"/>
      <c r="B474" s="766"/>
      <c r="C474" s="773"/>
      <c r="D474" s="774"/>
      <c r="E474" s="775"/>
      <c r="F474" s="776"/>
      <c r="G474" s="777"/>
      <c r="H474" s="741"/>
      <c r="I474" s="742"/>
      <c r="J474" s="778"/>
      <c r="K474" s="779"/>
      <c r="L474" s="775"/>
      <c r="M474" s="776"/>
      <c r="N474" s="780"/>
      <c r="P474" s="352"/>
      <c r="Q474" s="765"/>
      <c r="R474" s="766"/>
      <c r="S474" s="773"/>
      <c r="T474" s="774"/>
      <c r="U474" s="775"/>
      <c r="V474" s="776"/>
      <c r="W474" s="777"/>
      <c r="X474" s="741"/>
      <c r="Y474" s="742"/>
      <c r="Z474" s="778"/>
      <c r="AA474" s="779"/>
      <c r="AB474" s="775"/>
      <c r="AC474" s="776"/>
      <c r="AD474" s="780"/>
    </row>
    <row r="475" spans="1:30" s="351" customFormat="1" ht="22.5" customHeight="1">
      <c r="A475" s="765"/>
      <c r="B475" s="766"/>
      <c r="C475" s="773"/>
      <c r="D475" s="774"/>
      <c r="E475" s="775"/>
      <c r="F475" s="776"/>
      <c r="G475" s="777"/>
      <c r="H475" s="741"/>
      <c r="I475" s="742"/>
      <c r="J475" s="778"/>
      <c r="K475" s="779"/>
      <c r="L475" s="775"/>
      <c r="M475" s="776"/>
      <c r="N475" s="780"/>
      <c r="P475" s="352"/>
      <c r="Q475" s="765"/>
      <c r="R475" s="766"/>
      <c r="S475" s="773"/>
      <c r="T475" s="774"/>
      <c r="U475" s="775"/>
      <c r="V475" s="776"/>
      <c r="W475" s="777"/>
      <c r="X475" s="741"/>
      <c r="Y475" s="742"/>
      <c r="Z475" s="778"/>
      <c r="AA475" s="779"/>
      <c r="AB475" s="775"/>
      <c r="AC475" s="776"/>
      <c r="AD475" s="780"/>
    </row>
    <row r="476" spans="1:30" s="351" customFormat="1" ht="22.5" customHeight="1" thickBot="1">
      <c r="A476" s="765"/>
      <c r="B476" s="766"/>
      <c r="C476" s="761"/>
      <c r="D476" s="762"/>
      <c r="E476" s="738"/>
      <c r="F476" s="739"/>
      <c r="G476" s="740"/>
      <c r="H476" s="741"/>
      <c r="I476" s="742"/>
      <c r="J476" s="743"/>
      <c r="K476" s="744"/>
      <c r="L476" s="738"/>
      <c r="M476" s="739"/>
      <c r="N476" s="760"/>
      <c r="P476" s="352"/>
      <c r="Q476" s="765"/>
      <c r="R476" s="766"/>
      <c r="S476" s="761"/>
      <c r="T476" s="762"/>
      <c r="U476" s="738"/>
      <c r="V476" s="739"/>
      <c r="W476" s="740"/>
      <c r="X476" s="741"/>
      <c r="Y476" s="742"/>
      <c r="Z476" s="743"/>
      <c r="AA476" s="744"/>
      <c r="AB476" s="738"/>
      <c r="AC476" s="739"/>
      <c r="AD476" s="760"/>
    </row>
    <row r="477" spans="1:30" s="351" customFormat="1" ht="22.5" customHeight="1" thickBot="1">
      <c r="A477" s="758" t="s">
        <v>329</v>
      </c>
      <c r="B477" s="759"/>
      <c r="C477" s="748"/>
      <c r="D477" s="749"/>
      <c r="E477" s="750"/>
      <c r="F477" s="750"/>
      <c r="G477" s="751"/>
      <c r="H477" s="752" t="s">
        <v>330</v>
      </c>
      <c r="I477" s="753"/>
      <c r="J477" s="753"/>
      <c r="K477" s="754"/>
      <c r="L477" s="755"/>
      <c r="M477" s="756"/>
      <c r="N477" s="757"/>
      <c r="P477" s="352"/>
      <c r="Q477" s="758" t="s">
        <v>331</v>
      </c>
      <c r="R477" s="759"/>
      <c r="S477" s="748"/>
      <c r="T477" s="749"/>
      <c r="U477" s="750"/>
      <c r="V477" s="750"/>
      <c r="W477" s="751"/>
      <c r="X477" s="752" t="s">
        <v>330</v>
      </c>
      <c r="Y477" s="753"/>
      <c r="Z477" s="753"/>
      <c r="AA477" s="754"/>
      <c r="AB477" s="755"/>
      <c r="AC477" s="756"/>
      <c r="AD477" s="757"/>
    </row>
    <row r="478" spans="1:30" s="351" customFormat="1" ht="22.5" customHeight="1" thickBot="1">
      <c r="A478" s="729" t="s">
        <v>332</v>
      </c>
      <c r="B478" s="730"/>
      <c r="C478" s="730"/>
      <c r="D478" s="730"/>
      <c r="E478" s="730"/>
      <c r="F478" s="731"/>
      <c r="G478" s="732" t="s">
        <v>333</v>
      </c>
      <c r="H478" s="733"/>
      <c r="I478" s="734"/>
      <c r="J478" s="735"/>
      <c r="K478" s="732" t="s">
        <v>334</v>
      </c>
      <c r="L478" s="733"/>
      <c r="M478" s="736"/>
      <c r="N478" s="737"/>
      <c r="P478" s="352"/>
      <c r="Q478" s="729" t="s">
        <v>335</v>
      </c>
      <c r="R478" s="730"/>
      <c r="S478" s="730"/>
      <c r="T478" s="730"/>
      <c r="U478" s="731"/>
      <c r="V478" s="732" t="s">
        <v>333</v>
      </c>
      <c r="W478" s="733"/>
      <c r="X478" s="734"/>
      <c r="Y478" s="735"/>
      <c r="Z478" s="732"/>
      <c r="AA478" s="745"/>
      <c r="AB478" s="367"/>
      <c r="AC478" s="746"/>
      <c r="AD478" s="747"/>
    </row>
    <row r="479" spans="1:29" s="351" customFormat="1" ht="7.5" customHeight="1">
      <c r="A479" s="368"/>
      <c r="B479" s="368"/>
      <c r="C479" s="369"/>
      <c r="D479" s="369"/>
      <c r="E479" s="369"/>
      <c r="F479" s="369"/>
      <c r="G479" s="369"/>
      <c r="H479" s="369"/>
      <c r="I479" s="369"/>
      <c r="J479" s="369"/>
      <c r="K479" s="369"/>
      <c r="L479" s="369"/>
      <c r="M479" s="369"/>
      <c r="N479" s="725"/>
      <c r="P479" s="352"/>
      <c r="Q479" s="370"/>
      <c r="R479" s="370"/>
      <c r="S479" s="371"/>
      <c r="T479" s="371"/>
      <c r="U479" s="371"/>
      <c r="V479" s="371"/>
      <c r="W479" s="370"/>
      <c r="X479" s="371"/>
      <c r="Y479" s="371"/>
      <c r="Z479" s="371"/>
      <c r="AA479" s="372"/>
      <c r="AB479" s="727"/>
      <c r="AC479" s="727"/>
    </row>
    <row r="480" spans="1:29" s="351" customFormat="1" ht="13.5">
      <c r="A480" s="373" t="s">
        <v>336</v>
      </c>
      <c r="B480" s="373"/>
      <c r="C480" s="374"/>
      <c r="D480" s="374"/>
      <c r="E480" s="374"/>
      <c r="F480" s="374"/>
      <c r="G480" s="374"/>
      <c r="H480" s="374"/>
      <c r="I480" s="374"/>
      <c r="J480" s="374"/>
      <c r="K480" s="374"/>
      <c r="N480" s="726"/>
      <c r="P480" s="352"/>
      <c r="Q480" s="373" t="s">
        <v>336</v>
      </c>
      <c r="R480" s="373"/>
      <c r="S480" s="374"/>
      <c r="T480" s="371"/>
      <c r="U480" s="371"/>
      <c r="V480" s="371"/>
      <c r="W480" s="371"/>
      <c r="X480" s="371"/>
      <c r="Y480" s="371"/>
      <c r="Z480" s="371"/>
      <c r="AA480" s="372"/>
      <c r="AB480" s="728"/>
      <c r="AC480" s="728"/>
    </row>
    <row r="481" spans="1:29" s="351" customFormat="1" ht="13.5">
      <c r="A481" s="373" t="s">
        <v>337</v>
      </c>
      <c r="B481" s="373"/>
      <c r="C481" s="374"/>
      <c r="D481" s="374"/>
      <c r="E481" s="374"/>
      <c r="F481" s="374"/>
      <c r="G481" s="374"/>
      <c r="H481" s="373"/>
      <c r="I481" s="374"/>
      <c r="J481" s="374"/>
      <c r="K481" s="374"/>
      <c r="N481" s="726"/>
      <c r="P481" s="352"/>
      <c r="Q481" s="373" t="s">
        <v>337</v>
      </c>
      <c r="R481" s="373"/>
      <c r="S481" s="374"/>
      <c r="T481" s="372"/>
      <c r="U481" s="372"/>
      <c r="V481" s="372"/>
      <c r="W481" s="372"/>
      <c r="X481" s="372"/>
      <c r="Y481" s="372"/>
      <c r="Z481" s="372"/>
      <c r="AA481" s="372"/>
      <c r="AB481" s="728"/>
      <c r="AC481" s="728"/>
    </row>
    <row r="482" spans="1:29" s="351" customFormat="1" ht="73.5" customHeight="1">
      <c r="A482" s="373"/>
      <c r="B482" s="373"/>
      <c r="C482" s="374"/>
      <c r="D482" s="374"/>
      <c r="E482" s="374"/>
      <c r="F482" s="374"/>
      <c r="G482" s="374"/>
      <c r="H482" s="374"/>
      <c r="I482" s="374"/>
      <c r="J482" s="374"/>
      <c r="K482" s="374"/>
      <c r="N482" s="726"/>
      <c r="P482" s="352"/>
      <c r="AB482" s="728"/>
      <c r="AC482" s="728"/>
    </row>
    <row r="483" spans="1:29" s="351" customFormat="1" ht="42" customHeight="1">
      <c r="A483" s="803" t="s">
        <v>309</v>
      </c>
      <c r="B483" s="803"/>
      <c r="C483" s="803"/>
      <c r="D483" s="803"/>
      <c r="E483" s="803"/>
      <c r="F483" s="803"/>
      <c r="G483" s="803"/>
      <c r="H483" s="803"/>
      <c r="I483" s="803"/>
      <c r="J483" s="803"/>
      <c r="K483" s="803"/>
      <c r="L483" s="803"/>
      <c r="M483" s="803"/>
      <c r="N483" s="803"/>
      <c r="P483" s="352"/>
      <c r="Q483" s="803" t="s">
        <v>310</v>
      </c>
      <c r="R483" s="803"/>
      <c r="S483" s="803"/>
      <c r="T483" s="803"/>
      <c r="U483" s="803"/>
      <c r="V483" s="803"/>
      <c r="W483" s="803"/>
      <c r="X483" s="803"/>
      <c r="Y483" s="803"/>
      <c r="Z483" s="803"/>
      <c r="AA483" s="803"/>
      <c r="AB483" s="803"/>
      <c r="AC483" s="803"/>
    </row>
    <row r="484" spans="1:29" s="351" customFormat="1" ht="23.25" customHeight="1" thickBot="1">
      <c r="A484" s="353"/>
      <c r="B484" s="354"/>
      <c r="D484" s="804"/>
      <c r="E484" s="804"/>
      <c r="F484" s="804"/>
      <c r="G484" s="804"/>
      <c r="H484" s="804"/>
      <c r="I484" s="804"/>
      <c r="J484" s="804"/>
      <c r="K484" s="804"/>
      <c r="L484" s="805" t="s">
        <v>255</v>
      </c>
      <c r="M484" s="805"/>
      <c r="N484" s="805"/>
      <c r="P484" s="352"/>
      <c r="Q484" s="806"/>
      <c r="R484" s="806"/>
      <c r="S484" s="806"/>
      <c r="T484" s="804"/>
      <c r="U484" s="804"/>
      <c r="V484" s="804"/>
      <c r="W484" s="804"/>
      <c r="X484" s="804"/>
      <c r="Y484" s="804"/>
      <c r="Z484" s="804"/>
      <c r="AA484" s="805" t="s">
        <v>255</v>
      </c>
      <c r="AB484" s="805"/>
      <c r="AC484" s="805"/>
    </row>
    <row r="485" spans="1:30" s="358" customFormat="1" ht="15" customHeight="1">
      <c r="A485" s="355" t="s">
        <v>311</v>
      </c>
      <c r="B485" s="356"/>
      <c r="C485" s="357" t="s">
        <v>271</v>
      </c>
      <c r="D485" s="807">
        <f>'②選手情報入力'!$E$39</f>
        <v>0</v>
      </c>
      <c r="E485" s="808"/>
      <c r="F485" s="808"/>
      <c r="G485" s="808"/>
      <c r="H485" s="809"/>
      <c r="I485" s="814" t="s">
        <v>312</v>
      </c>
      <c r="J485" s="815"/>
      <c r="K485" s="817">
        <f>'①団体情報入力'!$D$5</f>
        <v>0</v>
      </c>
      <c r="L485" s="818"/>
      <c r="M485" s="818"/>
      <c r="N485" s="819"/>
      <c r="P485" s="359"/>
      <c r="Q485" s="355" t="s">
        <v>311</v>
      </c>
      <c r="R485" s="356"/>
      <c r="S485" s="357" t="s">
        <v>271</v>
      </c>
      <c r="T485" s="807">
        <f>'②選手情報入力'!$E$39</f>
        <v>0</v>
      </c>
      <c r="U485" s="808"/>
      <c r="V485" s="808"/>
      <c r="W485" s="808"/>
      <c r="X485" s="809"/>
      <c r="Y485" s="814" t="s">
        <v>312</v>
      </c>
      <c r="Z485" s="815"/>
      <c r="AA485" s="817">
        <f>'①団体情報入力'!$D$5</f>
        <v>0</v>
      </c>
      <c r="AB485" s="818"/>
      <c r="AC485" s="818"/>
      <c r="AD485" s="819"/>
    </row>
    <row r="486" spans="1:30" s="351" customFormat="1" ht="35.25" customHeight="1" thickBot="1">
      <c r="A486" s="810">
        <f>IF('②選手情報入力'!$B$39="","",'②選手情報入力'!$B$39)</f>
      </c>
      <c r="B486" s="811"/>
      <c r="C486" s="360" t="s">
        <v>286</v>
      </c>
      <c r="D486" s="812">
        <f>'②選手情報入力'!$D$39</f>
        <v>0</v>
      </c>
      <c r="E486" s="813"/>
      <c r="F486" s="813"/>
      <c r="G486" s="813"/>
      <c r="H486" s="811"/>
      <c r="I486" s="758"/>
      <c r="J486" s="816"/>
      <c r="K486" s="820"/>
      <c r="L486" s="821"/>
      <c r="M486" s="821"/>
      <c r="N486" s="822"/>
      <c r="P486" s="352"/>
      <c r="Q486" s="810">
        <f>IF('②選手情報入力'!$B$39="","",'②選手情報入力'!$B$39)</f>
      </c>
      <c r="R486" s="811"/>
      <c r="S486" s="360" t="s">
        <v>286</v>
      </c>
      <c r="T486" s="812">
        <f>'②選手情報入力'!$D$39</f>
        <v>0</v>
      </c>
      <c r="U486" s="813"/>
      <c r="V486" s="813"/>
      <c r="W486" s="813"/>
      <c r="X486" s="811"/>
      <c r="Y486" s="758"/>
      <c r="Z486" s="816"/>
      <c r="AA486" s="820"/>
      <c r="AB486" s="821"/>
      <c r="AC486" s="821"/>
      <c r="AD486" s="822"/>
    </row>
    <row r="487" spans="1:30" s="351" customFormat="1" ht="30" customHeight="1">
      <c r="A487" s="781" t="s">
        <v>313</v>
      </c>
      <c r="B487" s="782"/>
      <c r="C487" s="781" t="s">
        <v>314</v>
      </c>
      <c r="D487" s="782"/>
      <c r="E487" s="787">
        <f>'②選手情報入力'!$J$39</f>
        <v>0</v>
      </c>
      <c r="F487" s="787"/>
      <c r="G487" s="361" t="s">
        <v>315</v>
      </c>
      <c r="H487" s="788" t="s">
        <v>316</v>
      </c>
      <c r="I487" s="782"/>
      <c r="J487" s="789"/>
      <c r="K487" s="362"/>
      <c r="L487" s="363" t="s">
        <v>317</v>
      </c>
      <c r="M487" s="364"/>
      <c r="N487" s="365" t="s">
        <v>318</v>
      </c>
      <c r="P487" s="352"/>
      <c r="Q487" s="781" t="s">
        <v>313</v>
      </c>
      <c r="R487" s="782"/>
      <c r="S487" s="781" t="s">
        <v>314</v>
      </c>
      <c r="T487" s="782"/>
      <c r="U487" s="787">
        <f>'②選手情報入力'!$J$39</f>
        <v>0</v>
      </c>
      <c r="V487" s="787"/>
      <c r="W487" s="361" t="s">
        <v>315</v>
      </c>
      <c r="X487" s="788" t="s">
        <v>316</v>
      </c>
      <c r="Y487" s="782"/>
      <c r="Z487" s="789"/>
      <c r="AA487" s="362"/>
      <c r="AB487" s="363" t="s">
        <v>317</v>
      </c>
      <c r="AC487" s="364"/>
      <c r="AD487" s="365" t="s">
        <v>318</v>
      </c>
    </row>
    <row r="488" spans="1:30" s="351" customFormat="1" ht="15.75" customHeight="1">
      <c r="A488" s="783"/>
      <c r="B488" s="784"/>
      <c r="C488" s="798" t="s">
        <v>321</v>
      </c>
      <c r="D488" s="799"/>
      <c r="E488" s="799"/>
      <c r="F488" s="799"/>
      <c r="G488" s="800"/>
      <c r="H488" s="801" t="s">
        <v>322</v>
      </c>
      <c r="I488" s="799"/>
      <c r="J488" s="800"/>
      <c r="K488" s="801" t="s">
        <v>323</v>
      </c>
      <c r="L488" s="799"/>
      <c r="M488" s="799"/>
      <c r="N488" s="802"/>
      <c r="P488" s="352"/>
      <c r="Q488" s="783"/>
      <c r="R488" s="784"/>
      <c r="S488" s="798" t="s">
        <v>321</v>
      </c>
      <c r="T488" s="799"/>
      <c r="U488" s="799"/>
      <c r="V488" s="799"/>
      <c r="W488" s="800"/>
      <c r="X488" s="801" t="s">
        <v>322</v>
      </c>
      <c r="Y488" s="799"/>
      <c r="Z488" s="800"/>
      <c r="AA488" s="801" t="s">
        <v>323</v>
      </c>
      <c r="AB488" s="799"/>
      <c r="AC488" s="799"/>
      <c r="AD488" s="802"/>
    </row>
    <row r="489" spans="1:30" s="351" customFormat="1" ht="24.75" customHeight="1" thickBot="1">
      <c r="A489" s="785"/>
      <c r="B489" s="786"/>
      <c r="C489" s="790"/>
      <c r="D489" s="791"/>
      <c r="E489" s="791"/>
      <c r="F489" s="791"/>
      <c r="G489" s="792"/>
      <c r="H489" s="793"/>
      <c r="I489" s="794"/>
      <c r="J489" s="795"/>
      <c r="K489" s="796"/>
      <c r="L489" s="791"/>
      <c r="M489" s="791"/>
      <c r="N489" s="797"/>
      <c r="P489" s="352"/>
      <c r="Q489" s="785"/>
      <c r="R489" s="786"/>
      <c r="S489" s="790"/>
      <c r="T489" s="791"/>
      <c r="U489" s="791"/>
      <c r="V489" s="791"/>
      <c r="W489" s="792"/>
      <c r="X489" s="793"/>
      <c r="Y489" s="794"/>
      <c r="Z489" s="795"/>
      <c r="AA489" s="796"/>
      <c r="AB489" s="791"/>
      <c r="AC489" s="791"/>
      <c r="AD489" s="797"/>
    </row>
    <row r="490" spans="1:30" s="351" customFormat="1" ht="15" customHeight="1">
      <c r="A490" s="763" t="s">
        <v>325</v>
      </c>
      <c r="B490" s="764"/>
      <c r="C490" s="366" t="s">
        <v>326</v>
      </c>
      <c r="D490" s="366"/>
      <c r="E490" s="767" t="s">
        <v>327</v>
      </c>
      <c r="F490" s="768"/>
      <c r="G490" s="769"/>
      <c r="H490" s="767" t="s">
        <v>322</v>
      </c>
      <c r="I490" s="769"/>
      <c r="J490" s="770" t="s">
        <v>264</v>
      </c>
      <c r="K490" s="771"/>
      <c r="L490" s="767" t="s">
        <v>328</v>
      </c>
      <c r="M490" s="768"/>
      <c r="N490" s="772"/>
      <c r="P490" s="352"/>
      <c r="Q490" s="763" t="s">
        <v>325</v>
      </c>
      <c r="R490" s="764"/>
      <c r="S490" s="366" t="s">
        <v>326</v>
      </c>
      <c r="T490" s="366"/>
      <c r="U490" s="767" t="s">
        <v>327</v>
      </c>
      <c r="V490" s="768"/>
      <c r="W490" s="769"/>
      <c r="X490" s="767" t="s">
        <v>322</v>
      </c>
      <c r="Y490" s="769"/>
      <c r="Z490" s="770" t="s">
        <v>264</v>
      </c>
      <c r="AA490" s="771"/>
      <c r="AB490" s="767" t="s">
        <v>328</v>
      </c>
      <c r="AC490" s="768"/>
      <c r="AD490" s="772"/>
    </row>
    <row r="491" spans="1:30" s="351" customFormat="1" ht="22.5" customHeight="1">
      <c r="A491" s="765"/>
      <c r="B491" s="766"/>
      <c r="C491" s="773"/>
      <c r="D491" s="774"/>
      <c r="E491" s="775"/>
      <c r="F491" s="776"/>
      <c r="G491" s="777"/>
      <c r="H491" s="741"/>
      <c r="I491" s="742"/>
      <c r="J491" s="778"/>
      <c r="K491" s="779"/>
      <c r="L491" s="775"/>
      <c r="M491" s="776"/>
      <c r="N491" s="780"/>
      <c r="P491" s="352"/>
      <c r="Q491" s="765"/>
      <c r="R491" s="766"/>
      <c r="S491" s="773"/>
      <c r="T491" s="774"/>
      <c r="U491" s="775"/>
      <c r="V491" s="776"/>
      <c r="W491" s="777"/>
      <c r="X491" s="741"/>
      <c r="Y491" s="742"/>
      <c r="Z491" s="778"/>
      <c r="AA491" s="779"/>
      <c r="AB491" s="775"/>
      <c r="AC491" s="776"/>
      <c r="AD491" s="780"/>
    </row>
    <row r="492" spans="1:30" s="351" customFormat="1" ht="22.5" customHeight="1">
      <c r="A492" s="765"/>
      <c r="B492" s="766"/>
      <c r="C492" s="773"/>
      <c r="D492" s="774"/>
      <c r="E492" s="775"/>
      <c r="F492" s="776"/>
      <c r="G492" s="777"/>
      <c r="H492" s="741"/>
      <c r="I492" s="742"/>
      <c r="J492" s="778"/>
      <c r="K492" s="779"/>
      <c r="L492" s="775"/>
      <c r="M492" s="776"/>
      <c r="N492" s="780"/>
      <c r="P492" s="352"/>
      <c r="Q492" s="765"/>
      <c r="R492" s="766"/>
      <c r="S492" s="773"/>
      <c r="T492" s="774"/>
      <c r="U492" s="775"/>
      <c r="V492" s="776"/>
      <c r="W492" s="777"/>
      <c r="X492" s="741"/>
      <c r="Y492" s="742"/>
      <c r="Z492" s="778"/>
      <c r="AA492" s="779"/>
      <c r="AB492" s="775"/>
      <c r="AC492" s="776"/>
      <c r="AD492" s="780"/>
    </row>
    <row r="493" spans="1:30" s="351" customFormat="1" ht="22.5" customHeight="1" thickBot="1">
      <c r="A493" s="765"/>
      <c r="B493" s="766"/>
      <c r="C493" s="761"/>
      <c r="D493" s="762"/>
      <c r="E493" s="738"/>
      <c r="F493" s="739"/>
      <c r="G493" s="740"/>
      <c r="H493" s="741"/>
      <c r="I493" s="742"/>
      <c r="J493" s="743"/>
      <c r="K493" s="744"/>
      <c r="L493" s="738"/>
      <c r="M493" s="739"/>
      <c r="N493" s="760"/>
      <c r="P493" s="352"/>
      <c r="Q493" s="765"/>
      <c r="R493" s="766"/>
      <c r="S493" s="761"/>
      <c r="T493" s="762"/>
      <c r="U493" s="738"/>
      <c r="V493" s="739"/>
      <c r="W493" s="740"/>
      <c r="X493" s="741"/>
      <c r="Y493" s="742"/>
      <c r="Z493" s="743"/>
      <c r="AA493" s="744"/>
      <c r="AB493" s="738"/>
      <c r="AC493" s="739"/>
      <c r="AD493" s="760"/>
    </row>
    <row r="494" spans="1:30" s="351" customFormat="1" ht="22.5" customHeight="1" thickBot="1">
      <c r="A494" s="758" t="s">
        <v>329</v>
      </c>
      <c r="B494" s="759"/>
      <c r="C494" s="748"/>
      <c r="D494" s="749"/>
      <c r="E494" s="750"/>
      <c r="F494" s="750"/>
      <c r="G494" s="751"/>
      <c r="H494" s="752" t="s">
        <v>330</v>
      </c>
      <c r="I494" s="753"/>
      <c r="J494" s="753"/>
      <c r="K494" s="754"/>
      <c r="L494" s="755"/>
      <c r="M494" s="756"/>
      <c r="N494" s="757"/>
      <c r="P494" s="352"/>
      <c r="Q494" s="758" t="s">
        <v>331</v>
      </c>
      <c r="R494" s="759"/>
      <c r="S494" s="748"/>
      <c r="T494" s="749"/>
      <c r="U494" s="750"/>
      <c r="V494" s="750"/>
      <c r="W494" s="751"/>
      <c r="X494" s="752" t="s">
        <v>330</v>
      </c>
      <c r="Y494" s="753"/>
      <c r="Z494" s="753"/>
      <c r="AA494" s="754"/>
      <c r="AB494" s="755"/>
      <c r="AC494" s="756"/>
      <c r="AD494" s="757"/>
    </row>
    <row r="495" spans="1:30" s="351" customFormat="1" ht="22.5" customHeight="1" thickBot="1">
      <c r="A495" s="729" t="s">
        <v>332</v>
      </c>
      <c r="B495" s="730"/>
      <c r="C495" s="730"/>
      <c r="D495" s="730"/>
      <c r="E495" s="730"/>
      <c r="F495" s="731"/>
      <c r="G495" s="732" t="s">
        <v>333</v>
      </c>
      <c r="H495" s="733"/>
      <c r="I495" s="734"/>
      <c r="J495" s="735"/>
      <c r="K495" s="732" t="s">
        <v>334</v>
      </c>
      <c r="L495" s="733"/>
      <c r="M495" s="736"/>
      <c r="N495" s="737"/>
      <c r="P495" s="352"/>
      <c r="Q495" s="729" t="s">
        <v>335</v>
      </c>
      <c r="R495" s="730"/>
      <c r="S495" s="730"/>
      <c r="T495" s="730"/>
      <c r="U495" s="731"/>
      <c r="V495" s="732" t="s">
        <v>333</v>
      </c>
      <c r="W495" s="733"/>
      <c r="X495" s="734"/>
      <c r="Y495" s="735"/>
      <c r="Z495" s="732"/>
      <c r="AA495" s="745"/>
      <c r="AB495" s="367"/>
      <c r="AC495" s="746"/>
      <c r="AD495" s="747"/>
    </row>
    <row r="496" spans="1:29" s="351" customFormat="1" ht="7.5" customHeight="1">
      <c r="A496" s="368"/>
      <c r="B496" s="368"/>
      <c r="C496" s="369"/>
      <c r="D496" s="369"/>
      <c r="E496" s="369"/>
      <c r="F496" s="369"/>
      <c r="G496" s="369"/>
      <c r="H496" s="369"/>
      <c r="I496" s="369"/>
      <c r="J496" s="369"/>
      <c r="K496" s="369"/>
      <c r="L496" s="369"/>
      <c r="M496" s="369"/>
      <c r="N496" s="328"/>
      <c r="P496" s="352"/>
      <c r="Q496" s="370"/>
      <c r="R496" s="370"/>
      <c r="S496" s="371"/>
      <c r="T496" s="371"/>
      <c r="U496" s="371"/>
      <c r="V496" s="371"/>
      <c r="W496" s="370"/>
      <c r="X496" s="371"/>
      <c r="Y496" s="371"/>
      <c r="Z496" s="371"/>
      <c r="AA496" s="372"/>
      <c r="AB496" s="328"/>
      <c r="AC496" s="328"/>
    </row>
    <row r="497" spans="1:29" s="351" customFormat="1" ht="13.5">
      <c r="A497" s="373" t="s">
        <v>336</v>
      </c>
      <c r="B497" s="373"/>
      <c r="C497" s="374"/>
      <c r="D497" s="374"/>
      <c r="E497" s="374"/>
      <c r="F497" s="374"/>
      <c r="G497" s="374"/>
      <c r="H497" s="374"/>
      <c r="I497" s="374"/>
      <c r="J497" s="374"/>
      <c r="K497" s="374"/>
      <c r="N497" s="328"/>
      <c r="P497" s="352"/>
      <c r="Q497" s="373" t="s">
        <v>336</v>
      </c>
      <c r="R497" s="373"/>
      <c r="S497" s="374"/>
      <c r="T497" s="371"/>
      <c r="U497" s="371"/>
      <c r="V497" s="371"/>
      <c r="W497" s="371"/>
      <c r="X497" s="371"/>
      <c r="Y497" s="371"/>
      <c r="Z497" s="371"/>
      <c r="AA497" s="372"/>
      <c r="AB497" s="328"/>
      <c r="AC497" s="328"/>
    </row>
    <row r="498" spans="1:29" s="351" customFormat="1" ht="13.5">
      <c r="A498" s="373" t="s">
        <v>337</v>
      </c>
      <c r="B498" s="373"/>
      <c r="C498" s="374"/>
      <c r="D498" s="374"/>
      <c r="E498" s="374"/>
      <c r="F498" s="374"/>
      <c r="G498" s="374"/>
      <c r="H498" s="373"/>
      <c r="I498" s="374"/>
      <c r="J498" s="374"/>
      <c r="K498" s="374"/>
      <c r="N498" s="328"/>
      <c r="P498" s="352"/>
      <c r="Q498" s="373" t="s">
        <v>337</v>
      </c>
      <c r="R498" s="373"/>
      <c r="S498" s="374"/>
      <c r="T498" s="372"/>
      <c r="U498" s="372"/>
      <c r="V498" s="372"/>
      <c r="W498" s="372"/>
      <c r="X498" s="372"/>
      <c r="Y498" s="372"/>
      <c r="Z498" s="372"/>
      <c r="AA498" s="372"/>
      <c r="AB498" s="328"/>
      <c r="AC498" s="328"/>
    </row>
    <row r="499" spans="1:29" s="351" customFormat="1" ht="42" customHeight="1">
      <c r="A499" s="803" t="s">
        <v>309</v>
      </c>
      <c r="B499" s="803"/>
      <c r="C499" s="803"/>
      <c r="D499" s="803"/>
      <c r="E499" s="803"/>
      <c r="F499" s="803"/>
      <c r="G499" s="803"/>
      <c r="H499" s="803"/>
      <c r="I499" s="803"/>
      <c r="J499" s="803"/>
      <c r="K499" s="803"/>
      <c r="L499" s="803"/>
      <c r="M499" s="803"/>
      <c r="N499" s="803"/>
      <c r="P499" s="352"/>
      <c r="Q499" s="803" t="s">
        <v>310</v>
      </c>
      <c r="R499" s="803"/>
      <c r="S499" s="803"/>
      <c r="T499" s="803"/>
      <c r="U499" s="803"/>
      <c r="V499" s="803"/>
      <c r="W499" s="803"/>
      <c r="X499" s="803"/>
      <c r="Y499" s="803"/>
      <c r="Z499" s="803"/>
      <c r="AA499" s="803"/>
      <c r="AB499" s="803"/>
      <c r="AC499" s="803"/>
    </row>
    <row r="500" spans="1:29" s="351" customFormat="1" ht="23.25" customHeight="1" thickBot="1">
      <c r="A500" s="353"/>
      <c r="B500" s="354"/>
      <c r="D500" s="804"/>
      <c r="E500" s="804"/>
      <c r="F500" s="804"/>
      <c r="G500" s="804"/>
      <c r="H500" s="804"/>
      <c r="I500" s="804"/>
      <c r="J500" s="804"/>
      <c r="K500" s="804"/>
      <c r="L500" s="805" t="s">
        <v>255</v>
      </c>
      <c r="M500" s="805"/>
      <c r="N500" s="805"/>
      <c r="P500" s="352"/>
      <c r="Q500" s="806"/>
      <c r="R500" s="806"/>
      <c r="S500" s="806"/>
      <c r="T500" s="804"/>
      <c r="U500" s="804"/>
      <c r="V500" s="804"/>
      <c r="W500" s="804"/>
      <c r="X500" s="804"/>
      <c r="Y500" s="804"/>
      <c r="Z500" s="804"/>
      <c r="AA500" s="805" t="s">
        <v>255</v>
      </c>
      <c r="AB500" s="805"/>
      <c r="AC500" s="805"/>
    </row>
    <row r="501" spans="1:30" s="358" customFormat="1" ht="15" customHeight="1">
      <c r="A501" s="355" t="s">
        <v>311</v>
      </c>
      <c r="B501" s="356"/>
      <c r="C501" s="357" t="s">
        <v>271</v>
      </c>
      <c r="D501" s="807">
        <f>'②選手情報入力'!$E$40</f>
        <v>0</v>
      </c>
      <c r="E501" s="808"/>
      <c r="F501" s="808"/>
      <c r="G501" s="808"/>
      <c r="H501" s="809"/>
      <c r="I501" s="814" t="s">
        <v>312</v>
      </c>
      <c r="J501" s="815"/>
      <c r="K501" s="817">
        <f>'①団体情報入力'!$D$5</f>
        <v>0</v>
      </c>
      <c r="L501" s="818"/>
      <c r="M501" s="818"/>
      <c r="N501" s="819"/>
      <c r="P501" s="359"/>
      <c r="Q501" s="355" t="s">
        <v>311</v>
      </c>
      <c r="R501" s="356"/>
      <c r="S501" s="357" t="s">
        <v>271</v>
      </c>
      <c r="T501" s="807">
        <f>'②選手情報入力'!$E$40</f>
        <v>0</v>
      </c>
      <c r="U501" s="808"/>
      <c r="V501" s="808"/>
      <c r="W501" s="808"/>
      <c r="X501" s="809"/>
      <c r="Y501" s="814" t="s">
        <v>312</v>
      </c>
      <c r="Z501" s="815"/>
      <c r="AA501" s="817">
        <f>'①団体情報入力'!$D$5</f>
        <v>0</v>
      </c>
      <c r="AB501" s="818"/>
      <c r="AC501" s="818"/>
      <c r="AD501" s="819"/>
    </row>
    <row r="502" spans="1:30" s="351" customFormat="1" ht="35.25" customHeight="1" thickBot="1">
      <c r="A502" s="810">
        <f>IF('②選手情報入力'!$B$40="","",'②選手情報入力'!$B$40)</f>
      </c>
      <c r="B502" s="811"/>
      <c r="C502" s="360" t="s">
        <v>286</v>
      </c>
      <c r="D502" s="812">
        <f>'②選手情報入力'!$D$40</f>
        <v>0</v>
      </c>
      <c r="E502" s="813"/>
      <c r="F502" s="813"/>
      <c r="G502" s="813"/>
      <c r="H502" s="811"/>
      <c r="I502" s="758"/>
      <c r="J502" s="816"/>
      <c r="K502" s="820"/>
      <c r="L502" s="821"/>
      <c r="M502" s="821"/>
      <c r="N502" s="822"/>
      <c r="P502" s="352"/>
      <c r="Q502" s="810">
        <f>IF('②選手情報入力'!$B$40="","",'②選手情報入力'!$B$40)</f>
      </c>
      <c r="R502" s="811"/>
      <c r="S502" s="360" t="s">
        <v>286</v>
      </c>
      <c r="T502" s="812">
        <f>'②選手情報入力'!$D$40</f>
        <v>0</v>
      </c>
      <c r="U502" s="813"/>
      <c r="V502" s="813"/>
      <c r="W502" s="813"/>
      <c r="X502" s="811"/>
      <c r="Y502" s="758"/>
      <c r="Z502" s="816"/>
      <c r="AA502" s="820"/>
      <c r="AB502" s="821"/>
      <c r="AC502" s="821"/>
      <c r="AD502" s="822"/>
    </row>
    <row r="503" spans="1:30" s="351" customFormat="1" ht="30" customHeight="1">
      <c r="A503" s="781" t="s">
        <v>313</v>
      </c>
      <c r="B503" s="782"/>
      <c r="C503" s="781" t="s">
        <v>314</v>
      </c>
      <c r="D503" s="782"/>
      <c r="E503" s="787">
        <f>'②選手情報入力'!$J$40</f>
        <v>0</v>
      </c>
      <c r="F503" s="787"/>
      <c r="G503" s="361" t="s">
        <v>315</v>
      </c>
      <c r="H503" s="788" t="s">
        <v>316</v>
      </c>
      <c r="I503" s="782"/>
      <c r="J503" s="789"/>
      <c r="K503" s="362"/>
      <c r="L503" s="363" t="s">
        <v>317</v>
      </c>
      <c r="M503" s="364"/>
      <c r="N503" s="365" t="s">
        <v>318</v>
      </c>
      <c r="P503" s="352"/>
      <c r="Q503" s="781" t="s">
        <v>313</v>
      </c>
      <c r="R503" s="782"/>
      <c r="S503" s="781" t="s">
        <v>314</v>
      </c>
      <c r="T503" s="782"/>
      <c r="U503" s="787">
        <f>'②選手情報入力'!$J$40</f>
        <v>0</v>
      </c>
      <c r="V503" s="787"/>
      <c r="W503" s="361" t="s">
        <v>315</v>
      </c>
      <c r="X503" s="788" t="s">
        <v>316</v>
      </c>
      <c r="Y503" s="782"/>
      <c r="Z503" s="789"/>
      <c r="AA503" s="362"/>
      <c r="AB503" s="363" t="s">
        <v>317</v>
      </c>
      <c r="AC503" s="364"/>
      <c r="AD503" s="365" t="s">
        <v>318</v>
      </c>
    </row>
    <row r="504" spans="1:30" s="351" customFormat="1" ht="15.75" customHeight="1">
      <c r="A504" s="783"/>
      <c r="B504" s="784"/>
      <c r="C504" s="798" t="s">
        <v>321</v>
      </c>
      <c r="D504" s="799"/>
      <c r="E504" s="799"/>
      <c r="F504" s="799"/>
      <c r="G504" s="800"/>
      <c r="H504" s="801" t="s">
        <v>322</v>
      </c>
      <c r="I504" s="799"/>
      <c r="J504" s="800"/>
      <c r="K504" s="801" t="s">
        <v>323</v>
      </c>
      <c r="L504" s="799"/>
      <c r="M504" s="799"/>
      <c r="N504" s="802"/>
      <c r="P504" s="352"/>
      <c r="Q504" s="783"/>
      <c r="R504" s="784"/>
      <c r="S504" s="798" t="s">
        <v>321</v>
      </c>
      <c r="T504" s="799"/>
      <c r="U504" s="799"/>
      <c r="V504" s="799"/>
      <c r="W504" s="800"/>
      <c r="X504" s="801" t="s">
        <v>322</v>
      </c>
      <c r="Y504" s="799"/>
      <c r="Z504" s="800"/>
      <c r="AA504" s="801" t="s">
        <v>323</v>
      </c>
      <c r="AB504" s="799"/>
      <c r="AC504" s="799"/>
      <c r="AD504" s="802"/>
    </row>
    <row r="505" spans="1:30" s="351" customFormat="1" ht="24.75" customHeight="1" thickBot="1">
      <c r="A505" s="785"/>
      <c r="B505" s="786"/>
      <c r="C505" s="790"/>
      <c r="D505" s="791"/>
      <c r="E505" s="791"/>
      <c r="F505" s="791"/>
      <c r="G505" s="792"/>
      <c r="H505" s="793"/>
      <c r="I505" s="794"/>
      <c r="J505" s="795"/>
      <c r="K505" s="796"/>
      <c r="L505" s="791"/>
      <c r="M505" s="791"/>
      <c r="N505" s="797"/>
      <c r="P505" s="352"/>
      <c r="Q505" s="785"/>
      <c r="R505" s="786"/>
      <c r="S505" s="790"/>
      <c r="T505" s="791"/>
      <c r="U505" s="791"/>
      <c r="V505" s="791"/>
      <c r="W505" s="792"/>
      <c r="X505" s="793"/>
      <c r="Y505" s="794"/>
      <c r="Z505" s="795"/>
      <c r="AA505" s="796"/>
      <c r="AB505" s="791"/>
      <c r="AC505" s="791"/>
      <c r="AD505" s="797"/>
    </row>
    <row r="506" spans="1:30" s="351" customFormat="1" ht="15" customHeight="1">
      <c r="A506" s="763" t="s">
        <v>325</v>
      </c>
      <c r="B506" s="764"/>
      <c r="C506" s="366" t="s">
        <v>326</v>
      </c>
      <c r="D506" s="366"/>
      <c r="E506" s="767" t="s">
        <v>327</v>
      </c>
      <c r="F506" s="768"/>
      <c r="G506" s="769"/>
      <c r="H506" s="767" t="s">
        <v>322</v>
      </c>
      <c r="I506" s="769"/>
      <c r="J506" s="770" t="s">
        <v>264</v>
      </c>
      <c r="K506" s="771"/>
      <c r="L506" s="767" t="s">
        <v>328</v>
      </c>
      <c r="M506" s="768"/>
      <c r="N506" s="772"/>
      <c r="P506" s="352"/>
      <c r="Q506" s="763" t="s">
        <v>325</v>
      </c>
      <c r="R506" s="764"/>
      <c r="S506" s="366" t="s">
        <v>326</v>
      </c>
      <c r="T506" s="366"/>
      <c r="U506" s="767" t="s">
        <v>327</v>
      </c>
      <c r="V506" s="768"/>
      <c r="W506" s="769"/>
      <c r="X506" s="767" t="s">
        <v>322</v>
      </c>
      <c r="Y506" s="769"/>
      <c r="Z506" s="770" t="s">
        <v>264</v>
      </c>
      <c r="AA506" s="771"/>
      <c r="AB506" s="767" t="s">
        <v>328</v>
      </c>
      <c r="AC506" s="768"/>
      <c r="AD506" s="772"/>
    </row>
    <row r="507" spans="1:30" s="351" customFormat="1" ht="22.5" customHeight="1">
      <c r="A507" s="765"/>
      <c r="B507" s="766"/>
      <c r="C507" s="773"/>
      <c r="D507" s="774"/>
      <c r="E507" s="775"/>
      <c r="F507" s="776"/>
      <c r="G507" s="777"/>
      <c r="H507" s="741"/>
      <c r="I507" s="742"/>
      <c r="J507" s="778"/>
      <c r="K507" s="779"/>
      <c r="L507" s="775"/>
      <c r="M507" s="776"/>
      <c r="N507" s="780"/>
      <c r="P507" s="352"/>
      <c r="Q507" s="765"/>
      <c r="R507" s="766"/>
      <c r="S507" s="773"/>
      <c r="T507" s="774"/>
      <c r="U507" s="775"/>
      <c r="V507" s="776"/>
      <c r="W507" s="777"/>
      <c r="X507" s="741"/>
      <c r="Y507" s="742"/>
      <c r="Z507" s="778"/>
      <c r="AA507" s="779"/>
      <c r="AB507" s="775"/>
      <c r="AC507" s="776"/>
      <c r="AD507" s="780"/>
    </row>
    <row r="508" spans="1:30" s="351" customFormat="1" ht="22.5" customHeight="1">
      <c r="A508" s="765"/>
      <c r="B508" s="766"/>
      <c r="C508" s="773"/>
      <c r="D508" s="774"/>
      <c r="E508" s="775"/>
      <c r="F508" s="776"/>
      <c r="G508" s="777"/>
      <c r="H508" s="741"/>
      <c r="I508" s="742"/>
      <c r="J508" s="778"/>
      <c r="K508" s="779"/>
      <c r="L508" s="775"/>
      <c r="M508" s="776"/>
      <c r="N508" s="780"/>
      <c r="P508" s="352"/>
      <c r="Q508" s="765"/>
      <c r="R508" s="766"/>
      <c r="S508" s="773"/>
      <c r="T508" s="774"/>
      <c r="U508" s="775"/>
      <c r="V508" s="776"/>
      <c r="W508" s="777"/>
      <c r="X508" s="741"/>
      <c r="Y508" s="742"/>
      <c r="Z508" s="778"/>
      <c r="AA508" s="779"/>
      <c r="AB508" s="775"/>
      <c r="AC508" s="776"/>
      <c r="AD508" s="780"/>
    </row>
    <row r="509" spans="1:30" s="351" customFormat="1" ht="22.5" customHeight="1" thickBot="1">
      <c r="A509" s="765"/>
      <c r="B509" s="766"/>
      <c r="C509" s="761"/>
      <c r="D509" s="762"/>
      <c r="E509" s="738"/>
      <c r="F509" s="739"/>
      <c r="G509" s="740"/>
      <c r="H509" s="741"/>
      <c r="I509" s="742"/>
      <c r="J509" s="743"/>
      <c r="K509" s="744"/>
      <c r="L509" s="738"/>
      <c r="M509" s="739"/>
      <c r="N509" s="760"/>
      <c r="P509" s="352"/>
      <c r="Q509" s="765"/>
      <c r="R509" s="766"/>
      <c r="S509" s="761"/>
      <c r="T509" s="762"/>
      <c r="U509" s="738"/>
      <c r="V509" s="739"/>
      <c r="W509" s="740"/>
      <c r="X509" s="741"/>
      <c r="Y509" s="742"/>
      <c r="Z509" s="743"/>
      <c r="AA509" s="744"/>
      <c r="AB509" s="738"/>
      <c r="AC509" s="739"/>
      <c r="AD509" s="760"/>
    </row>
    <row r="510" spans="1:30" s="351" customFormat="1" ht="22.5" customHeight="1" thickBot="1">
      <c r="A510" s="758" t="s">
        <v>329</v>
      </c>
      <c r="B510" s="759"/>
      <c r="C510" s="748"/>
      <c r="D510" s="749"/>
      <c r="E510" s="750"/>
      <c r="F510" s="750"/>
      <c r="G510" s="751"/>
      <c r="H510" s="752" t="s">
        <v>330</v>
      </c>
      <c r="I510" s="753"/>
      <c r="J510" s="753"/>
      <c r="K510" s="754"/>
      <c r="L510" s="755"/>
      <c r="M510" s="756"/>
      <c r="N510" s="757"/>
      <c r="P510" s="352"/>
      <c r="Q510" s="758" t="s">
        <v>331</v>
      </c>
      <c r="R510" s="759"/>
      <c r="S510" s="748"/>
      <c r="T510" s="749"/>
      <c r="U510" s="750"/>
      <c r="V510" s="750"/>
      <c r="W510" s="751"/>
      <c r="X510" s="752" t="s">
        <v>330</v>
      </c>
      <c r="Y510" s="753"/>
      <c r="Z510" s="753"/>
      <c r="AA510" s="754"/>
      <c r="AB510" s="755"/>
      <c r="AC510" s="756"/>
      <c r="AD510" s="757"/>
    </row>
    <row r="511" spans="1:30" s="351" customFormat="1" ht="22.5" customHeight="1" thickBot="1">
      <c r="A511" s="729" t="s">
        <v>332</v>
      </c>
      <c r="B511" s="730"/>
      <c r="C511" s="730"/>
      <c r="D511" s="730"/>
      <c r="E511" s="730"/>
      <c r="F511" s="731"/>
      <c r="G511" s="732" t="s">
        <v>333</v>
      </c>
      <c r="H511" s="733"/>
      <c r="I511" s="734"/>
      <c r="J511" s="735"/>
      <c r="K511" s="732" t="s">
        <v>334</v>
      </c>
      <c r="L511" s="733"/>
      <c r="M511" s="736"/>
      <c r="N511" s="737"/>
      <c r="P511" s="352"/>
      <c r="Q511" s="729" t="s">
        <v>335</v>
      </c>
      <c r="R511" s="730"/>
      <c r="S511" s="730"/>
      <c r="T511" s="730"/>
      <c r="U511" s="731"/>
      <c r="V511" s="732" t="s">
        <v>333</v>
      </c>
      <c r="W511" s="733"/>
      <c r="X511" s="734"/>
      <c r="Y511" s="735"/>
      <c r="Z511" s="732"/>
      <c r="AA511" s="745"/>
      <c r="AB511" s="367"/>
      <c r="AC511" s="746"/>
      <c r="AD511" s="747"/>
    </row>
    <row r="512" spans="1:29" s="351" customFormat="1" ht="7.5" customHeight="1">
      <c r="A512" s="368"/>
      <c r="B512" s="368"/>
      <c r="C512" s="369"/>
      <c r="D512" s="369"/>
      <c r="E512" s="369"/>
      <c r="F512" s="369"/>
      <c r="G512" s="369"/>
      <c r="H512" s="369"/>
      <c r="I512" s="369"/>
      <c r="J512" s="369"/>
      <c r="K512" s="369"/>
      <c r="L512" s="369"/>
      <c r="M512" s="369"/>
      <c r="N512" s="725"/>
      <c r="P512" s="352"/>
      <c r="Q512" s="370"/>
      <c r="R512" s="370"/>
      <c r="S512" s="371"/>
      <c r="T512" s="371"/>
      <c r="U512" s="371"/>
      <c r="V512" s="371"/>
      <c r="W512" s="370"/>
      <c r="X512" s="371"/>
      <c r="Y512" s="371"/>
      <c r="Z512" s="371"/>
      <c r="AA512" s="372"/>
      <c r="AB512" s="727"/>
      <c r="AC512" s="727"/>
    </row>
    <row r="513" spans="1:29" s="351" customFormat="1" ht="13.5">
      <c r="A513" s="373" t="s">
        <v>336</v>
      </c>
      <c r="B513" s="373"/>
      <c r="C513" s="374"/>
      <c r="D513" s="374"/>
      <c r="E513" s="374"/>
      <c r="F513" s="374"/>
      <c r="G513" s="374"/>
      <c r="H513" s="374"/>
      <c r="I513" s="374"/>
      <c r="J513" s="374"/>
      <c r="K513" s="374"/>
      <c r="N513" s="726"/>
      <c r="P513" s="352"/>
      <c r="Q513" s="373" t="s">
        <v>336</v>
      </c>
      <c r="R513" s="373"/>
      <c r="S513" s="374"/>
      <c r="T513" s="371"/>
      <c r="U513" s="371"/>
      <c r="V513" s="371"/>
      <c r="W513" s="371"/>
      <c r="X513" s="371"/>
      <c r="Y513" s="371"/>
      <c r="Z513" s="371"/>
      <c r="AA513" s="372"/>
      <c r="AB513" s="728"/>
      <c r="AC513" s="728"/>
    </row>
    <row r="514" spans="1:29" s="351" customFormat="1" ht="13.5">
      <c r="A514" s="373" t="s">
        <v>337</v>
      </c>
      <c r="B514" s="373"/>
      <c r="C514" s="374"/>
      <c r="D514" s="374"/>
      <c r="E514" s="374"/>
      <c r="F514" s="374"/>
      <c r="G514" s="374"/>
      <c r="H514" s="373"/>
      <c r="I514" s="374"/>
      <c r="J514" s="374"/>
      <c r="K514" s="374"/>
      <c r="N514" s="726"/>
      <c r="P514" s="352"/>
      <c r="Q514" s="373" t="s">
        <v>337</v>
      </c>
      <c r="R514" s="373"/>
      <c r="S514" s="374"/>
      <c r="T514" s="372"/>
      <c r="U514" s="372"/>
      <c r="V514" s="372"/>
      <c r="W514" s="372"/>
      <c r="X514" s="372"/>
      <c r="Y514" s="372"/>
      <c r="Z514" s="372"/>
      <c r="AA514" s="372"/>
      <c r="AB514" s="728"/>
      <c r="AC514" s="728"/>
    </row>
    <row r="515" spans="1:29" s="351" customFormat="1" ht="76.5" customHeight="1">
      <c r="A515" s="373"/>
      <c r="B515" s="373"/>
      <c r="C515" s="374"/>
      <c r="D515" s="374"/>
      <c r="E515" s="374"/>
      <c r="F515" s="374"/>
      <c r="G515" s="374"/>
      <c r="H515" s="374"/>
      <c r="I515" s="374"/>
      <c r="J515" s="374"/>
      <c r="K515" s="374"/>
      <c r="N515" s="726"/>
      <c r="P515" s="352"/>
      <c r="AB515" s="728"/>
      <c r="AC515" s="728"/>
    </row>
    <row r="516" spans="1:29" s="351" customFormat="1" ht="42" customHeight="1">
      <c r="A516" s="803" t="s">
        <v>309</v>
      </c>
      <c r="B516" s="803"/>
      <c r="C516" s="803"/>
      <c r="D516" s="803"/>
      <c r="E516" s="803"/>
      <c r="F516" s="803"/>
      <c r="G516" s="803"/>
      <c r="H516" s="803"/>
      <c r="I516" s="803"/>
      <c r="J516" s="803"/>
      <c r="K516" s="803"/>
      <c r="L516" s="803"/>
      <c r="M516" s="803"/>
      <c r="N516" s="803"/>
      <c r="P516" s="352"/>
      <c r="Q516" s="803" t="s">
        <v>310</v>
      </c>
      <c r="R516" s="803"/>
      <c r="S516" s="803"/>
      <c r="T516" s="803"/>
      <c r="U516" s="803"/>
      <c r="V516" s="803"/>
      <c r="W516" s="803"/>
      <c r="X516" s="803"/>
      <c r="Y516" s="803"/>
      <c r="Z516" s="803"/>
      <c r="AA516" s="803"/>
      <c r="AB516" s="803"/>
      <c r="AC516" s="803"/>
    </row>
    <row r="517" spans="1:29" s="351" customFormat="1" ht="23.25" customHeight="1" thickBot="1">
      <c r="A517" s="353"/>
      <c r="B517" s="354"/>
      <c r="D517" s="804"/>
      <c r="E517" s="804"/>
      <c r="F517" s="804"/>
      <c r="G517" s="804"/>
      <c r="H517" s="804"/>
      <c r="I517" s="804"/>
      <c r="J517" s="804"/>
      <c r="K517" s="804"/>
      <c r="L517" s="805" t="s">
        <v>255</v>
      </c>
      <c r="M517" s="805"/>
      <c r="N517" s="805"/>
      <c r="P517" s="352"/>
      <c r="Q517" s="806"/>
      <c r="R517" s="806"/>
      <c r="S517" s="806"/>
      <c r="T517" s="804"/>
      <c r="U517" s="804"/>
      <c r="V517" s="804"/>
      <c r="W517" s="804"/>
      <c r="X517" s="804"/>
      <c r="Y517" s="804"/>
      <c r="Z517" s="804"/>
      <c r="AA517" s="805" t="s">
        <v>255</v>
      </c>
      <c r="AB517" s="805"/>
      <c r="AC517" s="805"/>
    </row>
    <row r="518" spans="1:30" s="358" customFormat="1" ht="15" customHeight="1">
      <c r="A518" s="355" t="s">
        <v>311</v>
      </c>
      <c r="B518" s="356"/>
      <c r="C518" s="357" t="s">
        <v>271</v>
      </c>
      <c r="D518" s="807">
        <f>'②選手情報入力'!$E$41</f>
        <v>0</v>
      </c>
      <c r="E518" s="808"/>
      <c r="F518" s="808"/>
      <c r="G518" s="808"/>
      <c r="H518" s="809"/>
      <c r="I518" s="814" t="s">
        <v>312</v>
      </c>
      <c r="J518" s="815"/>
      <c r="K518" s="817">
        <f>'①団体情報入力'!$D$5</f>
        <v>0</v>
      </c>
      <c r="L518" s="818"/>
      <c r="M518" s="818"/>
      <c r="N518" s="819"/>
      <c r="P518" s="359"/>
      <c r="Q518" s="355" t="s">
        <v>311</v>
      </c>
      <c r="R518" s="356"/>
      <c r="S518" s="357" t="s">
        <v>271</v>
      </c>
      <c r="T518" s="807">
        <f>'②選手情報入力'!$E$41</f>
        <v>0</v>
      </c>
      <c r="U518" s="808"/>
      <c r="V518" s="808"/>
      <c r="W518" s="808"/>
      <c r="X518" s="809"/>
      <c r="Y518" s="814" t="s">
        <v>312</v>
      </c>
      <c r="Z518" s="815"/>
      <c r="AA518" s="817">
        <f>'①団体情報入力'!$D$5</f>
        <v>0</v>
      </c>
      <c r="AB518" s="818"/>
      <c r="AC518" s="818"/>
      <c r="AD518" s="819"/>
    </row>
    <row r="519" spans="1:30" s="351" customFormat="1" ht="35.25" customHeight="1" thickBot="1">
      <c r="A519" s="810">
        <f>IF('②選手情報入力'!$B$41="","",'②選手情報入力'!$B$41)</f>
      </c>
      <c r="B519" s="811"/>
      <c r="C519" s="360" t="s">
        <v>286</v>
      </c>
      <c r="D519" s="812">
        <f>'②選手情報入力'!$D$41</f>
        <v>0</v>
      </c>
      <c r="E519" s="813"/>
      <c r="F519" s="813"/>
      <c r="G519" s="813"/>
      <c r="H519" s="811"/>
      <c r="I519" s="758"/>
      <c r="J519" s="816"/>
      <c r="K519" s="820"/>
      <c r="L519" s="821"/>
      <c r="M519" s="821"/>
      <c r="N519" s="822"/>
      <c r="P519" s="352"/>
      <c r="Q519" s="810">
        <f>IF('②選手情報入力'!$B$41="","",'②選手情報入力'!$B$41)</f>
      </c>
      <c r="R519" s="811"/>
      <c r="S519" s="360" t="s">
        <v>286</v>
      </c>
      <c r="T519" s="812">
        <f>'②選手情報入力'!$D$41</f>
        <v>0</v>
      </c>
      <c r="U519" s="813"/>
      <c r="V519" s="813"/>
      <c r="W519" s="813"/>
      <c r="X519" s="811"/>
      <c r="Y519" s="758"/>
      <c r="Z519" s="816"/>
      <c r="AA519" s="820"/>
      <c r="AB519" s="821"/>
      <c r="AC519" s="821"/>
      <c r="AD519" s="822"/>
    </row>
    <row r="520" spans="1:30" s="351" customFormat="1" ht="30" customHeight="1">
      <c r="A520" s="781" t="s">
        <v>313</v>
      </c>
      <c r="B520" s="782"/>
      <c r="C520" s="781" t="s">
        <v>314</v>
      </c>
      <c r="D520" s="782"/>
      <c r="E520" s="787">
        <f>'②選手情報入力'!$J$41</f>
        <v>0</v>
      </c>
      <c r="F520" s="787"/>
      <c r="G520" s="361" t="s">
        <v>315</v>
      </c>
      <c r="H520" s="788" t="s">
        <v>316</v>
      </c>
      <c r="I520" s="782"/>
      <c r="J520" s="789"/>
      <c r="K520" s="362"/>
      <c r="L520" s="363" t="s">
        <v>317</v>
      </c>
      <c r="M520" s="364"/>
      <c r="N520" s="365" t="s">
        <v>318</v>
      </c>
      <c r="P520" s="352"/>
      <c r="Q520" s="781" t="s">
        <v>313</v>
      </c>
      <c r="R520" s="782"/>
      <c r="S520" s="781" t="s">
        <v>314</v>
      </c>
      <c r="T520" s="782"/>
      <c r="U520" s="787">
        <f>'②選手情報入力'!$J$41</f>
        <v>0</v>
      </c>
      <c r="V520" s="787"/>
      <c r="W520" s="361" t="s">
        <v>315</v>
      </c>
      <c r="X520" s="788" t="s">
        <v>316</v>
      </c>
      <c r="Y520" s="782"/>
      <c r="Z520" s="789"/>
      <c r="AA520" s="362"/>
      <c r="AB520" s="363" t="s">
        <v>317</v>
      </c>
      <c r="AC520" s="364"/>
      <c r="AD520" s="365" t="s">
        <v>318</v>
      </c>
    </row>
    <row r="521" spans="1:30" s="351" customFormat="1" ht="15.75" customHeight="1">
      <c r="A521" s="783"/>
      <c r="B521" s="784"/>
      <c r="C521" s="798" t="s">
        <v>321</v>
      </c>
      <c r="D521" s="799"/>
      <c r="E521" s="799"/>
      <c r="F521" s="799"/>
      <c r="G521" s="800"/>
      <c r="H521" s="801" t="s">
        <v>322</v>
      </c>
      <c r="I521" s="799"/>
      <c r="J521" s="800"/>
      <c r="K521" s="801" t="s">
        <v>323</v>
      </c>
      <c r="L521" s="799"/>
      <c r="M521" s="799"/>
      <c r="N521" s="802"/>
      <c r="P521" s="352"/>
      <c r="Q521" s="783"/>
      <c r="R521" s="784"/>
      <c r="S521" s="798" t="s">
        <v>321</v>
      </c>
      <c r="T521" s="799"/>
      <c r="U521" s="799"/>
      <c r="V521" s="799"/>
      <c r="W521" s="800"/>
      <c r="X521" s="801" t="s">
        <v>322</v>
      </c>
      <c r="Y521" s="799"/>
      <c r="Z521" s="800"/>
      <c r="AA521" s="801" t="s">
        <v>323</v>
      </c>
      <c r="AB521" s="799"/>
      <c r="AC521" s="799"/>
      <c r="AD521" s="802"/>
    </row>
    <row r="522" spans="1:30" s="351" customFormat="1" ht="24.75" customHeight="1" thickBot="1">
      <c r="A522" s="785"/>
      <c r="B522" s="786"/>
      <c r="C522" s="790"/>
      <c r="D522" s="791"/>
      <c r="E522" s="791"/>
      <c r="F522" s="791"/>
      <c r="G522" s="792"/>
      <c r="H522" s="793"/>
      <c r="I522" s="794"/>
      <c r="J522" s="795"/>
      <c r="K522" s="796"/>
      <c r="L522" s="791"/>
      <c r="M522" s="791"/>
      <c r="N522" s="797"/>
      <c r="P522" s="352"/>
      <c r="Q522" s="785"/>
      <c r="R522" s="786"/>
      <c r="S522" s="790"/>
      <c r="T522" s="791"/>
      <c r="U522" s="791"/>
      <c r="V522" s="791"/>
      <c r="W522" s="792"/>
      <c r="X522" s="793"/>
      <c r="Y522" s="794"/>
      <c r="Z522" s="795"/>
      <c r="AA522" s="796"/>
      <c r="AB522" s="791"/>
      <c r="AC522" s="791"/>
      <c r="AD522" s="797"/>
    </row>
    <row r="523" spans="1:30" s="351" customFormat="1" ht="15" customHeight="1">
      <c r="A523" s="763" t="s">
        <v>325</v>
      </c>
      <c r="B523" s="764"/>
      <c r="C523" s="366" t="s">
        <v>326</v>
      </c>
      <c r="D523" s="366"/>
      <c r="E523" s="767" t="s">
        <v>327</v>
      </c>
      <c r="F523" s="768"/>
      <c r="G523" s="769"/>
      <c r="H523" s="767" t="s">
        <v>322</v>
      </c>
      <c r="I523" s="769"/>
      <c r="J523" s="770" t="s">
        <v>264</v>
      </c>
      <c r="K523" s="771"/>
      <c r="L523" s="767" t="s">
        <v>328</v>
      </c>
      <c r="M523" s="768"/>
      <c r="N523" s="772"/>
      <c r="P523" s="352"/>
      <c r="Q523" s="763" t="s">
        <v>325</v>
      </c>
      <c r="R523" s="764"/>
      <c r="S523" s="366" t="s">
        <v>326</v>
      </c>
      <c r="T523" s="366"/>
      <c r="U523" s="767" t="s">
        <v>327</v>
      </c>
      <c r="V523" s="768"/>
      <c r="W523" s="769"/>
      <c r="X523" s="767" t="s">
        <v>322</v>
      </c>
      <c r="Y523" s="769"/>
      <c r="Z523" s="770" t="s">
        <v>264</v>
      </c>
      <c r="AA523" s="771"/>
      <c r="AB523" s="767" t="s">
        <v>328</v>
      </c>
      <c r="AC523" s="768"/>
      <c r="AD523" s="772"/>
    </row>
    <row r="524" spans="1:30" s="351" customFormat="1" ht="22.5" customHeight="1">
      <c r="A524" s="765"/>
      <c r="B524" s="766"/>
      <c r="C524" s="773"/>
      <c r="D524" s="774"/>
      <c r="E524" s="775"/>
      <c r="F524" s="776"/>
      <c r="G524" s="777"/>
      <c r="H524" s="741"/>
      <c r="I524" s="742"/>
      <c r="J524" s="778"/>
      <c r="K524" s="779"/>
      <c r="L524" s="775"/>
      <c r="M524" s="776"/>
      <c r="N524" s="780"/>
      <c r="P524" s="352"/>
      <c r="Q524" s="765"/>
      <c r="R524" s="766"/>
      <c r="S524" s="773"/>
      <c r="T524" s="774"/>
      <c r="U524" s="775"/>
      <c r="V524" s="776"/>
      <c r="W524" s="777"/>
      <c r="X524" s="741"/>
      <c r="Y524" s="742"/>
      <c r="Z524" s="778"/>
      <c r="AA524" s="779"/>
      <c r="AB524" s="775"/>
      <c r="AC524" s="776"/>
      <c r="AD524" s="780"/>
    </row>
    <row r="525" spans="1:30" s="351" customFormat="1" ht="22.5" customHeight="1">
      <c r="A525" s="765"/>
      <c r="B525" s="766"/>
      <c r="C525" s="773"/>
      <c r="D525" s="774"/>
      <c r="E525" s="775"/>
      <c r="F525" s="776"/>
      <c r="G525" s="777"/>
      <c r="H525" s="741"/>
      <c r="I525" s="742"/>
      <c r="J525" s="778"/>
      <c r="K525" s="779"/>
      <c r="L525" s="775"/>
      <c r="M525" s="776"/>
      <c r="N525" s="780"/>
      <c r="P525" s="352"/>
      <c r="Q525" s="765"/>
      <c r="R525" s="766"/>
      <c r="S525" s="773"/>
      <c r="T525" s="774"/>
      <c r="U525" s="775"/>
      <c r="V525" s="776"/>
      <c r="W525" s="777"/>
      <c r="X525" s="741"/>
      <c r="Y525" s="742"/>
      <c r="Z525" s="778"/>
      <c r="AA525" s="779"/>
      <c r="AB525" s="775"/>
      <c r="AC525" s="776"/>
      <c r="AD525" s="780"/>
    </row>
    <row r="526" spans="1:30" s="351" customFormat="1" ht="22.5" customHeight="1" thickBot="1">
      <c r="A526" s="765"/>
      <c r="B526" s="766"/>
      <c r="C526" s="761"/>
      <c r="D526" s="762"/>
      <c r="E526" s="738"/>
      <c r="F526" s="739"/>
      <c r="G526" s="740"/>
      <c r="H526" s="741"/>
      <c r="I526" s="742"/>
      <c r="J526" s="743"/>
      <c r="K526" s="744"/>
      <c r="L526" s="738"/>
      <c r="M526" s="739"/>
      <c r="N526" s="760"/>
      <c r="P526" s="352"/>
      <c r="Q526" s="765"/>
      <c r="R526" s="766"/>
      <c r="S526" s="761"/>
      <c r="T526" s="762"/>
      <c r="U526" s="738"/>
      <c r="V526" s="739"/>
      <c r="W526" s="740"/>
      <c r="X526" s="741"/>
      <c r="Y526" s="742"/>
      <c r="Z526" s="743"/>
      <c r="AA526" s="744"/>
      <c r="AB526" s="738"/>
      <c r="AC526" s="739"/>
      <c r="AD526" s="760"/>
    </row>
    <row r="527" spans="1:30" s="351" customFormat="1" ht="22.5" customHeight="1" thickBot="1">
      <c r="A527" s="758" t="s">
        <v>329</v>
      </c>
      <c r="B527" s="759"/>
      <c r="C527" s="748"/>
      <c r="D527" s="749"/>
      <c r="E527" s="750"/>
      <c r="F527" s="750"/>
      <c r="G527" s="751"/>
      <c r="H527" s="752" t="s">
        <v>330</v>
      </c>
      <c r="I527" s="753"/>
      <c r="J527" s="753"/>
      <c r="K527" s="754"/>
      <c r="L527" s="755"/>
      <c r="M527" s="756"/>
      <c r="N527" s="757"/>
      <c r="P527" s="352"/>
      <c r="Q527" s="758" t="s">
        <v>331</v>
      </c>
      <c r="R527" s="759"/>
      <c r="S527" s="748"/>
      <c r="T527" s="749"/>
      <c r="U527" s="750"/>
      <c r="V527" s="750"/>
      <c r="W527" s="751"/>
      <c r="X527" s="752" t="s">
        <v>330</v>
      </c>
      <c r="Y527" s="753"/>
      <c r="Z527" s="753"/>
      <c r="AA527" s="754"/>
      <c r="AB527" s="755"/>
      <c r="AC527" s="756"/>
      <c r="AD527" s="757"/>
    </row>
    <row r="528" spans="1:30" s="351" customFormat="1" ht="22.5" customHeight="1" thickBot="1">
      <c r="A528" s="729" t="s">
        <v>332</v>
      </c>
      <c r="B528" s="730"/>
      <c r="C528" s="730"/>
      <c r="D528" s="730"/>
      <c r="E528" s="730"/>
      <c r="F528" s="731"/>
      <c r="G528" s="732" t="s">
        <v>333</v>
      </c>
      <c r="H528" s="733"/>
      <c r="I528" s="734"/>
      <c r="J528" s="735"/>
      <c r="K528" s="732" t="s">
        <v>334</v>
      </c>
      <c r="L528" s="733"/>
      <c r="M528" s="736"/>
      <c r="N528" s="737"/>
      <c r="P528" s="352"/>
      <c r="Q528" s="729" t="s">
        <v>335</v>
      </c>
      <c r="R528" s="730"/>
      <c r="S528" s="730"/>
      <c r="T528" s="730"/>
      <c r="U528" s="731"/>
      <c r="V528" s="732" t="s">
        <v>333</v>
      </c>
      <c r="W528" s="733"/>
      <c r="X528" s="734"/>
      <c r="Y528" s="735"/>
      <c r="Z528" s="732"/>
      <c r="AA528" s="745"/>
      <c r="AB528" s="367"/>
      <c r="AC528" s="746"/>
      <c r="AD528" s="747"/>
    </row>
    <row r="529" spans="1:29" s="351" customFormat="1" ht="7.5" customHeight="1">
      <c r="A529" s="368"/>
      <c r="B529" s="368"/>
      <c r="C529" s="369"/>
      <c r="D529" s="369"/>
      <c r="E529" s="369"/>
      <c r="F529" s="369"/>
      <c r="G529" s="369"/>
      <c r="H529" s="369"/>
      <c r="I529" s="369"/>
      <c r="J529" s="369"/>
      <c r="K529" s="369"/>
      <c r="L529" s="369"/>
      <c r="M529" s="369"/>
      <c r="N529" s="725"/>
      <c r="P529" s="352"/>
      <c r="Q529" s="370"/>
      <c r="R529" s="370"/>
      <c r="S529" s="371"/>
      <c r="T529" s="371"/>
      <c r="U529" s="371"/>
      <c r="V529" s="371"/>
      <c r="W529" s="370"/>
      <c r="X529" s="371"/>
      <c r="Y529" s="371"/>
      <c r="Z529" s="371"/>
      <c r="AA529" s="372"/>
      <c r="AB529" s="727"/>
      <c r="AC529" s="727"/>
    </row>
    <row r="530" spans="1:29" s="351" customFormat="1" ht="13.5">
      <c r="A530" s="373" t="s">
        <v>336</v>
      </c>
      <c r="B530" s="373"/>
      <c r="C530" s="374"/>
      <c r="D530" s="374"/>
      <c r="E530" s="374"/>
      <c r="F530" s="374"/>
      <c r="G530" s="374"/>
      <c r="H530" s="374"/>
      <c r="I530" s="374"/>
      <c r="J530" s="374"/>
      <c r="K530" s="374"/>
      <c r="N530" s="726"/>
      <c r="P530" s="352"/>
      <c r="Q530" s="373" t="s">
        <v>336</v>
      </c>
      <c r="R530" s="373"/>
      <c r="S530" s="374"/>
      <c r="T530" s="371"/>
      <c r="U530" s="371"/>
      <c r="V530" s="371"/>
      <c r="W530" s="371"/>
      <c r="X530" s="371"/>
      <c r="Y530" s="371"/>
      <c r="Z530" s="371"/>
      <c r="AA530" s="372"/>
      <c r="AB530" s="728"/>
      <c r="AC530" s="728"/>
    </row>
    <row r="531" spans="1:29" s="351" customFormat="1" ht="13.5">
      <c r="A531" s="373" t="s">
        <v>337</v>
      </c>
      <c r="B531" s="373"/>
      <c r="C531" s="374"/>
      <c r="D531" s="374"/>
      <c r="E531" s="374"/>
      <c r="F531" s="374"/>
      <c r="G531" s="374"/>
      <c r="H531" s="373"/>
      <c r="I531" s="374"/>
      <c r="J531" s="374"/>
      <c r="K531" s="374"/>
      <c r="N531" s="726"/>
      <c r="P531" s="352"/>
      <c r="Q531" s="373" t="s">
        <v>337</v>
      </c>
      <c r="R531" s="373"/>
      <c r="S531" s="374"/>
      <c r="T531" s="372"/>
      <c r="U531" s="372"/>
      <c r="V531" s="372"/>
      <c r="W531" s="372"/>
      <c r="X531" s="372"/>
      <c r="Y531" s="372"/>
      <c r="Z531" s="372"/>
      <c r="AA531" s="372"/>
      <c r="AB531" s="728"/>
      <c r="AC531" s="728"/>
    </row>
    <row r="532" spans="1:29" s="351" customFormat="1" ht="13.5">
      <c r="A532" s="373"/>
      <c r="B532" s="373"/>
      <c r="C532" s="374"/>
      <c r="D532" s="374"/>
      <c r="E532" s="374"/>
      <c r="F532" s="374"/>
      <c r="G532" s="374"/>
      <c r="H532" s="374"/>
      <c r="I532" s="374"/>
      <c r="J532" s="374"/>
      <c r="K532" s="374"/>
      <c r="N532" s="726"/>
      <c r="P532" s="352"/>
      <c r="AB532" s="728"/>
      <c r="AC532" s="728"/>
    </row>
    <row r="533" spans="1:29" s="351" customFormat="1" ht="42" customHeight="1">
      <c r="A533" s="803" t="s">
        <v>309</v>
      </c>
      <c r="B533" s="803"/>
      <c r="C533" s="803"/>
      <c r="D533" s="803"/>
      <c r="E533" s="803"/>
      <c r="F533" s="803"/>
      <c r="G533" s="803"/>
      <c r="H533" s="803"/>
      <c r="I533" s="803"/>
      <c r="J533" s="803"/>
      <c r="K533" s="803"/>
      <c r="L533" s="803"/>
      <c r="M533" s="803"/>
      <c r="N533" s="803"/>
      <c r="P533" s="352"/>
      <c r="Q533" s="803" t="s">
        <v>310</v>
      </c>
      <c r="R533" s="803"/>
      <c r="S533" s="803"/>
      <c r="T533" s="803"/>
      <c r="U533" s="803"/>
      <c r="V533" s="803"/>
      <c r="W533" s="803"/>
      <c r="X533" s="803"/>
      <c r="Y533" s="803"/>
      <c r="Z533" s="803"/>
      <c r="AA533" s="803"/>
      <c r="AB533" s="803"/>
      <c r="AC533" s="803"/>
    </row>
    <row r="534" spans="1:29" s="351" customFormat="1" ht="23.25" customHeight="1" thickBot="1">
      <c r="A534" s="353"/>
      <c r="B534" s="354"/>
      <c r="D534" s="804"/>
      <c r="E534" s="804"/>
      <c r="F534" s="804"/>
      <c r="G534" s="804"/>
      <c r="H534" s="804"/>
      <c r="I534" s="804"/>
      <c r="J534" s="804"/>
      <c r="K534" s="804"/>
      <c r="L534" s="805" t="s">
        <v>255</v>
      </c>
      <c r="M534" s="805"/>
      <c r="N534" s="805"/>
      <c r="P534" s="352"/>
      <c r="Q534" s="806"/>
      <c r="R534" s="806"/>
      <c r="S534" s="806"/>
      <c r="T534" s="804"/>
      <c r="U534" s="804"/>
      <c r="V534" s="804"/>
      <c r="W534" s="804"/>
      <c r="X534" s="804"/>
      <c r="Y534" s="804"/>
      <c r="Z534" s="804"/>
      <c r="AA534" s="805" t="s">
        <v>255</v>
      </c>
      <c r="AB534" s="805"/>
      <c r="AC534" s="805"/>
    </row>
    <row r="535" spans="1:30" s="358" customFormat="1" ht="15" customHeight="1">
      <c r="A535" s="355" t="s">
        <v>311</v>
      </c>
      <c r="B535" s="356"/>
      <c r="C535" s="357" t="s">
        <v>271</v>
      </c>
      <c r="D535" s="807">
        <f>'②選手情報入力'!$E$42</f>
        <v>0</v>
      </c>
      <c r="E535" s="808"/>
      <c r="F535" s="808"/>
      <c r="G535" s="808"/>
      <c r="H535" s="809"/>
      <c r="I535" s="814" t="s">
        <v>312</v>
      </c>
      <c r="J535" s="815"/>
      <c r="K535" s="817">
        <f>'①団体情報入力'!$D$5</f>
        <v>0</v>
      </c>
      <c r="L535" s="818"/>
      <c r="M535" s="818"/>
      <c r="N535" s="819"/>
      <c r="P535" s="359"/>
      <c r="Q535" s="355" t="s">
        <v>311</v>
      </c>
      <c r="R535" s="356"/>
      <c r="S535" s="357" t="s">
        <v>271</v>
      </c>
      <c r="T535" s="807">
        <f>'②選手情報入力'!$E$42</f>
        <v>0</v>
      </c>
      <c r="U535" s="808"/>
      <c r="V535" s="808"/>
      <c r="W535" s="808"/>
      <c r="X535" s="809"/>
      <c r="Y535" s="814" t="s">
        <v>312</v>
      </c>
      <c r="Z535" s="815"/>
      <c r="AA535" s="817">
        <f>'①団体情報入力'!$D$5</f>
        <v>0</v>
      </c>
      <c r="AB535" s="818"/>
      <c r="AC535" s="818"/>
      <c r="AD535" s="819"/>
    </row>
    <row r="536" spans="1:30" s="351" customFormat="1" ht="35.25" customHeight="1" thickBot="1">
      <c r="A536" s="810">
        <f>IF('②選手情報入力'!$B$42="","",'②選手情報入力'!$B$42)</f>
      </c>
      <c r="B536" s="811"/>
      <c r="C536" s="360" t="s">
        <v>286</v>
      </c>
      <c r="D536" s="812">
        <f>'②選手情報入力'!$D$42</f>
        <v>0</v>
      </c>
      <c r="E536" s="813"/>
      <c r="F536" s="813"/>
      <c r="G536" s="813"/>
      <c r="H536" s="811"/>
      <c r="I536" s="758"/>
      <c r="J536" s="816"/>
      <c r="K536" s="820"/>
      <c r="L536" s="821"/>
      <c r="M536" s="821"/>
      <c r="N536" s="822"/>
      <c r="P536" s="352"/>
      <c r="Q536" s="810">
        <f>IF('②選手情報入力'!$B$42="","",'②選手情報入力'!$B$42)</f>
      </c>
      <c r="R536" s="811"/>
      <c r="S536" s="360" t="s">
        <v>286</v>
      </c>
      <c r="T536" s="812">
        <f>'②選手情報入力'!$D$42</f>
        <v>0</v>
      </c>
      <c r="U536" s="813"/>
      <c r="V536" s="813"/>
      <c r="W536" s="813"/>
      <c r="X536" s="811"/>
      <c r="Y536" s="758"/>
      <c r="Z536" s="816"/>
      <c r="AA536" s="820"/>
      <c r="AB536" s="821"/>
      <c r="AC536" s="821"/>
      <c r="AD536" s="822"/>
    </row>
    <row r="537" spans="1:30" s="351" customFormat="1" ht="30" customHeight="1">
      <c r="A537" s="781" t="s">
        <v>313</v>
      </c>
      <c r="B537" s="782"/>
      <c r="C537" s="781" t="s">
        <v>314</v>
      </c>
      <c r="D537" s="782"/>
      <c r="E537" s="787">
        <f>'②選手情報入力'!$J$42</f>
        <v>0</v>
      </c>
      <c r="F537" s="787"/>
      <c r="G537" s="361" t="s">
        <v>315</v>
      </c>
      <c r="H537" s="788" t="s">
        <v>316</v>
      </c>
      <c r="I537" s="782"/>
      <c r="J537" s="789"/>
      <c r="K537" s="362"/>
      <c r="L537" s="363" t="s">
        <v>317</v>
      </c>
      <c r="M537" s="364"/>
      <c r="N537" s="365" t="s">
        <v>318</v>
      </c>
      <c r="P537" s="352"/>
      <c r="Q537" s="781" t="s">
        <v>313</v>
      </c>
      <c r="R537" s="782"/>
      <c r="S537" s="781" t="s">
        <v>314</v>
      </c>
      <c r="T537" s="782"/>
      <c r="U537" s="787">
        <f>'②選手情報入力'!$J$42</f>
        <v>0</v>
      </c>
      <c r="V537" s="787"/>
      <c r="W537" s="361" t="s">
        <v>315</v>
      </c>
      <c r="X537" s="788" t="s">
        <v>316</v>
      </c>
      <c r="Y537" s="782"/>
      <c r="Z537" s="789"/>
      <c r="AA537" s="362"/>
      <c r="AB537" s="363" t="s">
        <v>317</v>
      </c>
      <c r="AC537" s="364"/>
      <c r="AD537" s="365" t="s">
        <v>318</v>
      </c>
    </row>
    <row r="538" spans="1:30" s="351" customFormat="1" ht="15.75" customHeight="1">
      <c r="A538" s="783"/>
      <c r="B538" s="784"/>
      <c r="C538" s="798" t="s">
        <v>321</v>
      </c>
      <c r="D538" s="799"/>
      <c r="E538" s="799"/>
      <c r="F538" s="799"/>
      <c r="G538" s="800"/>
      <c r="H538" s="801" t="s">
        <v>322</v>
      </c>
      <c r="I538" s="799"/>
      <c r="J538" s="800"/>
      <c r="K538" s="801" t="s">
        <v>323</v>
      </c>
      <c r="L538" s="799"/>
      <c r="M538" s="799"/>
      <c r="N538" s="802"/>
      <c r="P538" s="352"/>
      <c r="Q538" s="783"/>
      <c r="R538" s="784"/>
      <c r="S538" s="798" t="s">
        <v>321</v>
      </c>
      <c r="T538" s="799"/>
      <c r="U538" s="799"/>
      <c r="V538" s="799"/>
      <c r="W538" s="800"/>
      <c r="X538" s="801" t="s">
        <v>322</v>
      </c>
      <c r="Y538" s="799"/>
      <c r="Z538" s="800"/>
      <c r="AA538" s="801" t="s">
        <v>323</v>
      </c>
      <c r="AB538" s="799"/>
      <c r="AC538" s="799"/>
      <c r="AD538" s="802"/>
    </row>
    <row r="539" spans="1:30" s="351" customFormat="1" ht="24.75" customHeight="1" thickBot="1">
      <c r="A539" s="785"/>
      <c r="B539" s="786"/>
      <c r="C539" s="790"/>
      <c r="D539" s="791"/>
      <c r="E539" s="791"/>
      <c r="F539" s="791"/>
      <c r="G539" s="792"/>
      <c r="H539" s="793"/>
      <c r="I539" s="794"/>
      <c r="J539" s="795"/>
      <c r="K539" s="796"/>
      <c r="L539" s="791"/>
      <c r="M539" s="791"/>
      <c r="N539" s="797"/>
      <c r="P539" s="352"/>
      <c r="Q539" s="785"/>
      <c r="R539" s="786"/>
      <c r="S539" s="790"/>
      <c r="T539" s="791"/>
      <c r="U539" s="791"/>
      <c r="V539" s="791"/>
      <c r="W539" s="792"/>
      <c r="X539" s="793"/>
      <c r="Y539" s="794"/>
      <c r="Z539" s="795"/>
      <c r="AA539" s="796"/>
      <c r="AB539" s="791"/>
      <c r="AC539" s="791"/>
      <c r="AD539" s="797"/>
    </row>
    <row r="540" spans="1:30" s="351" customFormat="1" ht="15" customHeight="1">
      <c r="A540" s="763" t="s">
        <v>325</v>
      </c>
      <c r="B540" s="764"/>
      <c r="C540" s="366" t="s">
        <v>326</v>
      </c>
      <c r="D540" s="366"/>
      <c r="E540" s="767" t="s">
        <v>327</v>
      </c>
      <c r="F540" s="768"/>
      <c r="G540" s="769"/>
      <c r="H540" s="767" t="s">
        <v>322</v>
      </c>
      <c r="I540" s="769"/>
      <c r="J540" s="770" t="s">
        <v>264</v>
      </c>
      <c r="K540" s="771"/>
      <c r="L540" s="767" t="s">
        <v>328</v>
      </c>
      <c r="M540" s="768"/>
      <c r="N540" s="772"/>
      <c r="P540" s="352"/>
      <c r="Q540" s="763" t="s">
        <v>325</v>
      </c>
      <c r="R540" s="764"/>
      <c r="S540" s="366" t="s">
        <v>326</v>
      </c>
      <c r="T540" s="366"/>
      <c r="U540" s="767" t="s">
        <v>327</v>
      </c>
      <c r="V540" s="768"/>
      <c r="W540" s="769"/>
      <c r="X540" s="767" t="s">
        <v>322</v>
      </c>
      <c r="Y540" s="769"/>
      <c r="Z540" s="770" t="s">
        <v>264</v>
      </c>
      <c r="AA540" s="771"/>
      <c r="AB540" s="767" t="s">
        <v>328</v>
      </c>
      <c r="AC540" s="768"/>
      <c r="AD540" s="772"/>
    </row>
    <row r="541" spans="1:30" s="351" customFormat="1" ht="22.5" customHeight="1">
      <c r="A541" s="765"/>
      <c r="B541" s="766"/>
      <c r="C541" s="773"/>
      <c r="D541" s="774"/>
      <c r="E541" s="775"/>
      <c r="F541" s="776"/>
      <c r="G541" s="777"/>
      <c r="H541" s="741"/>
      <c r="I541" s="742"/>
      <c r="J541" s="778"/>
      <c r="K541" s="779"/>
      <c r="L541" s="775"/>
      <c r="M541" s="776"/>
      <c r="N541" s="780"/>
      <c r="P541" s="352"/>
      <c r="Q541" s="765"/>
      <c r="R541" s="766"/>
      <c r="S541" s="773"/>
      <c r="T541" s="774"/>
      <c r="U541" s="775"/>
      <c r="V541" s="776"/>
      <c r="W541" s="777"/>
      <c r="X541" s="741"/>
      <c r="Y541" s="742"/>
      <c r="Z541" s="778"/>
      <c r="AA541" s="779"/>
      <c r="AB541" s="775"/>
      <c r="AC541" s="776"/>
      <c r="AD541" s="780"/>
    </row>
    <row r="542" spans="1:30" s="351" customFormat="1" ht="22.5" customHeight="1">
      <c r="A542" s="765"/>
      <c r="B542" s="766"/>
      <c r="C542" s="773"/>
      <c r="D542" s="774"/>
      <c r="E542" s="775"/>
      <c r="F542" s="776"/>
      <c r="G542" s="777"/>
      <c r="H542" s="741"/>
      <c r="I542" s="742"/>
      <c r="J542" s="778"/>
      <c r="K542" s="779"/>
      <c r="L542" s="775"/>
      <c r="M542" s="776"/>
      <c r="N542" s="780"/>
      <c r="P542" s="352"/>
      <c r="Q542" s="765"/>
      <c r="R542" s="766"/>
      <c r="S542" s="773"/>
      <c r="T542" s="774"/>
      <c r="U542" s="775"/>
      <c r="V542" s="776"/>
      <c r="W542" s="777"/>
      <c r="X542" s="741"/>
      <c r="Y542" s="742"/>
      <c r="Z542" s="778"/>
      <c r="AA542" s="779"/>
      <c r="AB542" s="775"/>
      <c r="AC542" s="776"/>
      <c r="AD542" s="780"/>
    </row>
    <row r="543" spans="1:30" s="351" customFormat="1" ht="22.5" customHeight="1" thickBot="1">
      <c r="A543" s="765"/>
      <c r="B543" s="766"/>
      <c r="C543" s="761"/>
      <c r="D543" s="762"/>
      <c r="E543" s="738"/>
      <c r="F543" s="739"/>
      <c r="G543" s="740"/>
      <c r="H543" s="741"/>
      <c r="I543" s="742"/>
      <c r="J543" s="743"/>
      <c r="K543" s="744"/>
      <c r="L543" s="738"/>
      <c r="M543" s="739"/>
      <c r="N543" s="760"/>
      <c r="P543" s="352"/>
      <c r="Q543" s="765"/>
      <c r="R543" s="766"/>
      <c r="S543" s="761"/>
      <c r="T543" s="762"/>
      <c r="U543" s="738"/>
      <c r="V543" s="739"/>
      <c r="W543" s="740"/>
      <c r="X543" s="741"/>
      <c r="Y543" s="742"/>
      <c r="Z543" s="743"/>
      <c r="AA543" s="744"/>
      <c r="AB543" s="738"/>
      <c r="AC543" s="739"/>
      <c r="AD543" s="760"/>
    </row>
    <row r="544" spans="1:30" s="351" customFormat="1" ht="22.5" customHeight="1" thickBot="1">
      <c r="A544" s="758" t="s">
        <v>329</v>
      </c>
      <c r="B544" s="759"/>
      <c r="C544" s="748"/>
      <c r="D544" s="749"/>
      <c r="E544" s="750"/>
      <c r="F544" s="750"/>
      <c r="G544" s="751"/>
      <c r="H544" s="752" t="s">
        <v>330</v>
      </c>
      <c r="I544" s="753"/>
      <c r="J544" s="753"/>
      <c r="K544" s="754"/>
      <c r="L544" s="755"/>
      <c r="M544" s="756"/>
      <c r="N544" s="757"/>
      <c r="P544" s="352"/>
      <c r="Q544" s="758" t="s">
        <v>331</v>
      </c>
      <c r="R544" s="759"/>
      <c r="S544" s="748"/>
      <c r="T544" s="749"/>
      <c r="U544" s="750"/>
      <c r="V544" s="750"/>
      <c r="W544" s="751"/>
      <c r="X544" s="752" t="s">
        <v>330</v>
      </c>
      <c r="Y544" s="753"/>
      <c r="Z544" s="753"/>
      <c r="AA544" s="754"/>
      <c r="AB544" s="755"/>
      <c r="AC544" s="756"/>
      <c r="AD544" s="757"/>
    </row>
    <row r="545" spans="1:30" s="351" customFormat="1" ht="22.5" customHeight="1" thickBot="1">
      <c r="A545" s="729" t="s">
        <v>332</v>
      </c>
      <c r="B545" s="730"/>
      <c r="C545" s="730"/>
      <c r="D545" s="730"/>
      <c r="E545" s="730"/>
      <c r="F545" s="731"/>
      <c r="G545" s="732" t="s">
        <v>333</v>
      </c>
      <c r="H545" s="733"/>
      <c r="I545" s="734"/>
      <c r="J545" s="735"/>
      <c r="K545" s="732" t="s">
        <v>334</v>
      </c>
      <c r="L545" s="733"/>
      <c r="M545" s="736"/>
      <c r="N545" s="737"/>
      <c r="P545" s="352"/>
      <c r="Q545" s="729" t="s">
        <v>335</v>
      </c>
      <c r="R545" s="730"/>
      <c r="S545" s="730"/>
      <c r="T545" s="730"/>
      <c r="U545" s="731"/>
      <c r="V545" s="732" t="s">
        <v>333</v>
      </c>
      <c r="W545" s="733"/>
      <c r="X545" s="734"/>
      <c r="Y545" s="735"/>
      <c r="Z545" s="732"/>
      <c r="AA545" s="745"/>
      <c r="AB545" s="367"/>
      <c r="AC545" s="746"/>
      <c r="AD545" s="747"/>
    </row>
    <row r="546" spans="1:29" s="351" customFormat="1" ht="7.5" customHeight="1">
      <c r="A546" s="368"/>
      <c r="B546" s="368"/>
      <c r="C546" s="369"/>
      <c r="D546" s="369"/>
      <c r="E546" s="369"/>
      <c r="F546" s="369"/>
      <c r="G546" s="369"/>
      <c r="H546" s="369"/>
      <c r="I546" s="369"/>
      <c r="J546" s="369"/>
      <c r="K546" s="369"/>
      <c r="L546" s="369"/>
      <c r="M546" s="369"/>
      <c r="N546" s="725"/>
      <c r="P546" s="352"/>
      <c r="Q546" s="370"/>
      <c r="R546" s="370"/>
      <c r="S546" s="371"/>
      <c r="T546" s="371"/>
      <c r="U546" s="371"/>
      <c r="V546" s="371"/>
      <c r="W546" s="370"/>
      <c r="X546" s="371"/>
      <c r="Y546" s="371"/>
      <c r="Z546" s="371"/>
      <c r="AA546" s="372"/>
      <c r="AB546" s="727"/>
      <c r="AC546" s="727"/>
    </row>
    <row r="547" spans="1:29" s="351" customFormat="1" ht="13.5">
      <c r="A547" s="373" t="s">
        <v>336</v>
      </c>
      <c r="B547" s="373"/>
      <c r="C547" s="374"/>
      <c r="D547" s="374"/>
      <c r="E547" s="374"/>
      <c r="F547" s="374"/>
      <c r="G547" s="374"/>
      <c r="H547" s="374"/>
      <c r="I547" s="374"/>
      <c r="J547" s="374"/>
      <c r="K547" s="374"/>
      <c r="N547" s="726"/>
      <c r="P547" s="352"/>
      <c r="Q547" s="373" t="s">
        <v>336</v>
      </c>
      <c r="R547" s="373"/>
      <c r="S547" s="374"/>
      <c r="T547" s="371"/>
      <c r="U547" s="371"/>
      <c r="V547" s="371"/>
      <c r="W547" s="371"/>
      <c r="X547" s="371"/>
      <c r="Y547" s="371"/>
      <c r="Z547" s="371"/>
      <c r="AA547" s="372"/>
      <c r="AB547" s="728"/>
      <c r="AC547" s="728"/>
    </row>
    <row r="548" spans="1:29" s="351" customFormat="1" ht="13.5">
      <c r="A548" s="373" t="s">
        <v>337</v>
      </c>
      <c r="B548" s="373"/>
      <c r="C548" s="374"/>
      <c r="D548" s="374"/>
      <c r="E548" s="374"/>
      <c r="F548" s="374"/>
      <c r="G548" s="374"/>
      <c r="H548" s="373"/>
      <c r="I548" s="374"/>
      <c r="J548" s="374"/>
      <c r="K548" s="374"/>
      <c r="N548" s="726"/>
      <c r="P548" s="352"/>
      <c r="Q548" s="373" t="s">
        <v>337</v>
      </c>
      <c r="R548" s="373"/>
      <c r="S548" s="374"/>
      <c r="T548" s="372"/>
      <c r="U548" s="372"/>
      <c r="V548" s="372"/>
      <c r="W548" s="372"/>
      <c r="X548" s="372"/>
      <c r="Y548" s="372"/>
      <c r="Z548" s="372"/>
      <c r="AA548" s="372"/>
      <c r="AB548" s="728"/>
      <c r="AC548" s="728"/>
    </row>
    <row r="549" spans="1:29" s="351" customFormat="1" ht="73.5" customHeight="1">
      <c r="A549" s="373"/>
      <c r="B549" s="373"/>
      <c r="C549" s="374"/>
      <c r="D549" s="374"/>
      <c r="E549" s="374"/>
      <c r="F549" s="374"/>
      <c r="G549" s="374"/>
      <c r="H549" s="374"/>
      <c r="I549" s="374"/>
      <c r="J549" s="374"/>
      <c r="K549" s="374"/>
      <c r="N549" s="726"/>
      <c r="P549" s="352"/>
      <c r="AB549" s="728"/>
      <c r="AC549" s="728"/>
    </row>
    <row r="550" spans="1:29" s="351" customFormat="1" ht="42" customHeight="1">
      <c r="A550" s="803" t="s">
        <v>309</v>
      </c>
      <c r="B550" s="803"/>
      <c r="C550" s="803"/>
      <c r="D550" s="803"/>
      <c r="E550" s="803"/>
      <c r="F550" s="803"/>
      <c r="G550" s="803"/>
      <c r="H550" s="803"/>
      <c r="I550" s="803"/>
      <c r="J550" s="803"/>
      <c r="K550" s="803"/>
      <c r="L550" s="803"/>
      <c r="M550" s="803"/>
      <c r="N550" s="803"/>
      <c r="P550" s="352"/>
      <c r="Q550" s="803" t="s">
        <v>310</v>
      </c>
      <c r="R550" s="803"/>
      <c r="S550" s="803"/>
      <c r="T550" s="803"/>
      <c r="U550" s="803"/>
      <c r="V550" s="803"/>
      <c r="W550" s="803"/>
      <c r="X550" s="803"/>
      <c r="Y550" s="803"/>
      <c r="Z550" s="803"/>
      <c r="AA550" s="803"/>
      <c r="AB550" s="803"/>
      <c r="AC550" s="803"/>
    </row>
    <row r="551" spans="1:29" s="351" customFormat="1" ht="23.25" customHeight="1" thickBot="1">
      <c r="A551" s="353"/>
      <c r="B551" s="354"/>
      <c r="D551" s="804"/>
      <c r="E551" s="804"/>
      <c r="F551" s="804"/>
      <c r="G551" s="804"/>
      <c r="H551" s="804"/>
      <c r="I551" s="804"/>
      <c r="J551" s="804"/>
      <c r="K551" s="804"/>
      <c r="L551" s="805" t="s">
        <v>255</v>
      </c>
      <c r="M551" s="805"/>
      <c r="N551" s="805"/>
      <c r="P551" s="352"/>
      <c r="Q551" s="806"/>
      <c r="R551" s="806"/>
      <c r="S551" s="806"/>
      <c r="T551" s="804"/>
      <c r="U551" s="804"/>
      <c r="V551" s="804"/>
      <c r="W551" s="804"/>
      <c r="X551" s="804"/>
      <c r="Y551" s="804"/>
      <c r="Z551" s="804"/>
      <c r="AA551" s="805" t="s">
        <v>255</v>
      </c>
      <c r="AB551" s="805"/>
      <c r="AC551" s="805"/>
    </row>
    <row r="552" spans="1:30" s="358" customFormat="1" ht="15" customHeight="1">
      <c r="A552" s="355" t="s">
        <v>311</v>
      </c>
      <c r="B552" s="356"/>
      <c r="C552" s="357" t="s">
        <v>271</v>
      </c>
      <c r="D552" s="807">
        <f>'②選手情報入力'!$E$43</f>
        <v>0</v>
      </c>
      <c r="E552" s="808"/>
      <c r="F552" s="808"/>
      <c r="G552" s="808"/>
      <c r="H552" s="809"/>
      <c r="I552" s="814" t="s">
        <v>312</v>
      </c>
      <c r="J552" s="815"/>
      <c r="K552" s="817">
        <f>'①団体情報入力'!$D$5</f>
        <v>0</v>
      </c>
      <c r="L552" s="818"/>
      <c r="M552" s="818"/>
      <c r="N552" s="819"/>
      <c r="P552" s="359"/>
      <c r="Q552" s="355" t="s">
        <v>311</v>
      </c>
      <c r="R552" s="356"/>
      <c r="S552" s="357" t="s">
        <v>271</v>
      </c>
      <c r="T552" s="807">
        <f>'②選手情報入力'!$E$43</f>
        <v>0</v>
      </c>
      <c r="U552" s="808"/>
      <c r="V552" s="808"/>
      <c r="W552" s="808"/>
      <c r="X552" s="809"/>
      <c r="Y552" s="814" t="s">
        <v>312</v>
      </c>
      <c r="Z552" s="815"/>
      <c r="AA552" s="817">
        <f>'①団体情報入力'!$D$5</f>
        <v>0</v>
      </c>
      <c r="AB552" s="818"/>
      <c r="AC552" s="818"/>
      <c r="AD552" s="819"/>
    </row>
    <row r="553" spans="1:30" s="351" customFormat="1" ht="35.25" customHeight="1" thickBot="1">
      <c r="A553" s="810">
        <f>IF('②選手情報入力'!$B$43="","",'②選手情報入力'!$B$43)</f>
      </c>
      <c r="B553" s="811"/>
      <c r="C553" s="360" t="s">
        <v>286</v>
      </c>
      <c r="D553" s="812">
        <f>'②選手情報入力'!$D$43</f>
        <v>0</v>
      </c>
      <c r="E553" s="813"/>
      <c r="F553" s="813"/>
      <c r="G553" s="813"/>
      <c r="H553" s="811"/>
      <c r="I553" s="758"/>
      <c r="J553" s="816"/>
      <c r="K553" s="820"/>
      <c r="L553" s="821"/>
      <c r="M553" s="821"/>
      <c r="N553" s="822"/>
      <c r="P553" s="352"/>
      <c r="Q553" s="810">
        <f>IF('②選手情報入力'!$B$43="","",'②選手情報入力'!$B$43)</f>
      </c>
      <c r="R553" s="811"/>
      <c r="S553" s="360" t="s">
        <v>286</v>
      </c>
      <c r="T553" s="812">
        <f>'②選手情報入力'!$D$43</f>
        <v>0</v>
      </c>
      <c r="U553" s="813"/>
      <c r="V553" s="813"/>
      <c r="W553" s="813"/>
      <c r="X553" s="811"/>
      <c r="Y553" s="758"/>
      <c r="Z553" s="816"/>
      <c r="AA553" s="820"/>
      <c r="AB553" s="821"/>
      <c r="AC553" s="821"/>
      <c r="AD553" s="822"/>
    </row>
    <row r="554" spans="1:30" s="351" customFormat="1" ht="30" customHeight="1">
      <c r="A554" s="781" t="s">
        <v>313</v>
      </c>
      <c r="B554" s="782"/>
      <c r="C554" s="781" t="s">
        <v>314</v>
      </c>
      <c r="D554" s="782"/>
      <c r="E554" s="787">
        <f>'②選手情報入力'!$J$43</f>
        <v>0</v>
      </c>
      <c r="F554" s="787"/>
      <c r="G554" s="361" t="s">
        <v>315</v>
      </c>
      <c r="H554" s="788" t="s">
        <v>316</v>
      </c>
      <c r="I554" s="782"/>
      <c r="J554" s="789"/>
      <c r="K554" s="362"/>
      <c r="L554" s="363" t="s">
        <v>317</v>
      </c>
      <c r="M554" s="364"/>
      <c r="N554" s="365" t="s">
        <v>318</v>
      </c>
      <c r="P554" s="352"/>
      <c r="Q554" s="781" t="s">
        <v>313</v>
      </c>
      <c r="R554" s="782"/>
      <c r="S554" s="781" t="s">
        <v>314</v>
      </c>
      <c r="T554" s="782"/>
      <c r="U554" s="787">
        <f>'②選手情報入力'!$J$43</f>
        <v>0</v>
      </c>
      <c r="V554" s="787"/>
      <c r="W554" s="361" t="s">
        <v>315</v>
      </c>
      <c r="X554" s="788" t="s">
        <v>316</v>
      </c>
      <c r="Y554" s="782"/>
      <c r="Z554" s="789"/>
      <c r="AA554" s="362"/>
      <c r="AB554" s="363" t="s">
        <v>317</v>
      </c>
      <c r="AC554" s="364"/>
      <c r="AD554" s="365" t="s">
        <v>318</v>
      </c>
    </row>
    <row r="555" spans="1:30" s="351" customFormat="1" ht="15.75" customHeight="1">
      <c r="A555" s="783"/>
      <c r="B555" s="784"/>
      <c r="C555" s="798" t="s">
        <v>321</v>
      </c>
      <c r="D555" s="799"/>
      <c r="E555" s="799"/>
      <c r="F555" s="799"/>
      <c r="G555" s="800"/>
      <c r="H555" s="801" t="s">
        <v>322</v>
      </c>
      <c r="I555" s="799"/>
      <c r="J555" s="800"/>
      <c r="K555" s="801" t="s">
        <v>323</v>
      </c>
      <c r="L555" s="799"/>
      <c r="M555" s="799"/>
      <c r="N555" s="802"/>
      <c r="P555" s="352"/>
      <c r="Q555" s="783"/>
      <c r="R555" s="784"/>
      <c r="S555" s="798" t="s">
        <v>321</v>
      </c>
      <c r="T555" s="799"/>
      <c r="U555" s="799"/>
      <c r="V555" s="799"/>
      <c r="W555" s="800"/>
      <c r="X555" s="801" t="s">
        <v>322</v>
      </c>
      <c r="Y555" s="799"/>
      <c r="Z555" s="800"/>
      <c r="AA555" s="801" t="s">
        <v>323</v>
      </c>
      <c r="AB555" s="799"/>
      <c r="AC555" s="799"/>
      <c r="AD555" s="802"/>
    </row>
    <row r="556" spans="1:30" s="351" customFormat="1" ht="24.75" customHeight="1" thickBot="1">
      <c r="A556" s="785"/>
      <c r="B556" s="786"/>
      <c r="C556" s="790"/>
      <c r="D556" s="791"/>
      <c r="E556" s="791"/>
      <c r="F556" s="791"/>
      <c r="G556" s="792"/>
      <c r="H556" s="793"/>
      <c r="I556" s="794"/>
      <c r="J556" s="795"/>
      <c r="K556" s="796"/>
      <c r="L556" s="791"/>
      <c r="M556" s="791"/>
      <c r="N556" s="797"/>
      <c r="P556" s="352"/>
      <c r="Q556" s="785"/>
      <c r="R556" s="786"/>
      <c r="S556" s="790"/>
      <c r="T556" s="791"/>
      <c r="U556" s="791"/>
      <c r="V556" s="791"/>
      <c r="W556" s="792"/>
      <c r="X556" s="793"/>
      <c r="Y556" s="794"/>
      <c r="Z556" s="795"/>
      <c r="AA556" s="796"/>
      <c r="AB556" s="791"/>
      <c r="AC556" s="791"/>
      <c r="AD556" s="797"/>
    </row>
    <row r="557" spans="1:30" s="351" customFormat="1" ht="15" customHeight="1">
      <c r="A557" s="763" t="s">
        <v>325</v>
      </c>
      <c r="B557" s="764"/>
      <c r="C557" s="366" t="s">
        <v>326</v>
      </c>
      <c r="D557" s="366"/>
      <c r="E557" s="767" t="s">
        <v>327</v>
      </c>
      <c r="F557" s="768"/>
      <c r="G557" s="769"/>
      <c r="H557" s="767" t="s">
        <v>322</v>
      </c>
      <c r="I557" s="769"/>
      <c r="J557" s="770" t="s">
        <v>264</v>
      </c>
      <c r="K557" s="771"/>
      <c r="L557" s="767" t="s">
        <v>328</v>
      </c>
      <c r="M557" s="768"/>
      <c r="N557" s="772"/>
      <c r="P557" s="352"/>
      <c r="Q557" s="763" t="s">
        <v>325</v>
      </c>
      <c r="R557" s="764"/>
      <c r="S557" s="366" t="s">
        <v>326</v>
      </c>
      <c r="T557" s="366"/>
      <c r="U557" s="767" t="s">
        <v>327</v>
      </c>
      <c r="V557" s="768"/>
      <c r="W557" s="769"/>
      <c r="X557" s="767" t="s">
        <v>322</v>
      </c>
      <c r="Y557" s="769"/>
      <c r="Z557" s="770" t="s">
        <v>264</v>
      </c>
      <c r="AA557" s="771"/>
      <c r="AB557" s="767" t="s">
        <v>328</v>
      </c>
      <c r="AC557" s="768"/>
      <c r="AD557" s="772"/>
    </row>
    <row r="558" spans="1:30" s="351" customFormat="1" ht="22.5" customHeight="1">
      <c r="A558" s="765"/>
      <c r="B558" s="766"/>
      <c r="C558" s="773"/>
      <c r="D558" s="774"/>
      <c r="E558" s="775"/>
      <c r="F558" s="776"/>
      <c r="G558" s="777"/>
      <c r="H558" s="741"/>
      <c r="I558" s="742"/>
      <c r="J558" s="778"/>
      <c r="K558" s="779"/>
      <c r="L558" s="775"/>
      <c r="M558" s="776"/>
      <c r="N558" s="780"/>
      <c r="P558" s="352"/>
      <c r="Q558" s="765"/>
      <c r="R558" s="766"/>
      <c r="S558" s="773"/>
      <c r="T558" s="774"/>
      <c r="U558" s="775"/>
      <c r="V558" s="776"/>
      <c r="W558" s="777"/>
      <c r="X558" s="741"/>
      <c r="Y558" s="742"/>
      <c r="Z558" s="778"/>
      <c r="AA558" s="779"/>
      <c r="AB558" s="775"/>
      <c r="AC558" s="776"/>
      <c r="AD558" s="780"/>
    </row>
    <row r="559" spans="1:30" s="351" customFormat="1" ht="22.5" customHeight="1">
      <c r="A559" s="765"/>
      <c r="B559" s="766"/>
      <c r="C559" s="773"/>
      <c r="D559" s="774"/>
      <c r="E559" s="775"/>
      <c r="F559" s="776"/>
      <c r="G559" s="777"/>
      <c r="H559" s="741"/>
      <c r="I559" s="742"/>
      <c r="J559" s="778"/>
      <c r="K559" s="779"/>
      <c r="L559" s="775"/>
      <c r="M559" s="776"/>
      <c r="N559" s="780"/>
      <c r="P559" s="352"/>
      <c r="Q559" s="765"/>
      <c r="R559" s="766"/>
      <c r="S559" s="773"/>
      <c r="T559" s="774"/>
      <c r="U559" s="775"/>
      <c r="V559" s="776"/>
      <c r="W559" s="777"/>
      <c r="X559" s="741"/>
      <c r="Y559" s="742"/>
      <c r="Z559" s="778"/>
      <c r="AA559" s="779"/>
      <c r="AB559" s="775"/>
      <c r="AC559" s="776"/>
      <c r="AD559" s="780"/>
    </row>
    <row r="560" spans="1:30" s="351" customFormat="1" ht="22.5" customHeight="1" thickBot="1">
      <c r="A560" s="765"/>
      <c r="B560" s="766"/>
      <c r="C560" s="761"/>
      <c r="D560" s="762"/>
      <c r="E560" s="738"/>
      <c r="F560" s="739"/>
      <c r="G560" s="740"/>
      <c r="H560" s="741"/>
      <c r="I560" s="742"/>
      <c r="J560" s="743"/>
      <c r="K560" s="744"/>
      <c r="L560" s="738"/>
      <c r="M560" s="739"/>
      <c r="N560" s="760"/>
      <c r="P560" s="352"/>
      <c r="Q560" s="765"/>
      <c r="R560" s="766"/>
      <c r="S560" s="761"/>
      <c r="T560" s="762"/>
      <c r="U560" s="738"/>
      <c r="V560" s="739"/>
      <c r="W560" s="740"/>
      <c r="X560" s="741"/>
      <c r="Y560" s="742"/>
      <c r="Z560" s="743"/>
      <c r="AA560" s="744"/>
      <c r="AB560" s="738"/>
      <c r="AC560" s="739"/>
      <c r="AD560" s="760"/>
    </row>
    <row r="561" spans="1:30" s="351" customFormat="1" ht="22.5" customHeight="1" thickBot="1">
      <c r="A561" s="758" t="s">
        <v>329</v>
      </c>
      <c r="B561" s="759"/>
      <c r="C561" s="748"/>
      <c r="D561" s="749"/>
      <c r="E561" s="750"/>
      <c r="F561" s="750"/>
      <c r="G561" s="751"/>
      <c r="H561" s="752" t="s">
        <v>330</v>
      </c>
      <c r="I561" s="753"/>
      <c r="J561" s="753"/>
      <c r="K561" s="754"/>
      <c r="L561" s="755"/>
      <c r="M561" s="756"/>
      <c r="N561" s="757"/>
      <c r="P561" s="352"/>
      <c r="Q561" s="758" t="s">
        <v>331</v>
      </c>
      <c r="R561" s="759"/>
      <c r="S561" s="748"/>
      <c r="T561" s="749"/>
      <c r="U561" s="750"/>
      <c r="V561" s="750"/>
      <c r="W561" s="751"/>
      <c r="X561" s="752" t="s">
        <v>330</v>
      </c>
      <c r="Y561" s="753"/>
      <c r="Z561" s="753"/>
      <c r="AA561" s="754"/>
      <c r="AB561" s="755"/>
      <c r="AC561" s="756"/>
      <c r="AD561" s="757"/>
    </row>
    <row r="562" spans="1:30" s="351" customFormat="1" ht="22.5" customHeight="1" thickBot="1">
      <c r="A562" s="729" t="s">
        <v>332</v>
      </c>
      <c r="B562" s="730"/>
      <c r="C562" s="730"/>
      <c r="D562" s="730"/>
      <c r="E562" s="730"/>
      <c r="F562" s="731"/>
      <c r="G562" s="732" t="s">
        <v>333</v>
      </c>
      <c r="H562" s="733"/>
      <c r="I562" s="734"/>
      <c r="J562" s="735"/>
      <c r="K562" s="732" t="s">
        <v>334</v>
      </c>
      <c r="L562" s="733"/>
      <c r="M562" s="736"/>
      <c r="N562" s="737"/>
      <c r="P562" s="352"/>
      <c r="Q562" s="729" t="s">
        <v>335</v>
      </c>
      <c r="R562" s="730"/>
      <c r="S562" s="730"/>
      <c r="T562" s="730"/>
      <c r="U562" s="731"/>
      <c r="V562" s="732" t="s">
        <v>333</v>
      </c>
      <c r="W562" s="733"/>
      <c r="X562" s="734"/>
      <c r="Y562" s="735"/>
      <c r="Z562" s="732"/>
      <c r="AA562" s="745"/>
      <c r="AB562" s="367"/>
      <c r="AC562" s="746"/>
      <c r="AD562" s="747"/>
    </row>
    <row r="563" spans="1:29" s="351" customFormat="1" ht="7.5" customHeight="1">
      <c r="A563" s="368"/>
      <c r="B563" s="368"/>
      <c r="C563" s="369"/>
      <c r="D563" s="369"/>
      <c r="E563" s="369"/>
      <c r="F563" s="369"/>
      <c r="G563" s="369"/>
      <c r="H563" s="369"/>
      <c r="I563" s="369"/>
      <c r="J563" s="369"/>
      <c r="K563" s="369"/>
      <c r="L563" s="369"/>
      <c r="M563" s="369"/>
      <c r="N563" s="328"/>
      <c r="P563" s="352"/>
      <c r="Q563" s="370"/>
      <c r="R563" s="370"/>
      <c r="S563" s="371"/>
      <c r="T563" s="371"/>
      <c r="U563" s="371"/>
      <c r="V563" s="371"/>
      <c r="W563" s="370"/>
      <c r="X563" s="371"/>
      <c r="Y563" s="371"/>
      <c r="Z563" s="371"/>
      <c r="AA563" s="372"/>
      <c r="AB563" s="328"/>
      <c r="AC563" s="328"/>
    </row>
    <row r="564" spans="1:29" s="351" customFormat="1" ht="13.5">
      <c r="A564" s="373" t="s">
        <v>336</v>
      </c>
      <c r="B564" s="373"/>
      <c r="C564" s="374"/>
      <c r="D564" s="374"/>
      <c r="E564" s="374"/>
      <c r="F564" s="374"/>
      <c r="G564" s="374"/>
      <c r="H564" s="374"/>
      <c r="I564" s="374"/>
      <c r="J564" s="374"/>
      <c r="K564" s="374"/>
      <c r="N564" s="328"/>
      <c r="P564" s="352"/>
      <c r="Q564" s="373" t="s">
        <v>336</v>
      </c>
      <c r="R564" s="373"/>
      <c r="S564" s="374"/>
      <c r="T564" s="371"/>
      <c r="U564" s="371"/>
      <c r="V564" s="371"/>
      <c r="W564" s="371"/>
      <c r="X564" s="371"/>
      <c r="Y564" s="371"/>
      <c r="Z564" s="371"/>
      <c r="AA564" s="372"/>
      <c r="AB564" s="328"/>
      <c r="AC564" s="328"/>
    </row>
    <row r="565" spans="1:29" s="351" customFormat="1" ht="13.5">
      <c r="A565" s="373" t="s">
        <v>337</v>
      </c>
      <c r="B565" s="373"/>
      <c r="C565" s="374"/>
      <c r="D565" s="374"/>
      <c r="E565" s="374"/>
      <c r="F565" s="374"/>
      <c r="G565" s="374"/>
      <c r="H565" s="373"/>
      <c r="I565" s="374"/>
      <c r="J565" s="374"/>
      <c r="K565" s="374"/>
      <c r="N565" s="328"/>
      <c r="P565" s="352"/>
      <c r="Q565" s="373" t="s">
        <v>337</v>
      </c>
      <c r="R565" s="373"/>
      <c r="S565" s="374"/>
      <c r="T565" s="372"/>
      <c r="U565" s="372"/>
      <c r="V565" s="372"/>
      <c r="W565" s="372"/>
      <c r="X565" s="372"/>
      <c r="Y565" s="372"/>
      <c r="Z565" s="372"/>
      <c r="AA565" s="372"/>
      <c r="AB565" s="328"/>
      <c r="AC565" s="328"/>
    </row>
    <row r="566" spans="1:29" s="351" customFormat="1" ht="42" customHeight="1">
      <c r="A566" s="803" t="s">
        <v>309</v>
      </c>
      <c r="B566" s="803"/>
      <c r="C566" s="803"/>
      <c r="D566" s="803"/>
      <c r="E566" s="803"/>
      <c r="F566" s="803"/>
      <c r="G566" s="803"/>
      <c r="H566" s="803"/>
      <c r="I566" s="803"/>
      <c r="J566" s="803"/>
      <c r="K566" s="803"/>
      <c r="L566" s="803"/>
      <c r="M566" s="803"/>
      <c r="N566" s="803"/>
      <c r="P566" s="352"/>
      <c r="Q566" s="803" t="s">
        <v>310</v>
      </c>
      <c r="R566" s="803"/>
      <c r="S566" s="803"/>
      <c r="T566" s="803"/>
      <c r="U566" s="803"/>
      <c r="V566" s="803"/>
      <c r="W566" s="803"/>
      <c r="X566" s="803"/>
      <c r="Y566" s="803"/>
      <c r="Z566" s="803"/>
      <c r="AA566" s="803"/>
      <c r="AB566" s="803"/>
      <c r="AC566" s="803"/>
    </row>
    <row r="567" spans="1:29" s="351" customFormat="1" ht="23.25" customHeight="1" thickBot="1">
      <c r="A567" s="353"/>
      <c r="B567" s="354"/>
      <c r="D567" s="804"/>
      <c r="E567" s="804"/>
      <c r="F567" s="804"/>
      <c r="G567" s="804"/>
      <c r="H567" s="804"/>
      <c r="I567" s="804"/>
      <c r="J567" s="804"/>
      <c r="K567" s="804"/>
      <c r="L567" s="805" t="s">
        <v>255</v>
      </c>
      <c r="M567" s="805"/>
      <c r="N567" s="805"/>
      <c r="P567" s="352"/>
      <c r="Q567" s="806"/>
      <c r="R567" s="806"/>
      <c r="S567" s="806"/>
      <c r="T567" s="804"/>
      <c r="U567" s="804"/>
      <c r="V567" s="804"/>
      <c r="W567" s="804"/>
      <c r="X567" s="804"/>
      <c r="Y567" s="804"/>
      <c r="Z567" s="804"/>
      <c r="AA567" s="805" t="s">
        <v>255</v>
      </c>
      <c r="AB567" s="805"/>
      <c r="AC567" s="805"/>
    </row>
    <row r="568" spans="1:30" s="358" customFormat="1" ht="15" customHeight="1">
      <c r="A568" s="355" t="s">
        <v>311</v>
      </c>
      <c r="B568" s="356"/>
      <c r="C568" s="357" t="s">
        <v>271</v>
      </c>
      <c r="D568" s="807">
        <f>'②選手情報入力'!$E$44</f>
        <v>0</v>
      </c>
      <c r="E568" s="808"/>
      <c r="F568" s="808"/>
      <c r="G568" s="808"/>
      <c r="H568" s="809"/>
      <c r="I568" s="814" t="s">
        <v>312</v>
      </c>
      <c r="J568" s="815"/>
      <c r="K568" s="817">
        <f>'①団体情報入力'!$D$5</f>
        <v>0</v>
      </c>
      <c r="L568" s="818"/>
      <c r="M568" s="818"/>
      <c r="N568" s="819"/>
      <c r="P568" s="359"/>
      <c r="Q568" s="355" t="s">
        <v>311</v>
      </c>
      <c r="R568" s="356"/>
      <c r="S568" s="357" t="s">
        <v>271</v>
      </c>
      <c r="T568" s="807">
        <f>'②選手情報入力'!$E$44</f>
        <v>0</v>
      </c>
      <c r="U568" s="808"/>
      <c r="V568" s="808"/>
      <c r="W568" s="808"/>
      <c r="X568" s="809"/>
      <c r="Y568" s="814" t="s">
        <v>312</v>
      </c>
      <c r="Z568" s="815"/>
      <c r="AA568" s="817">
        <f>'①団体情報入力'!$D$5</f>
        <v>0</v>
      </c>
      <c r="AB568" s="818"/>
      <c r="AC568" s="818"/>
      <c r="AD568" s="819"/>
    </row>
    <row r="569" spans="1:30" s="351" customFormat="1" ht="35.25" customHeight="1" thickBot="1">
      <c r="A569" s="810">
        <f>IF('②選手情報入力'!$B$44="","",'②選手情報入力'!$B$44)</f>
      </c>
      <c r="B569" s="811"/>
      <c r="C569" s="360" t="s">
        <v>286</v>
      </c>
      <c r="D569" s="812">
        <f>'②選手情報入力'!$D$44</f>
        <v>0</v>
      </c>
      <c r="E569" s="813"/>
      <c r="F569" s="813"/>
      <c r="G569" s="813"/>
      <c r="H569" s="811"/>
      <c r="I569" s="758"/>
      <c r="J569" s="816"/>
      <c r="K569" s="820"/>
      <c r="L569" s="821"/>
      <c r="M569" s="821"/>
      <c r="N569" s="822"/>
      <c r="P569" s="352"/>
      <c r="Q569" s="810">
        <f>IF('②選手情報入力'!$B$44="","",'②選手情報入力'!$B$44)</f>
      </c>
      <c r="R569" s="811"/>
      <c r="S569" s="360" t="s">
        <v>286</v>
      </c>
      <c r="T569" s="812">
        <f>'②選手情報入力'!$D$44</f>
        <v>0</v>
      </c>
      <c r="U569" s="813"/>
      <c r="V569" s="813"/>
      <c r="W569" s="813"/>
      <c r="X569" s="811"/>
      <c r="Y569" s="758"/>
      <c r="Z569" s="816"/>
      <c r="AA569" s="820"/>
      <c r="AB569" s="821"/>
      <c r="AC569" s="821"/>
      <c r="AD569" s="822"/>
    </row>
    <row r="570" spans="1:30" s="351" customFormat="1" ht="30" customHeight="1">
      <c r="A570" s="781" t="s">
        <v>313</v>
      </c>
      <c r="B570" s="782"/>
      <c r="C570" s="781" t="s">
        <v>314</v>
      </c>
      <c r="D570" s="782"/>
      <c r="E570" s="787">
        <f>'②選手情報入力'!$J$44</f>
        <v>0</v>
      </c>
      <c r="F570" s="787"/>
      <c r="G570" s="361" t="s">
        <v>315</v>
      </c>
      <c r="H570" s="788" t="s">
        <v>316</v>
      </c>
      <c r="I570" s="782"/>
      <c r="J570" s="789"/>
      <c r="K570" s="362"/>
      <c r="L570" s="363" t="s">
        <v>317</v>
      </c>
      <c r="M570" s="364"/>
      <c r="N570" s="365" t="s">
        <v>318</v>
      </c>
      <c r="P570" s="352"/>
      <c r="Q570" s="781" t="s">
        <v>313</v>
      </c>
      <c r="R570" s="782"/>
      <c r="S570" s="781" t="s">
        <v>314</v>
      </c>
      <c r="T570" s="782"/>
      <c r="U570" s="787">
        <f>'②選手情報入力'!$J$44</f>
        <v>0</v>
      </c>
      <c r="V570" s="787"/>
      <c r="W570" s="361" t="s">
        <v>315</v>
      </c>
      <c r="X570" s="788" t="s">
        <v>316</v>
      </c>
      <c r="Y570" s="782"/>
      <c r="Z570" s="789"/>
      <c r="AA570" s="362"/>
      <c r="AB570" s="363" t="s">
        <v>317</v>
      </c>
      <c r="AC570" s="364"/>
      <c r="AD570" s="365" t="s">
        <v>318</v>
      </c>
    </row>
    <row r="571" spans="1:30" s="351" customFormat="1" ht="15.75" customHeight="1">
      <c r="A571" s="783"/>
      <c r="B571" s="784"/>
      <c r="C571" s="798" t="s">
        <v>321</v>
      </c>
      <c r="D571" s="799"/>
      <c r="E571" s="799"/>
      <c r="F571" s="799"/>
      <c r="G571" s="800"/>
      <c r="H571" s="801" t="s">
        <v>322</v>
      </c>
      <c r="I571" s="799"/>
      <c r="J571" s="800"/>
      <c r="K571" s="801" t="s">
        <v>323</v>
      </c>
      <c r="L571" s="799"/>
      <c r="M571" s="799"/>
      <c r="N571" s="802"/>
      <c r="P571" s="352"/>
      <c r="Q571" s="783"/>
      <c r="R571" s="784"/>
      <c r="S571" s="798" t="s">
        <v>321</v>
      </c>
      <c r="T571" s="799"/>
      <c r="U571" s="799"/>
      <c r="V571" s="799"/>
      <c r="W571" s="800"/>
      <c r="X571" s="801" t="s">
        <v>322</v>
      </c>
      <c r="Y571" s="799"/>
      <c r="Z571" s="800"/>
      <c r="AA571" s="801" t="s">
        <v>323</v>
      </c>
      <c r="AB571" s="799"/>
      <c r="AC571" s="799"/>
      <c r="AD571" s="802"/>
    </row>
    <row r="572" spans="1:30" s="351" customFormat="1" ht="24.75" customHeight="1" thickBot="1">
      <c r="A572" s="785"/>
      <c r="B572" s="786"/>
      <c r="C572" s="790"/>
      <c r="D572" s="791"/>
      <c r="E572" s="791"/>
      <c r="F572" s="791"/>
      <c r="G572" s="792"/>
      <c r="H572" s="793"/>
      <c r="I572" s="794"/>
      <c r="J572" s="795"/>
      <c r="K572" s="796"/>
      <c r="L572" s="791"/>
      <c r="M572" s="791"/>
      <c r="N572" s="797"/>
      <c r="P572" s="352"/>
      <c r="Q572" s="785"/>
      <c r="R572" s="786"/>
      <c r="S572" s="790"/>
      <c r="T572" s="791"/>
      <c r="U572" s="791"/>
      <c r="V572" s="791"/>
      <c r="W572" s="792"/>
      <c r="X572" s="793"/>
      <c r="Y572" s="794"/>
      <c r="Z572" s="795"/>
      <c r="AA572" s="796"/>
      <c r="AB572" s="791"/>
      <c r="AC572" s="791"/>
      <c r="AD572" s="797"/>
    </row>
    <row r="573" spans="1:30" s="351" customFormat="1" ht="15" customHeight="1">
      <c r="A573" s="763" t="s">
        <v>325</v>
      </c>
      <c r="B573" s="764"/>
      <c r="C573" s="366" t="s">
        <v>326</v>
      </c>
      <c r="D573" s="366"/>
      <c r="E573" s="767" t="s">
        <v>327</v>
      </c>
      <c r="F573" s="768"/>
      <c r="G573" s="769"/>
      <c r="H573" s="767" t="s">
        <v>322</v>
      </c>
      <c r="I573" s="769"/>
      <c r="J573" s="770" t="s">
        <v>264</v>
      </c>
      <c r="K573" s="771"/>
      <c r="L573" s="767" t="s">
        <v>328</v>
      </c>
      <c r="M573" s="768"/>
      <c r="N573" s="772"/>
      <c r="P573" s="352"/>
      <c r="Q573" s="763" t="s">
        <v>325</v>
      </c>
      <c r="R573" s="764"/>
      <c r="S573" s="366" t="s">
        <v>326</v>
      </c>
      <c r="T573" s="366"/>
      <c r="U573" s="767" t="s">
        <v>327</v>
      </c>
      <c r="V573" s="768"/>
      <c r="W573" s="769"/>
      <c r="X573" s="767" t="s">
        <v>322</v>
      </c>
      <c r="Y573" s="769"/>
      <c r="Z573" s="770" t="s">
        <v>264</v>
      </c>
      <c r="AA573" s="771"/>
      <c r="AB573" s="767" t="s">
        <v>328</v>
      </c>
      <c r="AC573" s="768"/>
      <c r="AD573" s="772"/>
    </row>
    <row r="574" spans="1:30" s="351" customFormat="1" ht="22.5" customHeight="1">
      <c r="A574" s="765"/>
      <c r="B574" s="766"/>
      <c r="C574" s="773"/>
      <c r="D574" s="774"/>
      <c r="E574" s="775"/>
      <c r="F574" s="776"/>
      <c r="G574" s="777"/>
      <c r="H574" s="741"/>
      <c r="I574" s="742"/>
      <c r="J574" s="778"/>
      <c r="K574" s="779"/>
      <c r="L574" s="775"/>
      <c r="M574" s="776"/>
      <c r="N574" s="780"/>
      <c r="P574" s="352"/>
      <c r="Q574" s="765"/>
      <c r="R574" s="766"/>
      <c r="S574" s="773"/>
      <c r="T574" s="774"/>
      <c r="U574" s="775"/>
      <c r="V574" s="776"/>
      <c r="W574" s="777"/>
      <c r="X574" s="741"/>
      <c r="Y574" s="742"/>
      <c r="Z574" s="778"/>
      <c r="AA574" s="779"/>
      <c r="AB574" s="775"/>
      <c r="AC574" s="776"/>
      <c r="AD574" s="780"/>
    </row>
    <row r="575" spans="1:30" s="351" customFormat="1" ht="22.5" customHeight="1">
      <c r="A575" s="765"/>
      <c r="B575" s="766"/>
      <c r="C575" s="773"/>
      <c r="D575" s="774"/>
      <c r="E575" s="775"/>
      <c r="F575" s="776"/>
      <c r="G575" s="777"/>
      <c r="H575" s="741"/>
      <c r="I575" s="742"/>
      <c r="J575" s="778"/>
      <c r="K575" s="779"/>
      <c r="L575" s="775"/>
      <c r="M575" s="776"/>
      <c r="N575" s="780"/>
      <c r="P575" s="352"/>
      <c r="Q575" s="765"/>
      <c r="R575" s="766"/>
      <c r="S575" s="773"/>
      <c r="T575" s="774"/>
      <c r="U575" s="775"/>
      <c r="V575" s="776"/>
      <c r="W575" s="777"/>
      <c r="X575" s="741"/>
      <c r="Y575" s="742"/>
      <c r="Z575" s="778"/>
      <c r="AA575" s="779"/>
      <c r="AB575" s="775"/>
      <c r="AC575" s="776"/>
      <c r="AD575" s="780"/>
    </row>
    <row r="576" spans="1:30" s="351" customFormat="1" ht="22.5" customHeight="1" thickBot="1">
      <c r="A576" s="765"/>
      <c r="B576" s="766"/>
      <c r="C576" s="761"/>
      <c r="D576" s="762"/>
      <c r="E576" s="738"/>
      <c r="F576" s="739"/>
      <c r="G576" s="740"/>
      <c r="H576" s="741"/>
      <c r="I576" s="742"/>
      <c r="J576" s="743"/>
      <c r="K576" s="744"/>
      <c r="L576" s="738"/>
      <c r="M576" s="739"/>
      <c r="N576" s="760"/>
      <c r="P576" s="352"/>
      <c r="Q576" s="765"/>
      <c r="R576" s="766"/>
      <c r="S576" s="761"/>
      <c r="T576" s="762"/>
      <c r="U576" s="738"/>
      <c r="V576" s="739"/>
      <c r="W576" s="740"/>
      <c r="X576" s="741"/>
      <c r="Y576" s="742"/>
      <c r="Z576" s="743"/>
      <c r="AA576" s="744"/>
      <c r="AB576" s="738"/>
      <c r="AC576" s="739"/>
      <c r="AD576" s="760"/>
    </row>
    <row r="577" spans="1:30" s="351" customFormat="1" ht="22.5" customHeight="1" thickBot="1">
      <c r="A577" s="758" t="s">
        <v>329</v>
      </c>
      <c r="B577" s="759"/>
      <c r="C577" s="748"/>
      <c r="D577" s="749"/>
      <c r="E577" s="750"/>
      <c r="F577" s="750"/>
      <c r="G577" s="751"/>
      <c r="H577" s="752" t="s">
        <v>330</v>
      </c>
      <c r="I577" s="753"/>
      <c r="J577" s="753"/>
      <c r="K577" s="754"/>
      <c r="L577" s="755"/>
      <c r="M577" s="756"/>
      <c r="N577" s="757"/>
      <c r="P577" s="352"/>
      <c r="Q577" s="758" t="s">
        <v>331</v>
      </c>
      <c r="R577" s="759"/>
      <c r="S577" s="748"/>
      <c r="T577" s="749"/>
      <c r="U577" s="750"/>
      <c r="V577" s="750"/>
      <c r="W577" s="751"/>
      <c r="X577" s="752" t="s">
        <v>330</v>
      </c>
      <c r="Y577" s="753"/>
      <c r="Z577" s="753"/>
      <c r="AA577" s="754"/>
      <c r="AB577" s="755"/>
      <c r="AC577" s="756"/>
      <c r="AD577" s="757"/>
    </row>
    <row r="578" spans="1:30" s="351" customFormat="1" ht="22.5" customHeight="1" thickBot="1">
      <c r="A578" s="729" t="s">
        <v>332</v>
      </c>
      <c r="B578" s="730"/>
      <c r="C578" s="730"/>
      <c r="D578" s="730"/>
      <c r="E578" s="730"/>
      <c r="F578" s="731"/>
      <c r="G578" s="732" t="s">
        <v>333</v>
      </c>
      <c r="H578" s="733"/>
      <c r="I578" s="734"/>
      <c r="J578" s="735"/>
      <c r="K578" s="732" t="s">
        <v>334</v>
      </c>
      <c r="L578" s="733"/>
      <c r="M578" s="736"/>
      <c r="N578" s="737"/>
      <c r="P578" s="352"/>
      <c r="Q578" s="729" t="s">
        <v>335</v>
      </c>
      <c r="R578" s="730"/>
      <c r="S578" s="730"/>
      <c r="T578" s="730"/>
      <c r="U578" s="731"/>
      <c r="V578" s="732" t="s">
        <v>333</v>
      </c>
      <c r="W578" s="733"/>
      <c r="X578" s="734"/>
      <c r="Y578" s="735"/>
      <c r="Z578" s="732"/>
      <c r="AA578" s="745"/>
      <c r="AB578" s="367"/>
      <c r="AC578" s="746"/>
      <c r="AD578" s="747"/>
    </row>
    <row r="579" spans="1:29" s="351" customFormat="1" ht="7.5" customHeight="1">
      <c r="A579" s="368"/>
      <c r="B579" s="368"/>
      <c r="C579" s="369"/>
      <c r="D579" s="369"/>
      <c r="E579" s="369"/>
      <c r="F579" s="369"/>
      <c r="G579" s="369"/>
      <c r="H579" s="369"/>
      <c r="I579" s="369"/>
      <c r="J579" s="369"/>
      <c r="K579" s="369"/>
      <c r="L579" s="369"/>
      <c r="M579" s="369"/>
      <c r="N579" s="725"/>
      <c r="P579" s="352"/>
      <c r="Q579" s="370"/>
      <c r="R579" s="370"/>
      <c r="S579" s="371"/>
      <c r="T579" s="371"/>
      <c r="U579" s="371"/>
      <c r="V579" s="371"/>
      <c r="W579" s="370"/>
      <c r="X579" s="371"/>
      <c r="Y579" s="371"/>
      <c r="Z579" s="371"/>
      <c r="AA579" s="372"/>
      <c r="AB579" s="727"/>
      <c r="AC579" s="727"/>
    </row>
    <row r="580" spans="1:29" s="351" customFormat="1" ht="13.5">
      <c r="A580" s="373" t="s">
        <v>336</v>
      </c>
      <c r="B580" s="373"/>
      <c r="C580" s="374"/>
      <c r="D580" s="374"/>
      <c r="E580" s="374"/>
      <c r="F580" s="374"/>
      <c r="G580" s="374"/>
      <c r="H580" s="374"/>
      <c r="I580" s="374"/>
      <c r="J580" s="374"/>
      <c r="K580" s="374"/>
      <c r="N580" s="726"/>
      <c r="P580" s="352"/>
      <c r="Q580" s="373" t="s">
        <v>336</v>
      </c>
      <c r="R580" s="373"/>
      <c r="S580" s="374"/>
      <c r="T580" s="371"/>
      <c r="U580" s="371"/>
      <c r="V580" s="371"/>
      <c r="W580" s="371"/>
      <c r="X580" s="371"/>
      <c r="Y580" s="371"/>
      <c r="Z580" s="371"/>
      <c r="AA580" s="372"/>
      <c r="AB580" s="728"/>
      <c r="AC580" s="728"/>
    </row>
    <row r="581" spans="1:29" s="351" customFormat="1" ht="13.5">
      <c r="A581" s="373" t="s">
        <v>337</v>
      </c>
      <c r="B581" s="373"/>
      <c r="C581" s="374"/>
      <c r="D581" s="374"/>
      <c r="E581" s="374"/>
      <c r="F581" s="374"/>
      <c r="G581" s="374"/>
      <c r="H581" s="373"/>
      <c r="I581" s="374"/>
      <c r="J581" s="374"/>
      <c r="K581" s="374"/>
      <c r="N581" s="726"/>
      <c r="P581" s="352"/>
      <c r="Q581" s="373" t="s">
        <v>337</v>
      </c>
      <c r="R581" s="373"/>
      <c r="S581" s="374"/>
      <c r="T581" s="372"/>
      <c r="U581" s="372"/>
      <c r="V581" s="372"/>
      <c r="W581" s="372"/>
      <c r="X581" s="372"/>
      <c r="Y581" s="372"/>
      <c r="Z581" s="372"/>
      <c r="AA581" s="372"/>
      <c r="AB581" s="728"/>
      <c r="AC581" s="728"/>
    </row>
    <row r="582" spans="1:29" s="351" customFormat="1" ht="67.5" customHeight="1">
      <c r="A582" s="373"/>
      <c r="B582" s="373"/>
      <c r="C582" s="374"/>
      <c r="D582" s="374"/>
      <c r="E582" s="374"/>
      <c r="F582" s="374"/>
      <c r="G582" s="374"/>
      <c r="H582" s="374"/>
      <c r="I582" s="374"/>
      <c r="J582" s="374"/>
      <c r="K582" s="374"/>
      <c r="N582" s="726"/>
      <c r="P582" s="352"/>
      <c r="AB582" s="728"/>
      <c r="AC582" s="728"/>
    </row>
    <row r="583" spans="1:29" s="351" customFormat="1" ht="42" customHeight="1">
      <c r="A583" s="803" t="s">
        <v>309</v>
      </c>
      <c r="B583" s="803"/>
      <c r="C583" s="803"/>
      <c r="D583" s="803"/>
      <c r="E583" s="803"/>
      <c r="F583" s="803"/>
      <c r="G583" s="803"/>
      <c r="H583" s="803"/>
      <c r="I583" s="803"/>
      <c r="J583" s="803"/>
      <c r="K583" s="803"/>
      <c r="L583" s="803"/>
      <c r="M583" s="803"/>
      <c r="N583" s="803"/>
      <c r="P583" s="352"/>
      <c r="Q583" s="803" t="s">
        <v>310</v>
      </c>
      <c r="R583" s="803"/>
      <c r="S583" s="803"/>
      <c r="T583" s="803"/>
      <c r="U583" s="803"/>
      <c r="V583" s="803"/>
      <c r="W583" s="803"/>
      <c r="X583" s="803"/>
      <c r="Y583" s="803"/>
      <c r="Z583" s="803"/>
      <c r="AA583" s="803"/>
      <c r="AB583" s="803"/>
      <c r="AC583" s="803"/>
    </row>
    <row r="584" spans="1:29" s="351" customFormat="1" ht="23.25" customHeight="1" thickBot="1">
      <c r="A584" s="353"/>
      <c r="B584" s="354"/>
      <c r="D584" s="804"/>
      <c r="E584" s="804"/>
      <c r="F584" s="804"/>
      <c r="G584" s="804"/>
      <c r="H584" s="804"/>
      <c r="I584" s="804"/>
      <c r="J584" s="804"/>
      <c r="K584" s="804"/>
      <c r="L584" s="805" t="s">
        <v>255</v>
      </c>
      <c r="M584" s="805"/>
      <c r="N584" s="805"/>
      <c r="P584" s="352"/>
      <c r="Q584" s="806"/>
      <c r="R584" s="806"/>
      <c r="S584" s="806"/>
      <c r="T584" s="804"/>
      <c r="U584" s="804"/>
      <c r="V584" s="804"/>
      <c r="W584" s="804"/>
      <c r="X584" s="804"/>
      <c r="Y584" s="804"/>
      <c r="Z584" s="804"/>
      <c r="AA584" s="805" t="s">
        <v>255</v>
      </c>
      <c r="AB584" s="805"/>
      <c r="AC584" s="805"/>
    </row>
    <row r="585" spans="1:30" s="358" customFormat="1" ht="15" customHeight="1">
      <c r="A585" s="355" t="s">
        <v>311</v>
      </c>
      <c r="B585" s="356"/>
      <c r="C585" s="357" t="s">
        <v>271</v>
      </c>
      <c r="D585" s="807">
        <f>'②選手情報入力'!$E$45</f>
        <v>0</v>
      </c>
      <c r="E585" s="808"/>
      <c r="F585" s="808"/>
      <c r="G585" s="808"/>
      <c r="H585" s="809"/>
      <c r="I585" s="814" t="s">
        <v>312</v>
      </c>
      <c r="J585" s="815"/>
      <c r="K585" s="817">
        <f>'①団体情報入力'!$D$5</f>
        <v>0</v>
      </c>
      <c r="L585" s="818"/>
      <c r="M585" s="818"/>
      <c r="N585" s="819"/>
      <c r="P585" s="359"/>
      <c r="Q585" s="355" t="s">
        <v>311</v>
      </c>
      <c r="R585" s="356"/>
      <c r="S585" s="357" t="s">
        <v>271</v>
      </c>
      <c r="T585" s="807">
        <f>'②選手情報入力'!$E$45</f>
        <v>0</v>
      </c>
      <c r="U585" s="808"/>
      <c r="V585" s="808"/>
      <c r="W585" s="808"/>
      <c r="X585" s="809"/>
      <c r="Y585" s="814" t="s">
        <v>312</v>
      </c>
      <c r="Z585" s="815"/>
      <c r="AA585" s="817">
        <f>'①団体情報入力'!$D$5</f>
        <v>0</v>
      </c>
      <c r="AB585" s="818"/>
      <c r="AC585" s="818"/>
      <c r="AD585" s="819"/>
    </row>
    <row r="586" spans="1:30" s="351" customFormat="1" ht="35.25" customHeight="1" thickBot="1">
      <c r="A586" s="810">
        <f>IF('②選手情報入力'!$B$45="","",'②選手情報入力'!$B$45)</f>
      </c>
      <c r="B586" s="811"/>
      <c r="C586" s="360" t="s">
        <v>286</v>
      </c>
      <c r="D586" s="812">
        <f>'②選手情報入力'!$D$45</f>
        <v>0</v>
      </c>
      <c r="E586" s="813"/>
      <c r="F586" s="813"/>
      <c r="G586" s="813"/>
      <c r="H586" s="811"/>
      <c r="I586" s="758"/>
      <c r="J586" s="816"/>
      <c r="K586" s="820"/>
      <c r="L586" s="821"/>
      <c r="M586" s="821"/>
      <c r="N586" s="822"/>
      <c r="P586" s="352"/>
      <c r="Q586" s="810">
        <f>IF('②選手情報入力'!$B$45="","",'②選手情報入力'!$B$45)</f>
      </c>
      <c r="R586" s="811"/>
      <c r="S586" s="360" t="s">
        <v>286</v>
      </c>
      <c r="T586" s="812">
        <f>'②選手情報入力'!$D$45</f>
        <v>0</v>
      </c>
      <c r="U586" s="813"/>
      <c r="V586" s="813"/>
      <c r="W586" s="813"/>
      <c r="X586" s="811"/>
      <c r="Y586" s="758"/>
      <c r="Z586" s="816"/>
      <c r="AA586" s="820"/>
      <c r="AB586" s="821"/>
      <c r="AC586" s="821"/>
      <c r="AD586" s="822"/>
    </row>
    <row r="587" spans="1:30" s="351" customFormat="1" ht="30" customHeight="1">
      <c r="A587" s="781" t="s">
        <v>313</v>
      </c>
      <c r="B587" s="782"/>
      <c r="C587" s="781" t="s">
        <v>314</v>
      </c>
      <c r="D587" s="782"/>
      <c r="E587" s="787">
        <f>'②選手情報入力'!$J$45</f>
        <v>0</v>
      </c>
      <c r="F587" s="787"/>
      <c r="G587" s="361" t="s">
        <v>315</v>
      </c>
      <c r="H587" s="788" t="s">
        <v>316</v>
      </c>
      <c r="I587" s="782"/>
      <c r="J587" s="789"/>
      <c r="K587" s="362"/>
      <c r="L587" s="363" t="s">
        <v>317</v>
      </c>
      <c r="M587" s="364"/>
      <c r="N587" s="365" t="s">
        <v>318</v>
      </c>
      <c r="P587" s="352"/>
      <c r="Q587" s="781" t="s">
        <v>313</v>
      </c>
      <c r="R587" s="782"/>
      <c r="S587" s="781" t="s">
        <v>314</v>
      </c>
      <c r="T587" s="782"/>
      <c r="U587" s="787">
        <f>'②選手情報入力'!$J$45</f>
        <v>0</v>
      </c>
      <c r="V587" s="787"/>
      <c r="W587" s="361" t="s">
        <v>315</v>
      </c>
      <c r="X587" s="788" t="s">
        <v>316</v>
      </c>
      <c r="Y587" s="782"/>
      <c r="Z587" s="789"/>
      <c r="AA587" s="362"/>
      <c r="AB587" s="363" t="s">
        <v>317</v>
      </c>
      <c r="AC587" s="364"/>
      <c r="AD587" s="365" t="s">
        <v>318</v>
      </c>
    </row>
    <row r="588" spans="1:30" s="351" customFormat="1" ht="15.75" customHeight="1">
      <c r="A588" s="783"/>
      <c r="B588" s="784"/>
      <c r="C588" s="798" t="s">
        <v>321</v>
      </c>
      <c r="D588" s="799"/>
      <c r="E588" s="799"/>
      <c r="F588" s="799"/>
      <c r="G588" s="800"/>
      <c r="H588" s="801" t="s">
        <v>322</v>
      </c>
      <c r="I588" s="799"/>
      <c r="J588" s="800"/>
      <c r="K588" s="801" t="s">
        <v>323</v>
      </c>
      <c r="L588" s="799"/>
      <c r="M588" s="799"/>
      <c r="N588" s="802"/>
      <c r="P588" s="352"/>
      <c r="Q588" s="783"/>
      <c r="R588" s="784"/>
      <c r="S588" s="798" t="s">
        <v>321</v>
      </c>
      <c r="T588" s="799"/>
      <c r="U588" s="799"/>
      <c r="V588" s="799"/>
      <c r="W588" s="800"/>
      <c r="X588" s="801" t="s">
        <v>322</v>
      </c>
      <c r="Y588" s="799"/>
      <c r="Z588" s="800"/>
      <c r="AA588" s="801" t="s">
        <v>323</v>
      </c>
      <c r="AB588" s="799"/>
      <c r="AC588" s="799"/>
      <c r="AD588" s="802"/>
    </row>
    <row r="589" spans="1:30" s="351" customFormat="1" ht="24.75" customHeight="1" thickBot="1">
      <c r="A589" s="785"/>
      <c r="B589" s="786"/>
      <c r="C589" s="790"/>
      <c r="D589" s="791"/>
      <c r="E589" s="791"/>
      <c r="F589" s="791"/>
      <c r="G589" s="792"/>
      <c r="H589" s="793"/>
      <c r="I589" s="794"/>
      <c r="J589" s="795"/>
      <c r="K589" s="796"/>
      <c r="L589" s="791"/>
      <c r="M589" s="791"/>
      <c r="N589" s="797"/>
      <c r="P589" s="352"/>
      <c r="Q589" s="785"/>
      <c r="R589" s="786"/>
      <c r="S589" s="790"/>
      <c r="T589" s="791"/>
      <c r="U589" s="791"/>
      <c r="V589" s="791"/>
      <c r="W589" s="792"/>
      <c r="X589" s="793"/>
      <c r="Y589" s="794"/>
      <c r="Z589" s="795"/>
      <c r="AA589" s="796"/>
      <c r="AB589" s="791"/>
      <c r="AC589" s="791"/>
      <c r="AD589" s="797"/>
    </row>
    <row r="590" spans="1:30" s="351" customFormat="1" ht="15" customHeight="1">
      <c r="A590" s="763" t="s">
        <v>325</v>
      </c>
      <c r="B590" s="764"/>
      <c r="C590" s="366" t="s">
        <v>326</v>
      </c>
      <c r="D590" s="366"/>
      <c r="E590" s="767" t="s">
        <v>327</v>
      </c>
      <c r="F590" s="768"/>
      <c r="G590" s="769"/>
      <c r="H590" s="767" t="s">
        <v>322</v>
      </c>
      <c r="I590" s="769"/>
      <c r="J590" s="770" t="s">
        <v>264</v>
      </c>
      <c r="K590" s="771"/>
      <c r="L590" s="767" t="s">
        <v>328</v>
      </c>
      <c r="M590" s="768"/>
      <c r="N590" s="772"/>
      <c r="P590" s="352"/>
      <c r="Q590" s="763" t="s">
        <v>325</v>
      </c>
      <c r="R590" s="764"/>
      <c r="S590" s="366" t="s">
        <v>326</v>
      </c>
      <c r="T590" s="366"/>
      <c r="U590" s="767" t="s">
        <v>327</v>
      </c>
      <c r="V590" s="768"/>
      <c r="W590" s="769"/>
      <c r="X590" s="767" t="s">
        <v>322</v>
      </c>
      <c r="Y590" s="769"/>
      <c r="Z590" s="770" t="s">
        <v>264</v>
      </c>
      <c r="AA590" s="771"/>
      <c r="AB590" s="767" t="s">
        <v>328</v>
      </c>
      <c r="AC590" s="768"/>
      <c r="AD590" s="772"/>
    </row>
    <row r="591" spans="1:30" s="351" customFormat="1" ht="22.5" customHeight="1">
      <c r="A591" s="765"/>
      <c r="B591" s="766"/>
      <c r="C591" s="773"/>
      <c r="D591" s="774"/>
      <c r="E591" s="775"/>
      <c r="F591" s="776"/>
      <c r="G591" s="777"/>
      <c r="H591" s="741"/>
      <c r="I591" s="742"/>
      <c r="J591" s="778"/>
      <c r="K591" s="779"/>
      <c r="L591" s="775"/>
      <c r="M591" s="776"/>
      <c r="N591" s="780"/>
      <c r="P591" s="352"/>
      <c r="Q591" s="765"/>
      <c r="R591" s="766"/>
      <c r="S591" s="773"/>
      <c r="T591" s="774"/>
      <c r="U591" s="775"/>
      <c r="V591" s="776"/>
      <c r="W591" s="777"/>
      <c r="X591" s="741"/>
      <c r="Y591" s="742"/>
      <c r="Z591" s="778"/>
      <c r="AA591" s="779"/>
      <c r="AB591" s="775"/>
      <c r="AC591" s="776"/>
      <c r="AD591" s="780"/>
    </row>
    <row r="592" spans="1:30" s="351" customFormat="1" ht="22.5" customHeight="1">
      <c r="A592" s="765"/>
      <c r="B592" s="766"/>
      <c r="C592" s="773"/>
      <c r="D592" s="774"/>
      <c r="E592" s="775"/>
      <c r="F592" s="776"/>
      <c r="G592" s="777"/>
      <c r="H592" s="741"/>
      <c r="I592" s="742"/>
      <c r="J592" s="778"/>
      <c r="K592" s="779"/>
      <c r="L592" s="775"/>
      <c r="M592" s="776"/>
      <c r="N592" s="780"/>
      <c r="P592" s="352"/>
      <c r="Q592" s="765"/>
      <c r="R592" s="766"/>
      <c r="S592" s="773"/>
      <c r="T592" s="774"/>
      <c r="U592" s="775"/>
      <c r="V592" s="776"/>
      <c r="W592" s="777"/>
      <c r="X592" s="741"/>
      <c r="Y592" s="742"/>
      <c r="Z592" s="778"/>
      <c r="AA592" s="779"/>
      <c r="AB592" s="775"/>
      <c r="AC592" s="776"/>
      <c r="AD592" s="780"/>
    </row>
    <row r="593" spans="1:30" s="351" customFormat="1" ht="22.5" customHeight="1" thickBot="1">
      <c r="A593" s="765"/>
      <c r="B593" s="766"/>
      <c r="C593" s="761"/>
      <c r="D593" s="762"/>
      <c r="E593" s="738"/>
      <c r="F593" s="739"/>
      <c r="G593" s="740"/>
      <c r="H593" s="741"/>
      <c r="I593" s="742"/>
      <c r="J593" s="743"/>
      <c r="K593" s="744"/>
      <c r="L593" s="738"/>
      <c r="M593" s="739"/>
      <c r="N593" s="760"/>
      <c r="P593" s="352"/>
      <c r="Q593" s="765"/>
      <c r="R593" s="766"/>
      <c r="S593" s="761"/>
      <c r="T593" s="762"/>
      <c r="U593" s="738"/>
      <c r="V593" s="739"/>
      <c r="W593" s="740"/>
      <c r="X593" s="741"/>
      <c r="Y593" s="742"/>
      <c r="Z593" s="743"/>
      <c r="AA593" s="744"/>
      <c r="AB593" s="738"/>
      <c r="AC593" s="739"/>
      <c r="AD593" s="760"/>
    </row>
    <row r="594" spans="1:30" s="351" customFormat="1" ht="22.5" customHeight="1" thickBot="1">
      <c r="A594" s="758" t="s">
        <v>329</v>
      </c>
      <c r="B594" s="759"/>
      <c r="C594" s="748"/>
      <c r="D594" s="749"/>
      <c r="E594" s="750"/>
      <c r="F594" s="750"/>
      <c r="G594" s="751"/>
      <c r="H594" s="752" t="s">
        <v>330</v>
      </c>
      <c r="I594" s="753"/>
      <c r="J594" s="753"/>
      <c r="K594" s="754"/>
      <c r="L594" s="755"/>
      <c r="M594" s="756"/>
      <c r="N594" s="757"/>
      <c r="P594" s="352"/>
      <c r="Q594" s="758" t="s">
        <v>331</v>
      </c>
      <c r="R594" s="759"/>
      <c r="S594" s="748"/>
      <c r="T594" s="749"/>
      <c r="U594" s="750"/>
      <c r="V594" s="750"/>
      <c r="W594" s="751"/>
      <c r="X594" s="752" t="s">
        <v>330</v>
      </c>
      <c r="Y594" s="753"/>
      <c r="Z594" s="753"/>
      <c r="AA594" s="754"/>
      <c r="AB594" s="755"/>
      <c r="AC594" s="756"/>
      <c r="AD594" s="757"/>
    </row>
    <row r="595" spans="1:30" s="351" customFormat="1" ht="22.5" customHeight="1" thickBot="1">
      <c r="A595" s="729" t="s">
        <v>332</v>
      </c>
      <c r="B595" s="730"/>
      <c r="C595" s="730"/>
      <c r="D595" s="730"/>
      <c r="E595" s="730"/>
      <c r="F595" s="731"/>
      <c r="G595" s="732" t="s">
        <v>333</v>
      </c>
      <c r="H595" s="733"/>
      <c r="I595" s="734"/>
      <c r="J595" s="735"/>
      <c r="K595" s="732" t="s">
        <v>334</v>
      </c>
      <c r="L595" s="733"/>
      <c r="M595" s="736"/>
      <c r="N595" s="737"/>
      <c r="P595" s="352"/>
      <c r="Q595" s="729" t="s">
        <v>335</v>
      </c>
      <c r="R595" s="730"/>
      <c r="S595" s="730"/>
      <c r="T595" s="730"/>
      <c r="U595" s="731"/>
      <c r="V595" s="732" t="s">
        <v>333</v>
      </c>
      <c r="W595" s="733"/>
      <c r="X595" s="734"/>
      <c r="Y595" s="735"/>
      <c r="Z595" s="732"/>
      <c r="AA595" s="745"/>
      <c r="AB595" s="367"/>
      <c r="AC595" s="746"/>
      <c r="AD595" s="747"/>
    </row>
    <row r="596" spans="1:29" s="351" customFormat="1" ht="7.5" customHeight="1">
      <c r="A596" s="368"/>
      <c r="B596" s="368"/>
      <c r="C596" s="369"/>
      <c r="D596" s="369"/>
      <c r="E596" s="369"/>
      <c r="F596" s="369"/>
      <c r="G596" s="369"/>
      <c r="H596" s="369"/>
      <c r="I596" s="369"/>
      <c r="J596" s="369"/>
      <c r="K596" s="369"/>
      <c r="L596" s="369"/>
      <c r="M596" s="369"/>
      <c r="N596" s="328"/>
      <c r="P596" s="352"/>
      <c r="Q596" s="370"/>
      <c r="R596" s="370"/>
      <c r="S596" s="371"/>
      <c r="T596" s="371"/>
      <c r="U596" s="371"/>
      <c r="V596" s="371"/>
      <c r="W596" s="370"/>
      <c r="X596" s="371"/>
      <c r="Y596" s="371"/>
      <c r="Z596" s="371"/>
      <c r="AA596" s="372"/>
      <c r="AB596" s="328"/>
      <c r="AC596" s="328"/>
    </row>
    <row r="597" spans="1:29" s="351" customFormat="1" ht="13.5">
      <c r="A597" s="373" t="s">
        <v>336</v>
      </c>
      <c r="B597" s="373"/>
      <c r="C597" s="374"/>
      <c r="D597" s="374"/>
      <c r="E597" s="374"/>
      <c r="F597" s="374"/>
      <c r="G597" s="374"/>
      <c r="H597" s="374"/>
      <c r="I597" s="374"/>
      <c r="J597" s="374"/>
      <c r="K597" s="374"/>
      <c r="N597" s="328"/>
      <c r="P597" s="352"/>
      <c r="Q597" s="373" t="s">
        <v>336</v>
      </c>
      <c r="R597" s="373"/>
      <c r="S597" s="374"/>
      <c r="T597" s="371"/>
      <c r="U597" s="371"/>
      <c r="V597" s="371"/>
      <c r="W597" s="371"/>
      <c r="X597" s="371"/>
      <c r="Y597" s="371"/>
      <c r="Z597" s="371"/>
      <c r="AA597" s="372"/>
      <c r="AB597" s="328"/>
      <c r="AC597" s="328"/>
    </row>
    <row r="598" spans="1:29" s="351" customFormat="1" ht="13.5">
      <c r="A598" s="373" t="s">
        <v>337</v>
      </c>
      <c r="B598" s="373"/>
      <c r="C598" s="374"/>
      <c r="D598" s="374"/>
      <c r="E598" s="374"/>
      <c r="F598" s="374"/>
      <c r="G598" s="374"/>
      <c r="H598" s="373"/>
      <c r="I598" s="374"/>
      <c r="J598" s="374"/>
      <c r="K598" s="374"/>
      <c r="N598" s="328"/>
      <c r="P598" s="352"/>
      <c r="Q598" s="373" t="s">
        <v>337</v>
      </c>
      <c r="R598" s="373"/>
      <c r="S598" s="374"/>
      <c r="T598" s="372"/>
      <c r="U598" s="372"/>
      <c r="V598" s="372"/>
      <c r="W598" s="372"/>
      <c r="X598" s="372"/>
      <c r="Y598" s="372"/>
      <c r="Z598" s="372"/>
      <c r="AA598" s="372"/>
      <c r="AB598" s="328"/>
      <c r="AC598" s="328"/>
    </row>
    <row r="599" spans="1:29" s="351" customFormat="1" ht="42" customHeight="1">
      <c r="A599" s="803" t="s">
        <v>309</v>
      </c>
      <c r="B599" s="803"/>
      <c r="C599" s="803"/>
      <c r="D599" s="803"/>
      <c r="E599" s="803"/>
      <c r="F599" s="803"/>
      <c r="G599" s="803"/>
      <c r="H599" s="803"/>
      <c r="I599" s="803"/>
      <c r="J599" s="803"/>
      <c r="K599" s="803"/>
      <c r="L599" s="803"/>
      <c r="M599" s="803"/>
      <c r="N599" s="803"/>
      <c r="P599" s="352"/>
      <c r="Q599" s="803" t="s">
        <v>310</v>
      </c>
      <c r="R599" s="803"/>
      <c r="S599" s="803"/>
      <c r="T599" s="803"/>
      <c r="U599" s="803"/>
      <c r="V599" s="803"/>
      <c r="W599" s="803"/>
      <c r="X599" s="803"/>
      <c r="Y599" s="803"/>
      <c r="Z599" s="803"/>
      <c r="AA599" s="803"/>
      <c r="AB599" s="803"/>
      <c r="AC599" s="803"/>
    </row>
    <row r="600" spans="1:29" s="351" customFormat="1" ht="23.25" customHeight="1" thickBot="1">
      <c r="A600" s="353"/>
      <c r="B600" s="354"/>
      <c r="D600" s="804"/>
      <c r="E600" s="804"/>
      <c r="F600" s="804"/>
      <c r="G600" s="804"/>
      <c r="H600" s="804"/>
      <c r="I600" s="804"/>
      <c r="J600" s="804"/>
      <c r="K600" s="804"/>
      <c r="L600" s="805" t="s">
        <v>255</v>
      </c>
      <c r="M600" s="805"/>
      <c r="N600" s="805"/>
      <c r="P600" s="352"/>
      <c r="Q600" s="806"/>
      <c r="R600" s="806"/>
      <c r="S600" s="806"/>
      <c r="T600" s="804"/>
      <c r="U600" s="804"/>
      <c r="V600" s="804"/>
      <c r="W600" s="804"/>
      <c r="X600" s="804"/>
      <c r="Y600" s="804"/>
      <c r="Z600" s="804"/>
      <c r="AA600" s="805" t="s">
        <v>255</v>
      </c>
      <c r="AB600" s="805"/>
      <c r="AC600" s="805"/>
    </row>
    <row r="601" spans="1:30" s="358" customFormat="1" ht="15" customHeight="1">
      <c r="A601" s="355" t="s">
        <v>311</v>
      </c>
      <c r="B601" s="356"/>
      <c r="C601" s="357" t="s">
        <v>271</v>
      </c>
      <c r="D601" s="807">
        <f>'②選手情報入力'!$E$46</f>
        <v>0</v>
      </c>
      <c r="E601" s="808"/>
      <c r="F601" s="808"/>
      <c r="G601" s="808"/>
      <c r="H601" s="809"/>
      <c r="I601" s="814" t="s">
        <v>312</v>
      </c>
      <c r="J601" s="815"/>
      <c r="K601" s="817">
        <f>'①団体情報入力'!$D$5</f>
        <v>0</v>
      </c>
      <c r="L601" s="818"/>
      <c r="M601" s="818"/>
      <c r="N601" s="819"/>
      <c r="P601" s="359"/>
      <c r="Q601" s="355" t="s">
        <v>311</v>
      </c>
      <c r="R601" s="356"/>
      <c r="S601" s="357" t="s">
        <v>271</v>
      </c>
      <c r="T601" s="807">
        <f>'②選手情報入力'!$E$46</f>
        <v>0</v>
      </c>
      <c r="U601" s="808"/>
      <c r="V601" s="808"/>
      <c r="W601" s="808"/>
      <c r="X601" s="809"/>
      <c r="Y601" s="814" t="s">
        <v>312</v>
      </c>
      <c r="Z601" s="815"/>
      <c r="AA601" s="817">
        <f>'①団体情報入力'!$D$5</f>
        <v>0</v>
      </c>
      <c r="AB601" s="818"/>
      <c r="AC601" s="818"/>
      <c r="AD601" s="819"/>
    </row>
    <row r="602" spans="1:30" s="351" customFormat="1" ht="35.25" customHeight="1" thickBot="1">
      <c r="A602" s="810">
        <f>IF('②選手情報入力'!$B$46="","",'②選手情報入力'!$B$46)</f>
      </c>
      <c r="B602" s="811"/>
      <c r="C602" s="360" t="s">
        <v>286</v>
      </c>
      <c r="D602" s="812">
        <f>'②選手情報入力'!$D$46</f>
        <v>0</v>
      </c>
      <c r="E602" s="813"/>
      <c r="F602" s="813"/>
      <c r="G602" s="813"/>
      <c r="H602" s="811"/>
      <c r="I602" s="758"/>
      <c r="J602" s="816"/>
      <c r="K602" s="820"/>
      <c r="L602" s="821"/>
      <c r="M602" s="821"/>
      <c r="N602" s="822"/>
      <c r="P602" s="352"/>
      <c r="Q602" s="810">
        <f>IF('②選手情報入力'!$B$46="","",'②選手情報入力'!$B$46)</f>
      </c>
      <c r="R602" s="811"/>
      <c r="S602" s="360" t="s">
        <v>286</v>
      </c>
      <c r="T602" s="812">
        <f>'②選手情報入力'!$D$46</f>
        <v>0</v>
      </c>
      <c r="U602" s="813"/>
      <c r="V602" s="813"/>
      <c r="W602" s="813"/>
      <c r="X602" s="811"/>
      <c r="Y602" s="758"/>
      <c r="Z602" s="816"/>
      <c r="AA602" s="820"/>
      <c r="AB602" s="821"/>
      <c r="AC602" s="821"/>
      <c r="AD602" s="822"/>
    </row>
    <row r="603" spans="1:30" s="351" customFormat="1" ht="30" customHeight="1">
      <c r="A603" s="781" t="s">
        <v>313</v>
      </c>
      <c r="B603" s="782"/>
      <c r="C603" s="781" t="s">
        <v>314</v>
      </c>
      <c r="D603" s="782"/>
      <c r="E603" s="787">
        <f>'②選手情報入力'!$J$46</f>
        <v>0</v>
      </c>
      <c r="F603" s="787"/>
      <c r="G603" s="361" t="s">
        <v>315</v>
      </c>
      <c r="H603" s="788" t="s">
        <v>316</v>
      </c>
      <c r="I603" s="782"/>
      <c r="J603" s="789"/>
      <c r="K603" s="362"/>
      <c r="L603" s="363" t="s">
        <v>317</v>
      </c>
      <c r="M603" s="364"/>
      <c r="N603" s="365" t="s">
        <v>318</v>
      </c>
      <c r="P603" s="352"/>
      <c r="Q603" s="781" t="s">
        <v>313</v>
      </c>
      <c r="R603" s="782"/>
      <c r="S603" s="781" t="s">
        <v>314</v>
      </c>
      <c r="T603" s="782"/>
      <c r="U603" s="787">
        <f>'②選手情報入力'!$J$46</f>
        <v>0</v>
      </c>
      <c r="V603" s="787"/>
      <c r="W603" s="361" t="s">
        <v>315</v>
      </c>
      <c r="X603" s="788" t="s">
        <v>316</v>
      </c>
      <c r="Y603" s="782"/>
      <c r="Z603" s="789"/>
      <c r="AA603" s="362"/>
      <c r="AB603" s="363" t="s">
        <v>317</v>
      </c>
      <c r="AC603" s="364"/>
      <c r="AD603" s="365" t="s">
        <v>318</v>
      </c>
    </row>
    <row r="604" spans="1:30" s="351" customFormat="1" ht="15.75" customHeight="1">
      <c r="A604" s="783"/>
      <c r="B604" s="784"/>
      <c r="C604" s="798" t="s">
        <v>321</v>
      </c>
      <c r="D604" s="799"/>
      <c r="E604" s="799"/>
      <c r="F604" s="799"/>
      <c r="G604" s="800"/>
      <c r="H604" s="801" t="s">
        <v>322</v>
      </c>
      <c r="I604" s="799"/>
      <c r="J604" s="800"/>
      <c r="K604" s="801" t="s">
        <v>323</v>
      </c>
      <c r="L604" s="799"/>
      <c r="M604" s="799"/>
      <c r="N604" s="802"/>
      <c r="P604" s="352"/>
      <c r="Q604" s="783"/>
      <c r="R604" s="784"/>
      <c r="S604" s="798" t="s">
        <v>321</v>
      </c>
      <c r="T604" s="799"/>
      <c r="U604" s="799"/>
      <c r="V604" s="799"/>
      <c r="W604" s="800"/>
      <c r="X604" s="801" t="s">
        <v>322</v>
      </c>
      <c r="Y604" s="799"/>
      <c r="Z604" s="800"/>
      <c r="AA604" s="801" t="s">
        <v>323</v>
      </c>
      <c r="AB604" s="799"/>
      <c r="AC604" s="799"/>
      <c r="AD604" s="802"/>
    </row>
    <row r="605" spans="1:30" s="351" customFormat="1" ht="24.75" customHeight="1" thickBot="1">
      <c r="A605" s="785"/>
      <c r="B605" s="786"/>
      <c r="C605" s="790"/>
      <c r="D605" s="791"/>
      <c r="E605" s="791"/>
      <c r="F605" s="791"/>
      <c r="G605" s="792"/>
      <c r="H605" s="793"/>
      <c r="I605" s="794"/>
      <c r="J605" s="795"/>
      <c r="K605" s="796"/>
      <c r="L605" s="791"/>
      <c r="M605" s="791"/>
      <c r="N605" s="797"/>
      <c r="P605" s="352"/>
      <c r="Q605" s="785"/>
      <c r="R605" s="786"/>
      <c r="S605" s="790"/>
      <c r="T605" s="791"/>
      <c r="U605" s="791"/>
      <c r="V605" s="791"/>
      <c r="W605" s="792"/>
      <c r="X605" s="793"/>
      <c r="Y605" s="794"/>
      <c r="Z605" s="795"/>
      <c r="AA605" s="796"/>
      <c r="AB605" s="791"/>
      <c r="AC605" s="791"/>
      <c r="AD605" s="797"/>
    </row>
    <row r="606" spans="1:30" s="351" customFormat="1" ht="15" customHeight="1">
      <c r="A606" s="763" t="s">
        <v>325</v>
      </c>
      <c r="B606" s="764"/>
      <c r="C606" s="366" t="s">
        <v>326</v>
      </c>
      <c r="D606" s="366"/>
      <c r="E606" s="767" t="s">
        <v>327</v>
      </c>
      <c r="F606" s="768"/>
      <c r="G606" s="769"/>
      <c r="H606" s="767" t="s">
        <v>322</v>
      </c>
      <c r="I606" s="769"/>
      <c r="J606" s="770" t="s">
        <v>264</v>
      </c>
      <c r="K606" s="771"/>
      <c r="L606" s="767" t="s">
        <v>328</v>
      </c>
      <c r="M606" s="768"/>
      <c r="N606" s="772"/>
      <c r="P606" s="352"/>
      <c r="Q606" s="763" t="s">
        <v>325</v>
      </c>
      <c r="R606" s="764"/>
      <c r="S606" s="366" t="s">
        <v>326</v>
      </c>
      <c r="T606" s="366"/>
      <c r="U606" s="767" t="s">
        <v>327</v>
      </c>
      <c r="V606" s="768"/>
      <c r="W606" s="769"/>
      <c r="X606" s="767" t="s">
        <v>322</v>
      </c>
      <c r="Y606" s="769"/>
      <c r="Z606" s="770" t="s">
        <v>264</v>
      </c>
      <c r="AA606" s="771"/>
      <c r="AB606" s="767" t="s">
        <v>328</v>
      </c>
      <c r="AC606" s="768"/>
      <c r="AD606" s="772"/>
    </row>
    <row r="607" spans="1:30" s="351" customFormat="1" ht="22.5" customHeight="1">
      <c r="A607" s="765"/>
      <c r="B607" s="766"/>
      <c r="C607" s="773"/>
      <c r="D607" s="774"/>
      <c r="E607" s="775"/>
      <c r="F607" s="776"/>
      <c r="G607" s="777"/>
      <c r="H607" s="741"/>
      <c r="I607" s="742"/>
      <c r="J607" s="778"/>
      <c r="K607" s="779"/>
      <c r="L607" s="775"/>
      <c r="M607" s="776"/>
      <c r="N607" s="780"/>
      <c r="P607" s="352"/>
      <c r="Q607" s="765"/>
      <c r="R607" s="766"/>
      <c r="S607" s="773"/>
      <c r="T607" s="774"/>
      <c r="U607" s="775"/>
      <c r="V607" s="776"/>
      <c r="W607" s="777"/>
      <c r="X607" s="741"/>
      <c r="Y607" s="742"/>
      <c r="Z607" s="778"/>
      <c r="AA607" s="779"/>
      <c r="AB607" s="775"/>
      <c r="AC607" s="776"/>
      <c r="AD607" s="780"/>
    </row>
    <row r="608" spans="1:30" s="351" customFormat="1" ht="22.5" customHeight="1">
      <c r="A608" s="765"/>
      <c r="B608" s="766"/>
      <c r="C608" s="773"/>
      <c r="D608" s="774"/>
      <c r="E608" s="775"/>
      <c r="F608" s="776"/>
      <c r="G608" s="777"/>
      <c r="H608" s="741"/>
      <c r="I608" s="742"/>
      <c r="J608" s="778"/>
      <c r="K608" s="779"/>
      <c r="L608" s="775"/>
      <c r="M608" s="776"/>
      <c r="N608" s="780"/>
      <c r="P608" s="352"/>
      <c r="Q608" s="765"/>
      <c r="R608" s="766"/>
      <c r="S608" s="773"/>
      <c r="T608" s="774"/>
      <c r="U608" s="775"/>
      <c r="V608" s="776"/>
      <c r="W608" s="777"/>
      <c r="X608" s="741"/>
      <c r="Y608" s="742"/>
      <c r="Z608" s="778"/>
      <c r="AA608" s="779"/>
      <c r="AB608" s="775"/>
      <c r="AC608" s="776"/>
      <c r="AD608" s="780"/>
    </row>
    <row r="609" spans="1:30" s="351" customFormat="1" ht="22.5" customHeight="1" thickBot="1">
      <c r="A609" s="765"/>
      <c r="B609" s="766"/>
      <c r="C609" s="761"/>
      <c r="D609" s="762"/>
      <c r="E609" s="738"/>
      <c r="F609" s="739"/>
      <c r="G609" s="740"/>
      <c r="H609" s="741"/>
      <c r="I609" s="742"/>
      <c r="J609" s="743"/>
      <c r="K609" s="744"/>
      <c r="L609" s="738"/>
      <c r="M609" s="739"/>
      <c r="N609" s="760"/>
      <c r="P609" s="352"/>
      <c r="Q609" s="765"/>
      <c r="R609" s="766"/>
      <c r="S609" s="761"/>
      <c r="T609" s="762"/>
      <c r="U609" s="738"/>
      <c r="V609" s="739"/>
      <c r="W609" s="740"/>
      <c r="X609" s="741"/>
      <c r="Y609" s="742"/>
      <c r="Z609" s="743"/>
      <c r="AA609" s="744"/>
      <c r="AB609" s="738"/>
      <c r="AC609" s="739"/>
      <c r="AD609" s="760"/>
    </row>
    <row r="610" spans="1:30" s="351" customFormat="1" ht="22.5" customHeight="1" thickBot="1">
      <c r="A610" s="758" t="s">
        <v>329</v>
      </c>
      <c r="B610" s="759"/>
      <c r="C610" s="748"/>
      <c r="D610" s="749"/>
      <c r="E610" s="750"/>
      <c r="F610" s="750"/>
      <c r="G610" s="751"/>
      <c r="H610" s="752" t="s">
        <v>330</v>
      </c>
      <c r="I610" s="753"/>
      <c r="J610" s="753"/>
      <c r="K610" s="754"/>
      <c r="L610" s="755"/>
      <c r="M610" s="756"/>
      <c r="N610" s="757"/>
      <c r="P610" s="352"/>
      <c r="Q610" s="758" t="s">
        <v>331</v>
      </c>
      <c r="R610" s="759"/>
      <c r="S610" s="748"/>
      <c r="T610" s="749"/>
      <c r="U610" s="750"/>
      <c r="V610" s="750"/>
      <c r="W610" s="751"/>
      <c r="X610" s="752" t="s">
        <v>330</v>
      </c>
      <c r="Y610" s="753"/>
      <c r="Z610" s="753"/>
      <c r="AA610" s="754"/>
      <c r="AB610" s="755"/>
      <c r="AC610" s="756"/>
      <c r="AD610" s="757"/>
    </row>
    <row r="611" spans="1:30" s="351" customFormat="1" ht="22.5" customHeight="1" thickBot="1">
      <c r="A611" s="729" t="s">
        <v>332</v>
      </c>
      <c r="B611" s="730"/>
      <c r="C611" s="730"/>
      <c r="D611" s="730"/>
      <c r="E611" s="730"/>
      <c r="F611" s="731"/>
      <c r="G611" s="732" t="s">
        <v>333</v>
      </c>
      <c r="H611" s="733"/>
      <c r="I611" s="734"/>
      <c r="J611" s="735"/>
      <c r="K611" s="732" t="s">
        <v>334</v>
      </c>
      <c r="L611" s="733"/>
      <c r="M611" s="736"/>
      <c r="N611" s="737"/>
      <c r="P611" s="352"/>
      <c r="Q611" s="729" t="s">
        <v>335</v>
      </c>
      <c r="R611" s="730"/>
      <c r="S611" s="730"/>
      <c r="T611" s="730"/>
      <c r="U611" s="731"/>
      <c r="V611" s="732" t="s">
        <v>333</v>
      </c>
      <c r="W611" s="733"/>
      <c r="X611" s="734"/>
      <c r="Y611" s="735"/>
      <c r="Z611" s="732"/>
      <c r="AA611" s="745"/>
      <c r="AB611" s="367"/>
      <c r="AC611" s="746"/>
      <c r="AD611" s="747"/>
    </row>
    <row r="612" spans="1:29" s="351" customFormat="1" ht="7.5" customHeight="1">
      <c r="A612" s="368"/>
      <c r="B612" s="368"/>
      <c r="C612" s="369"/>
      <c r="D612" s="369"/>
      <c r="E612" s="369"/>
      <c r="F612" s="369"/>
      <c r="G612" s="369"/>
      <c r="H612" s="369"/>
      <c r="I612" s="369"/>
      <c r="J612" s="369"/>
      <c r="K612" s="369"/>
      <c r="L612" s="369"/>
      <c r="M612" s="369"/>
      <c r="N612" s="725"/>
      <c r="P612" s="352"/>
      <c r="Q612" s="370"/>
      <c r="R612" s="370"/>
      <c r="S612" s="371"/>
      <c r="T612" s="371"/>
      <c r="U612" s="371"/>
      <c r="V612" s="371"/>
      <c r="W612" s="370"/>
      <c r="X612" s="371"/>
      <c r="Y612" s="371"/>
      <c r="Z612" s="371"/>
      <c r="AA612" s="372"/>
      <c r="AB612" s="727"/>
      <c r="AC612" s="727"/>
    </row>
    <row r="613" spans="1:29" s="351" customFormat="1" ht="13.5">
      <c r="A613" s="373" t="s">
        <v>336</v>
      </c>
      <c r="B613" s="373"/>
      <c r="C613" s="374"/>
      <c r="D613" s="374"/>
      <c r="E613" s="374"/>
      <c r="F613" s="374"/>
      <c r="G613" s="374"/>
      <c r="H613" s="374"/>
      <c r="I613" s="374"/>
      <c r="J613" s="374"/>
      <c r="K613" s="374"/>
      <c r="N613" s="726"/>
      <c r="P613" s="352"/>
      <c r="Q613" s="373" t="s">
        <v>336</v>
      </c>
      <c r="R613" s="373"/>
      <c r="S613" s="374"/>
      <c r="T613" s="371"/>
      <c r="U613" s="371"/>
      <c r="V613" s="371"/>
      <c r="W613" s="371"/>
      <c r="X613" s="371"/>
      <c r="Y613" s="371"/>
      <c r="Z613" s="371"/>
      <c r="AA613" s="372"/>
      <c r="AB613" s="728"/>
      <c r="AC613" s="728"/>
    </row>
    <row r="614" spans="1:29" s="351" customFormat="1" ht="13.5">
      <c r="A614" s="373" t="s">
        <v>337</v>
      </c>
      <c r="B614" s="373"/>
      <c r="C614" s="374"/>
      <c r="D614" s="374"/>
      <c r="E614" s="374"/>
      <c r="F614" s="374"/>
      <c r="G614" s="374"/>
      <c r="H614" s="373"/>
      <c r="I614" s="374"/>
      <c r="J614" s="374"/>
      <c r="K614" s="374"/>
      <c r="N614" s="726"/>
      <c r="P614" s="352"/>
      <c r="Q614" s="373" t="s">
        <v>337</v>
      </c>
      <c r="R614" s="373"/>
      <c r="S614" s="374"/>
      <c r="T614" s="372"/>
      <c r="U614" s="372"/>
      <c r="V614" s="372"/>
      <c r="W614" s="372"/>
      <c r="X614" s="372"/>
      <c r="Y614" s="372"/>
      <c r="Z614" s="372"/>
      <c r="AA614" s="372"/>
      <c r="AB614" s="728"/>
      <c r="AC614" s="728"/>
    </row>
    <row r="615" spans="1:29" s="351" customFormat="1" ht="73.5" customHeight="1">
      <c r="A615" s="373"/>
      <c r="B615" s="373"/>
      <c r="C615" s="374"/>
      <c r="D615" s="374"/>
      <c r="E615" s="374"/>
      <c r="F615" s="374"/>
      <c r="G615" s="374"/>
      <c r="H615" s="374"/>
      <c r="I615" s="374"/>
      <c r="J615" s="374"/>
      <c r="K615" s="374"/>
      <c r="N615" s="726"/>
      <c r="P615" s="352"/>
      <c r="AB615" s="728"/>
      <c r="AC615" s="728"/>
    </row>
    <row r="616" spans="1:29" s="351" customFormat="1" ht="42" customHeight="1">
      <c r="A616" s="803" t="s">
        <v>309</v>
      </c>
      <c r="B616" s="803"/>
      <c r="C616" s="803"/>
      <c r="D616" s="803"/>
      <c r="E616" s="803"/>
      <c r="F616" s="803"/>
      <c r="G616" s="803"/>
      <c r="H616" s="803"/>
      <c r="I616" s="803"/>
      <c r="J616" s="803"/>
      <c r="K616" s="803"/>
      <c r="L616" s="803"/>
      <c r="M616" s="803"/>
      <c r="N616" s="803"/>
      <c r="P616" s="352"/>
      <c r="Q616" s="803" t="s">
        <v>310</v>
      </c>
      <c r="R616" s="803"/>
      <c r="S616" s="803"/>
      <c r="T616" s="803"/>
      <c r="U616" s="803"/>
      <c r="V616" s="803"/>
      <c r="W616" s="803"/>
      <c r="X616" s="803"/>
      <c r="Y616" s="803"/>
      <c r="Z616" s="803"/>
      <c r="AA616" s="803"/>
      <c r="AB616" s="803"/>
      <c r="AC616" s="803"/>
    </row>
    <row r="617" spans="1:29" s="351" customFormat="1" ht="23.25" customHeight="1" thickBot="1">
      <c r="A617" s="353"/>
      <c r="B617" s="354"/>
      <c r="D617" s="804"/>
      <c r="E617" s="804"/>
      <c r="F617" s="804"/>
      <c r="G617" s="804"/>
      <c r="H617" s="804"/>
      <c r="I617" s="804"/>
      <c r="J617" s="804"/>
      <c r="K617" s="804"/>
      <c r="L617" s="805" t="s">
        <v>255</v>
      </c>
      <c r="M617" s="805"/>
      <c r="N617" s="805"/>
      <c r="P617" s="352"/>
      <c r="Q617" s="806"/>
      <c r="R617" s="806"/>
      <c r="S617" s="806"/>
      <c r="T617" s="804"/>
      <c r="U617" s="804"/>
      <c r="V617" s="804"/>
      <c r="W617" s="804"/>
      <c r="X617" s="804"/>
      <c r="Y617" s="804"/>
      <c r="Z617" s="804"/>
      <c r="AA617" s="805" t="s">
        <v>255</v>
      </c>
      <c r="AB617" s="805"/>
      <c r="AC617" s="805"/>
    </row>
    <row r="618" spans="1:30" s="358" customFormat="1" ht="15" customHeight="1">
      <c r="A618" s="355" t="s">
        <v>311</v>
      </c>
      <c r="B618" s="356"/>
      <c r="C618" s="357" t="s">
        <v>271</v>
      </c>
      <c r="D618" s="807">
        <f>'②選手情報入力'!$E$47</f>
        <v>0</v>
      </c>
      <c r="E618" s="808"/>
      <c r="F618" s="808"/>
      <c r="G618" s="808"/>
      <c r="H618" s="809"/>
      <c r="I618" s="814" t="s">
        <v>312</v>
      </c>
      <c r="J618" s="815"/>
      <c r="K618" s="817">
        <f>'①団体情報入力'!$D$5</f>
        <v>0</v>
      </c>
      <c r="L618" s="818"/>
      <c r="M618" s="818"/>
      <c r="N618" s="819"/>
      <c r="P618" s="359"/>
      <c r="Q618" s="355" t="s">
        <v>311</v>
      </c>
      <c r="R618" s="356"/>
      <c r="S618" s="357" t="s">
        <v>271</v>
      </c>
      <c r="T618" s="807">
        <f>'②選手情報入力'!$E$47</f>
        <v>0</v>
      </c>
      <c r="U618" s="808"/>
      <c r="V618" s="808"/>
      <c r="W618" s="808"/>
      <c r="X618" s="809"/>
      <c r="Y618" s="814" t="s">
        <v>312</v>
      </c>
      <c r="Z618" s="815"/>
      <c r="AA618" s="817">
        <f>'①団体情報入力'!$D$5</f>
        <v>0</v>
      </c>
      <c r="AB618" s="818"/>
      <c r="AC618" s="818"/>
      <c r="AD618" s="819"/>
    </row>
    <row r="619" spans="1:30" s="351" customFormat="1" ht="35.25" customHeight="1" thickBot="1">
      <c r="A619" s="810">
        <f>IF('②選手情報入力'!$B$47="","",'②選手情報入力'!$B$47)</f>
      </c>
      <c r="B619" s="811"/>
      <c r="C619" s="360" t="s">
        <v>286</v>
      </c>
      <c r="D619" s="812">
        <f>'②選手情報入力'!$D$47</f>
        <v>0</v>
      </c>
      <c r="E619" s="813"/>
      <c r="F619" s="813"/>
      <c r="G619" s="813"/>
      <c r="H619" s="811"/>
      <c r="I619" s="758"/>
      <c r="J619" s="816"/>
      <c r="K619" s="820"/>
      <c r="L619" s="821"/>
      <c r="M619" s="821"/>
      <c r="N619" s="822"/>
      <c r="P619" s="352"/>
      <c r="Q619" s="810">
        <f>IF('②選手情報入力'!$B$47="","",'②選手情報入力'!$B$47)</f>
      </c>
      <c r="R619" s="811"/>
      <c r="S619" s="360" t="s">
        <v>286</v>
      </c>
      <c r="T619" s="812">
        <f>'②選手情報入力'!$D$47</f>
        <v>0</v>
      </c>
      <c r="U619" s="813"/>
      <c r="V619" s="813"/>
      <c r="W619" s="813"/>
      <c r="X619" s="811"/>
      <c r="Y619" s="758"/>
      <c r="Z619" s="816"/>
      <c r="AA619" s="820"/>
      <c r="AB619" s="821"/>
      <c r="AC619" s="821"/>
      <c r="AD619" s="822"/>
    </row>
    <row r="620" spans="1:30" s="351" customFormat="1" ht="30" customHeight="1">
      <c r="A620" s="781" t="s">
        <v>313</v>
      </c>
      <c r="B620" s="782"/>
      <c r="C620" s="781" t="s">
        <v>314</v>
      </c>
      <c r="D620" s="782"/>
      <c r="E620" s="787">
        <f>'②選手情報入力'!$J$47</f>
        <v>0</v>
      </c>
      <c r="F620" s="787"/>
      <c r="G620" s="361" t="s">
        <v>315</v>
      </c>
      <c r="H620" s="788" t="s">
        <v>316</v>
      </c>
      <c r="I620" s="782"/>
      <c r="J620" s="789"/>
      <c r="K620" s="362"/>
      <c r="L620" s="363" t="s">
        <v>317</v>
      </c>
      <c r="M620" s="364"/>
      <c r="N620" s="365" t="s">
        <v>318</v>
      </c>
      <c r="P620" s="352"/>
      <c r="Q620" s="781" t="s">
        <v>313</v>
      </c>
      <c r="R620" s="782"/>
      <c r="S620" s="781" t="s">
        <v>314</v>
      </c>
      <c r="T620" s="782"/>
      <c r="U620" s="787">
        <f>'②選手情報入力'!$J$47</f>
        <v>0</v>
      </c>
      <c r="V620" s="787"/>
      <c r="W620" s="361" t="s">
        <v>315</v>
      </c>
      <c r="X620" s="788" t="s">
        <v>316</v>
      </c>
      <c r="Y620" s="782"/>
      <c r="Z620" s="789"/>
      <c r="AA620" s="362"/>
      <c r="AB620" s="363" t="s">
        <v>317</v>
      </c>
      <c r="AC620" s="364"/>
      <c r="AD620" s="365" t="s">
        <v>318</v>
      </c>
    </row>
    <row r="621" spans="1:30" s="351" customFormat="1" ht="15.75" customHeight="1">
      <c r="A621" s="783"/>
      <c r="B621" s="784"/>
      <c r="C621" s="798" t="s">
        <v>321</v>
      </c>
      <c r="D621" s="799"/>
      <c r="E621" s="799"/>
      <c r="F621" s="799"/>
      <c r="G621" s="800"/>
      <c r="H621" s="801" t="s">
        <v>322</v>
      </c>
      <c r="I621" s="799"/>
      <c r="J621" s="800"/>
      <c r="K621" s="801" t="s">
        <v>323</v>
      </c>
      <c r="L621" s="799"/>
      <c r="M621" s="799"/>
      <c r="N621" s="802"/>
      <c r="P621" s="352"/>
      <c r="Q621" s="783"/>
      <c r="R621" s="784"/>
      <c r="S621" s="798" t="s">
        <v>321</v>
      </c>
      <c r="T621" s="799"/>
      <c r="U621" s="799"/>
      <c r="V621" s="799"/>
      <c r="W621" s="800"/>
      <c r="X621" s="801" t="s">
        <v>322</v>
      </c>
      <c r="Y621" s="799"/>
      <c r="Z621" s="800"/>
      <c r="AA621" s="801" t="s">
        <v>323</v>
      </c>
      <c r="AB621" s="799"/>
      <c r="AC621" s="799"/>
      <c r="AD621" s="802"/>
    </row>
    <row r="622" spans="1:30" s="351" customFormat="1" ht="24.75" customHeight="1" thickBot="1">
      <c r="A622" s="785"/>
      <c r="B622" s="786"/>
      <c r="C622" s="790"/>
      <c r="D622" s="791"/>
      <c r="E622" s="791"/>
      <c r="F622" s="791"/>
      <c r="G622" s="792"/>
      <c r="H622" s="793"/>
      <c r="I622" s="794"/>
      <c r="J622" s="795"/>
      <c r="K622" s="796"/>
      <c r="L622" s="791"/>
      <c r="M622" s="791"/>
      <c r="N622" s="797"/>
      <c r="P622" s="352"/>
      <c r="Q622" s="785"/>
      <c r="R622" s="786"/>
      <c r="S622" s="790"/>
      <c r="T622" s="791"/>
      <c r="U622" s="791"/>
      <c r="V622" s="791"/>
      <c r="W622" s="792"/>
      <c r="X622" s="793"/>
      <c r="Y622" s="794"/>
      <c r="Z622" s="795"/>
      <c r="AA622" s="796"/>
      <c r="AB622" s="791"/>
      <c r="AC622" s="791"/>
      <c r="AD622" s="797"/>
    </row>
    <row r="623" spans="1:30" s="351" customFormat="1" ht="15" customHeight="1">
      <c r="A623" s="763" t="s">
        <v>325</v>
      </c>
      <c r="B623" s="764"/>
      <c r="C623" s="366" t="s">
        <v>326</v>
      </c>
      <c r="D623" s="366"/>
      <c r="E623" s="767" t="s">
        <v>327</v>
      </c>
      <c r="F623" s="768"/>
      <c r="G623" s="769"/>
      <c r="H623" s="767" t="s">
        <v>322</v>
      </c>
      <c r="I623" s="769"/>
      <c r="J623" s="770" t="s">
        <v>264</v>
      </c>
      <c r="K623" s="771"/>
      <c r="L623" s="767" t="s">
        <v>328</v>
      </c>
      <c r="M623" s="768"/>
      <c r="N623" s="772"/>
      <c r="P623" s="352"/>
      <c r="Q623" s="763" t="s">
        <v>325</v>
      </c>
      <c r="R623" s="764"/>
      <c r="S623" s="366" t="s">
        <v>326</v>
      </c>
      <c r="T623" s="366"/>
      <c r="U623" s="767" t="s">
        <v>327</v>
      </c>
      <c r="V623" s="768"/>
      <c r="W623" s="769"/>
      <c r="X623" s="767" t="s">
        <v>322</v>
      </c>
      <c r="Y623" s="769"/>
      <c r="Z623" s="770" t="s">
        <v>264</v>
      </c>
      <c r="AA623" s="771"/>
      <c r="AB623" s="767" t="s">
        <v>328</v>
      </c>
      <c r="AC623" s="768"/>
      <c r="AD623" s="772"/>
    </row>
    <row r="624" spans="1:30" s="351" customFormat="1" ht="22.5" customHeight="1">
      <c r="A624" s="765"/>
      <c r="B624" s="766"/>
      <c r="C624" s="773"/>
      <c r="D624" s="774"/>
      <c r="E624" s="775"/>
      <c r="F624" s="776"/>
      <c r="G624" s="777"/>
      <c r="H624" s="741"/>
      <c r="I624" s="742"/>
      <c r="J624" s="778"/>
      <c r="K624" s="779"/>
      <c r="L624" s="775"/>
      <c r="M624" s="776"/>
      <c r="N624" s="780"/>
      <c r="P624" s="352"/>
      <c r="Q624" s="765"/>
      <c r="R624" s="766"/>
      <c r="S624" s="773"/>
      <c r="T624" s="774"/>
      <c r="U624" s="775"/>
      <c r="V624" s="776"/>
      <c r="W624" s="777"/>
      <c r="X624" s="741"/>
      <c r="Y624" s="742"/>
      <c r="Z624" s="778"/>
      <c r="AA624" s="779"/>
      <c r="AB624" s="775"/>
      <c r="AC624" s="776"/>
      <c r="AD624" s="780"/>
    </row>
    <row r="625" spans="1:30" s="351" customFormat="1" ht="22.5" customHeight="1">
      <c r="A625" s="765"/>
      <c r="B625" s="766"/>
      <c r="C625" s="773"/>
      <c r="D625" s="774"/>
      <c r="E625" s="775"/>
      <c r="F625" s="776"/>
      <c r="G625" s="777"/>
      <c r="H625" s="741"/>
      <c r="I625" s="742"/>
      <c r="J625" s="778"/>
      <c r="K625" s="779"/>
      <c r="L625" s="775"/>
      <c r="M625" s="776"/>
      <c r="N625" s="780"/>
      <c r="P625" s="352"/>
      <c r="Q625" s="765"/>
      <c r="R625" s="766"/>
      <c r="S625" s="773"/>
      <c r="T625" s="774"/>
      <c r="U625" s="775"/>
      <c r="V625" s="776"/>
      <c r="W625" s="777"/>
      <c r="X625" s="741"/>
      <c r="Y625" s="742"/>
      <c r="Z625" s="778"/>
      <c r="AA625" s="779"/>
      <c r="AB625" s="775"/>
      <c r="AC625" s="776"/>
      <c r="AD625" s="780"/>
    </row>
    <row r="626" spans="1:30" s="351" customFormat="1" ht="22.5" customHeight="1" thickBot="1">
      <c r="A626" s="765"/>
      <c r="B626" s="766"/>
      <c r="C626" s="761"/>
      <c r="D626" s="762"/>
      <c r="E626" s="738"/>
      <c r="F626" s="739"/>
      <c r="G626" s="740"/>
      <c r="H626" s="741"/>
      <c r="I626" s="742"/>
      <c r="J626" s="743"/>
      <c r="K626" s="744"/>
      <c r="L626" s="738"/>
      <c r="M626" s="739"/>
      <c r="N626" s="760"/>
      <c r="P626" s="352"/>
      <c r="Q626" s="765"/>
      <c r="R626" s="766"/>
      <c r="S626" s="761"/>
      <c r="T626" s="762"/>
      <c r="U626" s="738"/>
      <c r="V626" s="739"/>
      <c r="W626" s="740"/>
      <c r="X626" s="741"/>
      <c r="Y626" s="742"/>
      <c r="Z626" s="743"/>
      <c r="AA626" s="744"/>
      <c r="AB626" s="738"/>
      <c r="AC626" s="739"/>
      <c r="AD626" s="760"/>
    </row>
    <row r="627" spans="1:30" s="351" customFormat="1" ht="22.5" customHeight="1" thickBot="1">
      <c r="A627" s="758" t="s">
        <v>329</v>
      </c>
      <c r="B627" s="759"/>
      <c r="C627" s="748"/>
      <c r="D627" s="749"/>
      <c r="E627" s="750"/>
      <c r="F627" s="750"/>
      <c r="G627" s="751"/>
      <c r="H627" s="752" t="s">
        <v>330</v>
      </c>
      <c r="I627" s="753"/>
      <c r="J627" s="753"/>
      <c r="K627" s="754"/>
      <c r="L627" s="755"/>
      <c r="M627" s="756"/>
      <c r="N627" s="757"/>
      <c r="P627" s="352"/>
      <c r="Q627" s="758" t="s">
        <v>331</v>
      </c>
      <c r="R627" s="759"/>
      <c r="S627" s="748"/>
      <c r="T627" s="749"/>
      <c r="U627" s="750"/>
      <c r="V627" s="750"/>
      <c r="W627" s="751"/>
      <c r="X627" s="752" t="s">
        <v>330</v>
      </c>
      <c r="Y627" s="753"/>
      <c r="Z627" s="753"/>
      <c r="AA627" s="754"/>
      <c r="AB627" s="755"/>
      <c r="AC627" s="756"/>
      <c r="AD627" s="757"/>
    </row>
    <row r="628" spans="1:30" s="351" customFormat="1" ht="22.5" customHeight="1" thickBot="1">
      <c r="A628" s="729" t="s">
        <v>332</v>
      </c>
      <c r="B628" s="730"/>
      <c r="C628" s="730"/>
      <c r="D628" s="730"/>
      <c r="E628" s="730"/>
      <c r="F628" s="731"/>
      <c r="G628" s="732" t="s">
        <v>333</v>
      </c>
      <c r="H628" s="733"/>
      <c r="I628" s="734"/>
      <c r="J628" s="735"/>
      <c r="K628" s="732" t="s">
        <v>334</v>
      </c>
      <c r="L628" s="733"/>
      <c r="M628" s="736"/>
      <c r="N628" s="737"/>
      <c r="P628" s="352"/>
      <c r="Q628" s="729" t="s">
        <v>335</v>
      </c>
      <c r="R628" s="730"/>
      <c r="S628" s="730"/>
      <c r="T628" s="730"/>
      <c r="U628" s="731"/>
      <c r="V628" s="732" t="s">
        <v>333</v>
      </c>
      <c r="W628" s="733"/>
      <c r="X628" s="734"/>
      <c r="Y628" s="735"/>
      <c r="Z628" s="732"/>
      <c r="AA628" s="745"/>
      <c r="AB628" s="367"/>
      <c r="AC628" s="746"/>
      <c r="AD628" s="747"/>
    </row>
    <row r="629" spans="1:29" s="351" customFormat="1" ht="7.5" customHeight="1">
      <c r="A629" s="368"/>
      <c r="B629" s="368"/>
      <c r="C629" s="369"/>
      <c r="D629" s="369"/>
      <c r="E629" s="369"/>
      <c r="F629" s="369"/>
      <c r="G629" s="369"/>
      <c r="H629" s="369"/>
      <c r="I629" s="369"/>
      <c r="J629" s="369"/>
      <c r="K629" s="369"/>
      <c r="L629" s="369"/>
      <c r="M629" s="369"/>
      <c r="N629" s="328"/>
      <c r="P629" s="352"/>
      <c r="Q629" s="370"/>
      <c r="R629" s="370"/>
      <c r="S629" s="371"/>
      <c r="T629" s="371"/>
      <c r="U629" s="371"/>
      <c r="V629" s="371"/>
      <c r="W629" s="370"/>
      <c r="X629" s="371"/>
      <c r="Y629" s="371"/>
      <c r="Z629" s="371"/>
      <c r="AA629" s="372"/>
      <c r="AB629" s="328"/>
      <c r="AC629" s="328"/>
    </row>
    <row r="630" spans="1:29" s="351" customFormat="1" ht="13.5">
      <c r="A630" s="373" t="s">
        <v>336</v>
      </c>
      <c r="B630" s="373"/>
      <c r="C630" s="374"/>
      <c r="D630" s="374"/>
      <c r="E630" s="374"/>
      <c r="F630" s="374"/>
      <c r="G630" s="374"/>
      <c r="H630" s="374"/>
      <c r="I630" s="374"/>
      <c r="J630" s="374"/>
      <c r="K630" s="374"/>
      <c r="N630" s="328"/>
      <c r="P630" s="352"/>
      <c r="Q630" s="373" t="s">
        <v>336</v>
      </c>
      <c r="R630" s="373"/>
      <c r="S630" s="374"/>
      <c r="T630" s="371"/>
      <c r="U630" s="371"/>
      <c r="V630" s="371"/>
      <c r="W630" s="371"/>
      <c r="X630" s="371"/>
      <c r="Y630" s="371"/>
      <c r="Z630" s="371"/>
      <c r="AA630" s="372"/>
      <c r="AB630" s="328"/>
      <c r="AC630" s="328"/>
    </row>
    <row r="631" spans="1:29" s="351" customFormat="1" ht="13.5">
      <c r="A631" s="373" t="s">
        <v>337</v>
      </c>
      <c r="B631" s="373"/>
      <c r="C631" s="374"/>
      <c r="D631" s="374"/>
      <c r="E631" s="374"/>
      <c r="F631" s="374"/>
      <c r="G631" s="374"/>
      <c r="H631" s="373"/>
      <c r="I631" s="374"/>
      <c r="J631" s="374"/>
      <c r="K631" s="374"/>
      <c r="N631" s="328"/>
      <c r="P631" s="352"/>
      <c r="Q631" s="373" t="s">
        <v>337</v>
      </c>
      <c r="R631" s="373"/>
      <c r="S631" s="374"/>
      <c r="T631" s="372"/>
      <c r="U631" s="372"/>
      <c r="V631" s="372"/>
      <c r="W631" s="372"/>
      <c r="X631" s="372"/>
      <c r="Y631" s="372"/>
      <c r="Z631" s="372"/>
      <c r="AA631" s="372"/>
      <c r="AB631" s="328"/>
      <c r="AC631" s="328"/>
    </row>
    <row r="632" spans="1:29" s="351" customFormat="1" ht="42" customHeight="1">
      <c r="A632" s="803" t="s">
        <v>309</v>
      </c>
      <c r="B632" s="803"/>
      <c r="C632" s="803"/>
      <c r="D632" s="803"/>
      <c r="E632" s="803"/>
      <c r="F632" s="803"/>
      <c r="G632" s="803"/>
      <c r="H632" s="803"/>
      <c r="I632" s="803"/>
      <c r="J632" s="803"/>
      <c r="K632" s="803"/>
      <c r="L632" s="803"/>
      <c r="M632" s="803"/>
      <c r="N632" s="803"/>
      <c r="P632" s="352"/>
      <c r="Q632" s="803" t="s">
        <v>310</v>
      </c>
      <c r="R632" s="803"/>
      <c r="S632" s="803"/>
      <c r="T632" s="803"/>
      <c r="U632" s="803"/>
      <c r="V632" s="803"/>
      <c r="W632" s="803"/>
      <c r="X632" s="803"/>
      <c r="Y632" s="803"/>
      <c r="Z632" s="803"/>
      <c r="AA632" s="803"/>
      <c r="AB632" s="803"/>
      <c r="AC632" s="803"/>
    </row>
    <row r="633" spans="1:29" s="351" customFormat="1" ht="23.25" customHeight="1" thickBot="1">
      <c r="A633" s="353"/>
      <c r="B633" s="354"/>
      <c r="D633" s="804"/>
      <c r="E633" s="804"/>
      <c r="F633" s="804"/>
      <c r="G633" s="804"/>
      <c r="H633" s="804"/>
      <c r="I633" s="804"/>
      <c r="J633" s="804"/>
      <c r="K633" s="804"/>
      <c r="L633" s="805" t="s">
        <v>255</v>
      </c>
      <c r="M633" s="805"/>
      <c r="N633" s="805"/>
      <c r="P633" s="352"/>
      <c r="Q633" s="806"/>
      <c r="R633" s="806"/>
      <c r="S633" s="806"/>
      <c r="T633" s="804"/>
      <c r="U633" s="804"/>
      <c r="V633" s="804"/>
      <c r="W633" s="804"/>
      <c r="X633" s="804"/>
      <c r="Y633" s="804"/>
      <c r="Z633" s="804"/>
      <c r="AA633" s="805" t="s">
        <v>255</v>
      </c>
      <c r="AB633" s="805"/>
      <c r="AC633" s="805"/>
    </row>
    <row r="634" spans="1:30" s="358" customFormat="1" ht="15" customHeight="1">
      <c r="A634" s="355" t="s">
        <v>311</v>
      </c>
      <c r="B634" s="356"/>
      <c r="C634" s="357" t="s">
        <v>271</v>
      </c>
      <c r="D634" s="807">
        <f>'②選手情報入力'!$E$48</f>
        <v>0</v>
      </c>
      <c r="E634" s="808"/>
      <c r="F634" s="808"/>
      <c r="G634" s="808"/>
      <c r="H634" s="809"/>
      <c r="I634" s="814" t="s">
        <v>312</v>
      </c>
      <c r="J634" s="815"/>
      <c r="K634" s="817">
        <f>'①団体情報入力'!$D$5</f>
        <v>0</v>
      </c>
      <c r="L634" s="818"/>
      <c r="M634" s="818"/>
      <c r="N634" s="819"/>
      <c r="P634" s="359"/>
      <c r="Q634" s="355" t="s">
        <v>311</v>
      </c>
      <c r="R634" s="356"/>
      <c r="S634" s="357" t="s">
        <v>271</v>
      </c>
      <c r="T634" s="807">
        <f>'②選手情報入力'!$E$48</f>
        <v>0</v>
      </c>
      <c r="U634" s="808"/>
      <c r="V634" s="808"/>
      <c r="W634" s="808"/>
      <c r="X634" s="809"/>
      <c r="Y634" s="814" t="s">
        <v>312</v>
      </c>
      <c r="Z634" s="815"/>
      <c r="AA634" s="817">
        <f>'①団体情報入力'!$D$5</f>
        <v>0</v>
      </c>
      <c r="AB634" s="818"/>
      <c r="AC634" s="818"/>
      <c r="AD634" s="819"/>
    </row>
    <row r="635" spans="1:30" s="351" customFormat="1" ht="35.25" customHeight="1" thickBot="1">
      <c r="A635" s="810">
        <f>IF('②選手情報入力'!$B$48="","",'②選手情報入力'!$B$48)</f>
      </c>
      <c r="B635" s="811"/>
      <c r="C635" s="360" t="s">
        <v>286</v>
      </c>
      <c r="D635" s="812">
        <f>'②選手情報入力'!$D$48</f>
        <v>0</v>
      </c>
      <c r="E635" s="813"/>
      <c r="F635" s="813"/>
      <c r="G635" s="813"/>
      <c r="H635" s="811"/>
      <c r="I635" s="758"/>
      <c r="J635" s="816"/>
      <c r="K635" s="820"/>
      <c r="L635" s="821"/>
      <c r="M635" s="821"/>
      <c r="N635" s="822"/>
      <c r="P635" s="352"/>
      <c r="Q635" s="810">
        <f>IF('②選手情報入力'!$B$48="","",'②選手情報入力'!$B$48)</f>
      </c>
      <c r="R635" s="811"/>
      <c r="S635" s="360" t="s">
        <v>286</v>
      </c>
      <c r="T635" s="812">
        <f>'②選手情報入力'!$D$48</f>
        <v>0</v>
      </c>
      <c r="U635" s="813"/>
      <c r="V635" s="813"/>
      <c r="W635" s="813"/>
      <c r="X635" s="811"/>
      <c r="Y635" s="758"/>
      <c r="Z635" s="816"/>
      <c r="AA635" s="820"/>
      <c r="AB635" s="821"/>
      <c r="AC635" s="821"/>
      <c r="AD635" s="822"/>
    </row>
    <row r="636" spans="1:30" s="351" customFormat="1" ht="30" customHeight="1">
      <c r="A636" s="781" t="s">
        <v>313</v>
      </c>
      <c r="B636" s="782"/>
      <c r="C636" s="781" t="s">
        <v>314</v>
      </c>
      <c r="D636" s="782"/>
      <c r="E636" s="787">
        <f>'②選手情報入力'!$J$48</f>
        <v>0</v>
      </c>
      <c r="F636" s="787"/>
      <c r="G636" s="361" t="s">
        <v>315</v>
      </c>
      <c r="H636" s="788" t="s">
        <v>316</v>
      </c>
      <c r="I636" s="782"/>
      <c r="J636" s="789"/>
      <c r="K636" s="362"/>
      <c r="L636" s="363" t="s">
        <v>317</v>
      </c>
      <c r="M636" s="364"/>
      <c r="N636" s="365" t="s">
        <v>318</v>
      </c>
      <c r="P636" s="352"/>
      <c r="Q636" s="781" t="s">
        <v>313</v>
      </c>
      <c r="R636" s="782"/>
      <c r="S636" s="781" t="s">
        <v>314</v>
      </c>
      <c r="T636" s="782"/>
      <c r="U636" s="787">
        <f>'②選手情報入力'!$J$48</f>
        <v>0</v>
      </c>
      <c r="V636" s="787"/>
      <c r="W636" s="361" t="s">
        <v>315</v>
      </c>
      <c r="X636" s="788" t="s">
        <v>316</v>
      </c>
      <c r="Y636" s="782"/>
      <c r="Z636" s="789"/>
      <c r="AA636" s="362"/>
      <c r="AB636" s="363" t="s">
        <v>317</v>
      </c>
      <c r="AC636" s="364"/>
      <c r="AD636" s="365" t="s">
        <v>318</v>
      </c>
    </row>
    <row r="637" spans="1:30" s="351" customFormat="1" ht="15.75" customHeight="1">
      <c r="A637" s="783"/>
      <c r="B637" s="784"/>
      <c r="C637" s="798" t="s">
        <v>321</v>
      </c>
      <c r="D637" s="799"/>
      <c r="E637" s="799"/>
      <c r="F637" s="799"/>
      <c r="G637" s="800"/>
      <c r="H637" s="801" t="s">
        <v>322</v>
      </c>
      <c r="I637" s="799"/>
      <c r="J637" s="800"/>
      <c r="K637" s="801" t="s">
        <v>323</v>
      </c>
      <c r="L637" s="799"/>
      <c r="M637" s="799"/>
      <c r="N637" s="802"/>
      <c r="P637" s="352"/>
      <c r="Q637" s="783"/>
      <c r="R637" s="784"/>
      <c r="S637" s="798" t="s">
        <v>321</v>
      </c>
      <c r="T637" s="799"/>
      <c r="U637" s="799"/>
      <c r="V637" s="799"/>
      <c r="W637" s="800"/>
      <c r="X637" s="801" t="s">
        <v>322</v>
      </c>
      <c r="Y637" s="799"/>
      <c r="Z637" s="800"/>
      <c r="AA637" s="801" t="s">
        <v>323</v>
      </c>
      <c r="AB637" s="799"/>
      <c r="AC637" s="799"/>
      <c r="AD637" s="802"/>
    </row>
    <row r="638" spans="1:30" s="351" customFormat="1" ht="24.75" customHeight="1" thickBot="1">
      <c r="A638" s="785"/>
      <c r="B638" s="786"/>
      <c r="C638" s="790"/>
      <c r="D638" s="791"/>
      <c r="E638" s="791"/>
      <c r="F638" s="791"/>
      <c r="G638" s="792"/>
      <c r="H638" s="793"/>
      <c r="I638" s="794"/>
      <c r="J638" s="795"/>
      <c r="K638" s="796"/>
      <c r="L638" s="791"/>
      <c r="M638" s="791"/>
      <c r="N638" s="797"/>
      <c r="P638" s="352"/>
      <c r="Q638" s="785"/>
      <c r="R638" s="786"/>
      <c r="S638" s="790"/>
      <c r="T638" s="791"/>
      <c r="U638" s="791"/>
      <c r="V638" s="791"/>
      <c r="W638" s="792"/>
      <c r="X638" s="793"/>
      <c r="Y638" s="794"/>
      <c r="Z638" s="795"/>
      <c r="AA638" s="796"/>
      <c r="AB638" s="791"/>
      <c r="AC638" s="791"/>
      <c r="AD638" s="797"/>
    </row>
    <row r="639" spans="1:30" s="351" customFormat="1" ht="15" customHeight="1">
      <c r="A639" s="763" t="s">
        <v>325</v>
      </c>
      <c r="B639" s="764"/>
      <c r="C639" s="366" t="s">
        <v>326</v>
      </c>
      <c r="D639" s="366"/>
      <c r="E639" s="767" t="s">
        <v>327</v>
      </c>
      <c r="F639" s="768"/>
      <c r="G639" s="769"/>
      <c r="H639" s="767" t="s">
        <v>322</v>
      </c>
      <c r="I639" s="769"/>
      <c r="J639" s="770" t="s">
        <v>264</v>
      </c>
      <c r="K639" s="771"/>
      <c r="L639" s="767" t="s">
        <v>328</v>
      </c>
      <c r="M639" s="768"/>
      <c r="N639" s="772"/>
      <c r="P639" s="352"/>
      <c r="Q639" s="763" t="s">
        <v>325</v>
      </c>
      <c r="R639" s="764"/>
      <c r="S639" s="366" t="s">
        <v>326</v>
      </c>
      <c r="T639" s="366"/>
      <c r="U639" s="767" t="s">
        <v>327</v>
      </c>
      <c r="V639" s="768"/>
      <c r="W639" s="769"/>
      <c r="X639" s="767" t="s">
        <v>322</v>
      </c>
      <c r="Y639" s="769"/>
      <c r="Z639" s="770" t="s">
        <v>264</v>
      </c>
      <c r="AA639" s="771"/>
      <c r="AB639" s="767" t="s">
        <v>328</v>
      </c>
      <c r="AC639" s="768"/>
      <c r="AD639" s="772"/>
    </row>
    <row r="640" spans="1:30" s="351" customFormat="1" ht="22.5" customHeight="1">
      <c r="A640" s="765"/>
      <c r="B640" s="766"/>
      <c r="C640" s="773"/>
      <c r="D640" s="774"/>
      <c r="E640" s="775"/>
      <c r="F640" s="776"/>
      <c r="G640" s="777"/>
      <c r="H640" s="741"/>
      <c r="I640" s="742"/>
      <c r="J640" s="778"/>
      <c r="K640" s="779"/>
      <c r="L640" s="775"/>
      <c r="M640" s="776"/>
      <c r="N640" s="780"/>
      <c r="P640" s="352"/>
      <c r="Q640" s="765"/>
      <c r="R640" s="766"/>
      <c r="S640" s="773"/>
      <c r="T640" s="774"/>
      <c r="U640" s="775"/>
      <c r="V640" s="776"/>
      <c r="W640" s="777"/>
      <c r="X640" s="741"/>
      <c r="Y640" s="742"/>
      <c r="Z640" s="778"/>
      <c r="AA640" s="779"/>
      <c r="AB640" s="775"/>
      <c r="AC640" s="776"/>
      <c r="AD640" s="780"/>
    </row>
    <row r="641" spans="1:30" s="351" customFormat="1" ht="22.5" customHeight="1">
      <c r="A641" s="765"/>
      <c r="B641" s="766"/>
      <c r="C641" s="773"/>
      <c r="D641" s="774"/>
      <c r="E641" s="775"/>
      <c r="F641" s="776"/>
      <c r="G641" s="777"/>
      <c r="H641" s="741"/>
      <c r="I641" s="742"/>
      <c r="J641" s="778"/>
      <c r="K641" s="779"/>
      <c r="L641" s="775"/>
      <c r="M641" s="776"/>
      <c r="N641" s="780"/>
      <c r="P641" s="352"/>
      <c r="Q641" s="765"/>
      <c r="R641" s="766"/>
      <c r="S641" s="773"/>
      <c r="T641" s="774"/>
      <c r="U641" s="775"/>
      <c r="V641" s="776"/>
      <c r="W641" s="777"/>
      <c r="X641" s="741"/>
      <c r="Y641" s="742"/>
      <c r="Z641" s="778"/>
      <c r="AA641" s="779"/>
      <c r="AB641" s="775"/>
      <c r="AC641" s="776"/>
      <c r="AD641" s="780"/>
    </row>
    <row r="642" spans="1:30" s="351" customFormat="1" ht="22.5" customHeight="1" thickBot="1">
      <c r="A642" s="765"/>
      <c r="B642" s="766"/>
      <c r="C642" s="761"/>
      <c r="D642" s="762"/>
      <c r="E642" s="738"/>
      <c r="F642" s="739"/>
      <c r="G642" s="740"/>
      <c r="H642" s="741"/>
      <c r="I642" s="742"/>
      <c r="J642" s="743"/>
      <c r="K642" s="744"/>
      <c r="L642" s="738"/>
      <c r="M642" s="739"/>
      <c r="N642" s="760"/>
      <c r="P642" s="352"/>
      <c r="Q642" s="765"/>
      <c r="R642" s="766"/>
      <c r="S642" s="761"/>
      <c r="T642" s="762"/>
      <c r="U642" s="738"/>
      <c r="V642" s="739"/>
      <c r="W642" s="740"/>
      <c r="X642" s="741"/>
      <c r="Y642" s="742"/>
      <c r="Z642" s="743"/>
      <c r="AA642" s="744"/>
      <c r="AB642" s="738"/>
      <c r="AC642" s="739"/>
      <c r="AD642" s="760"/>
    </row>
    <row r="643" spans="1:30" s="351" customFormat="1" ht="22.5" customHeight="1" thickBot="1">
      <c r="A643" s="758" t="s">
        <v>329</v>
      </c>
      <c r="B643" s="759"/>
      <c r="C643" s="748"/>
      <c r="D643" s="749"/>
      <c r="E643" s="750"/>
      <c r="F643" s="750"/>
      <c r="G643" s="751"/>
      <c r="H643" s="752" t="s">
        <v>330</v>
      </c>
      <c r="I643" s="753"/>
      <c r="J643" s="753"/>
      <c r="K643" s="754"/>
      <c r="L643" s="755"/>
      <c r="M643" s="756"/>
      <c r="N643" s="757"/>
      <c r="P643" s="352"/>
      <c r="Q643" s="758" t="s">
        <v>331</v>
      </c>
      <c r="R643" s="759"/>
      <c r="S643" s="748"/>
      <c r="T643" s="749"/>
      <c r="U643" s="750"/>
      <c r="V643" s="750"/>
      <c r="W643" s="751"/>
      <c r="X643" s="752" t="s">
        <v>330</v>
      </c>
      <c r="Y643" s="753"/>
      <c r="Z643" s="753"/>
      <c r="AA643" s="754"/>
      <c r="AB643" s="755"/>
      <c r="AC643" s="756"/>
      <c r="AD643" s="757"/>
    </row>
    <row r="644" spans="1:30" s="351" customFormat="1" ht="22.5" customHeight="1" thickBot="1">
      <c r="A644" s="729" t="s">
        <v>332</v>
      </c>
      <c r="B644" s="730"/>
      <c r="C644" s="730"/>
      <c r="D644" s="730"/>
      <c r="E644" s="730"/>
      <c r="F644" s="731"/>
      <c r="G644" s="732" t="s">
        <v>333</v>
      </c>
      <c r="H644" s="733"/>
      <c r="I644" s="734"/>
      <c r="J644" s="735"/>
      <c r="K644" s="732" t="s">
        <v>334</v>
      </c>
      <c r="L644" s="733"/>
      <c r="M644" s="736"/>
      <c r="N644" s="737"/>
      <c r="P644" s="352"/>
      <c r="Q644" s="729" t="s">
        <v>335</v>
      </c>
      <c r="R644" s="730"/>
      <c r="S644" s="730"/>
      <c r="T644" s="730"/>
      <c r="U644" s="731"/>
      <c r="V644" s="732" t="s">
        <v>333</v>
      </c>
      <c r="W644" s="733"/>
      <c r="X644" s="734"/>
      <c r="Y644" s="735"/>
      <c r="Z644" s="732"/>
      <c r="AA644" s="745"/>
      <c r="AB644" s="367"/>
      <c r="AC644" s="746"/>
      <c r="AD644" s="747"/>
    </row>
    <row r="645" spans="1:29" s="351" customFormat="1" ht="7.5" customHeight="1">
      <c r="A645" s="368"/>
      <c r="B645" s="368"/>
      <c r="C645" s="369"/>
      <c r="D645" s="369"/>
      <c r="E645" s="369"/>
      <c r="F645" s="369"/>
      <c r="G645" s="369"/>
      <c r="H645" s="369"/>
      <c r="I645" s="369"/>
      <c r="J645" s="369"/>
      <c r="K645" s="369"/>
      <c r="L645" s="369"/>
      <c r="M645" s="369"/>
      <c r="N645" s="725"/>
      <c r="P645" s="352"/>
      <c r="Q645" s="370"/>
      <c r="R645" s="370"/>
      <c r="S645" s="371"/>
      <c r="T645" s="371"/>
      <c r="U645" s="371"/>
      <c r="V645" s="371"/>
      <c r="W645" s="370"/>
      <c r="X645" s="371"/>
      <c r="Y645" s="371"/>
      <c r="Z645" s="371"/>
      <c r="AA645" s="372"/>
      <c r="AB645" s="727"/>
      <c r="AC645" s="727"/>
    </row>
    <row r="646" spans="1:29" s="351" customFormat="1" ht="13.5">
      <c r="A646" s="373" t="s">
        <v>336</v>
      </c>
      <c r="B646" s="373"/>
      <c r="C646" s="374"/>
      <c r="D646" s="374"/>
      <c r="E646" s="374"/>
      <c r="F646" s="374"/>
      <c r="G646" s="374"/>
      <c r="H646" s="374"/>
      <c r="I646" s="374"/>
      <c r="J646" s="374"/>
      <c r="K646" s="374"/>
      <c r="N646" s="726"/>
      <c r="P646" s="352"/>
      <c r="Q646" s="373" t="s">
        <v>336</v>
      </c>
      <c r="R646" s="373"/>
      <c r="S646" s="374"/>
      <c r="T646" s="371"/>
      <c r="U646" s="371"/>
      <c r="V646" s="371"/>
      <c r="W646" s="371"/>
      <c r="X646" s="371"/>
      <c r="Y646" s="371"/>
      <c r="Z646" s="371"/>
      <c r="AA646" s="372"/>
      <c r="AB646" s="728"/>
      <c r="AC646" s="728"/>
    </row>
    <row r="647" spans="1:29" s="351" customFormat="1" ht="13.5">
      <c r="A647" s="373" t="s">
        <v>337</v>
      </c>
      <c r="B647" s="373"/>
      <c r="C647" s="374"/>
      <c r="D647" s="374"/>
      <c r="E647" s="374"/>
      <c r="F647" s="374"/>
      <c r="G647" s="374"/>
      <c r="H647" s="373"/>
      <c r="I647" s="374"/>
      <c r="J647" s="374"/>
      <c r="K647" s="374"/>
      <c r="N647" s="726"/>
      <c r="P647" s="352"/>
      <c r="Q647" s="373" t="s">
        <v>337</v>
      </c>
      <c r="R647" s="373"/>
      <c r="S647" s="374"/>
      <c r="T647" s="372"/>
      <c r="U647" s="372"/>
      <c r="V647" s="372"/>
      <c r="W647" s="372"/>
      <c r="X647" s="372"/>
      <c r="Y647" s="372"/>
      <c r="Z647" s="372"/>
      <c r="AA647" s="372"/>
      <c r="AB647" s="728"/>
      <c r="AC647" s="728"/>
    </row>
    <row r="648" spans="1:29" s="351" customFormat="1" ht="75.75" customHeight="1">
      <c r="A648" s="373"/>
      <c r="B648" s="373"/>
      <c r="C648" s="374"/>
      <c r="D648" s="374"/>
      <c r="E648" s="374"/>
      <c r="F648" s="374"/>
      <c r="G648" s="374"/>
      <c r="H648" s="374"/>
      <c r="I648" s="374"/>
      <c r="J648" s="374"/>
      <c r="K648" s="374"/>
      <c r="N648" s="726"/>
      <c r="P648" s="352"/>
      <c r="AB648" s="728"/>
      <c r="AC648" s="728"/>
    </row>
    <row r="649" spans="1:29" s="351" customFormat="1" ht="42" customHeight="1">
      <c r="A649" s="803" t="s">
        <v>309</v>
      </c>
      <c r="B649" s="803"/>
      <c r="C649" s="803"/>
      <c r="D649" s="803"/>
      <c r="E649" s="803"/>
      <c r="F649" s="803"/>
      <c r="G649" s="803"/>
      <c r="H649" s="803"/>
      <c r="I649" s="803"/>
      <c r="J649" s="803"/>
      <c r="K649" s="803"/>
      <c r="L649" s="803"/>
      <c r="M649" s="803"/>
      <c r="N649" s="803"/>
      <c r="P649" s="352"/>
      <c r="Q649" s="803" t="s">
        <v>310</v>
      </c>
      <c r="R649" s="803"/>
      <c r="S649" s="803"/>
      <c r="T649" s="803"/>
      <c r="U649" s="803"/>
      <c r="V649" s="803"/>
      <c r="W649" s="803"/>
      <c r="X649" s="803"/>
      <c r="Y649" s="803"/>
      <c r="Z649" s="803"/>
      <c r="AA649" s="803"/>
      <c r="AB649" s="803"/>
      <c r="AC649" s="803"/>
    </row>
    <row r="650" spans="1:29" s="351" customFormat="1" ht="23.25" customHeight="1" thickBot="1">
      <c r="A650" s="353"/>
      <c r="B650" s="354"/>
      <c r="D650" s="804"/>
      <c r="E650" s="804"/>
      <c r="F650" s="804"/>
      <c r="G650" s="804"/>
      <c r="H650" s="804"/>
      <c r="I650" s="804"/>
      <c r="J650" s="804"/>
      <c r="K650" s="804"/>
      <c r="L650" s="805" t="s">
        <v>255</v>
      </c>
      <c r="M650" s="805"/>
      <c r="N650" s="805"/>
      <c r="P650" s="352"/>
      <c r="Q650" s="806"/>
      <c r="R650" s="806"/>
      <c r="S650" s="806"/>
      <c r="T650" s="804"/>
      <c r="U650" s="804"/>
      <c r="V650" s="804"/>
      <c r="W650" s="804"/>
      <c r="X650" s="804"/>
      <c r="Y650" s="804"/>
      <c r="Z650" s="804"/>
      <c r="AA650" s="805" t="s">
        <v>255</v>
      </c>
      <c r="AB650" s="805"/>
      <c r="AC650" s="805"/>
    </row>
    <row r="651" spans="1:30" s="358" customFormat="1" ht="15" customHeight="1">
      <c r="A651" s="355" t="s">
        <v>311</v>
      </c>
      <c r="B651" s="356"/>
      <c r="C651" s="357" t="s">
        <v>271</v>
      </c>
      <c r="D651" s="807">
        <f>'②選手情報入力'!$E$49</f>
        <v>0</v>
      </c>
      <c r="E651" s="808"/>
      <c r="F651" s="808"/>
      <c r="G651" s="808"/>
      <c r="H651" s="809"/>
      <c r="I651" s="814" t="s">
        <v>312</v>
      </c>
      <c r="J651" s="815"/>
      <c r="K651" s="817">
        <f>'①団体情報入力'!$D$5</f>
        <v>0</v>
      </c>
      <c r="L651" s="818"/>
      <c r="M651" s="818"/>
      <c r="N651" s="819"/>
      <c r="P651" s="359"/>
      <c r="Q651" s="355" t="s">
        <v>311</v>
      </c>
      <c r="R651" s="356"/>
      <c r="S651" s="357" t="s">
        <v>271</v>
      </c>
      <c r="T651" s="807">
        <f>'②選手情報入力'!$E$49</f>
        <v>0</v>
      </c>
      <c r="U651" s="808"/>
      <c r="V651" s="808"/>
      <c r="W651" s="808"/>
      <c r="X651" s="809"/>
      <c r="Y651" s="814" t="s">
        <v>312</v>
      </c>
      <c r="Z651" s="815"/>
      <c r="AA651" s="817">
        <f>'①団体情報入力'!$D$5</f>
        <v>0</v>
      </c>
      <c r="AB651" s="818"/>
      <c r="AC651" s="818"/>
      <c r="AD651" s="819"/>
    </row>
    <row r="652" spans="1:30" s="351" customFormat="1" ht="35.25" customHeight="1" thickBot="1">
      <c r="A652" s="810">
        <f>IF('②選手情報入力'!$B$49="","",'②選手情報入力'!$B$49)</f>
      </c>
      <c r="B652" s="811"/>
      <c r="C652" s="360" t="s">
        <v>286</v>
      </c>
      <c r="D652" s="812">
        <f>'②選手情報入力'!$D$49</f>
        <v>0</v>
      </c>
      <c r="E652" s="813"/>
      <c r="F652" s="813"/>
      <c r="G652" s="813"/>
      <c r="H652" s="811"/>
      <c r="I652" s="758"/>
      <c r="J652" s="816"/>
      <c r="K652" s="820"/>
      <c r="L652" s="821"/>
      <c r="M652" s="821"/>
      <c r="N652" s="822"/>
      <c r="P652" s="352"/>
      <c r="Q652" s="810">
        <f>IF('②選手情報入力'!$B$49="","",'②選手情報入力'!$B$49)</f>
      </c>
      <c r="R652" s="811"/>
      <c r="S652" s="360" t="s">
        <v>286</v>
      </c>
      <c r="T652" s="812">
        <f>'②選手情報入力'!$D$49</f>
        <v>0</v>
      </c>
      <c r="U652" s="813"/>
      <c r="V652" s="813"/>
      <c r="W652" s="813"/>
      <c r="X652" s="811"/>
      <c r="Y652" s="758"/>
      <c r="Z652" s="816"/>
      <c r="AA652" s="820"/>
      <c r="AB652" s="821"/>
      <c r="AC652" s="821"/>
      <c r="AD652" s="822"/>
    </row>
    <row r="653" spans="1:30" s="351" customFormat="1" ht="30" customHeight="1">
      <c r="A653" s="781" t="s">
        <v>313</v>
      </c>
      <c r="B653" s="782"/>
      <c r="C653" s="781" t="s">
        <v>314</v>
      </c>
      <c r="D653" s="782"/>
      <c r="E653" s="787">
        <f>'②選手情報入力'!$J$49</f>
        <v>0</v>
      </c>
      <c r="F653" s="787"/>
      <c r="G653" s="361" t="s">
        <v>315</v>
      </c>
      <c r="H653" s="788" t="s">
        <v>316</v>
      </c>
      <c r="I653" s="782"/>
      <c r="J653" s="789"/>
      <c r="K653" s="362"/>
      <c r="L653" s="363" t="s">
        <v>317</v>
      </c>
      <c r="M653" s="364"/>
      <c r="N653" s="365" t="s">
        <v>318</v>
      </c>
      <c r="P653" s="352"/>
      <c r="Q653" s="781" t="s">
        <v>313</v>
      </c>
      <c r="R653" s="782"/>
      <c r="S653" s="781" t="s">
        <v>314</v>
      </c>
      <c r="T653" s="782"/>
      <c r="U653" s="787">
        <f>'②選手情報入力'!$J$49</f>
        <v>0</v>
      </c>
      <c r="V653" s="787"/>
      <c r="W653" s="361" t="s">
        <v>315</v>
      </c>
      <c r="X653" s="788" t="s">
        <v>316</v>
      </c>
      <c r="Y653" s="782"/>
      <c r="Z653" s="789"/>
      <c r="AA653" s="362"/>
      <c r="AB653" s="363" t="s">
        <v>317</v>
      </c>
      <c r="AC653" s="364"/>
      <c r="AD653" s="365" t="s">
        <v>318</v>
      </c>
    </row>
    <row r="654" spans="1:30" s="351" customFormat="1" ht="15.75" customHeight="1">
      <c r="A654" s="783"/>
      <c r="B654" s="784"/>
      <c r="C654" s="798" t="s">
        <v>321</v>
      </c>
      <c r="D654" s="799"/>
      <c r="E654" s="799"/>
      <c r="F654" s="799"/>
      <c r="G654" s="800"/>
      <c r="H654" s="801" t="s">
        <v>322</v>
      </c>
      <c r="I654" s="799"/>
      <c r="J654" s="800"/>
      <c r="K654" s="801" t="s">
        <v>323</v>
      </c>
      <c r="L654" s="799"/>
      <c r="M654" s="799"/>
      <c r="N654" s="802"/>
      <c r="P654" s="352"/>
      <c r="Q654" s="783"/>
      <c r="R654" s="784"/>
      <c r="S654" s="798" t="s">
        <v>321</v>
      </c>
      <c r="T654" s="799"/>
      <c r="U654" s="799"/>
      <c r="V654" s="799"/>
      <c r="W654" s="800"/>
      <c r="X654" s="801" t="s">
        <v>322</v>
      </c>
      <c r="Y654" s="799"/>
      <c r="Z654" s="800"/>
      <c r="AA654" s="801" t="s">
        <v>323</v>
      </c>
      <c r="AB654" s="799"/>
      <c r="AC654" s="799"/>
      <c r="AD654" s="802"/>
    </row>
    <row r="655" spans="1:30" s="351" customFormat="1" ht="24.75" customHeight="1" thickBot="1">
      <c r="A655" s="785"/>
      <c r="B655" s="786"/>
      <c r="C655" s="790"/>
      <c r="D655" s="791"/>
      <c r="E655" s="791"/>
      <c r="F655" s="791"/>
      <c r="G655" s="792"/>
      <c r="H655" s="793"/>
      <c r="I655" s="794"/>
      <c r="J655" s="795"/>
      <c r="K655" s="796"/>
      <c r="L655" s="791"/>
      <c r="M655" s="791"/>
      <c r="N655" s="797"/>
      <c r="P655" s="352"/>
      <c r="Q655" s="785"/>
      <c r="R655" s="786"/>
      <c r="S655" s="790"/>
      <c r="T655" s="791"/>
      <c r="U655" s="791"/>
      <c r="V655" s="791"/>
      <c r="W655" s="792"/>
      <c r="X655" s="793"/>
      <c r="Y655" s="794"/>
      <c r="Z655" s="795"/>
      <c r="AA655" s="796"/>
      <c r="AB655" s="791"/>
      <c r="AC655" s="791"/>
      <c r="AD655" s="797"/>
    </row>
    <row r="656" spans="1:30" s="351" customFormat="1" ht="15" customHeight="1">
      <c r="A656" s="763" t="s">
        <v>325</v>
      </c>
      <c r="B656" s="764"/>
      <c r="C656" s="366" t="s">
        <v>326</v>
      </c>
      <c r="D656" s="366"/>
      <c r="E656" s="767" t="s">
        <v>327</v>
      </c>
      <c r="F656" s="768"/>
      <c r="G656" s="769"/>
      <c r="H656" s="767" t="s">
        <v>322</v>
      </c>
      <c r="I656" s="769"/>
      <c r="J656" s="770" t="s">
        <v>264</v>
      </c>
      <c r="K656" s="771"/>
      <c r="L656" s="767" t="s">
        <v>328</v>
      </c>
      <c r="M656" s="768"/>
      <c r="N656" s="772"/>
      <c r="P656" s="352"/>
      <c r="Q656" s="763" t="s">
        <v>325</v>
      </c>
      <c r="R656" s="764"/>
      <c r="S656" s="366" t="s">
        <v>326</v>
      </c>
      <c r="T656" s="366"/>
      <c r="U656" s="767" t="s">
        <v>327</v>
      </c>
      <c r="V656" s="768"/>
      <c r="W656" s="769"/>
      <c r="X656" s="767" t="s">
        <v>322</v>
      </c>
      <c r="Y656" s="769"/>
      <c r="Z656" s="770" t="s">
        <v>264</v>
      </c>
      <c r="AA656" s="771"/>
      <c r="AB656" s="767" t="s">
        <v>328</v>
      </c>
      <c r="AC656" s="768"/>
      <c r="AD656" s="772"/>
    </row>
    <row r="657" spans="1:30" s="351" customFormat="1" ht="22.5" customHeight="1">
      <c r="A657" s="765"/>
      <c r="B657" s="766"/>
      <c r="C657" s="773"/>
      <c r="D657" s="774"/>
      <c r="E657" s="775"/>
      <c r="F657" s="776"/>
      <c r="G657" s="777"/>
      <c r="H657" s="741"/>
      <c r="I657" s="742"/>
      <c r="J657" s="778"/>
      <c r="K657" s="779"/>
      <c r="L657" s="775"/>
      <c r="M657" s="776"/>
      <c r="N657" s="780"/>
      <c r="P657" s="352"/>
      <c r="Q657" s="765"/>
      <c r="R657" s="766"/>
      <c r="S657" s="773"/>
      <c r="T657" s="774"/>
      <c r="U657" s="775"/>
      <c r="V657" s="776"/>
      <c r="W657" s="777"/>
      <c r="X657" s="741"/>
      <c r="Y657" s="742"/>
      <c r="Z657" s="778"/>
      <c r="AA657" s="779"/>
      <c r="AB657" s="775"/>
      <c r="AC657" s="776"/>
      <c r="AD657" s="780"/>
    </row>
    <row r="658" spans="1:30" s="351" customFormat="1" ht="22.5" customHeight="1">
      <c r="A658" s="765"/>
      <c r="B658" s="766"/>
      <c r="C658" s="773"/>
      <c r="D658" s="774"/>
      <c r="E658" s="775"/>
      <c r="F658" s="776"/>
      <c r="G658" s="777"/>
      <c r="H658" s="741"/>
      <c r="I658" s="742"/>
      <c r="J658" s="778"/>
      <c r="K658" s="779"/>
      <c r="L658" s="775"/>
      <c r="M658" s="776"/>
      <c r="N658" s="780"/>
      <c r="P658" s="352"/>
      <c r="Q658" s="765"/>
      <c r="R658" s="766"/>
      <c r="S658" s="773"/>
      <c r="T658" s="774"/>
      <c r="U658" s="775"/>
      <c r="V658" s="776"/>
      <c r="W658" s="777"/>
      <c r="X658" s="741"/>
      <c r="Y658" s="742"/>
      <c r="Z658" s="778"/>
      <c r="AA658" s="779"/>
      <c r="AB658" s="775"/>
      <c r="AC658" s="776"/>
      <c r="AD658" s="780"/>
    </row>
    <row r="659" spans="1:30" s="351" customFormat="1" ht="22.5" customHeight="1" thickBot="1">
      <c r="A659" s="765"/>
      <c r="B659" s="766"/>
      <c r="C659" s="761"/>
      <c r="D659" s="762"/>
      <c r="E659" s="738"/>
      <c r="F659" s="739"/>
      <c r="G659" s="740"/>
      <c r="H659" s="741"/>
      <c r="I659" s="742"/>
      <c r="J659" s="743"/>
      <c r="K659" s="744"/>
      <c r="L659" s="738"/>
      <c r="M659" s="739"/>
      <c r="N659" s="760"/>
      <c r="P659" s="352"/>
      <c r="Q659" s="765"/>
      <c r="R659" s="766"/>
      <c r="S659" s="761"/>
      <c r="T659" s="762"/>
      <c r="U659" s="738"/>
      <c r="V659" s="739"/>
      <c r="W659" s="740"/>
      <c r="X659" s="741"/>
      <c r="Y659" s="742"/>
      <c r="Z659" s="743"/>
      <c r="AA659" s="744"/>
      <c r="AB659" s="738"/>
      <c r="AC659" s="739"/>
      <c r="AD659" s="760"/>
    </row>
    <row r="660" spans="1:30" s="351" customFormat="1" ht="22.5" customHeight="1" thickBot="1">
      <c r="A660" s="758" t="s">
        <v>329</v>
      </c>
      <c r="B660" s="759"/>
      <c r="C660" s="748"/>
      <c r="D660" s="749"/>
      <c r="E660" s="750"/>
      <c r="F660" s="750"/>
      <c r="G660" s="751"/>
      <c r="H660" s="752" t="s">
        <v>330</v>
      </c>
      <c r="I660" s="753"/>
      <c r="J660" s="753"/>
      <c r="K660" s="754"/>
      <c r="L660" s="755"/>
      <c r="M660" s="756"/>
      <c r="N660" s="757"/>
      <c r="P660" s="352"/>
      <c r="Q660" s="758" t="s">
        <v>331</v>
      </c>
      <c r="R660" s="759"/>
      <c r="S660" s="748"/>
      <c r="T660" s="749"/>
      <c r="U660" s="750"/>
      <c r="V660" s="750"/>
      <c r="W660" s="751"/>
      <c r="X660" s="752" t="s">
        <v>330</v>
      </c>
      <c r="Y660" s="753"/>
      <c r="Z660" s="753"/>
      <c r="AA660" s="754"/>
      <c r="AB660" s="755"/>
      <c r="AC660" s="756"/>
      <c r="AD660" s="757"/>
    </row>
    <row r="661" spans="1:30" s="351" customFormat="1" ht="22.5" customHeight="1" thickBot="1">
      <c r="A661" s="729" t="s">
        <v>332</v>
      </c>
      <c r="B661" s="730"/>
      <c r="C661" s="730"/>
      <c r="D661" s="730"/>
      <c r="E661" s="730"/>
      <c r="F661" s="731"/>
      <c r="G661" s="732" t="s">
        <v>333</v>
      </c>
      <c r="H661" s="733"/>
      <c r="I661" s="734"/>
      <c r="J661" s="735"/>
      <c r="K661" s="732" t="s">
        <v>334</v>
      </c>
      <c r="L661" s="733"/>
      <c r="M661" s="736"/>
      <c r="N661" s="737"/>
      <c r="P661" s="352"/>
      <c r="Q661" s="729" t="s">
        <v>335</v>
      </c>
      <c r="R661" s="730"/>
      <c r="S661" s="730"/>
      <c r="T661" s="730"/>
      <c r="U661" s="731"/>
      <c r="V661" s="732" t="s">
        <v>333</v>
      </c>
      <c r="W661" s="733"/>
      <c r="X661" s="734"/>
      <c r="Y661" s="735"/>
      <c r="Z661" s="732"/>
      <c r="AA661" s="745"/>
      <c r="AB661" s="367"/>
      <c r="AC661" s="746"/>
      <c r="AD661" s="747"/>
    </row>
    <row r="662" spans="1:29" s="351" customFormat="1" ht="7.5" customHeight="1">
      <c r="A662" s="368"/>
      <c r="B662" s="368"/>
      <c r="C662" s="369"/>
      <c r="D662" s="369"/>
      <c r="E662" s="369"/>
      <c r="F662" s="369"/>
      <c r="G662" s="369"/>
      <c r="H662" s="369"/>
      <c r="I662" s="369"/>
      <c r="J662" s="369"/>
      <c r="K662" s="369"/>
      <c r="L662" s="369"/>
      <c r="M662" s="369"/>
      <c r="N662" s="328"/>
      <c r="P662" s="352"/>
      <c r="Q662" s="370"/>
      <c r="R662" s="370"/>
      <c r="S662" s="371"/>
      <c r="T662" s="371"/>
      <c r="U662" s="371"/>
      <c r="V662" s="371"/>
      <c r="W662" s="370"/>
      <c r="X662" s="371"/>
      <c r="Y662" s="371"/>
      <c r="Z662" s="371"/>
      <c r="AA662" s="372"/>
      <c r="AB662" s="328"/>
      <c r="AC662" s="328"/>
    </row>
    <row r="663" spans="1:29" s="351" customFormat="1" ht="13.5">
      <c r="A663" s="373" t="s">
        <v>336</v>
      </c>
      <c r="B663" s="373"/>
      <c r="C663" s="374"/>
      <c r="D663" s="374"/>
      <c r="E663" s="374"/>
      <c r="F663" s="374"/>
      <c r="G663" s="374"/>
      <c r="H663" s="374"/>
      <c r="I663" s="374"/>
      <c r="J663" s="374"/>
      <c r="K663" s="374"/>
      <c r="N663" s="328"/>
      <c r="P663" s="352"/>
      <c r="Q663" s="373" t="s">
        <v>336</v>
      </c>
      <c r="R663" s="373"/>
      <c r="S663" s="374"/>
      <c r="T663" s="371"/>
      <c r="U663" s="371"/>
      <c r="V663" s="371"/>
      <c r="W663" s="371"/>
      <c r="X663" s="371"/>
      <c r="Y663" s="371"/>
      <c r="Z663" s="371"/>
      <c r="AA663" s="372"/>
      <c r="AB663" s="328"/>
      <c r="AC663" s="328"/>
    </row>
    <row r="664" spans="1:29" s="351" customFormat="1" ht="13.5">
      <c r="A664" s="373" t="s">
        <v>337</v>
      </c>
      <c r="B664" s="373"/>
      <c r="C664" s="374"/>
      <c r="D664" s="374"/>
      <c r="E664" s="374"/>
      <c r="F664" s="374"/>
      <c r="G664" s="374"/>
      <c r="H664" s="373"/>
      <c r="I664" s="374"/>
      <c r="J664" s="374"/>
      <c r="K664" s="374"/>
      <c r="N664" s="328"/>
      <c r="P664" s="352"/>
      <c r="Q664" s="373" t="s">
        <v>337</v>
      </c>
      <c r="R664" s="373"/>
      <c r="S664" s="374"/>
      <c r="T664" s="372"/>
      <c r="U664" s="372"/>
      <c r="V664" s="372"/>
      <c r="W664" s="372"/>
      <c r="X664" s="372"/>
      <c r="Y664" s="372"/>
      <c r="Z664" s="372"/>
      <c r="AA664" s="372"/>
      <c r="AB664" s="328"/>
      <c r="AC664" s="328"/>
    </row>
  </sheetData>
  <sheetProtection sheet="1" objects="1" scenarios="1"/>
  <mergeCells count="3928">
    <mergeCell ref="X660:AA660"/>
    <mergeCell ref="AB660:AD660"/>
    <mergeCell ref="C659:D659"/>
    <mergeCell ref="E659:G659"/>
    <mergeCell ref="H659:I659"/>
    <mergeCell ref="Z661:AA661"/>
    <mergeCell ref="AB659:AD659"/>
    <mergeCell ref="A660:B660"/>
    <mergeCell ref="C660:D660"/>
    <mergeCell ref="E660:G660"/>
    <mergeCell ref="H660:K660"/>
    <mergeCell ref="L660:N660"/>
    <mergeCell ref="Q660:R660"/>
    <mergeCell ref="S660:T660"/>
    <mergeCell ref="U660:W660"/>
    <mergeCell ref="I661:J661"/>
    <mergeCell ref="K661:L661"/>
    <mergeCell ref="M661:N661"/>
    <mergeCell ref="Q661:U661"/>
    <mergeCell ref="V661:W661"/>
    <mergeCell ref="X661:Y661"/>
    <mergeCell ref="AB658:AD658"/>
    <mergeCell ref="AC661:AD661"/>
    <mergeCell ref="A201:N201"/>
    <mergeCell ref="Q201:AC201"/>
    <mergeCell ref="A367:N367"/>
    <mergeCell ref="Q367:AC367"/>
    <mergeCell ref="A533:N533"/>
    <mergeCell ref="Q533:AC533"/>
    <mergeCell ref="A661:F661"/>
    <mergeCell ref="G661:H661"/>
    <mergeCell ref="AB657:AD657"/>
    <mergeCell ref="C658:D658"/>
    <mergeCell ref="E658:G658"/>
    <mergeCell ref="H658:I658"/>
    <mergeCell ref="J658:K658"/>
    <mergeCell ref="L658:N658"/>
    <mergeCell ref="S658:T658"/>
    <mergeCell ref="U658:W658"/>
    <mergeCell ref="X658:Y658"/>
    <mergeCell ref="Z658:AA658"/>
    <mergeCell ref="S659:T659"/>
    <mergeCell ref="U659:W659"/>
    <mergeCell ref="X659:Y659"/>
    <mergeCell ref="Z659:AA659"/>
    <mergeCell ref="X657:Y657"/>
    <mergeCell ref="Z657:AA657"/>
    <mergeCell ref="U657:W657"/>
    <mergeCell ref="A653:B655"/>
    <mergeCell ref="C653:D653"/>
    <mergeCell ref="E653:F653"/>
    <mergeCell ref="H653:J653"/>
    <mergeCell ref="Q653:R655"/>
    <mergeCell ref="S653:T653"/>
    <mergeCell ref="U653:V653"/>
    <mergeCell ref="U656:W656"/>
    <mergeCell ref="X656:Y656"/>
    <mergeCell ref="Z656:AA656"/>
    <mergeCell ref="AB656:AD656"/>
    <mergeCell ref="C657:D657"/>
    <mergeCell ref="E657:G657"/>
    <mergeCell ref="H657:I657"/>
    <mergeCell ref="J657:K657"/>
    <mergeCell ref="L657:N657"/>
    <mergeCell ref="S657:T657"/>
    <mergeCell ref="A656:B659"/>
    <mergeCell ref="E656:G656"/>
    <mergeCell ref="H656:I656"/>
    <mergeCell ref="J656:K656"/>
    <mergeCell ref="L656:N656"/>
    <mergeCell ref="Q656:R659"/>
    <mergeCell ref="J659:K659"/>
    <mergeCell ref="L659:N659"/>
    <mergeCell ref="Q644:U644"/>
    <mergeCell ref="V644:W644"/>
    <mergeCell ref="AA654:AD654"/>
    <mergeCell ref="C655:G655"/>
    <mergeCell ref="H655:J655"/>
    <mergeCell ref="K655:N655"/>
    <mergeCell ref="S655:W655"/>
    <mergeCell ref="X655:Z655"/>
    <mergeCell ref="AA655:AD655"/>
    <mergeCell ref="X653:Z653"/>
    <mergeCell ref="D650:K650"/>
    <mergeCell ref="L650:N650"/>
    <mergeCell ref="Q650:S650"/>
    <mergeCell ref="T650:Z650"/>
    <mergeCell ref="AA650:AC650"/>
    <mergeCell ref="A644:F644"/>
    <mergeCell ref="G644:H644"/>
    <mergeCell ref="I644:J644"/>
    <mergeCell ref="K644:L644"/>
    <mergeCell ref="M644:N644"/>
    <mergeCell ref="AA651:AD652"/>
    <mergeCell ref="A652:B652"/>
    <mergeCell ref="D652:H652"/>
    <mergeCell ref="Q652:R652"/>
    <mergeCell ref="T652:X652"/>
    <mergeCell ref="AC644:AD644"/>
    <mergeCell ref="N645:N648"/>
    <mergeCell ref="AB645:AC648"/>
    <mergeCell ref="A649:N649"/>
    <mergeCell ref="Q649:AC649"/>
    <mergeCell ref="C654:G654"/>
    <mergeCell ref="H654:J654"/>
    <mergeCell ref="K654:N654"/>
    <mergeCell ref="S654:W654"/>
    <mergeCell ref="X654:Z654"/>
    <mergeCell ref="D651:H651"/>
    <mergeCell ref="I651:J652"/>
    <mergeCell ref="K651:N652"/>
    <mergeCell ref="T651:X651"/>
    <mergeCell ref="Y651:Z652"/>
    <mergeCell ref="X642:Y642"/>
    <mergeCell ref="Z642:AA642"/>
    <mergeCell ref="A639:B642"/>
    <mergeCell ref="J640:K640"/>
    <mergeCell ref="L640:N640"/>
    <mergeCell ref="S640:T640"/>
    <mergeCell ref="U640:W640"/>
    <mergeCell ref="X640:Y640"/>
    <mergeCell ref="Z640:AA640"/>
    <mergeCell ref="C641:D641"/>
    <mergeCell ref="U643:W643"/>
    <mergeCell ref="X643:AA643"/>
    <mergeCell ref="AB643:AD643"/>
    <mergeCell ref="C642:D642"/>
    <mergeCell ref="E642:G642"/>
    <mergeCell ref="H642:I642"/>
    <mergeCell ref="J642:K642"/>
    <mergeCell ref="L642:N642"/>
    <mergeCell ref="S642:T642"/>
    <mergeCell ref="U642:W642"/>
    <mergeCell ref="X644:Y644"/>
    <mergeCell ref="Z644:AA644"/>
    <mergeCell ref="AB642:AD642"/>
    <mergeCell ref="A643:B643"/>
    <mergeCell ref="C643:D643"/>
    <mergeCell ref="E643:G643"/>
    <mergeCell ref="H643:K643"/>
    <mergeCell ref="L643:N643"/>
    <mergeCell ref="Q643:R643"/>
    <mergeCell ref="S643:T643"/>
    <mergeCell ref="X639:Y639"/>
    <mergeCell ref="Z639:AA639"/>
    <mergeCell ref="AB639:AD639"/>
    <mergeCell ref="C640:D640"/>
    <mergeCell ref="E640:G640"/>
    <mergeCell ref="H640:I640"/>
    <mergeCell ref="AB640:AD640"/>
    <mergeCell ref="E639:G639"/>
    <mergeCell ref="H639:I639"/>
    <mergeCell ref="J639:K639"/>
    <mergeCell ref="L639:N639"/>
    <mergeCell ref="Q639:R642"/>
    <mergeCell ref="U639:W639"/>
    <mergeCell ref="E641:G641"/>
    <mergeCell ref="X641:Y641"/>
    <mergeCell ref="Z641:AA641"/>
    <mergeCell ref="AB641:AD641"/>
    <mergeCell ref="AA637:AD637"/>
    <mergeCell ref="C638:G638"/>
    <mergeCell ref="H638:J638"/>
    <mergeCell ref="K638:N638"/>
    <mergeCell ref="S638:W638"/>
    <mergeCell ref="X638:Z638"/>
    <mergeCell ref="AA638:AD638"/>
    <mergeCell ref="A635:B635"/>
    <mergeCell ref="D635:H635"/>
    <mergeCell ref="Q635:R635"/>
    <mergeCell ref="T635:X635"/>
    <mergeCell ref="A628:F628"/>
    <mergeCell ref="H641:I641"/>
    <mergeCell ref="J641:K641"/>
    <mergeCell ref="L641:N641"/>
    <mergeCell ref="S641:T641"/>
    <mergeCell ref="U641:W641"/>
    <mergeCell ref="D634:H634"/>
    <mergeCell ref="I634:J635"/>
    <mergeCell ref="K634:N635"/>
    <mergeCell ref="T634:X634"/>
    <mergeCell ref="Y634:Z635"/>
    <mergeCell ref="AA634:AD635"/>
    <mergeCell ref="AC628:AD628"/>
    <mergeCell ref="A632:N632"/>
    <mergeCell ref="Q632:AC632"/>
    <mergeCell ref="D633:K633"/>
    <mergeCell ref="L633:N633"/>
    <mergeCell ref="Q633:S633"/>
    <mergeCell ref="T633:Z633"/>
    <mergeCell ref="AA633:AC633"/>
    <mergeCell ref="U636:V636"/>
    <mergeCell ref="X636:Z636"/>
    <mergeCell ref="C637:G637"/>
    <mergeCell ref="H637:J637"/>
    <mergeCell ref="K637:N637"/>
    <mergeCell ref="S637:W637"/>
    <mergeCell ref="X637:Z637"/>
    <mergeCell ref="A636:B638"/>
    <mergeCell ref="C636:D636"/>
    <mergeCell ref="E636:F636"/>
    <mergeCell ref="H636:J636"/>
    <mergeCell ref="Q636:R638"/>
    <mergeCell ref="S636:T636"/>
    <mergeCell ref="X623:Y623"/>
    <mergeCell ref="Z623:AA623"/>
    <mergeCell ref="AB623:AD623"/>
    <mergeCell ref="C624:D624"/>
    <mergeCell ref="E624:G624"/>
    <mergeCell ref="H624:I624"/>
    <mergeCell ref="U626:W626"/>
    <mergeCell ref="X626:Y626"/>
    <mergeCell ref="Z626:AA626"/>
    <mergeCell ref="A623:B626"/>
    <mergeCell ref="J624:K624"/>
    <mergeCell ref="L624:N624"/>
    <mergeCell ref="S624:T624"/>
    <mergeCell ref="L623:N623"/>
    <mergeCell ref="Q623:R626"/>
    <mergeCell ref="U623:W623"/>
    <mergeCell ref="S627:T627"/>
    <mergeCell ref="U627:W627"/>
    <mergeCell ref="X627:AA627"/>
    <mergeCell ref="AB627:AD627"/>
    <mergeCell ref="C626:D626"/>
    <mergeCell ref="E626:G626"/>
    <mergeCell ref="H626:I626"/>
    <mergeCell ref="J626:K626"/>
    <mergeCell ref="L626:N626"/>
    <mergeCell ref="S626:T626"/>
    <mergeCell ref="A627:B627"/>
    <mergeCell ref="C627:D627"/>
    <mergeCell ref="E627:G627"/>
    <mergeCell ref="H627:K627"/>
    <mergeCell ref="L627:N627"/>
    <mergeCell ref="Q627:R627"/>
    <mergeCell ref="V628:W628"/>
    <mergeCell ref="X628:Y628"/>
    <mergeCell ref="Z628:AA628"/>
    <mergeCell ref="AB626:AD626"/>
    <mergeCell ref="X620:Z620"/>
    <mergeCell ref="C621:G621"/>
    <mergeCell ref="H621:J621"/>
    <mergeCell ref="K621:N621"/>
    <mergeCell ref="S621:W621"/>
    <mergeCell ref="X621:Z621"/>
    <mergeCell ref="J623:K623"/>
    <mergeCell ref="Z624:AA624"/>
    <mergeCell ref="AA618:AD619"/>
    <mergeCell ref="U624:W624"/>
    <mergeCell ref="X624:Y624"/>
    <mergeCell ref="G628:H628"/>
    <mergeCell ref="I628:J628"/>
    <mergeCell ref="K628:L628"/>
    <mergeCell ref="M628:N628"/>
    <mergeCell ref="Q628:U628"/>
    <mergeCell ref="AB625:AD625"/>
    <mergeCell ref="AA621:AD621"/>
    <mergeCell ref="C622:G622"/>
    <mergeCell ref="H622:J622"/>
    <mergeCell ref="K622:N622"/>
    <mergeCell ref="S622:W622"/>
    <mergeCell ref="X622:Z622"/>
    <mergeCell ref="AA622:AD622"/>
    <mergeCell ref="E623:G623"/>
    <mergeCell ref="H623:I623"/>
    <mergeCell ref="AB624:AD624"/>
    <mergeCell ref="C625:D625"/>
    <mergeCell ref="E625:G625"/>
    <mergeCell ref="H625:I625"/>
    <mergeCell ref="J625:K625"/>
    <mergeCell ref="L625:N625"/>
    <mergeCell ref="S625:T625"/>
    <mergeCell ref="U625:W625"/>
    <mergeCell ref="X625:Y625"/>
    <mergeCell ref="Z625:AA625"/>
    <mergeCell ref="V611:W611"/>
    <mergeCell ref="X611:Y611"/>
    <mergeCell ref="Z611:AA611"/>
    <mergeCell ref="D618:H618"/>
    <mergeCell ref="I618:J619"/>
    <mergeCell ref="K618:N619"/>
    <mergeCell ref="T618:X618"/>
    <mergeCell ref="Y618:Z619"/>
    <mergeCell ref="A611:F611"/>
    <mergeCell ref="G611:H611"/>
    <mergeCell ref="I611:J611"/>
    <mergeCell ref="K611:L611"/>
    <mergeCell ref="M611:N611"/>
    <mergeCell ref="Q611:U611"/>
    <mergeCell ref="A616:N616"/>
    <mergeCell ref="Q616:AC616"/>
    <mergeCell ref="D617:K617"/>
    <mergeCell ref="L617:N617"/>
    <mergeCell ref="Q617:S617"/>
    <mergeCell ref="T617:Z617"/>
    <mergeCell ref="AA617:AC617"/>
    <mergeCell ref="U610:W610"/>
    <mergeCell ref="X610:AA610"/>
    <mergeCell ref="AB610:AD610"/>
    <mergeCell ref="A619:B619"/>
    <mergeCell ref="D619:H619"/>
    <mergeCell ref="Q619:R619"/>
    <mergeCell ref="T619:X619"/>
    <mergeCell ref="AC611:AD611"/>
    <mergeCell ref="N612:N615"/>
    <mergeCell ref="AB612:AC615"/>
    <mergeCell ref="C610:D610"/>
    <mergeCell ref="E610:G610"/>
    <mergeCell ref="H610:K610"/>
    <mergeCell ref="L610:N610"/>
    <mergeCell ref="Q610:R610"/>
    <mergeCell ref="S610:T610"/>
    <mergeCell ref="Z608:AA608"/>
    <mergeCell ref="AB608:AD608"/>
    <mergeCell ref="A620:B622"/>
    <mergeCell ref="C620:D620"/>
    <mergeCell ref="E620:F620"/>
    <mergeCell ref="H620:J620"/>
    <mergeCell ref="Q620:R622"/>
    <mergeCell ref="S620:T620"/>
    <mergeCell ref="U620:V620"/>
    <mergeCell ref="A610:B610"/>
    <mergeCell ref="Z607:AA607"/>
    <mergeCell ref="AB607:AD607"/>
    <mergeCell ref="C608:D608"/>
    <mergeCell ref="E608:G608"/>
    <mergeCell ref="H608:I608"/>
    <mergeCell ref="J608:K608"/>
    <mergeCell ref="L608:N608"/>
    <mergeCell ref="S608:T608"/>
    <mergeCell ref="U608:W608"/>
    <mergeCell ref="X608:Y608"/>
    <mergeCell ref="S609:T609"/>
    <mergeCell ref="U609:W609"/>
    <mergeCell ref="X609:Y609"/>
    <mergeCell ref="Z609:AA609"/>
    <mergeCell ref="A606:B609"/>
    <mergeCell ref="J607:K607"/>
    <mergeCell ref="L607:N607"/>
    <mergeCell ref="S607:T607"/>
    <mergeCell ref="U607:W607"/>
    <mergeCell ref="X607:Y607"/>
    <mergeCell ref="AB606:AD606"/>
    <mergeCell ref="C607:D607"/>
    <mergeCell ref="E607:G607"/>
    <mergeCell ref="H607:I607"/>
    <mergeCell ref="AB609:AD609"/>
    <mergeCell ref="C609:D609"/>
    <mergeCell ref="E609:G609"/>
    <mergeCell ref="H609:I609"/>
    <mergeCell ref="J609:K609"/>
    <mergeCell ref="L609:N609"/>
    <mergeCell ref="X605:Z605"/>
    <mergeCell ref="AA605:AD605"/>
    <mergeCell ref="E606:G606"/>
    <mergeCell ref="H606:I606"/>
    <mergeCell ref="J606:K606"/>
    <mergeCell ref="L606:N606"/>
    <mergeCell ref="Q606:R609"/>
    <mergeCell ref="U606:W606"/>
    <mergeCell ref="X606:Y606"/>
    <mergeCell ref="Z606:AA606"/>
    <mergeCell ref="A602:B602"/>
    <mergeCell ref="D602:H602"/>
    <mergeCell ref="Q602:R602"/>
    <mergeCell ref="T602:X602"/>
    <mergeCell ref="A595:F595"/>
    <mergeCell ref="AA604:AD604"/>
    <mergeCell ref="D601:H601"/>
    <mergeCell ref="I601:J602"/>
    <mergeCell ref="K601:N602"/>
    <mergeCell ref="T601:X601"/>
    <mergeCell ref="Y601:Z602"/>
    <mergeCell ref="AA601:AD602"/>
    <mergeCell ref="AC595:AD595"/>
    <mergeCell ref="A599:N599"/>
    <mergeCell ref="Q599:AC599"/>
    <mergeCell ref="D600:K600"/>
    <mergeCell ref="L600:N600"/>
    <mergeCell ref="Q600:S600"/>
    <mergeCell ref="T600:Z600"/>
    <mergeCell ref="AA600:AC600"/>
    <mergeCell ref="U603:V603"/>
    <mergeCell ref="X603:Z603"/>
    <mergeCell ref="C604:G604"/>
    <mergeCell ref="H604:J604"/>
    <mergeCell ref="K604:N604"/>
    <mergeCell ref="S604:W604"/>
    <mergeCell ref="X604:Z604"/>
    <mergeCell ref="A603:B605"/>
    <mergeCell ref="C603:D603"/>
    <mergeCell ref="E603:F603"/>
    <mergeCell ref="H603:J603"/>
    <mergeCell ref="Q603:R605"/>
    <mergeCell ref="S603:T603"/>
    <mergeCell ref="C605:G605"/>
    <mergeCell ref="H605:J605"/>
    <mergeCell ref="K605:N605"/>
    <mergeCell ref="S605:W605"/>
    <mergeCell ref="X590:Y590"/>
    <mergeCell ref="Z590:AA590"/>
    <mergeCell ref="AB590:AD590"/>
    <mergeCell ref="C591:D591"/>
    <mergeCell ref="E591:G591"/>
    <mergeCell ref="H591:I591"/>
    <mergeCell ref="U593:W593"/>
    <mergeCell ref="X593:Y593"/>
    <mergeCell ref="Z593:AA593"/>
    <mergeCell ref="A590:B593"/>
    <mergeCell ref="J591:K591"/>
    <mergeCell ref="L591:N591"/>
    <mergeCell ref="S591:T591"/>
    <mergeCell ref="L590:N590"/>
    <mergeCell ref="Q590:R593"/>
    <mergeCell ref="U590:W590"/>
    <mergeCell ref="S594:T594"/>
    <mergeCell ref="U594:W594"/>
    <mergeCell ref="X594:AA594"/>
    <mergeCell ref="AB594:AD594"/>
    <mergeCell ref="C593:D593"/>
    <mergeCell ref="E593:G593"/>
    <mergeCell ref="H593:I593"/>
    <mergeCell ref="J593:K593"/>
    <mergeCell ref="L593:N593"/>
    <mergeCell ref="S593:T593"/>
    <mergeCell ref="A594:B594"/>
    <mergeCell ref="C594:D594"/>
    <mergeCell ref="E594:G594"/>
    <mergeCell ref="H594:K594"/>
    <mergeCell ref="L594:N594"/>
    <mergeCell ref="Q594:R594"/>
    <mergeCell ref="V595:W595"/>
    <mergeCell ref="X595:Y595"/>
    <mergeCell ref="Z595:AA595"/>
    <mergeCell ref="AB593:AD593"/>
    <mergeCell ref="X587:Z587"/>
    <mergeCell ref="C588:G588"/>
    <mergeCell ref="H588:J588"/>
    <mergeCell ref="K588:N588"/>
    <mergeCell ref="S588:W588"/>
    <mergeCell ref="X588:Z588"/>
    <mergeCell ref="J590:K590"/>
    <mergeCell ref="Z591:AA591"/>
    <mergeCell ref="AA585:AD586"/>
    <mergeCell ref="U591:W591"/>
    <mergeCell ref="X591:Y591"/>
    <mergeCell ref="G595:H595"/>
    <mergeCell ref="I595:J595"/>
    <mergeCell ref="K595:L595"/>
    <mergeCell ref="M595:N595"/>
    <mergeCell ref="Q595:U595"/>
    <mergeCell ref="AB592:AD592"/>
    <mergeCell ref="AA588:AD588"/>
    <mergeCell ref="C589:G589"/>
    <mergeCell ref="H589:J589"/>
    <mergeCell ref="K589:N589"/>
    <mergeCell ref="S589:W589"/>
    <mergeCell ref="X589:Z589"/>
    <mergeCell ref="AA589:AD589"/>
    <mergeCell ref="E590:G590"/>
    <mergeCell ref="H590:I590"/>
    <mergeCell ref="AB591:AD591"/>
    <mergeCell ref="C592:D592"/>
    <mergeCell ref="E592:G592"/>
    <mergeCell ref="H592:I592"/>
    <mergeCell ref="J592:K592"/>
    <mergeCell ref="L592:N592"/>
    <mergeCell ref="S592:T592"/>
    <mergeCell ref="U592:W592"/>
    <mergeCell ref="X592:Y592"/>
    <mergeCell ref="Z592:AA592"/>
    <mergeCell ref="V578:W578"/>
    <mergeCell ref="X578:Y578"/>
    <mergeCell ref="Z578:AA578"/>
    <mergeCell ref="D585:H585"/>
    <mergeCell ref="I585:J586"/>
    <mergeCell ref="K585:N586"/>
    <mergeCell ref="T585:X585"/>
    <mergeCell ref="Y585:Z586"/>
    <mergeCell ref="A578:F578"/>
    <mergeCell ref="G578:H578"/>
    <mergeCell ref="I578:J578"/>
    <mergeCell ref="K578:L578"/>
    <mergeCell ref="M578:N578"/>
    <mergeCell ref="Q578:U578"/>
    <mergeCell ref="AB579:AC582"/>
    <mergeCell ref="A583:N583"/>
    <mergeCell ref="Q583:AC583"/>
    <mergeCell ref="D584:K584"/>
    <mergeCell ref="L584:N584"/>
    <mergeCell ref="Q584:S584"/>
    <mergeCell ref="T584:Z584"/>
    <mergeCell ref="AA584:AC584"/>
    <mergeCell ref="S577:T577"/>
    <mergeCell ref="U577:W577"/>
    <mergeCell ref="X577:AA577"/>
    <mergeCell ref="AB577:AD577"/>
    <mergeCell ref="A586:B586"/>
    <mergeCell ref="D586:H586"/>
    <mergeCell ref="Q586:R586"/>
    <mergeCell ref="T586:X586"/>
    <mergeCell ref="AC578:AD578"/>
    <mergeCell ref="N579:N582"/>
    <mergeCell ref="A577:B577"/>
    <mergeCell ref="C577:D577"/>
    <mergeCell ref="E577:G577"/>
    <mergeCell ref="H577:K577"/>
    <mergeCell ref="L577:N577"/>
    <mergeCell ref="Q577:R577"/>
    <mergeCell ref="X575:Y575"/>
    <mergeCell ref="Z575:AA575"/>
    <mergeCell ref="AB575:AD575"/>
    <mergeCell ref="A587:B589"/>
    <mergeCell ref="C587:D587"/>
    <mergeCell ref="E587:F587"/>
    <mergeCell ref="H587:J587"/>
    <mergeCell ref="Q587:R589"/>
    <mergeCell ref="S587:T587"/>
    <mergeCell ref="U587:V587"/>
    <mergeCell ref="A573:B576"/>
    <mergeCell ref="J574:K574"/>
    <mergeCell ref="L574:N574"/>
    <mergeCell ref="S574:T574"/>
    <mergeCell ref="U574:W574"/>
    <mergeCell ref="X574:Y574"/>
    <mergeCell ref="C575:D575"/>
    <mergeCell ref="E575:G575"/>
    <mergeCell ref="H575:I575"/>
    <mergeCell ref="J575:K575"/>
    <mergeCell ref="AB576:AD576"/>
    <mergeCell ref="C576:D576"/>
    <mergeCell ref="E576:G576"/>
    <mergeCell ref="H576:I576"/>
    <mergeCell ref="J576:K576"/>
    <mergeCell ref="L576:N576"/>
    <mergeCell ref="S576:T576"/>
    <mergeCell ref="U576:W576"/>
    <mergeCell ref="X576:Y576"/>
    <mergeCell ref="Z576:AA576"/>
    <mergeCell ref="X573:Y573"/>
    <mergeCell ref="Z573:AA573"/>
    <mergeCell ref="AB573:AD573"/>
    <mergeCell ref="C574:D574"/>
    <mergeCell ref="E574:G574"/>
    <mergeCell ref="H574:I574"/>
    <mergeCell ref="Z574:AA574"/>
    <mergeCell ref="AB574:AD574"/>
    <mergeCell ref="E573:G573"/>
    <mergeCell ref="H573:I573"/>
    <mergeCell ref="J573:K573"/>
    <mergeCell ref="L573:N573"/>
    <mergeCell ref="Q573:R576"/>
    <mergeCell ref="U573:W573"/>
    <mergeCell ref="L575:N575"/>
    <mergeCell ref="S575:T575"/>
    <mergeCell ref="U575:W575"/>
    <mergeCell ref="C572:G572"/>
    <mergeCell ref="H572:J572"/>
    <mergeCell ref="K572:N572"/>
    <mergeCell ref="S572:W572"/>
    <mergeCell ref="X572:Z572"/>
    <mergeCell ref="AA572:AD572"/>
    <mergeCell ref="A569:B569"/>
    <mergeCell ref="D569:H569"/>
    <mergeCell ref="Q569:R569"/>
    <mergeCell ref="T569:X569"/>
    <mergeCell ref="A562:F562"/>
    <mergeCell ref="AA571:AD571"/>
    <mergeCell ref="D568:H568"/>
    <mergeCell ref="I568:J569"/>
    <mergeCell ref="K568:N569"/>
    <mergeCell ref="T568:X568"/>
    <mergeCell ref="Y568:Z569"/>
    <mergeCell ref="AA568:AD569"/>
    <mergeCell ref="AC562:AD562"/>
    <mergeCell ref="A566:N566"/>
    <mergeCell ref="Q566:AC566"/>
    <mergeCell ref="D567:K567"/>
    <mergeCell ref="L567:N567"/>
    <mergeCell ref="Q567:S567"/>
    <mergeCell ref="T567:Z567"/>
    <mergeCell ref="AA567:AC567"/>
    <mergeCell ref="U570:V570"/>
    <mergeCell ref="X570:Z570"/>
    <mergeCell ref="C571:G571"/>
    <mergeCell ref="H571:J571"/>
    <mergeCell ref="K571:N571"/>
    <mergeCell ref="S571:W571"/>
    <mergeCell ref="X571:Z571"/>
    <mergeCell ref="A557:B560"/>
    <mergeCell ref="J558:K558"/>
    <mergeCell ref="L558:N558"/>
    <mergeCell ref="S558:T558"/>
    <mergeCell ref="A570:B572"/>
    <mergeCell ref="C570:D570"/>
    <mergeCell ref="E570:F570"/>
    <mergeCell ref="H570:J570"/>
    <mergeCell ref="Q570:R572"/>
    <mergeCell ref="S570:T570"/>
    <mergeCell ref="U561:W561"/>
    <mergeCell ref="X561:AA561"/>
    <mergeCell ref="AB561:AD561"/>
    <mergeCell ref="C560:D560"/>
    <mergeCell ref="E560:G560"/>
    <mergeCell ref="H560:I560"/>
    <mergeCell ref="J560:K560"/>
    <mergeCell ref="L560:N560"/>
    <mergeCell ref="S560:T560"/>
    <mergeCell ref="U560:W560"/>
    <mergeCell ref="X562:Y562"/>
    <mergeCell ref="Z562:AA562"/>
    <mergeCell ref="AB560:AD560"/>
    <mergeCell ref="A561:B561"/>
    <mergeCell ref="C561:D561"/>
    <mergeCell ref="E561:G561"/>
    <mergeCell ref="H561:K561"/>
    <mergeCell ref="L561:N561"/>
    <mergeCell ref="Q561:R561"/>
    <mergeCell ref="S561:T561"/>
    <mergeCell ref="G562:H562"/>
    <mergeCell ref="I562:J562"/>
    <mergeCell ref="K562:L562"/>
    <mergeCell ref="M562:N562"/>
    <mergeCell ref="Q562:U562"/>
    <mergeCell ref="V562:W562"/>
    <mergeCell ref="AB557:AD557"/>
    <mergeCell ref="C558:D558"/>
    <mergeCell ref="E558:G558"/>
    <mergeCell ref="H558:I558"/>
    <mergeCell ref="U558:W558"/>
    <mergeCell ref="X558:Y558"/>
    <mergeCell ref="J557:K557"/>
    <mergeCell ref="L557:N557"/>
    <mergeCell ref="Q557:R560"/>
    <mergeCell ref="U557:W557"/>
    <mergeCell ref="X557:Y557"/>
    <mergeCell ref="Z557:AA557"/>
    <mergeCell ref="X560:Y560"/>
    <mergeCell ref="Z560:AA560"/>
    <mergeCell ref="AB559:AD559"/>
    <mergeCell ref="AA555:AD555"/>
    <mergeCell ref="C556:G556"/>
    <mergeCell ref="H556:J556"/>
    <mergeCell ref="K556:N556"/>
    <mergeCell ref="S556:W556"/>
    <mergeCell ref="X556:Z556"/>
    <mergeCell ref="AA556:AD556"/>
    <mergeCell ref="E557:G557"/>
    <mergeCell ref="H557:I557"/>
    <mergeCell ref="AB558:AD558"/>
    <mergeCell ref="C559:D559"/>
    <mergeCell ref="E559:G559"/>
    <mergeCell ref="H559:I559"/>
    <mergeCell ref="J559:K559"/>
    <mergeCell ref="L559:N559"/>
    <mergeCell ref="S559:T559"/>
    <mergeCell ref="U559:W559"/>
    <mergeCell ref="X559:Y559"/>
    <mergeCell ref="Z559:AA559"/>
    <mergeCell ref="H555:J555"/>
    <mergeCell ref="K555:N555"/>
    <mergeCell ref="S555:W555"/>
    <mergeCell ref="X555:Z555"/>
    <mergeCell ref="D552:H552"/>
    <mergeCell ref="I552:J553"/>
    <mergeCell ref="K552:N553"/>
    <mergeCell ref="T552:X552"/>
    <mergeCell ref="Y552:Z553"/>
    <mergeCell ref="Z545:AA545"/>
    <mergeCell ref="A554:B556"/>
    <mergeCell ref="C554:D554"/>
    <mergeCell ref="E554:F554"/>
    <mergeCell ref="H554:J554"/>
    <mergeCell ref="Q554:R556"/>
    <mergeCell ref="S554:T554"/>
    <mergeCell ref="U554:V554"/>
    <mergeCell ref="X554:Z554"/>
    <mergeCell ref="C555:G555"/>
    <mergeCell ref="T551:Z551"/>
    <mergeCell ref="AA551:AC551"/>
    <mergeCell ref="A545:F545"/>
    <mergeCell ref="G545:H545"/>
    <mergeCell ref="I545:J545"/>
    <mergeCell ref="K545:L545"/>
    <mergeCell ref="M545:N545"/>
    <mergeCell ref="Q545:U545"/>
    <mergeCell ref="V545:W545"/>
    <mergeCell ref="X545:Y545"/>
    <mergeCell ref="Q553:R553"/>
    <mergeCell ref="T553:X553"/>
    <mergeCell ref="AC545:AD545"/>
    <mergeCell ref="N546:N549"/>
    <mergeCell ref="AB546:AC549"/>
    <mergeCell ref="A550:N550"/>
    <mergeCell ref="Q550:AC550"/>
    <mergeCell ref="D551:K551"/>
    <mergeCell ref="L551:N551"/>
    <mergeCell ref="Q551:S551"/>
    <mergeCell ref="Z558:AA558"/>
    <mergeCell ref="Z543:AA543"/>
    <mergeCell ref="A540:B543"/>
    <mergeCell ref="J541:K541"/>
    <mergeCell ref="L541:N541"/>
    <mergeCell ref="S541:T541"/>
    <mergeCell ref="U541:W541"/>
    <mergeCell ref="AA552:AD553"/>
    <mergeCell ref="A553:B553"/>
    <mergeCell ref="D553:H553"/>
    <mergeCell ref="AB544:AD544"/>
    <mergeCell ref="C543:D543"/>
    <mergeCell ref="E543:G543"/>
    <mergeCell ref="H543:I543"/>
    <mergeCell ref="J543:K543"/>
    <mergeCell ref="L543:N543"/>
    <mergeCell ref="S543:T543"/>
    <mergeCell ref="U543:W543"/>
    <mergeCell ref="X543:Y543"/>
    <mergeCell ref="AB543:AD543"/>
    <mergeCell ref="A544:B544"/>
    <mergeCell ref="C544:D544"/>
    <mergeCell ref="E544:G544"/>
    <mergeCell ref="H544:K544"/>
    <mergeCell ref="L544:N544"/>
    <mergeCell ref="Q544:R544"/>
    <mergeCell ref="S544:T544"/>
    <mergeCell ref="U544:W544"/>
    <mergeCell ref="X544:AA544"/>
    <mergeCell ref="X540:Y540"/>
    <mergeCell ref="Z540:AA540"/>
    <mergeCell ref="AB540:AD540"/>
    <mergeCell ref="C541:D541"/>
    <mergeCell ref="E541:G541"/>
    <mergeCell ref="H541:I541"/>
    <mergeCell ref="E540:G540"/>
    <mergeCell ref="H540:I540"/>
    <mergeCell ref="J540:K540"/>
    <mergeCell ref="L540:N540"/>
    <mergeCell ref="Q540:R543"/>
    <mergeCell ref="U540:W540"/>
    <mergeCell ref="X542:Y542"/>
    <mergeCell ref="Z542:AA542"/>
    <mergeCell ref="AB542:AD542"/>
    <mergeCell ref="AA538:AD538"/>
    <mergeCell ref="C539:G539"/>
    <mergeCell ref="H539:J539"/>
    <mergeCell ref="K539:N539"/>
    <mergeCell ref="S539:W539"/>
    <mergeCell ref="X539:Z539"/>
    <mergeCell ref="AA539:AD539"/>
    <mergeCell ref="X541:Y541"/>
    <mergeCell ref="Z541:AA541"/>
    <mergeCell ref="AB541:AD541"/>
    <mergeCell ref="C542:D542"/>
    <mergeCell ref="E542:G542"/>
    <mergeCell ref="H542:I542"/>
    <mergeCell ref="J542:K542"/>
    <mergeCell ref="L542:N542"/>
    <mergeCell ref="S542:T542"/>
    <mergeCell ref="U542:W542"/>
    <mergeCell ref="S537:T537"/>
    <mergeCell ref="U537:V537"/>
    <mergeCell ref="X537:Z537"/>
    <mergeCell ref="C538:G538"/>
    <mergeCell ref="H538:J538"/>
    <mergeCell ref="K538:N538"/>
    <mergeCell ref="S538:W538"/>
    <mergeCell ref="X538:Z538"/>
    <mergeCell ref="Z528:AA528"/>
    <mergeCell ref="A536:B536"/>
    <mergeCell ref="D536:H536"/>
    <mergeCell ref="Q536:R536"/>
    <mergeCell ref="T536:X536"/>
    <mergeCell ref="A537:B539"/>
    <mergeCell ref="C537:D537"/>
    <mergeCell ref="E537:F537"/>
    <mergeCell ref="H537:J537"/>
    <mergeCell ref="Q537:R539"/>
    <mergeCell ref="I528:J528"/>
    <mergeCell ref="K528:L528"/>
    <mergeCell ref="M528:N528"/>
    <mergeCell ref="Q528:U528"/>
    <mergeCell ref="V528:W528"/>
    <mergeCell ref="X528:Y528"/>
    <mergeCell ref="D535:H535"/>
    <mergeCell ref="I535:J536"/>
    <mergeCell ref="K535:N536"/>
    <mergeCell ref="T535:X535"/>
    <mergeCell ref="Y535:Z536"/>
    <mergeCell ref="AA535:AD536"/>
    <mergeCell ref="AC528:AD528"/>
    <mergeCell ref="N529:N532"/>
    <mergeCell ref="AB529:AC532"/>
    <mergeCell ref="D534:K534"/>
    <mergeCell ref="L534:N534"/>
    <mergeCell ref="Q534:S534"/>
    <mergeCell ref="T534:Z534"/>
    <mergeCell ref="AA534:AC534"/>
    <mergeCell ref="A528:F528"/>
    <mergeCell ref="G528:H528"/>
    <mergeCell ref="AB524:AD524"/>
    <mergeCell ref="C525:D525"/>
    <mergeCell ref="E525:G525"/>
    <mergeCell ref="H525:I525"/>
    <mergeCell ref="J525:K525"/>
    <mergeCell ref="L525:N525"/>
    <mergeCell ref="A523:B526"/>
    <mergeCell ref="J524:K524"/>
    <mergeCell ref="L524:N524"/>
    <mergeCell ref="S524:T524"/>
    <mergeCell ref="U524:W524"/>
    <mergeCell ref="X524:Y524"/>
    <mergeCell ref="S527:T527"/>
    <mergeCell ref="U527:W527"/>
    <mergeCell ref="X527:AA527"/>
    <mergeCell ref="AB527:AD527"/>
    <mergeCell ref="C526:D526"/>
    <mergeCell ref="E526:G526"/>
    <mergeCell ref="H526:I526"/>
    <mergeCell ref="J526:K526"/>
    <mergeCell ref="L526:N526"/>
    <mergeCell ref="S526:T526"/>
    <mergeCell ref="C524:D524"/>
    <mergeCell ref="E524:G524"/>
    <mergeCell ref="H524:I524"/>
    <mergeCell ref="AB526:AD526"/>
    <mergeCell ref="A527:B527"/>
    <mergeCell ref="C527:D527"/>
    <mergeCell ref="E527:G527"/>
    <mergeCell ref="H527:K527"/>
    <mergeCell ref="L527:N527"/>
    <mergeCell ref="Q527:R527"/>
    <mergeCell ref="L523:N523"/>
    <mergeCell ref="Q523:R526"/>
    <mergeCell ref="U523:W523"/>
    <mergeCell ref="X523:Y523"/>
    <mergeCell ref="Z523:AA523"/>
    <mergeCell ref="AB523:AD523"/>
    <mergeCell ref="U526:W526"/>
    <mergeCell ref="X526:Y526"/>
    <mergeCell ref="Z526:AA526"/>
    <mergeCell ref="Z524:AA524"/>
    <mergeCell ref="AB525:AD525"/>
    <mergeCell ref="AA521:AD521"/>
    <mergeCell ref="C522:G522"/>
    <mergeCell ref="H522:J522"/>
    <mergeCell ref="K522:N522"/>
    <mergeCell ref="S522:W522"/>
    <mergeCell ref="X522:Z522"/>
    <mergeCell ref="AA522:AD522"/>
    <mergeCell ref="E523:G523"/>
    <mergeCell ref="H523:I523"/>
    <mergeCell ref="D518:H518"/>
    <mergeCell ref="I518:J519"/>
    <mergeCell ref="K518:N519"/>
    <mergeCell ref="T518:X518"/>
    <mergeCell ref="Y518:Z519"/>
    <mergeCell ref="S525:T525"/>
    <mergeCell ref="U525:W525"/>
    <mergeCell ref="X525:Y525"/>
    <mergeCell ref="Z525:AA525"/>
    <mergeCell ref="J523:K523"/>
    <mergeCell ref="U520:V520"/>
    <mergeCell ref="X520:Z520"/>
    <mergeCell ref="C521:G521"/>
    <mergeCell ref="H521:J521"/>
    <mergeCell ref="K521:N521"/>
    <mergeCell ref="S521:W521"/>
    <mergeCell ref="X521:Z521"/>
    <mergeCell ref="Q511:U511"/>
    <mergeCell ref="V511:W511"/>
    <mergeCell ref="X511:Y511"/>
    <mergeCell ref="Z511:AA511"/>
    <mergeCell ref="A520:B522"/>
    <mergeCell ref="C520:D520"/>
    <mergeCell ref="E520:F520"/>
    <mergeCell ref="H520:J520"/>
    <mergeCell ref="Q520:R522"/>
    <mergeCell ref="S520:T520"/>
    <mergeCell ref="D517:K517"/>
    <mergeCell ref="L517:N517"/>
    <mergeCell ref="Q517:S517"/>
    <mergeCell ref="T517:Z517"/>
    <mergeCell ref="AA517:AC517"/>
    <mergeCell ref="A511:F511"/>
    <mergeCell ref="G511:H511"/>
    <mergeCell ref="I511:J511"/>
    <mergeCell ref="K511:L511"/>
    <mergeCell ref="M511:N511"/>
    <mergeCell ref="AA518:AD519"/>
    <mergeCell ref="A519:B519"/>
    <mergeCell ref="D519:H519"/>
    <mergeCell ref="Q519:R519"/>
    <mergeCell ref="T519:X519"/>
    <mergeCell ref="AC511:AD511"/>
    <mergeCell ref="N512:N515"/>
    <mergeCell ref="AB512:AC515"/>
    <mergeCell ref="A516:N516"/>
    <mergeCell ref="Q516:AC516"/>
    <mergeCell ref="AB507:AD507"/>
    <mergeCell ref="C508:D508"/>
    <mergeCell ref="E508:G508"/>
    <mergeCell ref="H508:I508"/>
    <mergeCell ref="J508:K508"/>
    <mergeCell ref="L508:N508"/>
    <mergeCell ref="A506:B509"/>
    <mergeCell ref="J507:K507"/>
    <mergeCell ref="L507:N507"/>
    <mergeCell ref="S507:T507"/>
    <mergeCell ref="U507:W507"/>
    <mergeCell ref="X507:Y507"/>
    <mergeCell ref="S510:T510"/>
    <mergeCell ref="U510:W510"/>
    <mergeCell ref="X510:AA510"/>
    <mergeCell ref="AB510:AD510"/>
    <mergeCell ref="C509:D509"/>
    <mergeCell ref="E509:G509"/>
    <mergeCell ref="H509:I509"/>
    <mergeCell ref="J509:K509"/>
    <mergeCell ref="L509:N509"/>
    <mergeCell ref="S509:T509"/>
    <mergeCell ref="C507:D507"/>
    <mergeCell ref="E507:G507"/>
    <mergeCell ref="H507:I507"/>
    <mergeCell ref="AB509:AD509"/>
    <mergeCell ref="A510:B510"/>
    <mergeCell ref="C510:D510"/>
    <mergeCell ref="E510:G510"/>
    <mergeCell ref="H510:K510"/>
    <mergeCell ref="L510:N510"/>
    <mergeCell ref="Q510:R510"/>
    <mergeCell ref="L506:N506"/>
    <mergeCell ref="Q506:R509"/>
    <mergeCell ref="U506:W506"/>
    <mergeCell ref="X506:Y506"/>
    <mergeCell ref="Z506:AA506"/>
    <mergeCell ref="AB506:AD506"/>
    <mergeCell ref="U509:W509"/>
    <mergeCell ref="X509:Y509"/>
    <mergeCell ref="Z509:AA509"/>
    <mergeCell ref="Z507:AA507"/>
    <mergeCell ref="Z508:AA508"/>
    <mergeCell ref="AB508:AD508"/>
    <mergeCell ref="AA504:AD504"/>
    <mergeCell ref="C505:G505"/>
    <mergeCell ref="H505:J505"/>
    <mergeCell ref="K505:N505"/>
    <mergeCell ref="S505:W505"/>
    <mergeCell ref="X505:Z505"/>
    <mergeCell ref="AA505:AD505"/>
    <mergeCell ref="E506:G506"/>
    <mergeCell ref="A502:B502"/>
    <mergeCell ref="D502:H502"/>
    <mergeCell ref="Q502:R502"/>
    <mergeCell ref="T502:X502"/>
    <mergeCell ref="A495:F495"/>
    <mergeCell ref="S508:T508"/>
    <mergeCell ref="U508:W508"/>
    <mergeCell ref="X508:Y508"/>
    <mergeCell ref="H506:I506"/>
    <mergeCell ref="J506:K506"/>
    <mergeCell ref="D501:H501"/>
    <mergeCell ref="I501:J502"/>
    <mergeCell ref="K501:N502"/>
    <mergeCell ref="T501:X501"/>
    <mergeCell ref="Y501:Z502"/>
    <mergeCell ref="AA501:AD502"/>
    <mergeCell ref="AC495:AD495"/>
    <mergeCell ref="A499:N499"/>
    <mergeCell ref="Q499:AC499"/>
    <mergeCell ref="D500:K500"/>
    <mergeCell ref="L500:N500"/>
    <mergeCell ref="Q500:S500"/>
    <mergeCell ref="T500:Z500"/>
    <mergeCell ref="AA500:AC500"/>
    <mergeCell ref="U503:V503"/>
    <mergeCell ref="X503:Z503"/>
    <mergeCell ref="C504:G504"/>
    <mergeCell ref="H504:J504"/>
    <mergeCell ref="K504:N504"/>
    <mergeCell ref="S504:W504"/>
    <mergeCell ref="X504:Z504"/>
    <mergeCell ref="A503:B505"/>
    <mergeCell ref="C503:D503"/>
    <mergeCell ref="E503:F503"/>
    <mergeCell ref="H503:J503"/>
    <mergeCell ref="Q503:R505"/>
    <mergeCell ref="S503:T503"/>
    <mergeCell ref="X490:Y490"/>
    <mergeCell ref="Z490:AA490"/>
    <mergeCell ref="AB490:AD490"/>
    <mergeCell ref="C491:D491"/>
    <mergeCell ref="E491:G491"/>
    <mergeCell ref="H491:I491"/>
    <mergeCell ref="U493:W493"/>
    <mergeCell ref="X493:Y493"/>
    <mergeCell ref="Z493:AA493"/>
    <mergeCell ref="A490:B493"/>
    <mergeCell ref="J491:K491"/>
    <mergeCell ref="L491:N491"/>
    <mergeCell ref="S491:T491"/>
    <mergeCell ref="L490:N490"/>
    <mergeCell ref="Q490:R493"/>
    <mergeCell ref="U490:W490"/>
    <mergeCell ref="S494:T494"/>
    <mergeCell ref="U494:W494"/>
    <mergeCell ref="X494:AA494"/>
    <mergeCell ref="AB494:AD494"/>
    <mergeCell ref="C493:D493"/>
    <mergeCell ref="E493:G493"/>
    <mergeCell ref="H493:I493"/>
    <mergeCell ref="J493:K493"/>
    <mergeCell ref="L493:N493"/>
    <mergeCell ref="S493:T493"/>
    <mergeCell ref="A494:B494"/>
    <mergeCell ref="C494:D494"/>
    <mergeCell ref="E494:G494"/>
    <mergeCell ref="H494:K494"/>
    <mergeCell ref="L494:N494"/>
    <mergeCell ref="Q494:R494"/>
    <mergeCell ref="V495:W495"/>
    <mergeCell ref="X495:Y495"/>
    <mergeCell ref="Z495:AA495"/>
    <mergeCell ref="AB493:AD493"/>
    <mergeCell ref="X487:Z487"/>
    <mergeCell ref="C488:G488"/>
    <mergeCell ref="H488:J488"/>
    <mergeCell ref="K488:N488"/>
    <mergeCell ref="S488:W488"/>
    <mergeCell ref="X488:Z488"/>
    <mergeCell ref="J490:K490"/>
    <mergeCell ref="Z491:AA491"/>
    <mergeCell ref="AA485:AD486"/>
    <mergeCell ref="U491:W491"/>
    <mergeCell ref="X491:Y491"/>
    <mergeCell ref="G495:H495"/>
    <mergeCell ref="I495:J495"/>
    <mergeCell ref="K495:L495"/>
    <mergeCell ref="M495:N495"/>
    <mergeCell ref="Q495:U495"/>
    <mergeCell ref="AB492:AD492"/>
    <mergeCell ref="AA488:AD488"/>
    <mergeCell ref="C489:G489"/>
    <mergeCell ref="H489:J489"/>
    <mergeCell ref="K489:N489"/>
    <mergeCell ref="S489:W489"/>
    <mergeCell ref="X489:Z489"/>
    <mergeCell ref="AA489:AD489"/>
    <mergeCell ref="E490:G490"/>
    <mergeCell ref="H490:I490"/>
    <mergeCell ref="AB491:AD491"/>
    <mergeCell ref="C492:D492"/>
    <mergeCell ref="E492:G492"/>
    <mergeCell ref="H492:I492"/>
    <mergeCell ref="J492:K492"/>
    <mergeCell ref="L492:N492"/>
    <mergeCell ref="S492:T492"/>
    <mergeCell ref="U492:W492"/>
    <mergeCell ref="X492:Y492"/>
    <mergeCell ref="Z492:AA492"/>
    <mergeCell ref="V478:W478"/>
    <mergeCell ref="X478:Y478"/>
    <mergeCell ref="Z478:AA478"/>
    <mergeCell ref="D485:H485"/>
    <mergeCell ref="I485:J486"/>
    <mergeCell ref="K485:N486"/>
    <mergeCell ref="T485:X485"/>
    <mergeCell ref="Y485:Z486"/>
    <mergeCell ref="A478:F478"/>
    <mergeCell ref="G478:H478"/>
    <mergeCell ref="I478:J478"/>
    <mergeCell ref="K478:L478"/>
    <mergeCell ref="M478:N478"/>
    <mergeCell ref="Q478:U478"/>
    <mergeCell ref="A483:N483"/>
    <mergeCell ref="Q483:AC483"/>
    <mergeCell ref="D484:K484"/>
    <mergeCell ref="L484:N484"/>
    <mergeCell ref="Q484:S484"/>
    <mergeCell ref="T484:Z484"/>
    <mergeCell ref="AA484:AC484"/>
    <mergeCell ref="U477:W477"/>
    <mergeCell ref="X477:AA477"/>
    <mergeCell ref="AB477:AD477"/>
    <mergeCell ref="A486:B486"/>
    <mergeCell ref="D486:H486"/>
    <mergeCell ref="Q486:R486"/>
    <mergeCell ref="T486:X486"/>
    <mergeCell ref="AC478:AD478"/>
    <mergeCell ref="N479:N482"/>
    <mergeCell ref="AB479:AC482"/>
    <mergeCell ref="C477:D477"/>
    <mergeCell ref="E477:G477"/>
    <mergeCell ref="H477:K477"/>
    <mergeCell ref="L477:N477"/>
    <mergeCell ref="Q477:R477"/>
    <mergeCell ref="S477:T477"/>
    <mergeCell ref="Z475:AA475"/>
    <mergeCell ref="AB475:AD475"/>
    <mergeCell ref="A487:B489"/>
    <mergeCell ref="C487:D487"/>
    <mergeCell ref="E487:F487"/>
    <mergeCell ref="H487:J487"/>
    <mergeCell ref="Q487:R489"/>
    <mergeCell ref="S487:T487"/>
    <mergeCell ref="U487:V487"/>
    <mergeCell ref="A477:B477"/>
    <mergeCell ref="Z474:AA474"/>
    <mergeCell ref="AB474:AD474"/>
    <mergeCell ref="C475:D475"/>
    <mergeCell ref="E475:G475"/>
    <mergeCell ref="H475:I475"/>
    <mergeCell ref="J475:K475"/>
    <mergeCell ref="L475:N475"/>
    <mergeCell ref="S475:T475"/>
    <mergeCell ref="U475:W475"/>
    <mergeCell ref="X475:Y475"/>
    <mergeCell ref="S476:T476"/>
    <mergeCell ref="U476:W476"/>
    <mergeCell ref="X476:Y476"/>
    <mergeCell ref="Z476:AA476"/>
    <mergeCell ref="A473:B476"/>
    <mergeCell ref="J474:K474"/>
    <mergeCell ref="L474:N474"/>
    <mergeCell ref="S474:T474"/>
    <mergeCell ref="U474:W474"/>
    <mergeCell ref="X474:Y474"/>
    <mergeCell ref="AB473:AD473"/>
    <mergeCell ref="C474:D474"/>
    <mergeCell ref="E474:G474"/>
    <mergeCell ref="H474:I474"/>
    <mergeCell ref="AB476:AD476"/>
    <mergeCell ref="C476:D476"/>
    <mergeCell ref="E476:G476"/>
    <mergeCell ref="H476:I476"/>
    <mergeCell ref="J476:K476"/>
    <mergeCell ref="L476:N476"/>
    <mergeCell ref="X472:Z472"/>
    <mergeCell ref="AA472:AD472"/>
    <mergeCell ref="E473:G473"/>
    <mergeCell ref="H473:I473"/>
    <mergeCell ref="J473:K473"/>
    <mergeCell ref="L473:N473"/>
    <mergeCell ref="Q473:R476"/>
    <mergeCell ref="U473:W473"/>
    <mergeCell ref="X473:Y473"/>
    <mergeCell ref="Z473:AA473"/>
    <mergeCell ref="A469:B469"/>
    <mergeCell ref="D469:H469"/>
    <mergeCell ref="Q469:R469"/>
    <mergeCell ref="T469:X469"/>
    <mergeCell ref="A462:F462"/>
    <mergeCell ref="AA471:AD471"/>
    <mergeCell ref="D468:H468"/>
    <mergeCell ref="I468:J469"/>
    <mergeCell ref="K468:N469"/>
    <mergeCell ref="T468:X468"/>
    <mergeCell ref="Y468:Z469"/>
    <mergeCell ref="AA468:AD469"/>
    <mergeCell ref="AC462:AD462"/>
    <mergeCell ref="A466:N466"/>
    <mergeCell ref="Q466:AC466"/>
    <mergeCell ref="D467:K467"/>
    <mergeCell ref="L467:N467"/>
    <mergeCell ref="Q467:S467"/>
    <mergeCell ref="T467:Z467"/>
    <mergeCell ref="AA467:AC467"/>
    <mergeCell ref="U470:V470"/>
    <mergeCell ref="X470:Z470"/>
    <mergeCell ref="C471:G471"/>
    <mergeCell ref="H471:J471"/>
    <mergeCell ref="K471:N471"/>
    <mergeCell ref="S471:W471"/>
    <mergeCell ref="X471:Z471"/>
    <mergeCell ref="A470:B472"/>
    <mergeCell ref="C470:D470"/>
    <mergeCell ref="E470:F470"/>
    <mergeCell ref="H470:J470"/>
    <mergeCell ref="Q470:R472"/>
    <mergeCell ref="S470:T470"/>
    <mergeCell ref="C472:G472"/>
    <mergeCell ref="H472:J472"/>
    <mergeCell ref="K472:N472"/>
    <mergeCell ref="S472:W472"/>
    <mergeCell ref="X457:Y457"/>
    <mergeCell ref="Z457:AA457"/>
    <mergeCell ref="AB457:AD457"/>
    <mergeCell ref="C458:D458"/>
    <mergeCell ref="E458:G458"/>
    <mergeCell ref="H458:I458"/>
    <mergeCell ref="U460:W460"/>
    <mergeCell ref="X460:Y460"/>
    <mergeCell ref="Z460:AA460"/>
    <mergeCell ref="A457:B460"/>
    <mergeCell ref="J458:K458"/>
    <mergeCell ref="L458:N458"/>
    <mergeCell ref="S458:T458"/>
    <mergeCell ref="L457:N457"/>
    <mergeCell ref="Q457:R460"/>
    <mergeCell ref="U457:W457"/>
    <mergeCell ref="S461:T461"/>
    <mergeCell ref="U461:W461"/>
    <mergeCell ref="X461:AA461"/>
    <mergeCell ref="AB461:AD461"/>
    <mergeCell ref="C460:D460"/>
    <mergeCell ref="E460:G460"/>
    <mergeCell ref="H460:I460"/>
    <mergeCell ref="J460:K460"/>
    <mergeCell ref="L460:N460"/>
    <mergeCell ref="S460:T460"/>
    <mergeCell ref="A461:B461"/>
    <mergeCell ref="C461:D461"/>
    <mergeCell ref="E461:G461"/>
    <mergeCell ref="H461:K461"/>
    <mergeCell ref="L461:N461"/>
    <mergeCell ref="Q461:R461"/>
    <mergeCell ref="V462:W462"/>
    <mergeCell ref="X462:Y462"/>
    <mergeCell ref="Z462:AA462"/>
    <mergeCell ref="AB460:AD460"/>
    <mergeCell ref="X454:Z454"/>
    <mergeCell ref="C455:G455"/>
    <mergeCell ref="H455:J455"/>
    <mergeCell ref="K455:N455"/>
    <mergeCell ref="S455:W455"/>
    <mergeCell ref="X455:Z455"/>
    <mergeCell ref="J457:K457"/>
    <mergeCell ref="Z458:AA458"/>
    <mergeCell ref="AA452:AD453"/>
    <mergeCell ref="U458:W458"/>
    <mergeCell ref="X458:Y458"/>
    <mergeCell ref="G462:H462"/>
    <mergeCell ref="I462:J462"/>
    <mergeCell ref="K462:L462"/>
    <mergeCell ref="M462:N462"/>
    <mergeCell ref="Q462:U462"/>
    <mergeCell ref="AB459:AD459"/>
    <mergeCell ref="AA455:AD455"/>
    <mergeCell ref="C456:G456"/>
    <mergeCell ref="H456:J456"/>
    <mergeCell ref="K456:N456"/>
    <mergeCell ref="S456:W456"/>
    <mergeCell ref="X456:Z456"/>
    <mergeCell ref="AA456:AD456"/>
    <mergeCell ref="E457:G457"/>
    <mergeCell ref="H457:I457"/>
    <mergeCell ref="AB458:AD458"/>
    <mergeCell ref="C459:D459"/>
    <mergeCell ref="E459:G459"/>
    <mergeCell ref="H459:I459"/>
    <mergeCell ref="J459:K459"/>
    <mergeCell ref="L459:N459"/>
    <mergeCell ref="S459:T459"/>
    <mergeCell ref="U459:W459"/>
    <mergeCell ref="X459:Y459"/>
    <mergeCell ref="Z459:AA459"/>
    <mergeCell ref="V445:W445"/>
    <mergeCell ref="X445:Y445"/>
    <mergeCell ref="Z445:AA445"/>
    <mergeCell ref="D452:H452"/>
    <mergeCell ref="I452:J453"/>
    <mergeCell ref="K452:N453"/>
    <mergeCell ref="T452:X452"/>
    <mergeCell ref="Y452:Z453"/>
    <mergeCell ref="A445:F445"/>
    <mergeCell ref="G445:H445"/>
    <mergeCell ref="I445:J445"/>
    <mergeCell ref="K445:L445"/>
    <mergeCell ref="M445:N445"/>
    <mergeCell ref="Q445:U445"/>
    <mergeCell ref="A450:N450"/>
    <mergeCell ref="Q450:AC450"/>
    <mergeCell ref="D451:K451"/>
    <mergeCell ref="L451:N451"/>
    <mergeCell ref="Q451:S451"/>
    <mergeCell ref="T451:Z451"/>
    <mergeCell ref="AA451:AC451"/>
    <mergeCell ref="U444:W444"/>
    <mergeCell ref="X444:AA444"/>
    <mergeCell ref="AB444:AD444"/>
    <mergeCell ref="A453:B453"/>
    <mergeCell ref="D453:H453"/>
    <mergeCell ref="Q453:R453"/>
    <mergeCell ref="T453:X453"/>
    <mergeCell ref="AC445:AD445"/>
    <mergeCell ref="N446:N449"/>
    <mergeCell ref="AB446:AC449"/>
    <mergeCell ref="C444:D444"/>
    <mergeCell ref="E444:G444"/>
    <mergeCell ref="H444:K444"/>
    <mergeCell ref="L444:N444"/>
    <mergeCell ref="Q444:R444"/>
    <mergeCell ref="S444:T444"/>
    <mergeCell ref="Z442:AA442"/>
    <mergeCell ref="AB442:AD442"/>
    <mergeCell ref="A454:B456"/>
    <mergeCell ref="C454:D454"/>
    <mergeCell ref="E454:F454"/>
    <mergeCell ref="H454:J454"/>
    <mergeCell ref="Q454:R456"/>
    <mergeCell ref="S454:T454"/>
    <mergeCell ref="U454:V454"/>
    <mergeCell ref="A444:B444"/>
    <mergeCell ref="Z441:AA441"/>
    <mergeCell ref="AB441:AD441"/>
    <mergeCell ref="C442:D442"/>
    <mergeCell ref="E442:G442"/>
    <mergeCell ref="H442:I442"/>
    <mergeCell ref="J442:K442"/>
    <mergeCell ref="L442:N442"/>
    <mergeCell ref="S442:T442"/>
    <mergeCell ref="U442:W442"/>
    <mergeCell ref="X442:Y442"/>
    <mergeCell ref="S443:T443"/>
    <mergeCell ref="U443:W443"/>
    <mergeCell ref="X443:Y443"/>
    <mergeCell ref="Z443:AA443"/>
    <mergeCell ref="A440:B443"/>
    <mergeCell ref="J441:K441"/>
    <mergeCell ref="L441:N441"/>
    <mergeCell ref="S441:T441"/>
    <mergeCell ref="U441:W441"/>
    <mergeCell ref="X441:Y441"/>
    <mergeCell ref="AB440:AD440"/>
    <mergeCell ref="C441:D441"/>
    <mergeCell ref="E441:G441"/>
    <mergeCell ref="H441:I441"/>
    <mergeCell ref="AB443:AD443"/>
    <mergeCell ref="C443:D443"/>
    <mergeCell ref="E443:G443"/>
    <mergeCell ref="H443:I443"/>
    <mergeCell ref="J443:K443"/>
    <mergeCell ref="L443:N443"/>
    <mergeCell ref="X439:Z439"/>
    <mergeCell ref="AA439:AD439"/>
    <mergeCell ref="E440:G440"/>
    <mergeCell ref="H440:I440"/>
    <mergeCell ref="J440:K440"/>
    <mergeCell ref="L440:N440"/>
    <mergeCell ref="Q440:R443"/>
    <mergeCell ref="U440:W440"/>
    <mergeCell ref="X440:Y440"/>
    <mergeCell ref="Z440:AA440"/>
    <mergeCell ref="A436:B436"/>
    <mergeCell ref="D436:H436"/>
    <mergeCell ref="Q436:R436"/>
    <mergeCell ref="T436:X436"/>
    <mergeCell ref="A429:F429"/>
    <mergeCell ref="AA438:AD438"/>
    <mergeCell ref="D435:H435"/>
    <mergeCell ref="I435:J436"/>
    <mergeCell ref="K435:N436"/>
    <mergeCell ref="T435:X435"/>
    <mergeCell ref="Y435:Z436"/>
    <mergeCell ref="AA435:AD436"/>
    <mergeCell ref="AC429:AD429"/>
    <mergeCell ref="A433:N433"/>
    <mergeCell ref="Q433:AC433"/>
    <mergeCell ref="D434:K434"/>
    <mergeCell ref="L434:N434"/>
    <mergeCell ref="Q434:S434"/>
    <mergeCell ref="T434:Z434"/>
    <mergeCell ref="AA434:AC434"/>
    <mergeCell ref="U437:V437"/>
    <mergeCell ref="X437:Z437"/>
    <mergeCell ref="C438:G438"/>
    <mergeCell ref="H438:J438"/>
    <mergeCell ref="K438:N438"/>
    <mergeCell ref="S438:W438"/>
    <mergeCell ref="X438:Z438"/>
    <mergeCell ref="A437:B439"/>
    <mergeCell ref="C437:D437"/>
    <mergeCell ref="E437:F437"/>
    <mergeCell ref="H437:J437"/>
    <mergeCell ref="Q437:R439"/>
    <mergeCell ref="S437:T437"/>
    <mergeCell ref="C439:G439"/>
    <mergeCell ref="H439:J439"/>
    <mergeCell ref="K439:N439"/>
    <mergeCell ref="S439:W439"/>
    <mergeCell ref="X424:Y424"/>
    <mergeCell ref="Z424:AA424"/>
    <mergeCell ref="AB424:AD424"/>
    <mergeCell ref="C425:D425"/>
    <mergeCell ref="E425:G425"/>
    <mergeCell ref="H425:I425"/>
    <mergeCell ref="U427:W427"/>
    <mergeCell ref="X427:Y427"/>
    <mergeCell ref="Z427:AA427"/>
    <mergeCell ref="A424:B427"/>
    <mergeCell ref="J425:K425"/>
    <mergeCell ref="L425:N425"/>
    <mergeCell ref="S425:T425"/>
    <mergeCell ref="L424:N424"/>
    <mergeCell ref="Q424:R427"/>
    <mergeCell ref="U424:W424"/>
    <mergeCell ref="S428:T428"/>
    <mergeCell ref="U428:W428"/>
    <mergeCell ref="X428:AA428"/>
    <mergeCell ref="AB428:AD428"/>
    <mergeCell ref="C427:D427"/>
    <mergeCell ref="E427:G427"/>
    <mergeCell ref="H427:I427"/>
    <mergeCell ref="J427:K427"/>
    <mergeCell ref="L427:N427"/>
    <mergeCell ref="S427:T427"/>
    <mergeCell ref="A428:B428"/>
    <mergeCell ref="C428:D428"/>
    <mergeCell ref="E428:G428"/>
    <mergeCell ref="H428:K428"/>
    <mergeCell ref="L428:N428"/>
    <mergeCell ref="Q428:R428"/>
    <mergeCell ref="V429:W429"/>
    <mergeCell ref="X429:Y429"/>
    <mergeCell ref="Z429:AA429"/>
    <mergeCell ref="AB427:AD427"/>
    <mergeCell ref="X421:Z421"/>
    <mergeCell ref="C422:G422"/>
    <mergeCell ref="H422:J422"/>
    <mergeCell ref="K422:N422"/>
    <mergeCell ref="S422:W422"/>
    <mergeCell ref="X422:Z422"/>
    <mergeCell ref="J424:K424"/>
    <mergeCell ref="Z425:AA425"/>
    <mergeCell ref="AA419:AD420"/>
    <mergeCell ref="U425:W425"/>
    <mergeCell ref="X425:Y425"/>
    <mergeCell ref="G429:H429"/>
    <mergeCell ref="I429:J429"/>
    <mergeCell ref="K429:L429"/>
    <mergeCell ref="M429:N429"/>
    <mergeCell ref="Q429:U429"/>
    <mergeCell ref="AB426:AD426"/>
    <mergeCell ref="AA422:AD422"/>
    <mergeCell ref="C423:G423"/>
    <mergeCell ref="H423:J423"/>
    <mergeCell ref="K423:N423"/>
    <mergeCell ref="S423:W423"/>
    <mergeCell ref="X423:Z423"/>
    <mergeCell ref="AA423:AD423"/>
    <mergeCell ref="E424:G424"/>
    <mergeCell ref="H424:I424"/>
    <mergeCell ref="AB425:AD425"/>
    <mergeCell ref="C426:D426"/>
    <mergeCell ref="E426:G426"/>
    <mergeCell ref="H426:I426"/>
    <mergeCell ref="J426:K426"/>
    <mergeCell ref="L426:N426"/>
    <mergeCell ref="S426:T426"/>
    <mergeCell ref="U426:W426"/>
    <mergeCell ref="X426:Y426"/>
    <mergeCell ref="Z426:AA426"/>
    <mergeCell ref="V412:W412"/>
    <mergeCell ref="X412:Y412"/>
    <mergeCell ref="Z412:AA412"/>
    <mergeCell ref="D419:H419"/>
    <mergeCell ref="I419:J420"/>
    <mergeCell ref="K419:N420"/>
    <mergeCell ref="T419:X419"/>
    <mergeCell ref="Y419:Z420"/>
    <mergeCell ref="A412:F412"/>
    <mergeCell ref="G412:H412"/>
    <mergeCell ref="I412:J412"/>
    <mergeCell ref="K412:L412"/>
    <mergeCell ref="M412:N412"/>
    <mergeCell ref="Q412:U412"/>
    <mergeCell ref="AB413:AC416"/>
    <mergeCell ref="A417:N417"/>
    <mergeCell ref="Q417:AC417"/>
    <mergeCell ref="D418:K418"/>
    <mergeCell ref="L418:N418"/>
    <mergeCell ref="Q418:S418"/>
    <mergeCell ref="T418:Z418"/>
    <mergeCell ref="AA418:AC418"/>
    <mergeCell ref="S411:T411"/>
    <mergeCell ref="U411:W411"/>
    <mergeCell ref="X411:AA411"/>
    <mergeCell ref="AB411:AD411"/>
    <mergeCell ref="A420:B420"/>
    <mergeCell ref="D420:H420"/>
    <mergeCell ref="Q420:R420"/>
    <mergeCell ref="T420:X420"/>
    <mergeCell ref="AC412:AD412"/>
    <mergeCell ref="N413:N416"/>
    <mergeCell ref="A411:B411"/>
    <mergeCell ref="C411:D411"/>
    <mergeCell ref="E411:G411"/>
    <mergeCell ref="H411:K411"/>
    <mergeCell ref="L411:N411"/>
    <mergeCell ref="Q411:R411"/>
    <mergeCell ref="X409:Y409"/>
    <mergeCell ref="Z409:AA409"/>
    <mergeCell ref="AB409:AD409"/>
    <mergeCell ref="A421:B423"/>
    <mergeCell ref="C421:D421"/>
    <mergeCell ref="E421:F421"/>
    <mergeCell ref="H421:J421"/>
    <mergeCell ref="Q421:R423"/>
    <mergeCell ref="S421:T421"/>
    <mergeCell ref="U421:V421"/>
    <mergeCell ref="A407:B410"/>
    <mergeCell ref="J408:K408"/>
    <mergeCell ref="L408:N408"/>
    <mergeCell ref="S408:T408"/>
    <mergeCell ref="U408:W408"/>
    <mergeCell ref="X408:Y408"/>
    <mergeCell ref="C409:D409"/>
    <mergeCell ref="E409:G409"/>
    <mergeCell ref="H409:I409"/>
    <mergeCell ref="J409:K409"/>
    <mergeCell ref="AB410:AD410"/>
    <mergeCell ref="C410:D410"/>
    <mergeCell ref="E410:G410"/>
    <mergeCell ref="H410:I410"/>
    <mergeCell ref="J410:K410"/>
    <mergeCell ref="L410:N410"/>
    <mergeCell ref="S410:T410"/>
    <mergeCell ref="U410:W410"/>
    <mergeCell ref="X410:Y410"/>
    <mergeCell ref="Z410:AA410"/>
    <mergeCell ref="X407:Y407"/>
    <mergeCell ref="Z407:AA407"/>
    <mergeCell ref="AB407:AD407"/>
    <mergeCell ref="C408:D408"/>
    <mergeCell ref="E408:G408"/>
    <mergeCell ref="H408:I408"/>
    <mergeCell ref="Z408:AA408"/>
    <mergeCell ref="AB408:AD408"/>
    <mergeCell ref="E407:G407"/>
    <mergeCell ref="H407:I407"/>
    <mergeCell ref="J407:K407"/>
    <mergeCell ref="L407:N407"/>
    <mergeCell ref="Q407:R410"/>
    <mergeCell ref="U407:W407"/>
    <mergeCell ref="L409:N409"/>
    <mergeCell ref="S409:T409"/>
    <mergeCell ref="U409:W409"/>
    <mergeCell ref="C406:G406"/>
    <mergeCell ref="H406:J406"/>
    <mergeCell ref="K406:N406"/>
    <mergeCell ref="S406:W406"/>
    <mergeCell ref="X406:Z406"/>
    <mergeCell ref="AA406:AD406"/>
    <mergeCell ref="A403:B403"/>
    <mergeCell ref="D403:H403"/>
    <mergeCell ref="Q403:R403"/>
    <mergeCell ref="T403:X403"/>
    <mergeCell ref="A396:F396"/>
    <mergeCell ref="AA405:AD405"/>
    <mergeCell ref="D402:H402"/>
    <mergeCell ref="I402:J403"/>
    <mergeCell ref="K402:N403"/>
    <mergeCell ref="T402:X402"/>
    <mergeCell ref="Y402:Z403"/>
    <mergeCell ref="AA402:AD403"/>
    <mergeCell ref="AC396:AD396"/>
    <mergeCell ref="A400:N400"/>
    <mergeCell ref="Q400:AC400"/>
    <mergeCell ref="D401:K401"/>
    <mergeCell ref="L401:N401"/>
    <mergeCell ref="Q401:S401"/>
    <mergeCell ref="T401:Z401"/>
    <mergeCell ref="AA401:AC401"/>
    <mergeCell ref="U404:V404"/>
    <mergeCell ref="X404:Z404"/>
    <mergeCell ref="C405:G405"/>
    <mergeCell ref="H405:J405"/>
    <mergeCell ref="K405:N405"/>
    <mergeCell ref="S405:W405"/>
    <mergeCell ref="X405:Z405"/>
    <mergeCell ref="A391:B394"/>
    <mergeCell ref="J392:K392"/>
    <mergeCell ref="L392:N392"/>
    <mergeCell ref="S392:T392"/>
    <mergeCell ref="A404:B406"/>
    <mergeCell ref="C404:D404"/>
    <mergeCell ref="E404:F404"/>
    <mergeCell ref="H404:J404"/>
    <mergeCell ref="Q404:R406"/>
    <mergeCell ref="S404:T404"/>
    <mergeCell ref="U395:W395"/>
    <mergeCell ref="X395:AA395"/>
    <mergeCell ref="AB395:AD395"/>
    <mergeCell ref="C394:D394"/>
    <mergeCell ref="E394:G394"/>
    <mergeCell ref="H394:I394"/>
    <mergeCell ref="J394:K394"/>
    <mergeCell ref="L394:N394"/>
    <mergeCell ref="S394:T394"/>
    <mergeCell ref="U394:W394"/>
    <mergeCell ref="X396:Y396"/>
    <mergeCell ref="Z396:AA396"/>
    <mergeCell ref="AB394:AD394"/>
    <mergeCell ref="A395:B395"/>
    <mergeCell ref="C395:D395"/>
    <mergeCell ref="E395:G395"/>
    <mergeCell ref="H395:K395"/>
    <mergeCell ref="L395:N395"/>
    <mergeCell ref="Q395:R395"/>
    <mergeCell ref="S395:T395"/>
    <mergeCell ref="G396:H396"/>
    <mergeCell ref="I396:J396"/>
    <mergeCell ref="K396:L396"/>
    <mergeCell ref="M396:N396"/>
    <mergeCell ref="Q396:U396"/>
    <mergeCell ref="V396:W396"/>
    <mergeCell ref="AB391:AD391"/>
    <mergeCell ref="C392:D392"/>
    <mergeCell ref="E392:G392"/>
    <mergeCell ref="H392:I392"/>
    <mergeCell ref="U392:W392"/>
    <mergeCell ref="X392:Y392"/>
    <mergeCell ref="J391:K391"/>
    <mergeCell ref="L391:N391"/>
    <mergeCell ref="Q391:R394"/>
    <mergeCell ref="U391:W391"/>
    <mergeCell ref="X391:Y391"/>
    <mergeCell ref="Z391:AA391"/>
    <mergeCell ref="X394:Y394"/>
    <mergeCell ref="Z394:AA394"/>
    <mergeCell ref="AB393:AD393"/>
    <mergeCell ref="AA389:AD389"/>
    <mergeCell ref="C390:G390"/>
    <mergeCell ref="H390:J390"/>
    <mergeCell ref="K390:N390"/>
    <mergeCell ref="S390:W390"/>
    <mergeCell ref="X390:Z390"/>
    <mergeCell ref="AA390:AD390"/>
    <mergeCell ref="E391:G391"/>
    <mergeCell ref="H391:I391"/>
    <mergeCell ref="AB392:AD392"/>
    <mergeCell ref="C393:D393"/>
    <mergeCell ref="E393:G393"/>
    <mergeCell ref="H393:I393"/>
    <mergeCell ref="J393:K393"/>
    <mergeCell ref="L393:N393"/>
    <mergeCell ref="S393:T393"/>
    <mergeCell ref="U393:W393"/>
    <mergeCell ref="X393:Y393"/>
    <mergeCell ref="Z393:AA393"/>
    <mergeCell ref="H389:J389"/>
    <mergeCell ref="K389:N389"/>
    <mergeCell ref="S389:W389"/>
    <mergeCell ref="X389:Z389"/>
    <mergeCell ref="D386:H386"/>
    <mergeCell ref="I386:J387"/>
    <mergeCell ref="K386:N387"/>
    <mergeCell ref="T386:X386"/>
    <mergeCell ref="Y386:Z387"/>
    <mergeCell ref="Z379:AA379"/>
    <mergeCell ref="A388:B390"/>
    <mergeCell ref="C388:D388"/>
    <mergeCell ref="E388:F388"/>
    <mergeCell ref="H388:J388"/>
    <mergeCell ref="Q388:R390"/>
    <mergeCell ref="S388:T388"/>
    <mergeCell ref="U388:V388"/>
    <mergeCell ref="X388:Z388"/>
    <mergeCell ref="C389:G389"/>
    <mergeCell ref="T385:Z385"/>
    <mergeCell ref="AA385:AC385"/>
    <mergeCell ref="A379:F379"/>
    <mergeCell ref="G379:H379"/>
    <mergeCell ref="I379:J379"/>
    <mergeCell ref="K379:L379"/>
    <mergeCell ref="M379:N379"/>
    <mergeCell ref="Q379:U379"/>
    <mergeCell ref="V379:W379"/>
    <mergeCell ref="X379:Y379"/>
    <mergeCell ref="Q387:R387"/>
    <mergeCell ref="T387:X387"/>
    <mergeCell ref="AC379:AD379"/>
    <mergeCell ref="N380:N383"/>
    <mergeCell ref="AB380:AC383"/>
    <mergeCell ref="A384:N384"/>
    <mergeCell ref="Q384:AC384"/>
    <mergeCell ref="D385:K385"/>
    <mergeCell ref="L385:N385"/>
    <mergeCell ref="Q385:S385"/>
    <mergeCell ref="Z392:AA392"/>
    <mergeCell ref="Z377:AA377"/>
    <mergeCell ref="A374:B377"/>
    <mergeCell ref="J375:K375"/>
    <mergeCell ref="L375:N375"/>
    <mergeCell ref="S375:T375"/>
    <mergeCell ref="U375:W375"/>
    <mergeCell ref="AA386:AD387"/>
    <mergeCell ref="A387:B387"/>
    <mergeCell ref="D387:H387"/>
    <mergeCell ref="AB378:AD378"/>
    <mergeCell ref="C377:D377"/>
    <mergeCell ref="E377:G377"/>
    <mergeCell ref="H377:I377"/>
    <mergeCell ref="J377:K377"/>
    <mergeCell ref="L377:N377"/>
    <mergeCell ref="S377:T377"/>
    <mergeCell ref="U377:W377"/>
    <mergeCell ref="X377:Y377"/>
    <mergeCell ref="AB377:AD377"/>
    <mergeCell ref="A378:B378"/>
    <mergeCell ref="C378:D378"/>
    <mergeCell ref="E378:G378"/>
    <mergeCell ref="H378:K378"/>
    <mergeCell ref="L378:N378"/>
    <mergeCell ref="Q378:R378"/>
    <mergeCell ref="S378:T378"/>
    <mergeCell ref="U378:W378"/>
    <mergeCell ref="X378:AA378"/>
    <mergeCell ref="X374:Y374"/>
    <mergeCell ref="Z374:AA374"/>
    <mergeCell ref="AB374:AD374"/>
    <mergeCell ref="C375:D375"/>
    <mergeCell ref="E375:G375"/>
    <mergeCell ref="H375:I375"/>
    <mergeCell ref="E374:G374"/>
    <mergeCell ref="H374:I374"/>
    <mergeCell ref="J374:K374"/>
    <mergeCell ref="L374:N374"/>
    <mergeCell ref="Q374:R377"/>
    <mergeCell ref="U374:W374"/>
    <mergeCell ref="X376:Y376"/>
    <mergeCell ref="Z376:AA376"/>
    <mergeCell ref="AB376:AD376"/>
    <mergeCell ref="AA372:AD372"/>
    <mergeCell ref="C373:G373"/>
    <mergeCell ref="H373:J373"/>
    <mergeCell ref="K373:N373"/>
    <mergeCell ref="S373:W373"/>
    <mergeCell ref="X373:Z373"/>
    <mergeCell ref="AA373:AD373"/>
    <mergeCell ref="X375:Y375"/>
    <mergeCell ref="Z375:AA375"/>
    <mergeCell ref="AB375:AD375"/>
    <mergeCell ref="C376:D376"/>
    <mergeCell ref="E376:G376"/>
    <mergeCell ref="H376:I376"/>
    <mergeCell ref="J376:K376"/>
    <mergeCell ref="L376:N376"/>
    <mergeCell ref="S376:T376"/>
    <mergeCell ref="U376:W376"/>
    <mergeCell ref="S371:T371"/>
    <mergeCell ref="U371:V371"/>
    <mergeCell ref="X371:Z371"/>
    <mergeCell ref="C372:G372"/>
    <mergeCell ref="H372:J372"/>
    <mergeCell ref="K372:N372"/>
    <mergeCell ref="S372:W372"/>
    <mergeCell ref="X372:Z372"/>
    <mergeCell ref="Z362:AA362"/>
    <mergeCell ref="A370:B370"/>
    <mergeCell ref="D370:H370"/>
    <mergeCell ref="Q370:R370"/>
    <mergeCell ref="T370:X370"/>
    <mergeCell ref="A371:B373"/>
    <mergeCell ref="C371:D371"/>
    <mergeCell ref="E371:F371"/>
    <mergeCell ref="H371:J371"/>
    <mergeCell ref="Q371:R373"/>
    <mergeCell ref="I362:J362"/>
    <mergeCell ref="K362:L362"/>
    <mergeCell ref="M362:N362"/>
    <mergeCell ref="Q362:U362"/>
    <mergeCell ref="V362:W362"/>
    <mergeCell ref="X362:Y362"/>
    <mergeCell ref="D369:H369"/>
    <mergeCell ref="I369:J370"/>
    <mergeCell ref="K369:N370"/>
    <mergeCell ref="T369:X369"/>
    <mergeCell ref="Y369:Z370"/>
    <mergeCell ref="AA369:AD370"/>
    <mergeCell ref="AC362:AD362"/>
    <mergeCell ref="N363:N366"/>
    <mergeCell ref="AB363:AC366"/>
    <mergeCell ref="D368:K368"/>
    <mergeCell ref="L368:N368"/>
    <mergeCell ref="Q368:S368"/>
    <mergeCell ref="T368:Z368"/>
    <mergeCell ref="AA368:AC368"/>
    <mergeCell ref="A362:F362"/>
    <mergeCell ref="G362:H362"/>
    <mergeCell ref="AB358:AD358"/>
    <mergeCell ref="C359:D359"/>
    <mergeCell ref="E359:G359"/>
    <mergeCell ref="H359:I359"/>
    <mergeCell ref="J359:K359"/>
    <mergeCell ref="L359:N359"/>
    <mergeCell ref="A357:B360"/>
    <mergeCell ref="J358:K358"/>
    <mergeCell ref="L358:N358"/>
    <mergeCell ref="S358:T358"/>
    <mergeCell ref="U358:W358"/>
    <mergeCell ref="X358:Y358"/>
    <mergeCell ref="S361:T361"/>
    <mergeCell ref="U361:W361"/>
    <mergeCell ref="X361:AA361"/>
    <mergeCell ref="AB361:AD361"/>
    <mergeCell ref="C360:D360"/>
    <mergeCell ref="E360:G360"/>
    <mergeCell ref="H360:I360"/>
    <mergeCell ref="J360:K360"/>
    <mergeCell ref="L360:N360"/>
    <mergeCell ref="S360:T360"/>
    <mergeCell ref="C358:D358"/>
    <mergeCell ref="E358:G358"/>
    <mergeCell ref="H358:I358"/>
    <mergeCell ref="AB360:AD360"/>
    <mergeCell ref="A361:B361"/>
    <mergeCell ref="C361:D361"/>
    <mergeCell ref="E361:G361"/>
    <mergeCell ref="H361:K361"/>
    <mergeCell ref="L361:N361"/>
    <mergeCell ref="Q361:R361"/>
    <mergeCell ref="L357:N357"/>
    <mergeCell ref="Q357:R360"/>
    <mergeCell ref="U357:W357"/>
    <mergeCell ref="X357:Y357"/>
    <mergeCell ref="Z357:AA357"/>
    <mergeCell ref="AB357:AD357"/>
    <mergeCell ref="U360:W360"/>
    <mergeCell ref="X360:Y360"/>
    <mergeCell ref="Z360:AA360"/>
    <mergeCell ref="Z358:AA358"/>
    <mergeCell ref="AB359:AD359"/>
    <mergeCell ref="AA355:AD355"/>
    <mergeCell ref="C356:G356"/>
    <mergeCell ref="H356:J356"/>
    <mergeCell ref="K356:N356"/>
    <mergeCell ref="S356:W356"/>
    <mergeCell ref="X356:Z356"/>
    <mergeCell ref="AA356:AD356"/>
    <mergeCell ref="E357:G357"/>
    <mergeCell ref="H357:I357"/>
    <mergeCell ref="D352:H352"/>
    <mergeCell ref="I352:J353"/>
    <mergeCell ref="K352:N353"/>
    <mergeCell ref="T352:X352"/>
    <mergeCell ref="Y352:Z353"/>
    <mergeCell ref="S359:T359"/>
    <mergeCell ref="U359:W359"/>
    <mergeCell ref="X359:Y359"/>
    <mergeCell ref="Z359:AA359"/>
    <mergeCell ref="J357:K357"/>
    <mergeCell ref="U354:V354"/>
    <mergeCell ref="X354:Z354"/>
    <mergeCell ref="C355:G355"/>
    <mergeCell ref="H355:J355"/>
    <mergeCell ref="K355:N355"/>
    <mergeCell ref="S355:W355"/>
    <mergeCell ref="X355:Z355"/>
    <mergeCell ref="Q345:U345"/>
    <mergeCell ref="V345:W345"/>
    <mergeCell ref="X345:Y345"/>
    <mergeCell ref="Z345:AA345"/>
    <mergeCell ref="A354:B356"/>
    <mergeCell ref="C354:D354"/>
    <mergeCell ref="E354:F354"/>
    <mergeCell ref="H354:J354"/>
    <mergeCell ref="Q354:R356"/>
    <mergeCell ref="S354:T354"/>
    <mergeCell ref="D351:K351"/>
    <mergeCell ref="L351:N351"/>
    <mergeCell ref="Q351:S351"/>
    <mergeCell ref="T351:Z351"/>
    <mergeCell ref="AA351:AC351"/>
    <mergeCell ref="A345:F345"/>
    <mergeCell ref="G345:H345"/>
    <mergeCell ref="I345:J345"/>
    <mergeCell ref="K345:L345"/>
    <mergeCell ref="M345:N345"/>
    <mergeCell ref="AA352:AD353"/>
    <mergeCell ref="A353:B353"/>
    <mergeCell ref="D353:H353"/>
    <mergeCell ref="Q353:R353"/>
    <mergeCell ref="T353:X353"/>
    <mergeCell ref="AC345:AD345"/>
    <mergeCell ref="N346:N349"/>
    <mergeCell ref="AB346:AC349"/>
    <mergeCell ref="A350:N350"/>
    <mergeCell ref="Q350:AC350"/>
    <mergeCell ref="AB341:AD341"/>
    <mergeCell ref="C342:D342"/>
    <mergeCell ref="E342:G342"/>
    <mergeCell ref="H342:I342"/>
    <mergeCell ref="J342:K342"/>
    <mergeCell ref="L342:N342"/>
    <mergeCell ref="A340:B343"/>
    <mergeCell ref="J341:K341"/>
    <mergeCell ref="L341:N341"/>
    <mergeCell ref="S341:T341"/>
    <mergeCell ref="U341:W341"/>
    <mergeCell ref="X341:Y341"/>
    <mergeCell ref="S344:T344"/>
    <mergeCell ref="U344:W344"/>
    <mergeCell ref="X344:AA344"/>
    <mergeCell ref="AB344:AD344"/>
    <mergeCell ref="C343:D343"/>
    <mergeCell ref="E343:G343"/>
    <mergeCell ref="H343:I343"/>
    <mergeCell ref="J343:K343"/>
    <mergeCell ref="L343:N343"/>
    <mergeCell ref="S343:T343"/>
    <mergeCell ref="C341:D341"/>
    <mergeCell ref="E341:G341"/>
    <mergeCell ref="H341:I341"/>
    <mergeCell ref="AB343:AD343"/>
    <mergeCell ref="A344:B344"/>
    <mergeCell ref="C344:D344"/>
    <mergeCell ref="E344:G344"/>
    <mergeCell ref="H344:K344"/>
    <mergeCell ref="L344:N344"/>
    <mergeCell ref="Q344:R344"/>
    <mergeCell ref="L340:N340"/>
    <mergeCell ref="Q340:R343"/>
    <mergeCell ref="U340:W340"/>
    <mergeCell ref="X340:Y340"/>
    <mergeCell ref="Z340:AA340"/>
    <mergeCell ref="AB340:AD340"/>
    <mergeCell ref="U343:W343"/>
    <mergeCell ref="X343:Y343"/>
    <mergeCell ref="Z343:AA343"/>
    <mergeCell ref="Z341:AA341"/>
    <mergeCell ref="Z342:AA342"/>
    <mergeCell ref="AB342:AD342"/>
    <mergeCell ref="AA338:AD338"/>
    <mergeCell ref="C339:G339"/>
    <mergeCell ref="H339:J339"/>
    <mergeCell ref="K339:N339"/>
    <mergeCell ref="S339:W339"/>
    <mergeCell ref="X339:Z339"/>
    <mergeCell ref="AA339:AD339"/>
    <mergeCell ref="E340:G340"/>
    <mergeCell ref="A336:B336"/>
    <mergeCell ref="D336:H336"/>
    <mergeCell ref="Q336:R336"/>
    <mergeCell ref="T336:X336"/>
    <mergeCell ref="A329:F329"/>
    <mergeCell ref="S342:T342"/>
    <mergeCell ref="U342:W342"/>
    <mergeCell ref="X342:Y342"/>
    <mergeCell ref="H340:I340"/>
    <mergeCell ref="J340:K340"/>
    <mergeCell ref="D335:H335"/>
    <mergeCell ref="I335:J336"/>
    <mergeCell ref="K335:N336"/>
    <mergeCell ref="T335:X335"/>
    <mergeCell ref="Y335:Z336"/>
    <mergeCell ref="AA335:AD336"/>
    <mergeCell ref="AC329:AD329"/>
    <mergeCell ref="A333:N333"/>
    <mergeCell ref="Q333:AC333"/>
    <mergeCell ref="D334:K334"/>
    <mergeCell ref="L334:N334"/>
    <mergeCell ref="Q334:S334"/>
    <mergeCell ref="T334:Z334"/>
    <mergeCell ref="AA334:AC334"/>
    <mergeCell ref="U337:V337"/>
    <mergeCell ref="X337:Z337"/>
    <mergeCell ref="C338:G338"/>
    <mergeCell ref="H338:J338"/>
    <mergeCell ref="K338:N338"/>
    <mergeCell ref="S338:W338"/>
    <mergeCell ref="X338:Z338"/>
    <mergeCell ref="A337:B339"/>
    <mergeCell ref="C337:D337"/>
    <mergeCell ref="E337:F337"/>
    <mergeCell ref="H337:J337"/>
    <mergeCell ref="Q337:R339"/>
    <mergeCell ref="S337:T337"/>
    <mergeCell ref="X324:Y324"/>
    <mergeCell ref="Z324:AA324"/>
    <mergeCell ref="AB324:AD324"/>
    <mergeCell ref="C325:D325"/>
    <mergeCell ref="E325:G325"/>
    <mergeCell ref="H325:I325"/>
    <mergeCell ref="U327:W327"/>
    <mergeCell ref="X327:Y327"/>
    <mergeCell ref="Z327:AA327"/>
    <mergeCell ref="A324:B327"/>
    <mergeCell ref="J325:K325"/>
    <mergeCell ref="L325:N325"/>
    <mergeCell ref="S325:T325"/>
    <mergeCell ref="L324:N324"/>
    <mergeCell ref="Q324:R327"/>
    <mergeCell ref="U324:W324"/>
    <mergeCell ref="S328:T328"/>
    <mergeCell ref="U328:W328"/>
    <mergeCell ref="X328:AA328"/>
    <mergeCell ref="AB328:AD328"/>
    <mergeCell ref="C327:D327"/>
    <mergeCell ref="E327:G327"/>
    <mergeCell ref="H327:I327"/>
    <mergeCell ref="J327:K327"/>
    <mergeCell ref="L327:N327"/>
    <mergeCell ref="S327:T327"/>
    <mergeCell ref="A328:B328"/>
    <mergeCell ref="C328:D328"/>
    <mergeCell ref="E328:G328"/>
    <mergeCell ref="H328:K328"/>
    <mergeCell ref="L328:N328"/>
    <mergeCell ref="Q328:R328"/>
    <mergeCell ref="V329:W329"/>
    <mergeCell ref="X329:Y329"/>
    <mergeCell ref="Z329:AA329"/>
    <mergeCell ref="AB327:AD327"/>
    <mergeCell ref="X321:Z321"/>
    <mergeCell ref="C322:G322"/>
    <mergeCell ref="H322:J322"/>
    <mergeCell ref="K322:N322"/>
    <mergeCell ref="S322:W322"/>
    <mergeCell ref="X322:Z322"/>
    <mergeCell ref="J324:K324"/>
    <mergeCell ref="Z325:AA325"/>
    <mergeCell ref="AA319:AD320"/>
    <mergeCell ref="U325:W325"/>
    <mergeCell ref="X325:Y325"/>
    <mergeCell ref="G329:H329"/>
    <mergeCell ref="I329:J329"/>
    <mergeCell ref="K329:L329"/>
    <mergeCell ref="M329:N329"/>
    <mergeCell ref="Q329:U329"/>
    <mergeCell ref="AB326:AD326"/>
    <mergeCell ref="AA322:AD322"/>
    <mergeCell ref="C323:G323"/>
    <mergeCell ref="H323:J323"/>
    <mergeCell ref="K323:N323"/>
    <mergeCell ref="S323:W323"/>
    <mergeCell ref="X323:Z323"/>
    <mergeCell ref="AA323:AD323"/>
    <mergeCell ref="E324:G324"/>
    <mergeCell ref="H324:I324"/>
    <mergeCell ref="AB325:AD325"/>
    <mergeCell ref="C326:D326"/>
    <mergeCell ref="E326:G326"/>
    <mergeCell ref="H326:I326"/>
    <mergeCell ref="J326:K326"/>
    <mergeCell ref="L326:N326"/>
    <mergeCell ref="S326:T326"/>
    <mergeCell ref="U326:W326"/>
    <mergeCell ref="X326:Y326"/>
    <mergeCell ref="Z326:AA326"/>
    <mergeCell ref="V312:W312"/>
    <mergeCell ref="X312:Y312"/>
    <mergeCell ref="Z312:AA312"/>
    <mergeCell ref="D319:H319"/>
    <mergeCell ref="I319:J320"/>
    <mergeCell ref="K319:N320"/>
    <mergeCell ref="T319:X319"/>
    <mergeCell ref="Y319:Z320"/>
    <mergeCell ref="A312:F312"/>
    <mergeCell ref="G312:H312"/>
    <mergeCell ref="I312:J312"/>
    <mergeCell ref="K312:L312"/>
    <mergeCell ref="M312:N312"/>
    <mergeCell ref="Q312:U312"/>
    <mergeCell ref="A317:N317"/>
    <mergeCell ref="Q317:AC317"/>
    <mergeCell ref="D318:K318"/>
    <mergeCell ref="L318:N318"/>
    <mergeCell ref="Q318:S318"/>
    <mergeCell ref="T318:Z318"/>
    <mergeCell ref="AA318:AC318"/>
    <mergeCell ref="U311:W311"/>
    <mergeCell ref="X311:AA311"/>
    <mergeCell ref="AB311:AD311"/>
    <mergeCell ref="A320:B320"/>
    <mergeCell ref="D320:H320"/>
    <mergeCell ref="Q320:R320"/>
    <mergeCell ref="T320:X320"/>
    <mergeCell ref="AC312:AD312"/>
    <mergeCell ref="N313:N316"/>
    <mergeCell ref="AB313:AC316"/>
    <mergeCell ref="C311:D311"/>
    <mergeCell ref="E311:G311"/>
    <mergeCell ref="H311:K311"/>
    <mergeCell ref="L311:N311"/>
    <mergeCell ref="Q311:R311"/>
    <mergeCell ref="S311:T311"/>
    <mergeCell ref="Z309:AA309"/>
    <mergeCell ref="AB309:AD309"/>
    <mergeCell ref="A321:B323"/>
    <mergeCell ref="C321:D321"/>
    <mergeCell ref="E321:F321"/>
    <mergeCell ref="H321:J321"/>
    <mergeCell ref="Q321:R323"/>
    <mergeCell ref="S321:T321"/>
    <mergeCell ref="U321:V321"/>
    <mergeCell ref="A311:B311"/>
    <mergeCell ref="Z308:AA308"/>
    <mergeCell ref="AB308:AD308"/>
    <mergeCell ref="C309:D309"/>
    <mergeCell ref="E309:G309"/>
    <mergeCell ref="H309:I309"/>
    <mergeCell ref="J309:K309"/>
    <mergeCell ref="L309:N309"/>
    <mergeCell ref="S309:T309"/>
    <mergeCell ref="U309:W309"/>
    <mergeCell ref="X309:Y309"/>
    <mergeCell ref="S310:T310"/>
    <mergeCell ref="U310:W310"/>
    <mergeCell ref="X310:Y310"/>
    <mergeCell ref="Z310:AA310"/>
    <mergeCell ref="A307:B310"/>
    <mergeCell ref="J308:K308"/>
    <mergeCell ref="L308:N308"/>
    <mergeCell ref="S308:T308"/>
    <mergeCell ref="U308:W308"/>
    <mergeCell ref="X308:Y308"/>
    <mergeCell ref="AB307:AD307"/>
    <mergeCell ref="C308:D308"/>
    <mergeCell ref="E308:G308"/>
    <mergeCell ref="H308:I308"/>
    <mergeCell ref="AB310:AD310"/>
    <mergeCell ref="C310:D310"/>
    <mergeCell ref="E310:G310"/>
    <mergeCell ref="H310:I310"/>
    <mergeCell ref="J310:K310"/>
    <mergeCell ref="L310:N310"/>
    <mergeCell ref="X306:Z306"/>
    <mergeCell ref="AA306:AD306"/>
    <mergeCell ref="E307:G307"/>
    <mergeCell ref="H307:I307"/>
    <mergeCell ref="J307:K307"/>
    <mergeCell ref="L307:N307"/>
    <mergeCell ref="Q307:R310"/>
    <mergeCell ref="U307:W307"/>
    <mergeCell ref="X307:Y307"/>
    <mergeCell ref="Z307:AA307"/>
    <mergeCell ref="A303:B303"/>
    <mergeCell ref="D303:H303"/>
    <mergeCell ref="Q303:R303"/>
    <mergeCell ref="T303:X303"/>
    <mergeCell ref="A296:F296"/>
    <mergeCell ref="AA305:AD305"/>
    <mergeCell ref="D302:H302"/>
    <mergeCell ref="I302:J303"/>
    <mergeCell ref="K302:N303"/>
    <mergeCell ref="T302:X302"/>
    <mergeCell ref="Y302:Z303"/>
    <mergeCell ref="AA302:AD303"/>
    <mergeCell ref="AC296:AD296"/>
    <mergeCell ref="A300:N300"/>
    <mergeCell ref="Q300:AC300"/>
    <mergeCell ref="D301:K301"/>
    <mergeCell ref="L301:N301"/>
    <mergeCell ref="Q301:S301"/>
    <mergeCell ref="T301:Z301"/>
    <mergeCell ref="AA301:AC301"/>
    <mergeCell ref="U304:V304"/>
    <mergeCell ref="X304:Z304"/>
    <mergeCell ref="C305:G305"/>
    <mergeCell ref="H305:J305"/>
    <mergeCell ref="K305:N305"/>
    <mergeCell ref="S305:W305"/>
    <mergeCell ref="X305:Z305"/>
    <mergeCell ref="A304:B306"/>
    <mergeCell ref="C304:D304"/>
    <mergeCell ref="E304:F304"/>
    <mergeCell ref="H304:J304"/>
    <mergeCell ref="Q304:R306"/>
    <mergeCell ref="S304:T304"/>
    <mergeCell ref="C306:G306"/>
    <mergeCell ref="H306:J306"/>
    <mergeCell ref="K306:N306"/>
    <mergeCell ref="S306:W306"/>
    <mergeCell ref="X291:Y291"/>
    <mergeCell ref="Z291:AA291"/>
    <mergeCell ref="AB291:AD291"/>
    <mergeCell ref="C292:D292"/>
    <mergeCell ref="E292:G292"/>
    <mergeCell ref="H292:I292"/>
    <mergeCell ref="U294:W294"/>
    <mergeCell ref="X294:Y294"/>
    <mergeCell ref="Z294:AA294"/>
    <mergeCell ref="A291:B294"/>
    <mergeCell ref="J292:K292"/>
    <mergeCell ref="L292:N292"/>
    <mergeCell ref="S292:T292"/>
    <mergeCell ref="L291:N291"/>
    <mergeCell ref="Q291:R294"/>
    <mergeCell ref="U291:W291"/>
    <mergeCell ref="S295:T295"/>
    <mergeCell ref="U295:W295"/>
    <mergeCell ref="X295:AA295"/>
    <mergeCell ref="AB295:AD295"/>
    <mergeCell ref="C294:D294"/>
    <mergeCell ref="E294:G294"/>
    <mergeCell ref="H294:I294"/>
    <mergeCell ref="J294:K294"/>
    <mergeCell ref="L294:N294"/>
    <mergeCell ref="S294:T294"/>
    <mergeCell ref="A295:B295"/>
    <mergeCell ref="C295:D295"/>
    <mergeCell ref="E295:G295"/>
    <mergeCell ref="H295:K295"/>
    <mergeCell ref="L295:N295"/>
    <mergeCell ref="Q295:R295"/>
    <mergeCell ref="V296:W296"/>
    <mergeCell ref="X296:Y296"/>
    <mergeCell ref="Z296:AA296"/>
    <mergeCell ref="AB294:AD294"/>
    <mergeCell ref="X288:Z288"/>
    <mergeCell ref="C289:G289"/>
    <mergeCell ref="H289:J289"/>
    <mergeCell ref="K289:N289"/>
    <mergeCell ref="S289:W289"/>
    <mergeCell ref="X289:Z289"/>
    <mergeCell ref="J291:K291"/>
    <mergeCell ref="Z292:AA292"/>
    <mergeCell ref="AA286:AD287"/>
    <mergeCell ref="U292:W292"/>
    <mergeCell ref="X292:Y292"/>
    <mergeCell ref="G296:H296"/>
    <mergeCell ref="I296:J296"/>
    <mergeCell ref="K296:L296"/>
    <mergeCell ref="M296:N296"/>
    <mergeCell ref="Q296:U296"/>
    <mergeCell ref="AB293:AD293"/>
    <mergeCell ref="AA289:AD289"/>
    <mergeCell ref="C290:G290"/>
    <mergeCell ref="H290:J290"/>
    <mergeCell ref="K290:N290"/>
    <mergeCell ref="S290:W290"/>
    <mergeCell ref="X290:Z290"/>
    <mergeCell ref="AA290:AD290"/>
    <mergeCell ref="E291:G291"/>
    <mergeCell ref="H291:I291"/>
    <mergeCell ref="AB292:AD292"/>
    <mergeCell ref="C293:D293"/>
    <mergeCell ref="E293:G293"/>
    <mergeCell ref="H293:I293"/>
    <mergeCell ref="J293:K293"/>
    <mergeCell ref="L293:N293"/>
    <mergeCell ref="S293:T293"/>
    <mergeCell ref="U293:W293"/>
    <mergeCell ref="X293:Y293"/>
    <mergeCell ref="Z293:AA293"/>
    <mergeCell ref="V279:W279"/>
    <mergeCell ref="X279:Y279"/>
    <mergeCell ref="Z279:AA279"/>
    <mergeCell ref="D286:H286"/>
    <mergeCell ref="I286:J287"/>
    <mergeCell ref="K286:N287"/>
    <mergeCell ref="T286:X286"/>
    <mergeCell ref="Y286:Z287"/>
    <mergeCell ref="A279:F279"/>
    <mergeCell ref="G279:H279"/>
    <mergeCell ref="I279:J279"/>
    <mergeCell ref="K279:L279"/>
    <mergeCell ref="M279:N279"/>
    <mergeCell ref="Q279:U279"/>
    <mergeCell ref="A284:N284"/>
    <mergeCell ref="Q284:AC284"/>
    <mergeCell ref="D285:K285"/>
    <mergeCell ref="L285:N285"/>
    <mergeCell ref="Q285:S285"/>
    <mergeCell ref="T285:Z285"/>
    <mergeCell ref="AA285:AC285"/>
    <mergeCell ref="U278:W278"/>
    <mergeCell ref="X278:AA278"/>
    <mergeCell ref="AB278:AD278"/>
    <mergeCell ref="A287:B287"/>
    <mergeCell ref="D287:H287"/>
    <mergeCell ref="Q287:R287"/>
    <mergeCell ref="T287:X287"/>
    <mergeCell ref="AC279:AD279"/>
    <mergeCell ref="N280:N283"/>
    <mergeCell ref="AB280:AC283"/>
    <mergeCell ref="C278:D278"/>
    <mergeCell ref="E278:G278"/>
    <mergeCell ref="H278:K278"/>
    <mergeCell ref="L278:N278"/>
    <mergeCell ref="Q278:R278"/>
    <mergeCell ref="S278:T278"/>
    <mergeCell ref="Z276:AA276"/>
    <mergeCell ref="AB276:AD276"/>
    <mergeCell ref="A288:B290"/>
    <mergeCell ref="C288:D288"/>
    <mergeCell ref="E288:F288"/>
    <mergeCell ref="H288:J288"/>
    <mergeCell ref="Q288:R290"/>
    <mergeCell ref="S288:T288"/>
    <mergeCell ref="U288:V288"/>
    <mergeCell ref="A278:B278"/>
    <mergeCell ref="Z275:AA275"/>
    <mergeCell ref="AB275:AD275"/>
    <mergeCell ref="C276:D276"/>
    <mergeCell ref="E276:G276"/>
    <mergeCell ref="H276:I276"/>
    <mergeCell ref="J276:K276"/>
    <mergeCell ref="L276:N276"/>
    <mergeCell ref="S276:T276"/>
    <mergeCell ref="U276:W276"/>
    <mergeCell ref="X276:Y276"/>
    <mergeCell ref="S277:T277"/>
    <mergeCell ref="U277:W277"/>
    <mergeCell ref="X277:Y277"/>
    <mergeCell ref="Z277:AA277"/>
    <mergeCell ref="A274:B277"/>
    <mergeCell ref="J275:K275"/>
    <mergeCell ref="L275:N275"/>
    <mergeCell ref="S275:T275"/>
    <mergeCell ref="U275:W275"/>
    <mergeCell ref="X275:Y275"/>
    <mergeCell ref="AB274:AD274"/>
    <mergeCell ref="C275:D275"/>
    <mergeCell ref="E275:G275"/>
    <mergeCell ref="H275:I275"/>
    <mergeCell ref="AB277:AD277"/>
    <mergeCell ref="C277:D277"/>
    <mergeCell ref="E277:G277"/>
    <mergeCell ref="H277:I277"/>
    <mergeCell ref="J277:K277"/>
    <mergeCell ref="L277:N277"/>
    <mergeCell ref="X273:Z273"/>
    <mergeCell ref="AA273:AD273"/>
    <mergeCell ref="E274:G274"/>
    <mergeCell ref="H274:I274"/>
    <mergeCell ref="J274:K274"/>
    <mergeCell ref="L274:N274"/>
    <mergeCell ref="Q274:R277"/>
    <mergeCell ref="U274:W274"/>
    <mergeCell ref="X274:Y274"/>
    <mergeCell ref="Z274:AA274"/>
    <mergeCell ref="A270:B270"/>
    <mergeCell ref="D270:H270"/>
    <mergeCell ref="Q270:R270"/>
    <mergeCell ref="T270:X270"/>
    <mergeCell ref="A263:F263"/>
    <mergeCell ref="AA272:AD272"/>
    <mergeCell ref="D269:H269"/>
    <mergeCell ref="I269:J270"/>
    <mergeCell ref="K269:N270"/>
    <mergeCell ref="T269:X269"/>
    <mergeCell ref="Y269:Z270"/>
    <mergeCell ref="AA269:AD270"/>
    <mergeCell ref="AC263:AD263"/>
    <mergeCell ref="A267:N267"/>
    <mergeCell ref="Q267:AC267"/>
    <mergeCell ref="D268:K268"/>
    <mergeCell ref="L268:N268"/>
    <mergeCell ref="Q268:S268"/>
    <mergeCell ref="T268:Z268"/>
    <mergeCell ref="AA268:AC268"/>
    <mergeCell ref="U271:V271"/>
    <mergeCell ref="X271:Z271"/>
    <mergeCell ref="C272:G272"/>
    <mergeCell ref="H272:J272"/>
    <mergeCell ref="K272:N272"/>
    <mergeCell ref="S272:W272"/>
    <mergeCell ref="X272:Z272"/>
    <mergeCell ref="A271:B273"/>
    <mergeCell ref="C271:D271"/>
    <mergeCell ref="E271:F271"/>
    <mergeCell ref="H271:J271"/>
    <mergeCell ref="Q271:R273"/>
    <mergeCell ref="S271:T271"/>
    <mergeCell ref="C273:G273"/>
    <mergeCell ref="H273:J273"/>
    <mergeCell ref="K273:N273"/>
    <mergeCell ref="S273:W273"/>
    <mergeCell ref="X258:Y258"/>
    <mergeCell ref="Z258:AA258"/>
    <mergeCell ref="AB258:AD258"/>
    <mergeCell ref="C259:D259"/>
    <mergeCell ref="E259:G259"/>
    <mergeCell ref="H259:I259"/>
    <mergeCell ref="U261:W261"/>
    <mergeCell ref="X261:Y261"/>
    <mergeCell ref="Z261:AA261"/>
    <mergeCell ref="A258:B261"/>
    <mergeCell ref="J259:K259"/>
    <mergeCell ref="L259:N259"/>
    <mergeCell ref="S259:T259"/>
    <mergeCell ref="L258:N258"/>
    <mergeCell ref="Q258:R261"/>
    <mergeCell ref="U258:W258"/>
    <mergeCell ref="S262:T262"/>
    <mergeCell ref="U262:W262"/>
    <mergeCell ref="X262:AA262"/>
    <mergeCell ref="AB262:AD262"/>
    <mergeCell ref="C261:D261"/>
    <mergeCell ref="E261:G261"/>
    <mergeCell ref="H261:I261"/>
    <mergeCell ref="J261:K261"/>
    <mergeCell ref="L261:N261"/>
    <mergeCell ref="S261:T261"/>
    <mergeCell ref="A262:B262"/>
    <mergeCell ref="C262:D262"/>
    <mergeCell ref="E262:G262"/>
    <mergeCell ref="H262:K262"/>
    <mergeCell ref="L262:N262"/>
    <mergeCell ref="Q262:R262"/>
    <mergeCell ref="V263:W263"/>
    <mergeCell ref="X263:Y263"/>
    <mergeCell ref="Z263:AA263"/>
    <mergeCell ref="AB261:AD261"/>
    <mergeCell ref="X255:Z255"/>
    <mergeCell ref="C256:G256"/>
    <mergeCell ref="H256:J256"/>
    <mergeCell ref="K256:N256"/>
    <mergeCell ref="S256:W256"/>
    <mergeCell ref="X256:Z256"/>
    <mergeCell ref="J258:K258"/>
    <mergeCell ref="Z259:AA259"/>
    <mergeCell ref="AA253:AD254"/>
    <mergeCell ref="U259:W259"/>
    <mergeCell ref="X259:Y259"/>
    <mergeCell ref="G263:H263"/>
    <mergeCell ref="I263:J263"/>
    <mergeCell ref="K263:L263"/>
    <mergeCell ref="M263:N263"/>
    <mergeCell ref="Q263:U263"/>
    <mergeCell ref="AB260:AD260"/>
    <mergeCell ref="AA256:AD256"/>
    <mergeCell ref="C257:G257"/>
    <mergeCell ref="H257:J257"/>
    <mergeCell ref="K257:N257"/>
    <mergeCell ref="S257:W257"/>
    <mergeCell ref="X257:Z257"/>
    <mergeCell ref="AA257:AD257"/>
    <mergeCell ref="E258:G258"/>
    <mergeCell ref="H258:I258"/>
    <mergeCell ref="AB259:AD259"/>
    <mergeCell ref="C260:D260"/>
    <mergeCell ref="E260:G260"/>
    <mergeCell ref="H260:I260"/>
    <mergeCell ref="J260:K260"/>
    <mergeCell ref="L260:N260"/>
    <mergeCell ref="S260:T260"/>
    <mergeCell ref="U260:W260"/>
    <mergeCell ref="X260:Y260"/>
    <mergeCell ref="Z260:AA260"/>
    <mergeCell ref="V246:W246"/>
    <mergeCell ref="X246:Y246"/>
    <mergeCell ref="Z246:AA246"/>
    <mergeCell ref="D253:H253"/>
    <mergeCell ref="I253:J254"/>
    <mergeCell ref="K253:N254"/>
    <mergeCell ref="T253:X253"/>
    <mergeCell ref="Y253:Z254"/>
    <mergeCell ref="A246:F246"/>
    <mergeCell ref="G246:H246"/>
    <mergeCell ref="I246:J246"/>
    <mergeCell ref="K246:L246"/>
    <mergeCell ref="M246:N246"/>
    <mergeCell ref="Q246:U246"/>
    <mergeCell ref="AB247:AC250"/>
    <mergeCell ref="A251:N251"/>
    <mergeCell ref="Q251:AC251"/>
    <mergeCell ref="D252:K252"/>
    <mergeCell ref="L252:N252"/>
    <mergeCell ref="Q252:S252"/>
    <mergeCell ref="T252:Z252"/>
    <mergeCell ref="AA252:AC252"/>
    <mergeCell ref="S245:T245"/>
    <mergeCell ref="U245:W245"/>
    <mergeCell ref="X245:AA245"/>
    <mergeCell ref="AB245:AD245"/>
    <mergeCell ref="A254:B254"/>
    <mergeCell ref="D254:H254"/>
    <mergeCell ref="Q254:R254"/>
    <mergeCell ref="T254:X254"/>
    <mergeCell ref="AC246:AD246"/>
    <mergeCell ref="N247:N250"/>
    <mergeCell ref="A245:B245"/>
    <mergeCell ref="C245:D245"/>
    <mergeCell ref="E245:G245"/>
    <mergeCell ref="H245:K245"/>
    <mergeCell ref="L245:N245"/>
    <mergeCell ref="Q245:R245"/>
    <mergeCell ref="X243:Y243"/>
    <mergeCell ref="Z243:AA243"/>
    <mergeCell ref="AB243:AD243"/>
    <mergeCell ref="A255:B257"/>
    <mergeCell ref="C255:D255"/>
    <mergeCell ref="E255:F255"/>
    <mergeCell ref="H255:J255"/>
    <mergeCell ref="Q255:R257"/>
    <mergeCell ref="S255:T255"/>
    <mergeCell ref="U255:V255"/>
    <mergeCell ref="A241:B244"/>
    <mergeCell ref="J242:K242"/>
    <mergeCell ref="L242:N242"/>
    <mergeCell ref="S242:T242"/>
    <mergeCell ref="U242:W242"/>
    <mergeCell ref="X242:Y242"/>
    <mergeCell ref="C243:D243"/>
    <mergeCell ref="E243:G243"/>
    <mergeCell ref="H243:I243"/>
    <mergeCell ref="J243:K243"/>
    <mergeCell ref="AB244:AD244"/>
    <mergeCell ref="C244:D244"/>
    <mergeCell ref="E244:G244"/>
    <mergeCell ref="H244:I244"/>
    <mergeCell ref="J244:K244"/>
    <mergeCell ref="L244:N244"/>
    <mergeCell ref="S244:T244"/>
    <mergeCell ref="U244:W244"/>
    <mergeCell ref="X244:Y244"/>
    <mergeCell ref="Z244:AA244"/>
    <mergeCell ref="X241:Y241"/>
    <mergeCell ref="Z241:AA241"/>
    <mergeCell ref="AB241:AD241"/>
    <mergeCell ref="C242:D242"/>
    <mergeCell ref="E242:G242"/>
    <mergeCell ref="H242:I242"/>
    <mergeCell ref="Z242:AA242"/>
    <mergeCell ref="AB242:AD242"/>
    <mergeCell ref="E241:G241"/>
    <mergeCell ref="H241:I241"/>
    <mergeCell ref="J241:K241"/>
    <mergeCell ref="L241:N241"/>
    <mergeCell ref="Q241:R244"/>
    <mergeCell ref="U241:W241"/>
    <mergeCell ref="L243:N243"/>
    <mergeCell ref="S243:T243"/>
    <mergeCell ref="U243:W243"/>
    <mergeCell ref="C240:G240"/>
    <mergeCell ref="H240:J240"/>
    <mergeCell ref="K240:N240"/>
    <mergeCell ref="S240:W240"/>
    <mergeCell ref="X240:Z240"/>
    <mergeCell ref="AA240:AD240"/>
    <mergeCell ref="A237:B237"/>
    <mergeCell ref="D237:H237"/>
    <mergeCell ref="Q237:R237"/>
    <mergeCell ref="T237:X237"/>
    <mergeCell ref="A230:F230"/>
    <mergeCell ref="AA239:AD239"/>
    <mergeCell ref="D236:H236"/>
    <mergeCell ref="I236:J237"/>
    <mergeCell ref="K236:N237"/>
    <mergeCell ref="T236:X236"/>
    <mergeCell ref="Y236:Z237"/>
    <mergeCell ref="AA236:AD237"/>
    <mergeCell ref="AC230:AD230"/>
    <mergeCell ref="A234:N234"/>
    <mergeCell ref="Q234:AC234"/>
    <mergeCell ref="D235:K235"/>
    <mergeCell ref="L235:N235"/>
    <mergeCell ref="Q235:S235"/>
    <mergeCell ref="T235:Z235"/>
    <mergeCell ref="AA235:AC235"/>
    <mergeCell ref="U238:V238"/>
    <mergeCell ref="X238:Z238"/>
    <mergeCell ref="C239:G239"/>
    <mergeCell ref="H239:J239"/>
    <mergeCell ref="K239:N239"/>
    <mergeCell ref="S239:W239"/>
    <mergeCell ref="X239:Z239"/>
    <mergeCell ref="A225:B228"/>
    <mergeCell ref="J226:K226"/>
    <mergeCell ref="L226:N226"/>
    <mergeCell ref="S226:T226"/>
    <mergeCell ref="A238:B240"/>
    <mergeCell ref="C238:D238"/>
    <mergeCell ref="E238:F238"/>
    <mergeCell ref="H238:J238"/>
    <mergeCell ref="Q238:R240"/>
    <mergeCell ref="S238:T238"/>
    <mergeCell ref="U229:W229"/>
    <mergeCell ref="X229:AA229"/>
    <mergeCell ref="AB229:AD229"/>
    <mergeCell ref="C228:D228"/>
    <mergeCell ref="E228:G228"/>
    <mergeCell ref="H228:I228"/>
    <mergeCell ref="J228:K228"/>
    <mergeCell ref="L228:N228"/>
    <mergeCell ref="S228:T228"/>
    <mergeCell ref="U228:W228"/>
    <mergeCell ref="X230:Y230"/>
    <mergeCell ref="Z230:AA230"/>
    <mergeCell ref="AB228:AD228"/>
    <mergeCell ref="A229:B229"/>
    <mergeCell ref="C229:D229"/>
    <mergeCell ref="E229:G229"/>
    <mergeCell ref="H229:K229"/>
    <mergeCell ref="L229:N229"/>
    <mergeCell ref="Q229:R229"/>
    <mergeCell ref="S229:T229"/>
    <mergeCell ref="G230:H230"/>
    <mergeCell ref="I230:J230"/>
    <mergeCell ref="K230:L230"/>
    <mergeCell ref="M230:N230"/>
    <mergeCell ref="Q230:U230"/>
    <mergeCell ref="V230:W230"/>
    <mergeCell ref="AB225:AD225"/>
    <mergeCell ref="C226:D226"/>
    <mergeCell ref="E226:G226"/>
    <mergeCell ref="H226:I226"/>
    <mergeCell ref="U226:W226"/>
    <mergeCell ref="X226:Y226"/>
    <mergeCell ref="J225:K225"/>
    <mergeCell ref="L225:N225"/>
    <mergeCell ref="Q225:R228"/>
    <mergeCell ref="U225:W225"/>
    <mergeCell ref="X225:Y225"/>
    <mergeCell ref="Z225:AA225"/>
    <mergeCell ref="X228:Y228"/>
    <mergeCell ref="Z228:AA228"/>
    <mergeCell ref="AB227:AD227"/>
    <mergeCell ref="AA223:AD223"/>
    <mergeCell ref="C224:G224"/>
    <mergeCell ref="H224:J224"/>
    <mergeCell ref="K224:N224"/>
    <mergeCell ref="S224:W224"/>
    <mergeCell ref="X224:Z224"/>
    <mergeCell ref="AA224:AD224"/>
    <mergeCell ref="E225:G225"/>
    <mergeCell ref="H225:I225"/>
    <mergeCell ref="AB226:AD226"/>
    <mergeCell ref="C227:D227"/>
    <mergeCell ref="E227:G227"/>
    <mergeCell ref="H227:I227"/>
    <mergeCell ref="J227:K227"/>
    <mergeCell ref="L227:N227"/>
    <mergeCell ref="S227:T227"/>
    <mergeCell ref="U227:W227"/>
    <mergeCell ref="X227:Y227"/>
    <mergeCell ref="Z227:AA227"/>
    <mergeCell ref="H223:J223"/>
    <mergeCell ref="K223:N223"/>
    <mergeCell ref="S223:W223"/>
    <mergeCell ref="X223:Z223"/>
    <mergeCell ref="D220:H220"/>
    <mergeCell ref="I220:J221"/>
    <mergeCell ref="K220:N221"/>
    <mergeCell ref="T220:X220"/>
    <mergeCell ref="Y220:Z221"/>
    <mergeCell ref="Z213:AA213"/>
    <mergeCell ref="A222:B224"/>
    <mergeCell ref="C222:D222"/>
    <mergeCell ref="E222:F222"/>
    <mergeCell ref="H222:J222"/>
    <mergeCell ref="Q222:R224"/>
    <mergeCell ref="S222:T222"/>
    <mergeCell ref="U222:V222"/>
    <mergeCell ref="X222:Z222"/>
    <mergeCell ref="C223:G223"/>
    <mergeCell ref="T219:Z219"/>
    <mergeCell ref="AA219:AC219"/>
    <mergeCell ref="A213:F213"/>
    <mergeCell ref="G213:H213"/>
    <mergeCell ref="I213:J213"/>
    <mergeCell ref="K213:L213"/>
    <mergeCell ref="M213:N213"/>
    <mergeCell ref="Q213:U213"/>
    <mergeCell ref="V213:W213"/>
    <mergeCell ref="X213:Y213"/>
    <mergeCell ref="Q221:R221"/>
    <mergeCell ref="T221:X221"/>
    <mergeCell ref="AC213:AD213"/>
    <mergeCell ref="N214:N217"/>
    <mergeCell ref="AB214:AC217"/>
    <mergeCell ref="A218:N218"/>
    <mergeCell ref="Q218:AC218"/>
    <mergeCell ref="D219:K219"/>
    <mergeCell ref="L219:N219"/>
    <mergeCell ref="Q219:S219"/>
    <mergeCell ref="Z226:AA226"/>
    <mergeCell ref="Z211:AA211"/>
    <mergeCell ref="A208:B211"/>
    <mergeCell ref="J209:K209"/>
    <mergeCell ref="L209:N209"/>
    <mergeCell ref="S209:T209"/>
    <mergeCell ref="U209:W209"/>
    <mergeCell ref="AA220:AD221"/>
    <mergeCell ref="A221:B221"/>
    <mergeCell ref="D221:H221"/>
    <mergeCell ref="AB212:AD212"/>
    <mergeCell ref="C211:D211"/>
    <mergeCell ref="E211:G211"/>
    <mergeCell ref="H211:I211"/>
    <mergeCell ref="J211:K211"/>
    <mergeCell ref="L211:N211"/>
    <mergeCell ref="S211:T211"/>
    <mergeCell ref="U211:W211"/>
    <mergeCell ref="X211:Y211"/>
    <mergeCell ref="AB211:AD211"/>
    <mergeCell ref="A212:B212"/>
    <mergeCell ref="C212:D212"/>
    <mergeCell ref="E212:G212"/>
    <mergeCell ref="H212:K212"/>
    <mergeCell ref="L212:N212"/>
    <mergeCell ref="Q212:R212"/>
    <mergeCell ref="S212:T212"/>
    <mergeCell ref="U212:W212"/>
    <mergeCell ref="X212:AA212"/>
    <mergeCell ref="X208:Y208"/>
    <mergeCell ref="Z208:AA208"/>
    <mergeCell ref="AB208:AD208"/>
    <mergeCell ref="C209:D209"/>
    <mergeCell ref="E209:G209"/>
    <mergeCell ref="H209:I209"/>
    <mergeCell ref="E208:G208"/>
    <mergeCell ref="H208:I208"/>
    <mergeCell ref="J208:K208"/>
    <mergeCell ref="L208:N208"/>
    <mergeCell ref="Q208:R211"/>
    <mergeCell ref="U208:W208"/>
    <mergeCell ref="X210:Y210"/>
    <mergeCell ref="Z210:AA210"/>
    <mergeCell ref="AB210:AD210"/>
    <mergeCell ref="AA206:AD206"/>
    <mergeCell ref="C207:G207"/>
    <mergeCell ref="H207:J207"/>
    <mergeCell ref="K207:N207"/>
    <mergeCell ref="S207:W207"/>
    <mergeCell ref="X207:Z207"/>
    <mergeCell ref="AA207:AD207"/>
    <mergeCell ref="X209:Y209"/>
    <mergeCell ref="Z209:AA209"/>
    <mergeCell ref="AB209:AD209"/>
    <mergeCell ref="C210:D210"/>
    <mergeCell ref="E210:G210"/>
    <mergeCell ref="H210:I210"/>
    <mergeCell ref="J210:K210"/>
    <mergeCell ref="L210:N210"/>
    <mergeCell ref="S210:T210"/>
    <mergeCell ref="U210:W210"/>
    <mergeCell ref="S205:T205"/>
    <mergeCell ref="U205:V205"/>
    <mergeCell ref="X205:Z205"/>
    <mergeCell ref="C206:G206"/>
    <mergeCell ref="H206:J206"/>
    <mergeCell ref="K206:N206"/>
    <mergeCell ref="S206:W206"/>
    <mergeCell ref="X206:Z206"/>
    <mergeCell ref="Z196:AA196"/>
    <mergeCell ref="A204:B204"/>
    <mergeCell ref="D204:H204"/>
    <mergeCell ref="Q204:R204"/>
    <mergeCell ref="T204:X204"/>
    <mergeCell ref="A205:B207"/>
    <mergeCell ref="C205:D205"/>
    <mergeCell ref="E205:F205"/>
    <mergeCell ref="H205:J205"/>
    <mergeCell ref="Q205:R207"/>
    <mergeCell ref="I196:J196"/>
    <mergeCell ref="K196:L196"/>
    <mergeCell ref="M196:N196"/>
    <mergeCell ref="Q196:U196"/>
    <mergeCell ref="V196:W196"/>
    <mergeCell ref="X196:Y196"/>
    <mergeCell ref="D203:H203"/>
    <mergeCell ref="I203:J204"/>
    <mergeCell ref="K203:N204"/>
    <mergeCell ref="T203:X203"/>
    <mergeCell ref="Y203:Z204"/>
    <mergeCell ref="AA203:AD204"/>
    <mergeCell ref="AC196:AD196"/>
    <mergeCell ref="N197:N200"/>
    <mergeCell ref="AB197:AC200"/>
    <mergeCell ref="D202:K202"/>
    <mergeCell ref="L202:N202"/>
    <mergeCell ref="Q202:S202"/>
    <mergeCell ref="T202:Z202"/>
    <mergeCell ref="AA202:AC202"/>
    <mergeCell ref="A196:F196"/>
    <mergeCell ref="G196:H196"/>
    <mergeCell ref="AB192:AD192"/>
    <mergeCell ref="C193:D193"/>
    <mergeCell ref="E193:G193"/>
    <mergeCell ref="H193:I193"/>
    <mergeCell ref="J193:K193"/>
    <mergeCell ref="L193:N193"/>
    <mergeCell ref="A191:B194"/>
    <mergeCell ref="J192:K192"/>
    <mergeCell ref="L192:N192"/>
    <mergeCell ref="S192:T192"/>
    <mergeCell ref="U192:W192"/>
    <mergeCell ref="X192:Y192"/>
    <mergeCell ref="S195:T195"/>
    <mergeCell ref="U195:W195"/>
    <mergeCell ref="X195:AA195"/>
    <mergeCell ref="AB195:AD195"/>
    <mergeCell ref="C194:D194"/>
    <mergeCell ref="E194:G194"/>
    <mergeCell ref="H194:I194"/>
    <mergeCell ref="J194:K194"/>
    <mergeCell ref="L194:N194"/>
    <mergeCell ref="S194:T194"/>
    <mergeCell ref="C192:D192"/>
    <mergeCell ref="E192:G192"/>
    <mergeCell ref="H192:I192"/>
    <mergeCell ref="AB194:AD194"/>
    <mergeCell ref="A195:B195"/>
    <mergeCell ref="C195:D195"/>
    <mergeCell ref="E195:G195"/>
    <mergeCell ref="H195:K195"/>
    <mergeCell ref="L195:N195"/>
    <mergeCell ref="Q195:R195"/>
    <mergeCell ref="L191:N191"/>
    <mergeCell ref="Q191:R194"/>
    <mergeCell ref="U191:W191"/>
    <mergeCell ref="X191:Y191"/>
    <mergeCell ref="Z191:AA191"/>
    <mergeCell ref="AB191:AD191"/>
    <mergeCell ref="U194:W194"/>
    <mergeCell ref="X194:Y194"/>
    <mergeCell ref="Z194:AA194"/>
    <mergeCell ref="Z192:AA192"/>
    <mergeCell ref="AB193:AD193"/>
    <mergeCell ref="AA189:AD189"/>
    <mergeCell ref="C190:G190"/>
    <mergeCell ref="H190:J190"/>
    <mergeCell ref="K190:N190"/>
    <mergeCell ref="S190:W190"/>
    <mergeCell ref="X190:Z190"/>
    <mergeCell ref="AA190:AD190"/>
    <mergeCell ref="E191:G191"/>
    <mergeCell ref="H191:I191"/>
    <mergeCell ref="D186:H186"/>
    <mergeCell ref="I186:J187"/>
    <mergeCell ref="K186:N187"/>
    <mergeCell ref="T186:X186"/>
    <mergeCell ref="Y186:Z187"/>
    <mergeCell ref="S193:T193"/>
    <mergeCell ref="U193:W193"/>
    <mergeCell ref="X193:Y193"/>
    <mergeCell ref="Z193:AA193"/>
    <mergeCell ref="J191:K191"/>
    <mergeCell ref="U188:V188"/>
    <mergeCell ref="X188:Z188"/>
    <mergeCell ref="C189:G189"/>
    <mergeCell ref="H189:J189"/>
    <mergeCell ref="K189:N189"/>
    <mergeCell ref="S189:W189"/>
    <mergeCell ref="X189:Z189"/>
    <mergeCell ref="Q179:U179"/>
    <mergeCell ref="V179:W179"/>
    <mergeCell ref="X179:Y179"/>
    <mergeCell ref="Z179:AA179"/>
    <mergeCell ref="A188:B190"/>
    <mergeCell ref="C188:D188"/>
    <mergeCell ref="E188:F188"/>
    <mergeCell ref="H188:J188"/>
    <mergeCell ref="Q188:R190"/>
    <mergeCell ref="S188:T188"/>
    <mergeCell ref="D185:K185"/>
    <mergeCell ref="L185:N185"/>
    <mergeCell ref="Q185:S185"/>
    <mergeCell ref="T185:Z185"/>
    <mergeCell ref="AA185:AC185"/>
    <mergeCell ref="A179:F179"/>
    <mergeCell ref="G179:H179"/>
    <mergeCell ref="I179:J179"/>
    <mergeCell ref="K179:L179"/>
    <mergeCell ref="M179:N179"/>
    <mergeCell ref="AA186:AD187"/>
    <mergeCell ref="A187:B187"/>
    <mergeCell ref="D187:H187"/>
    <mergeCell ref="Q187:R187"/>
    <mergeCell ref="T187:X187"/>
    <mergeCell ref="AC179:AD179"/>
    <mergeCell ref="N180:N183"/>
    <mergeCell ref="AB180:AC183"/>
    <mergeCell ref="A184:N184"/>
    <mergeCell ref="Q184:AC184"/>
    <mergeCell ref="AB175:AD175"/>
    <mergeCell ref="C176:D176"/>
    <mergeCell ref="E176:G176"/>
    <mergeCell ref="H176:I176"/>
    <mergeCell ref="J176:K176"/>
    <mergeCell ref="L176:N176"/>
    <mergeCell ref="A174:B177"/>
    <mergeCell ref="J175:K175"/>
    <mergeCell ref="L175:N175"/>
    <mergeCell ref="S175:T175"/>
    <mergeCell ref="U175:W175"/>
    <mergeCell ref="X175:Y175"/>
    <mergeCell ref="S178:T178"/>
    <mergeCell ref="U178:W178"/>
    <mergeCell ref="X178:AA178"/>
    <mergeCell ref="AB178:AD178"/>
    <mergeCell ref="C177:D177"/>
    <mergeCell ref="E177:G177"/>
    <mergeCell ref="H177:I177"/>
    <mergeCell ref="J177:K177"/>
    <mergeCell ref="L177:N177"/>
    <mergeCell ref="S177:T177"/>
    <mergeCell ref="C175:D175"/>
    <mergeCell ref="E175:G175"/>
    <mergeCell ref="H175:I175"/>
    <mergeCell ref="AB177:AD177"/>
    <mergeCell ref="A178:B178"/>
    <mergeCell ref="C178:D178"/>
    <mergeCell ref="E178:G178"/>
    <mergeCell ref="H178:K178"/>
    <mergeCell ref="L178:N178"/>
    <mergeCell ref="Q178:R178"/>
    <mergeCell ref="L174:N174"/>
    <mergeCell ref="Q174:R177"/>
    <mergeCell ref="U174:W174"/>
    <mergeCell ref="X174:Y174"/>
    <mergeCell ref="Z174:AA174"/>
    <mergeCell ref="AB174:AD174"/>
    <mergeCell ref="U177:W177"/>
    <mergeCell ref="X177:Y177"/>
    <mergeCell ref="Z177:AA177"/>
    <mergeCell ref="Z175:AA175"/>
    <mergeCell ref="Z176:AA176"/>
    <mergeCell ref="AB176:AD176"/>
    <mergeCell ref="AA172:AD172"/>
    <mergeCell ref="C173:G173"/>
    <mergeCell ref="H173:J173"/>
    <mergeCell ref="K173:N173"/>
    <mergeCell ref="S173:W173"/>
    <mergeCell ref="X173:Z173"/>
    <mergeCell ref="AA173:AD173"/>
    <mergeCell ref="E174:G174"/>
    <mergeCell ref="A170:B170"/>
    <mergeCell ref="D170:H170"/>
    <mergeCell ref="Q170:R170"/>
    <mergeCell ref="T170:X170"/>
    <mergeCell ref="A163:F163"/>
    <mergeCell ref="S176:T176"/>
    <mergeCell ref="U176:W176"/>
    <mergeCell ref="X176:Y176"/>
    <mergeCell ref="H174:I174"/>
    <mergeCell ref="J174:K174"/>
    <mergeCell ref="D169:H169"/>
    <mergeCell ref="I169:J170"/>
    <mergeCell ref="K169:N170"/>
    <mergeCell ref="T169:X169"/>
    <mergeCell ref="Y169:Z170"/>
    <mergeCell ref="AA169:AD170"/>
    <mergeCell ref="AC163:AD163"/>
    <mergeCell ref="A167:N167"/>
    <mergeCell ref="Q167:AC167"/>
    <mergeCell ref="D168:K168"/>
    <mergeCell ref="L168:N168"/>
    <mergeCell ref="Q168:S168"/>
    <mergeCell ref="T168:Z168"/>
    <mergeCell ref="AA168:AC168"/>
    <mergeCell ref="U171:V171"/>
    <mergeCell ref="X171:Z171"/>
    <mergeCell ref="C172:G172"/>
    <mergeCell ref="H172:J172"/>
    <mergeCell ref="K172:N172"/>
    <mergeCell ref="S172:W172"/>
    <mergeCell ref="X172:Z172"/>
    <mergeCell ref="A171:B173"/>
    <mergeCell ref="C171:D171"/>
    <mergeCell ref="E171:F171"/>
    <mergeCell ref="H171:J171"/>
    <mergeCell ref="Q171:R173"/>
    <mergeCell ref="S171:T171"/>
    <mergeCell ref="X158:Y158"/>
    <mergeCell ref="Z158:AA158"/>
    <mergeCell ref="AB158:AD158"/>
    <mergeCell ref="C159:D159"/>
    <mergeCell ref="E159:G159"/>
    <mergeCell ref="H159:I159"/>
    <mergeCell ref="U161:W161"/>
    <mergeCell ref="X161:Y161"/>
    <mergeCell ref="Z161:AA161"/>
    <mergeCell ref="A158:B161"/>
    <mergeCell ref="J159:K159"/>
    <mergeCell ref="L159:N159"/>
    <mergeCell ref="S159:T159"/>
    <mergeCell ref="L158:N158"/>
    <mergeCell ref="Q158:R161"/>
    <mergeCell ref="U158:W158"/>
    <mergeCell ref="S162:T162"/>
    <mergeCell ref="U162:W162"/>
    <mergeCell ref="X162:AA162"/>
    <mergeCell ref="AB162:AD162"/>
    <mergeCell ref="C161:D161"/>
    <mergeCell ref="E161:G161"/>
    <mergeCell ref="H161:I161"/>
    <mergeCell ref="J161:K161"/>
    <mergeCell ref="L161:N161"/>
    <mergeCell ref="S161:T161"/>
    <mergeCell ref="A162:B162"/>
    <mergeCell ref="C162:D162"/>
    <mergeCell ref="E162:G162"/>
    <mergeCell ref="H162:K162"/>
    <mergeCell ref="L162:N162"/>
    <mergeCell ref="Q162:R162"/>
    <mergeCell ref="V163:W163"/>
    <mergeCell ref="X163:Y163"/>
    <mergeCell ref="Z163:AA163"/>
    <mergeCell ref="AB161:AD161"/>
    <mergeCell ref="X155:Z155"/>
    <mergeCell ref="C156:G156"/>
    <mergeCell ref="H156:J156"/>
    <mergeCell ref="K156:N156"/>
    <mergeCell ref="S156:W156"/>
    <mergeCell ref="X156:Z156"/>
    <mergeCell ref="J158:K158"/>
    <mergeCell ref="Z159:AA159"/>
    <mergeCell ref="AA153:AD154"/>
    <mergeCell ref="U159:W159"/>
    <mergeCell ref="X159:Y159"/>
    <mergeCell ref="G163:H163"/>
    <mergeCell ref="I163:J163"/>
    <mergeCell ref="K163:L163"/>
    <mergeCell ref="M163:N163"/>
    <mergeCell ref="Q163:U163"/>
    <mergeCell ref="AB160:AD160"/>
    <mergeCell ref="AA156:AD156"/>
    <mergeCell ref="C157:G157"/>
    <mergeCell ref="H157:J157"/>
    <mergeCell ref="K157:N157"/>
    <mergeCell ref="S157:W157"/>
    <mergeCell ref="X157:Z157"/>
    <mergeCell ref="AA157:AD157"/>
    <mergeCell ref="E158:G158"/>
    <mergeCell ref="H158:I158"/>
    <mergeCell ref="AB159:AD159"/>
    <mergeCell ref="C160:D160"/>
    <mergeCell ref="E160:G160"/>
    <mergeCell ref="H160:I160"/>
    <mergeCell ref="J160:K160"/>
    <mergeCell ref="L160:N160"/>
    <mergeCell ref="S160:T160"/>
    <mergeCell ref="U160:W160"/>
    <mergeCell ref="X160:Y160"/>
    <mergeCell ref="Z160:AA160"/>
    <mergeCell ref="V146:W146"/>
    <mergeCell ref="X146:Y146"/>
    <mergeCell ref="Z146:AA146"/>
    <mergeCell ref="D153:H153"/>
    <mergeCell ref="I153:J154"/>
    <mergeCell ref="K153:N154"/>
    <mergeCell ref="T153:X153"/>
    <mergeCell ref="Y153:Z154"/>
    <mergeCell ref="A146:F146"/>
    <mergeCell ref="G146:H146"/>
    <mergeCell ref="I146:J146"/>
    <mergeCell ref="K146:L146"/>
    <mergeCell ref="M146:N146"/>
    <mergeCell ref="Q146:U146"/>
    <mergeCell ref="A151:N151"/>
    <mergeCell ref="Q151:AC151"/>
    <mergeCell ref="D152:K152"/>
    <mergeCell ref="L152:N152"/>
    <mergeCell ref="Q152:S152"/>
    <mergeCell ref="T152:Z152"/>
    <mergeCell ref="AA152:AC152"/>
    <mergeCell ref="U145:W145"/>
    <mergeCell ref="X145:AA145"/>
    <mergeCell ref="AB145:AD145"/>
    <mergeCell ref="A154:B154"/>
    <mergeCell ref="D154:H154"/>
    <mergeCell ref="Q154:R154"/>
    <mergeCell ref="T154:X154"/>
    <mergeCell ref="AC146:AD146"/>
    <mergeCell ref="N147:N150"/>
    <mergeCell ref="AB147:AC150"/>
    <mergeCell ref="C145:D145"/>
    <mergeCell ref="E145:G145"/>
    <mergeCell ref="H145:K145"/>
    <mergeCell ref="L145:N145"/>
    <mergeCell ref="Q145:R145"/>
    <mergeCell ref="S145:T145"/>
    <mergeCell ref="Z143:AA143"/>
    <mergeCell ref="AB143:AD143"/>
    <mergeCell ref="A155:B157"/>
    <mergeCell ref="C155:D155"/>
    <mergeCell ref="E155:F155"/>
    <mergeCell ref="H155:J155"/>
    <mergeCell ref="Q155:R157"/>
    <mergeCell ref="S155:T155"/>
    <mergeCell ref="U155:V155"/>
    <mergeCell ref="A145:B145"/>
    <mergeCell ref="Z142:AA142"/>
    <mergeCell ref="AB142:AD142"/>
    <mergeCell ref="C143:D143"/>
    <mergeCell ref="E143:G143"/>
    <mergeCell ref="H143:I143"/>
    <mergeCell ref="J143:K143"/>
    <mergeCell ref="L143:N143"/>
    <mergeCell ref="S143:T143"/>
    <mergeCell ref="U143:W143"/>
    <mergeCell ref="X143:Y143"/>
    <mergeCell ref="S144:T144"/>
    <mergeCell ref="U144:W144"/>
    <mergeCell ref="X144:Y144"/>
    <mergeCell ref="Z144:AA144"/>
    <mergeCell ref="A141:B144"/>
    <mergeCell ref="J142:K142"/>
    <mergeCell ref="L142:N142"/>
    <mergeCell ref="S142:T142"/>
    <mergeCell ref="U142:W142"/>
    <mergeCell ref="X142:Y142"/>
    <mergeCell ref="AB141:AD141"/>
    <mergeCell ref="C142:D142"/>
    <mergeCell ref="E142:G142"/>
    <mergeCell ref="H142:I142"/>
    <mergeCell ref="AB144:AD144"/>
    <mergeCell ref="C144:D144"/>
    <mergeCell ref="E144:G144"/>
    <mergeCell ref="H144:I144"/>
    <mergeCell ref="J144:K144"/>
    <mergeCell ref="L144:N144"/>
    <mergeCell ref="X140:Z140"/>
    <mergeCell ref="AA140:AD140"/>
    <mergeCell ref="E141:G141"/>
    <mergeCell ref="H141:I141"/>
    <mergeCell ref="J141:K141"/>
    <mergeCell ref="L141:N141"/>
    <mergeCell ref="Q141:R144"/>
    <mergeCell ref="U141:W141"/>
    <mergeCell ref="X141:Y141"/>
    <mergeCell ref="Z141:AA141"/>
    <mergeCell ref="A137:B137"/>
    <mergeCell ref="D137:H137"/>
    <mergeCell ref="Q137:R137"/>
    <mergeCell ref="T137:X137"/>
    <mergeCell ref="A130:F130"/>
    <mergeCell ref="AA139:AD139"/>
    <mergeCell ref="D136:H136"/>
    <mergeCell ref="I136:J137"/>
    <mergeCell ref="K136:N137"/>
    <mergeCell ref="T136:X136"/>
    <mergeCell ref="Y136:Z137"/>
    <mergeCell ref="AA136:AD137"/>
    <mergeCell ref="AC130:AD130"/>
    <mergeCell ref="A134:N134"/>
    <mergeCell ref="Q134:AC134"/>
    <mergeCell ref="D135:K135"/>
    <mergeCell ref="L135:N135"/>
    <mergeCell ref="Q135:S135"/>
    <mergeCell ref="T135:Z135"/>
    <mergeCell ref="AA135:AC135"/>
    <mergeCell ref="U138:V138"/>
    <mergeCell ref="X138:Z138"/>
    <mergeCell ref="C139:G139"/>
    <mergeCell ref="H139:J139"/>
    <mergeCell ref="K139:N139"/>
    <mergeCell ref="S139:W139"/>
    <mergeCell ref="X139:Z139"/>
    <mergeCell ref="A138:B140"/>
    <mergeCell ref="C138:D138"/>
    <mergeCell ref="E138:F138"/>
    <mergeCell ref="H138:J138"/>
    <mergeCell ref="Q138:R140"/>
    <mergeCell ref="S138:T138"/>
    <mergeCell ref="C140:G140"/>
    <mergeCell ref="H140:J140"/>
    <mergeCell ref="K140:N140"/>
    <mergeCell ref="S140:W140"/>
    <mergeCell ref="X125:Y125"/>
    <mergeCell ref="Z125:AA125"/>
    <mergeCell ref="AB125:AD125"/>
    <mergeCell ref="C126:D126"/>
    <mergeCell ref="E126:G126"/>
    <mergeCell ref="H126:I126"/>
    <mergeCell ref="U128:W128"/>
    <mergeCell ref="X128:Y128"/>
    <mergeCell ref="Z128:AA128"/>
    <mergeCell ref="A125:B128"/>
    <mergeCell ref="J126:K126"/>
    <mergeCell ref="L126:N126"/>
    <mergeCell ref="S126:T126"/>
    <mergeCell ref="L125:N125"/>
    <mergeCell ref="Q125:R128"/>
    <mergeCell ref="U125:W125"/>
    <mergeCell ref="S129:T129"/>
    <mergeCell ref="U129:W129"/>
    <mergeCell ref="X129:AA129"/>
    <mergeCell ref="AB129:AD129"/>
    <mergeCell ref="C128:D128"/>
    <mergeCell ref="E128:G128"/>
    <mergeCell ref="H128:I128"/>
    <mergeCell ref="J128:K128"/>
    <mergeCell ref="L128:N128"/>
    <mergeCell ref="S128:T128"/>
    <mergeCell ref="A129:B129"/>
    <mergeCell ref="C129:D129"/>
    <mergeCell ref="E129:G129"/>
    <mergeCell ref="H129:K129"/>
    <mergeCell ref="L129:N129"/>
    <mergeCell ref="Q129:R129"/>
    <mergeCell ref="V130:W130"/>
    <mergeCell ref="X130:Y130"/>
    <mergeCell ref="Z130:AA130"/>
    <mergeCell ref="AB128:AD128"/>
    <mergeCell ref="X122:Z122"/>
    <mergeCell ref="C123:G123"/>
    <mergeCell ref="H123:J123"/>
    <mergeCell ref="K123:N123"/>
    <mergeCell ref="S123:W123"/>
    <mergeCell ref="X123:Z123"/>
    <mergeCell ref="J125:K125"/>
    <mergeCell ref="Z126:AA126"/>
    <mergeCell ref="AA120:AD121"/>
    <mergeCell ref="U126:W126"/>
    <mergeCell ref="X126:Y126"/>
    <mergeCell ref="G130:H130"/>
    <mergeCell ref="I130:J130"/>
    <mergeCell ref="K130:L130"/>
    <mergeCell ref="M130:N130"/>
    <mergeCell ref="Q130:U130"/>
    <mergeCell ref="AB127:AD127"/>
    <mergeCell ref="AA123:AD123"/>
    <mergeCell ref="C124:G124"/>
    <mergeCell ref="H124:J124"/>
    <mergeCell ref="K124:N124"/>
    <mergeCell ref="S124:W124"/>
    <mergeCell ref="X124:Z124"/>
    <mergeCell ref="AA124:AD124"/>
    <mergeCell ref="E125:G125"/>
    <mergeCell ref="H125:I125"/>
    <mergeCell ref="AB126:AD126"/>
    <mergeCell ref="C127:D127"/>
    <mergeCell ref="E127:G127"/>
    <mergeCell ref="H127:I127"/>
    <mergeCell ref="J127:K127"/>
    <mergeCell ref="L127:N127"/>
    <mergeCell ref="S127:T127"/>
    <mergeCell ref="U127:W127"/>
    <mergeCell ref="X127:Y127"/>
    <mergeCell ref="Z127:AA127"/>
    <mergeCell ref="V113:W113"/>
    <mergeCell ref="X113:Y113"/>
    <mergeCell ref="Z113:AA113"/>
    <mergeCell ref="D120:H120"/>
    <mergeCell ref="I120:J121"/>
    <mergeCell ref="K120:N121"/>
    <mergeCell ref="T120:X120"/>
    <mergeCell ref="Y120:Z121"/>
    <mergeCell ref="A113:F113"/>
    <mergeCell ref="G113:H113"/>
    <mergeCell ref="I113:J113"/>
    <mergeCell ref="K113:L113"/>
    <mergeCell ref="M113:N113"/>
    <mergeCell ref="Q113:U113"/>
    <mergeCell ref="A118:N118"/>
    <mergeCell ref="Q118:AC118"/>
    <mergeCell ref="D119:K119"/>
    <mergeCell ref="L119:N119"/>
    <mergeCell ref="Q119:S119"/>
    <mergeCell ref="T119:Z119"/>
    <mergeCell ref="AA119:AC119"/>
    <mergeCell ref="U112:W112"/>
    <mergeCell ref="X112:AA112"/>
    <mergeCell ref="AB112:AD112"/>
    <mergeCell ref="A121:B121"/>
    <mergeCell ref="D121:H121"/>
    <mergeCell ref="Q121:R121"/>
    <mergeCell ref="T121:X121"/>
    <mergeCell ref="AC113:AD113"/>
    <mergeCell ref="N114:N117"/>
    <mergeCell ref="AB114:AC117"/>
    <mergeCell ref="C112:D112"/>
    <mergeCell ref="E112:G112"/>
    <mergeCell ref="H112:K112"/>
    <mergeCell ref="L112:N112"/>
    <mergeCell ref="Q112:R112"/>
    <mergeCell ref="S112:T112"/>
    <mergeCell ref="Z110:AA110"/>
    <mergeCell ref="AB110:AD110"/>
    <mergeCell ref="A122:B124"/>
    <mergeCell ref="C122:D122"/>
    <mergeCell ref="E122:F122"/>
    <mergeCell ref="H122:J122"/>
    <mergeCell ref="Q122:R124"/>
    <mergeCell ref="S122:T122"/>
    <mergeCell ref="U122:V122"/>
    <mergeCell ref="A112:B112"/>
    <mergeCell ref="Z109:AA109"/>
    <mergeCell ref="AB109:AD109"/>
    <mergeCell ref="C110:D110"/>
    <mergeCell ref="E110:G110"/>
    <mergeCell ref="H110:I110"/>
    <mergeCell ref="J110:K110"/>
    <mergeCell ref="L110:N110"/>
    <mergeCell ref="S110:T110"/>
    <mergeCell ref="U110:W110"/>
    <mergeCell ref="X110:Y110"/>
    <mergeCell ref="S111:T111"/>
    <mergeCell ref="U111:W111"/>
    <mergeCell ref="X111:Y111"/>
    <mergeCell ref="Z111:AA111"/>
    <mergeCell ref="A108:B111"/>
    <mergeCell ref="J109:K109"/>
    <mergeCell ref="L109:N109"/>
    <mergeCell ref="S109:T109"/>
    <mergeCell ref="U109:W109"/>
    <mergeCell ref="X109:Y109"/>
    <mergeCell ref="AB108:AD108"/>
    <mergeCell ref="C109:D109"/>
    <mergeCell ref="E109:G109"/>
    <mergeCell ref="H109:I109"/>
    <mergeCell ref="AB111:AD111"/>
    <mergeCell ref="C111:D111"/>
    <mergeCell ref="E111:G111"/>
    <mergeCell ref="H111:I111"/>
    <mergeCell ref="J111:K111"/>
    <mergeCell ref="L111:N111"/>
    <mergeCell ref="X107:Z107"/>
    <mergeCell ref="AA107:AD107"/>
    <mergeCell ref="E108:G108"/>
    <mergeCell ref="H108:I108"/>
    <mergeCell ref="J108:K108"/>
    <mergeCell ref="L108:N108"/>
    <mergeCell ref="Q108:R111"/>
    <mergeCell ref="U108:W108"/>
    <mergeCell ref="X108:Y108"/>
    <mergeCell ref="Z108:AA108"/>
    <mergeCell ref="A104:B104"/>
    <mergeCell ref="D104:H104"/>
    <mergeCell ref="Q104:R104"/>
    <mergeCell ref="T104:X104"/>
    <mergeCell ref="A97:F97"/>
    <mergeCell ref="AA106:AD106"/>
    <mergeCell ref="D103:H103"/>
    <mergeCell ref="I103:J104"/>
    <mergeCell ref="K103:N104"/>
    <mergeCell ref="T103:X103"/>
    <mergeCell ref="Y103:Z104"/>
    <mergeCell ref="AA103:AD104"/>
    <mergeCell ref="AC97:AD97"/>
    <mergeCell ref="A101:N101"/>
    <mergeCell ref="Q101:AC101"/>
    <mergeCell ref="D102:K102"/>
    <mergeCell ref="L102:N102"/>
    <mergeCell ref="Q102:S102"/>
    <mergeCell ref="T102:Z102"/>
    <mergeCell ref="AA102:AC102"/>
    <mergeCell ref="U105:V105"/>
    <mergeCell ref="X105:Z105"/>
    <mergeCell ref="C106:G106"/>
    <mergeCell ref="H106:J106"/>
    <mergeCell ref="K106:N106"/>
    <mergeCell ref="S106:W106"/>
    <mergeCell ref="X106:Z106"/>
    <mergeCell ref="A105:B107"/>
    <mergeCell ref="C105:D105"/>
    <mergeCell ref="E105:F105"/>
    <mergeCell ref="H105:J105"/>
    <mergeCell ref="Q105:R107"/>
    <mergeCell ref="S105:T105"/>
    <mergeCell ref="C107:G107"/>
    <mergeCell ref="H107:J107"/>
    <mergeCell ref="K107:N107"/>
    <mergeCell ref="S107:W107"/>
    <mergeCell ref="X92:Y92"/>
    <mergeCell ref="Z92:AA92"/>
    <mergeCell ref="AB92:AD92"/>
    <mergeCell ref="C93:D93"/>
    <mergeCell ref="E93:G93"/>
    <mergeCell ref="H93:I93"/>
    <mergeCell ref="U95:W95"/>
    <mergeCell ref="X95:Y95"/>
    <mergeCell ref="Z95:AA95"/>
    <mergeCell ref="A92:B95"/>
    <mergeCell ref="J93:K93"/>
    <mergeCell ref="L93:N93"/>
    <mergeCell ref="S93:T93"/>
    <mergeCell ref="L92:N92"/>
    <mergeCell ref="Q92:R95"/>
    <mergeCell ref="U92:W92"/>
    <mergeCell ref="S96:T96"/>
    <mergeCell ref="U96:W96"/>
    <mergeCell ref="X96:AA96"/>
    <mergeCell ref="AB96:AD96"/>
    <mergeCell ref="C95:D95"/>
    <mergeCell ref="E95:G95"/>
    <mergeCell ref="H95:I95"/>
    <mergeCell ref="J95:K95"/>
    <mergeCell ref="L95:N95"/>
    <mergeCell ref="S95:T95"/>
    <mergeCell ref="A96:B96"/>
    <mergeCell ref="C96:D96"/>
    <mergeCell ref="E96:G96"/>
    <mergeCell ref="H96:K96"/>
    <mergeCell ref="L96:N96"/>
    <mergeCell ref="Q96:R96"/>
    <mergeCell ref="V97:W97"/>
    <mergeCell ref="X97:Y97"/>
    <mergeCell ref="Z97:AA97"/>
    <mergeCell ref="AB95:AD95"/>
    <mergeCell ref="X89:Z89"/>
    <mergeCell ref="C90:G90"/>
    <mergeCell ref="H90:J90"/>
    <mergeCell ref="K90:N90"/>
    <mergeCell ref="S90:W90"/>
    <mergeCell ref="X90:Z90"/>
    <mergeCell ref="J92:K92"/>
    <mergeCell ref="Z93:AA93"/>
    <mergeCell ref="AA87:AD88"/>
    <mergeCell ref="U93:W93"/>
    <mergeCell ref="X93:Y93"/>
    <mergeCell ref="G97:H97"/>
    <mergeCell ref="I97:J97"/>
    <mergeCell ref="K97:L97"/>
    <mergeCell ref="M97:N97"/>
    <mergeCell ref="Q97:U97"/>
    <mergeCell ref="AB94:AD94"/>
    <mergeCell ref="AA90:AD90"/>
    <mergeCell ref="C91:G91"/>
    <mergeCell ref="H91:J91"/>
    <mergeCell ref="K91:N91"/>
    <mergeCell ref="S91:W91"/>
    <mergeCell ref="X91:Z91"/>
    <mergeCell ref="AA91:AD91"/>
    <mergeCell ref="E92:G92"/>
    <mergeCell ref="H92:I92"/>
    <mergeCell ref="AB93:AD93"/>
    <mergeCell ref="C94:D94"/>
    <mergeCell ref="E94:G94"/>
    <mergeCell ref="H94:I94"/>
    <mergeCell ref="J94:K94"/>
    <mergeCell ref="L94:N94"/>
    <mergeCell ref="S94:T94"/>
    <mergeCell ref="U94:W94"/>
    <mergeCell ref="X94:Y94"/>
    <mergeCell ref="Z94:AA94"/>
    <mergeCell ref="V80:W80"/>
    <mergeCell ref="X80:Y80"/>
    <mergeCell ref="Z80:AA80"/>
    <mergeCell ref="D87:H87"/>
    <mergeCell ref="I87:J88"/>
    <mergeCell ref="K87:N88"/>
    <mergeCell ref="T87:X87"/>
    <mergeCell ref="Y87:Z88"/>
    <mergeCell ref="A80:F80"/>
    <mergeCell ref="G80:H80"/>
    <mergeCell ref="I80:J80"/>
    <mergeCell ref="K80:L80"/>
    <mergeCell ref="M80:N80"/>
    <mergeCell ref="Q80:U80"/>
    <mergeCell ref="A85:N85"/>
    <mergeCell ref="Q85:AC85"/>
    <mergeCell ref="D86:K86"/>
    <mergeCell ref="L86:N86"/>
    <mergeCell ref="Q86:S86"/>
    <mergeCell ref="T86:Z86"/>
    <mergeCell ref="AA86:AC86"/>
    <mergeCell ref="U79:W79"/>
    <mergeCell ref="X79:AA79"/>
    <mergeCell ref="AB79:AD79"/>
    <mergeCell ref="A88:B88"/>
    <mergeCell ref="D88:H88"/>
    <mergeCell ref="Q88:R88"/>
    <mergeCell ref="T88:X88"/>
    <mergeCell ref="AC80:AD80"/>
    <mergeCell ref="N81:N84"/>
    <mergeCell ref="AB81:AC84"/>
    <mergeCell ref="C79:D79"/>
    <mergeCell ref="E79:G79"/>
    <mergeCell ref="H79:K79"/>
    <mergeCell ref="L79:N79"/>
    <mergeCell ref="Q79:R79"/>
    <mergeCell ref="S79:T79"/>
    <mergeCell ref="Z77:AA77"/>
    <mergeCell ref="AB77:AD77"/>
    <mergeCell ref="A89:B91"/>
    <mergeCell ref="C89:D89"/>
    <mergeCell ref="E89:F89"/>
    <mergeCell ref="H89:J89"/>
    <mergeCell ref="Q89:R91"/>
    <mergeCell ref="S89:T89"/>
    <mergeCell ref="U89:V89"/>
    <mergeCell ref="A79:B79"/>
    <mergeCell ref="Z76:AA76"/>
    <mergeCell ref="AB76:AD76"/>
    <mergeCell ref="C77:D77"/>
    <mergeCell ref="E77:G77"/>
    <mergeCell ref="H77:I77"/>
    <mergeCell ref="J77:K77"/>
    <mergeCell ref="L77:N77"/>
    <mergeCell ref="S77:T77"/>
    <mergeCell ref="U77:W77"/>
    <mergeCell ref="X77:Y77"/>
    <mergeCell ref="S78:T78"/>
    <mergeCell ref="U78:W78"/>
    <mergeCell ref="X78:Y78"/>
    <mergeCell ref="Z78:AA78"/>
    <mergeCell ref="A75:B78"/>
    <mergeCell ref="J76:K76"/>
    <mergeCell ref="L76:N76"/>
    <mergeCell ref="S76:T76"/>
    <mergeCell ref="U76:W76"/>
    <mergeCell ref="X76:Y76"/>
    <mergeCell ref="AB75:AD75"/>
    <mergeCell ref="C76:D76"/>
    <mergeCell ref="E76:G76"/>
    <mergeCell ref="H76:I76"/>
    <mergeCell ref="AB78:AD78"/>
    <mergeCell ref="C78:D78"/>
    <mergeCell ref="E78:G78"/>
    <mergeCell ref="H78:I78"/>
    <mergeCell ref="J78:K78"/>
    <mergeCell ref="L78:N78"/>
    <mergeCell ref="X74:Z74"/>
    <mergeCell ref="AA74:AD74"/>
    <mergeCell ref="E75:G75"/>
    <mergeCell ref="H75:I75"/>
    <mergeCell ref="J75:K75"/>
    <mergeCell ref="L75:N75"/>
    <mergeCell ref="Q75:R78"/>
    <mergeCell ref="U75:W75"/>
    <mergeCell ref="X75:Y75"/>
    <mergeCell ref="Z75:AA75"/>
    <mergeCell ref="A71:B71"/>
    <mergeCell ref="D71:H71"/>
    <mergeCell ref="Q71:R71"/>
    <mergeCell ref="T71:X71"/>
    <mergeCell ref="A64:F64"/>
    <mergeCell ref="AA73:AD73"/>
    <mergeCell ref="D70:H70"/>
    <mergeCell ref="I70:J71"/>
    <mergeCell ref="K70:N71"/>
    <mergeCell ref="T70:X70"/>
    <mergeCell ref="Y70:Z71"/>
    <mergeCell ref="AA70:AD71"/>
    <mergeCell ref="AC64:AD64"/>
    <mergeCell ref="A68:N68"/>
    <mergeCell ref="Q68:AC68"/>
    <mergeCell ref="D69:K69"/>
    <mergeCell ref="L69:N69"/>
    <mergeCell ref="Q69:S69"/>
    <mergeCell ref="T69:Z69"/>
    <mergeCell ref="AA69:AC69"/>
    <mergeCell ref="U72:V72"/>
    <mergeCell ref="X72:Z72"/>
    <mergeCell ref="C73:G73"/>
    <mergeCell ref="H73:J73"/>
    <mergeCell ref="K73:N73"/>
    <mergeCell ref="S73:W73"/>
    <mergeCell ref="X73:Z73"/>
    <mergeCell ref="A72:B74"/>
    <mergeCell ref="C72:D72"/>
    <mergeCell ref="E72:F72"/>
    <mergeCell ref="H72:J72"/>
    <mergeCell ref="Q72:R74"/>
    <mergeCell ref="S72:T72"/>
    <mergeCell ref="C74:G74"/>
    <mergeCell ref="H74:J74"/>
    <mergeCell ref="K74:N74"/>
    <mergeCell ref="S74:W74"/>
    <mergeCell ref="X59:Y59"/>
    <mergeCell ref="Z59:AA59"/>
    <mergeCell ref="AB59:AD59"/>
    <mergeCell ref="C60:D60"/>
    <mergeCell ref="E60:G60"/>
    <mergeCell ref="H60:I60"/>
    <mergeCell ref="U62:W62"/>
    <mergeCell ref="X62:Y62"/>
    <mergeCell ref="Z62:AA62"/>
    <mergeCell ref="A59:B62"/>
    <mergeCell ref="J60:K60"/>
    <mergeCell ref="L60:N60"/>
    <mergeCell ref="S60:T60"/>
    <mergeCell ref="L59:N59"/>
    <mergeCell ref="Q59:R62"/>
    <mergeCell ref="U59:W59"/>
    <mergeCell ref="S63:T63"/>
    <mergeCell ref="U63:W63"/>
    <mergeCell ref="X63:AA63"/>
    <mergeCell ref="AB63:AD63"/>
    <mergeCell ref="C62:D62"/>
    <mergeCell ref="E62:G62"/>
    <mergeCell ref="H62:I62"/>
    <mergeCell ref="J62:K62"/>
    <mergeCell ref="L62:N62"/>
    <mergeCell ref="S62:T62"/>
    <mergeCell ref="A63:B63"/>
    <mergeCell ref="C63:D63"/>
    <mergeCell ref="E63:G63"/>
    <mergeCell ref="H63:K63"/>
    <mergeCell ref="L63:N63"/>
    <mergeCell ref="Q63:R63"/>
    <mergeCell ref="V64:W64"/>
    <mergeCell ref="X64:Y64"/>
    <mergeCell ref="Z64:AA64"/>
    <mergeCell ref="AB62:AD62"/>
    <mergeCell ref="X56:Z56"/>
    <mergeCell ref="C57:G57"/>
    <mergeCell ref="H57:J57"/>
    <mergeCell ref="K57:N57"/>
    <mergeCell ref="S57:W57"/>
    <mergeCell ref="X57:Z57"/>
    <mergeCell ref="J59:K59"/>
    <mergeCell ref="Z60:AA60"/>
    <mergeCell ref="AA54:AD55"/>
    <mergeCell ref="U60:W60"/>
    <mergeCell ref="X60:Y60"/>
    <mergeCell ref="G64:H64"/>
    <mergeCell ref="I64:J64"/>
    <mergeCell ref="K64:L64"/>
    <mergeCell ref="M64:N64"/>
    <mergeCell ref="Q64:U64"/>
    <mergeCell ref="AB61:AD61"/>
    <mergeCell ref="AA57:AD57"/>
    <mergeCell ref="C58:G58"/>
    <mergeCell ref="H58:J58"/>
    <mergeCell ref="K58:N58"/>
    <mergeCell ref="S58:W58"/>
    <mergeCell ref="X58:Z58"/>
    <mergeCell ref="AA58:AD58"/>
    <mergeCell ref="E59:G59"/>
    <mergeCell ref="H59:I59"/>
    <mergeCell ref="AB60:AD60"/>
    <mergeCell ref="C61:D61"/>
    <mergeCell ref="E61:G61"/>
    <mergeCell ref="H61:I61"/>
    <mergeCell ref="J61:K61"/>
    <mergeCell ref="L61:N61"/>
    <mergeCell ref="S61:T61"/>
    <mergeCell ref="U61:W61"/>
    <mergeCell ref="X61:Y61"/>
    <mergeCell ref="Z61:AA61"/>
    <mergeCell ref="V47:W47"/>
    <mergeCell ref="X47:Y47"/>
    <mergeCell ref="Z47:AA47"/>
    <mergeCell ref="D54:H54"/>
    <mergeCell ref="I54:J55"/>
    <mergeCell ref="K54:N55"/>
    <mergeCell ref="T54:X54"/>
    <mergeCell ref="Y54:Z55"/>
    <mergeCell ref="A47:F47"/>
    <mergeCell ref="G47:H47"/>
    <mergeCell ref="I47:J47"/>
    <mergeCell ref="K47:L47"/>
    <mergeCell ref="M47:N47"/>
    <mergeCell ref="Q47:U47"/>
    <mergeCell ref="AB48:AC51"/>
    <mergeCell ref="A52:N52"/>
    <mergeCell ref="Q52:AC52"/>
    <mergeCell ref="D53:K53"/>
    <mergeCell ref="L53:N53"/>
    <mergeCell ref="Q53:S53"/>
    <mergeCell ref="T53:Z53"/>
    <mergeCell ref="AA53:AC53"/>
    <mergeCell ref="S46:T46"/>
    <mergeCell ref="U46:W46"/>
    <mergeCell ref="X46:AA46"/>
    <mergeCell ref="AB46:AD46"/>
    <mergeCell ref="A55:B55"/>
    <mergeCell ref="D55:H55"/>
    <mergeCell ref="Q55:R55"/>
    <mergeCell ref="T55:X55"/>
    <mergeCell ref="AC47:AD47"/>
    <mergeCell ref="N48:N51"/>
    <mergeCell ref="A46:B46"/>
    <mergeCell ref="C46:D46"/>
    <mergeCell ref="E46:G46"/>
    <mergeCell ref="H46:K46"/>
    <mergeCell ref="L46:N46"/>
    <mergeCell ref="Q46:R46"/>
    <mergeCell ref="X44:Y44"/>
    <mergeCell ref="Z44:AA44"/>
    <mergeCell ref="AB44:AD44"/>
    <mergeCell ref="A56:B58"/>
    <mergeCell ref="C56:D56"/>
    <mergeCell ref="E56:F56"/>
    <mergeCell ref="H56:J56"/>
    <mergeCell ref="Q56:R58"/>
    <mergeCell ref="S56:T56"/>
    <mergeCell ref="U56:V56"/>
    <mergeCell ref="A42:B45"/>
    <mergeCell ref="J43:K43"/>
    <mergeCell ref="L43:N43"/>
    <mergeCell ref="S43:T43"/>
    <mergeCell ref="U43:W43"/>
    <mergeCell ref="X43:Y43"/>
    <mergeCell ref="C44:D44"/>
    <mergeCell ref="E44:G44"/>
    <mergeCell ref="H44:I44"/>
    <mergeCell ref="J44:K44"/>
    <mergeCell ref="AB45:AD45"/>
    <mergeCell ref="C45:D45"/>
    <mergeCell ref="E45:G45"/>
    <mergeCell ref="H45:I45"/>
    <mergeCell ref="J45:K45"/>
    <mergeCell ref="L45:N45"/>
    <mergeCell ref="S45:T45"/>
    <mergeCell ref="U45:W45"/>
    <mergeCell ref="X45:Y45"/>
    <mergeCell ref="Z45:AA45"/>
    <mergeCell ref="X42:Y42"/>
    <mergeCell ref="Z42:AA42"/>
    <mergeCell ref="AB42:AD42"/>
    <mergeCell ref="C43:D43"/>
    <mergeCell ref="E43:G43"/>
    <mergeCell ref="H43:I43"/>
    <mergeCell ref="Z43:AA43"/>
    <mergeCell ref="AB43:AD43"/>
    <mergeCell ref="E42:G42"/>
    <mergeCell ref="H42:I42"/>
    <mergeCell ref="J42:K42"/>
    <mergeCell ref="L42:N42"/>
    <mergeCell ref="Q42:R45"/>
    <mergeCell ref="U42:W42"/>
    <mergeCell ref="L44:N44"/>
    <mergeCell ref="S44:T44"/>
    <mergeCell ref="U44:W44"/>
    <mergeCell ref="AA40:AD40"/>
    <mergeCell ref="C41:G41"/>
    <mergeCell ref="H41:J41"/>
    <mergeCell ref="K41:N41"/>
    <mergeCell ref="S41:W41"/>
    <mergeCell ref="X41:Z41"/>
    <mergeCell ref="AA41:AD41"/>
    <mergeCell ref="U39:V39"/>
    <mergeCell ref="X39:Z39"/>
    <mergeCell ref="C40:G40"/>
    <mergeCell ref="H40:J40"/>
    <mergeCell ref="K40:N40"/>
    <mergeCell ref="S40:W40"/>
    <mergeCell ref="X40:Z40"/>
    <mergeCell ref="A38:B38"/>
    <mergeCell ref="D38:H38"/>
    <mergeCell ref="Q38:R38"/>
    <mergeCell ref="T38:X38"/>
    <mergeCell ref="A39:B41"/>
    <mergeCell ref="C39:D39"/>
    <mergeCell ref="E39:F39"/>
    <mergeCell ref="H39:J39"/>
    <mergeCell ref="Q39:R41"/>
    <mergeCell ref="S39:T39"/>
    <mergeCell ref="A4:B4"/>
    <mergeCell ref="D4:H4"/>
    <mergeCell ref="Q4:R4"/>
    <mergeCell ref="T4:X4"/>
    <mergeCell ref="A5:B7"/>
    <mergeCell ref="C5:D5"/>
    <mergeCell ref="E5:F5"/>
    <mergeCell ref="H5:J5"/>
    <mergeCell ref="I3:J4"/>
    <mergeCell ref="K3:N4"/>
    <mergeCell ref="Y3:Z4"/>
    <mergeCell ref="AA3:AD4"/>
    <mergeCell ref="D3:H3"/>
    <mergeCell ref="T3:X3"/>
    <mergeCell ref="A1:N1"/>
    <mergeCell ref="Q1:AC1"/>
    <mergeCell ref="D2:K2"/>
    <mergeCell ref="L2:N2"/>
    <mergeCell ref="Q2:S2"/>
    <mergeCell ref="T2:Z2"/>
    <mergeCell ref="AA2:AC2"/>
    <mergeCell ref="D37:H37"/>
    <mergeCell ref="I37:J38"/>
    <mergeCell ref="K37:N38"/>
    <mergeCell ref="T37:X37"/>
    <mergeCell ref="Y37:Z38"/>
    <mergeCell ref="AA37:AD38"/>
    <mergeCell ref="AB8:AD8"/>
    <mergeCell ref="D36:K36"/>
    <mergeCell ref="L36:N36"/>
    <mergeCell ref="Q36:S36"/>
    <mergeCell ref="T36:Z36"/>
    <mergeCell ref="AA36:AC36"/>
    <mergeCell ref="A35:N35"/>
    <mergeCell ref="Q35:AC35"/>
    <mergeCell ref="C6:G6"/>
    <mergeCell ref="H6:J6"/>
    <mergeCell ref="K6:N6"/>
    <mergeCell ref="S6:W6"/>
    <mergeCell ref="X6:Z6"/>
    <mergeCell ref="AA6:AD6"/>
    <mergeCell ref="C7:G7"/>
    <mergeCell ref="H7:J7"/>
    <mergeCell ref="K7:N7"/>
    <mergeCell ref="S7:W7"/>
    <mergeCell ref="X7:Z7"/>
    <mergeCell ref="AA7:AD7"/>
    <mergeCell ref="X11:Y11"/>
    <mergeCell ref="Z11:AA11"/>
    <mergeCell ref="AB11:AD11"/>
    <mergeCell ref="Q5:R7"/>
    <mergeCell ref="S5:T5"/>
    <mergeCell ref="U5:V5"/>
    <mergeCell ref="X5:Z5"/>
    <mergeCell ref="U8:W8"/>
    <mergeCell ref="X8:Y8"/>
    <mergeCell ref="Z8:AA8"/>
    <mergeCell ref="X10:Y10"/>
    <mergeCell ref="Z10:AA10"/>
    <mergeCell ref="AB10:AD10"/>
    <mergeCell ref="C11:D11"/>
    <mergeCell ref="E11:G11"/>
    <mergeCell ref="H11:I11"/>
    <mergeCell ref="J11:K11"/>
    <mergeCell ref="L11:N11"/>
    <mergeCell ref="S11:T11"/>
    <mergeCell ref="U11:W11"/>
    <mergeCell ref="X9:Y9"/>
    <mergeCell ref="Z9:AA9"/>
    <mergeCell ref="AB9:AD9"/>
    <mergeCell ref="C10:D10"/>
    <mergeCell ref="E10:G10"/>
    <mergeCell ref="H10:I10"/>
    <mergeCell ref="J10:K10"/>
    <mergeCell ref="L10:N10"/>
    <mergeCell ref="S10:T10"/>
    <mergeCell ref="U10:W10"/>
    <mergeCell ref="E8:G8"/>
    <mergeCell ref="H8:I8"/>
    <mergeCell ref="J8:K8"/>
    <mergeCell ref="L8:N8"/>
    <mergeCell ref="Q8:R11"/>
    <mergeCell ref="U9:W9"/>
    <mergeCell ref="C9:D9"/>
    <mergeCell ref="E9:G9"/>
    <mergeCell ref="H9:I9"/>
    <mergeCell ref="J9:K9"/>
    <mergeCell ref="L9:N9"/>
    <mergeCell ref="S9:T9"/>
    <mergeCell ref="A8:B11"/>
    <mergeCell ref="S12:T12"/>
    <mergeCell ref="U12:W12"/>
    <mergeCell ref="X12:AA12"/>
    <mergeCell ref="AB12:AD12"/>
    <mergeCell ref="A13:F13"/>
    <mergeCell ref="G13:H13"/>
    <mergeCell ref="I13:J13"/>
    <mergeCell ref="K13:L13"/>
    <mergeCell ref="M13:N13"/>
    <mergeCell ref="Y20:Z21"/>
    <mergeCell ref="AA20:AD21"/>
    <mergeCell ref="A12:B12"/>
    <mergeCell ref="C12:D12"/>
    <mergeCell ref="E12:G12"/>
    <mergeCell ref="H12:K12"/>
    <mergeCell ref="L12:N12"/>
    <mergeCell ref="Q12:R12"/>
    <mergeCell ref="Q13:U13"/>
    <mergeCell ref="D20:H20"/>
    <mergeCell ref="T20:X20"/>
    <mergeCell ref="A21:B21"/>
    <mergeCell ref="D21:H21"/>
    <mergeCell ref="Q21:R21"/>
    <mergeCell ref="T21:X21"/>
    <mergeCell ref="I20:J21"/>
    <mergeCell ref="K20:N21"/>
    <mergeCell ref="V13:W13"/>
    <mergeCell ref="X13:Y13"/>
    <mergeCell ref="Z13:AA13"/>
    <mergeCell ref="AC13:AD13"/>
    <mergeCell ref="N14:N17"/>
    <mergeCell ref="AB14:AC17"/>
    <mergeCell ref="A18:N18"/>
    <mergeCell ref="Q18:AC18"/>
    <mergeCell ref="D19:K19"/>
    <mergeCell ref="L19:N19"/>
    <mergeCell ref="Q19:S19"/>
    <mergeCell ref="T19:Z19"/>
    <mergeCell ref="AA19:AC19"/>
    <mergeCell ref="AA24:AD24"/>
    <mergeCell ref="C23:G23"/>
    <mergeCell ref="H23:J23"/>
    <mergeCell ref="K23:N23"/>
    <mergeCell ref="S23:W23"/>
    <mergeCell ref="X23:Z23"/>
    <mergeCell ref="AA23:AD23"/>
    <mergeCell ref="U22:V22"/>
    <mergeCell ref="X22:Z22"/>
    <mergeCell ref="C24:G24"/>
    <mergeCell ref="H24:J24"/>
    <mergeCell ref="K24:N24"/>
    <mergeCell ref="S24:W24"/>
    <mergeCell ref="X24:Z24"/>
    <mergeCell ref="A22:B24"/>
    <mergeCell ref="C22:D22"/>
    <mergeCell ref="E22:F22"/>
    <mergeCell ref="H22:J22"/>
    <mergeCell ref="Q22:R24"/>
    <mergeCell ref="S22:T22"/>
    <mergeCell ref="AB28:AD28"/>
    <mergeCell ref="U27:W27"/>
    <mergeCell ref="X27:Y27"/>
    <mergeCell ref="Z27:AA27"/>
    <mergeCell ref="AB27:AD27"/>
    <mergeCell ref="C28:D28"/>
    <mergeCell ref="E28:G28"/>
    <mergeCell ref="H28:I28"/>
    <mergeCell ref="X26:Y26"/>
    <mergeCell ref="Z26:AA26"/>
    <mergeCell ref="AB26:AD26"/>
    <mergeCell ref="C27:D27"/>
    <mergeCell ref="E27:G27"/>
    <mergeCell ref="H27:I27"/>
    <mergeCell ref="J27:K27"/>
    <mergeCell ref="L27:N27"/>
    <mergeCell ref="S27:T27"/>
    <mergeCell ref="Z25:AA25"/>
    <mergeCell ref="AB25:AD25"/>
    <mergeCell ref="C26:D26"/>
    <mergeCell ref="E26:G26"/>
    <mergeCell ref="H26:I26"/>
    <mergeCell ref="J26:K26"/>
    <mergeCell ref="L26:N26"/>
    <mergeCell ref="S26:T26"/>
    <mergeCell ref="E25:G25"/>
    <mergeCell ref="H25:I25"/>
    <mergeCell ref="J28:K28"/>
    <mergeCell ref="L28:N28"/>
    <mergeCell ref="S28:T28"/>
    <mergeCell ref="A25:B28"/>
    <mergeCell ref="U25:W25"/>
    <mergeCell ref="X25:Y25"/>
    <mergeCell ref="J25:K25"/>
    <mergeCell ref="L25:N25"/>
    <mergeCell ref="Q25:R28"/>
    <mergeCell ref="U26:W26"/>
    <mergeCell ref="S29:T29"/>
    <mergeCell ref="U29:W29"/>
    <mergeCell ref="X29:AA29"/>
    <mergeCell ref="AB29:AD29"/>
    <mergeCell ref="A29:B29"/>
    <mergeCell ref="C29:D29"/>
    <mergeCell ref="E29:G29"/>
    <mergeCell ref="H29:K29"/>
    <mergeCell ref="L29:N29"/>
    <mergeCell ref="Q29:R29"/>
    <mergeCell ref="U28:W28"/>
    <mergeCell ref="X28:Y28"/>
    <mergeCell ref="Z28:AA28"/>
    <mergeCell ref="V30:W30"/>
    <mergeCell ref="X30:Y30"/>
    <mergeCell ref="Z30:AA30"/>
    <mergeCell ref="N31:N34"/>
    <mergeCell ref="AB31:AC34"/>
    <mergeCell ref="A30:F30"/>
    <mergeCell ref="G30:H30"/>
    <mergeCell ref="I30:J30"/>
    <mergeCell ref="K30:L30"/>
    <mergeCell ref="M30:N30"/>
    <mergeCell ref="Q30:U30"/>
    <mergeCell ref="AC30:AD30"/>
  </mergeCells>
  <dataValidations count="1">
    <dataValidation type="list" allowBlank="1" showInputMessage="1" showErrorMessage="1" sqref="I13:J13 M13:N13 X13:Y13 I30:J30 M30:N30 X30:Y30 I47:J47 M47:N47">
      <formula1>選択</formula1>
    </dataValidation>
  </dataValidations>
  <printOptions horizontalCentered="1" verticalCentered="1"/>
  <pageMargins left="0.3937007874015748" right="0.3937007874015748" top="0.7874015748031497" bottom="0.5905511811023623" header="0.31496062992125984" footer="0.31496062992125984"/>
  <pageSetup fitToHeight="0" horizontalDpi="600" verticalDpi="600" orientation="landscape" pageOrder="overThenDown" paperSize="9" scale="53" r:id="rId1"/>
  <rowBreaks count="19" manualBreakCount="19">
    <brk id="34" max="255" man="1"/>
    <brk id="67" max="255" man="1"/>
    <brk id="100" max="255" man="1"/>
    <brk id="133" max="255" man="1"/>
    <brk id="166" max="255" man="1"/>
    <brk id="200" max="255" man="1"/>
    <brk id="233" max="255" man="1"/>
    <brk id="266" max="255" man="1"/>
    <brk id="299" max="255" man="1"/>
    <brk id="332" max="255" man="1"/>
    <brk id="366" max="255" man="1"/>
    <brk id="399" max="255" man="1"/>
    <brk id="432" max="255" man="1"/>
    <brk id="465" max="255" man="1"/>
    <brk id="498" max="255" man="1"/>
    <brk id="532" max="255" man="1"/>
    <brk id="565" max="255" man="1"/>
    <brk id="598" max="255" man="1"/>
    <brk id="6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shimizu</dc:creator>
  <cp:keywords/>
  <dc:description/>
  <cp:lastModifiedBy>USER</cp:lastModifiedBy>
  <cp:lastPrinted>2016-05-26T03:45:10Z</cp:lastPrinted>
  <dcterms:created xsi:type="dcterms:W3CDTF">2013-01-03T14:12:28Z</dcterms:created>
  <dcterms:modified xsi:type="dcterms:W3CDTF">2017-06-04T14:31:15Z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