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127"/>
  <workbookPr updateLinks="never" defaultThemeVersion="124226"/>
  <mc:AlternateContent xmlns:mc="http://schemas.openxmlformats.org/markup-compatibility/2006">
    <mc:Choice Requires="x15">
      <x15ac:absPath xmlns:x15ac="http://schemas.microsoft.com/office/spreadsheetml/2010/11/ac" url="C:\Users\昌弘\Desktop\2016地区選手権\地区選手権エントリーファイル\"/>
    </mc:Choice>
  </mc:AlternateContent>
  <bookViews>
    <workbookView xWindow="0" yWindow="14712" windowWidth="23040" windowHeight="9552" tabRatio="925"/>
  </bookViews>
  <sheets>
    <sheet name="注意事項" sheetId="4" r:id="rId1"/>
    <sheet name="①学校情報入力" sheetId="7" r:id="rId2"/>
    <sheet name="②選手情報入力" sheetId="3" r:id="rId3"/>
    <sheet name="③リレー情報確認" sheetId="5" r:id="rId4"/>
    <sheet name="④種目別人数" sheetId="17" r:id="rId5"/>
    <sheet name="⑤申込一覧表" sheetId="21" r:id="rId6"/>
    <sheet name="　　　　　" sheetId="14" r:id="rId7"/>
    <sheet name="種目情報" sheetId="18" r:id="rId8"/>
    <sheet name="data_kyogisha" sheetId="2" r:id="rId9"/>
    <sheet name="data_team" sheetId="19" r:id="rId10"/>
    <sheet name="中学" sheetId="22" r:id="rId11"/>
  </sheets>
  <externalReferences>
    <externalReference r:id="rId12"/>
    <externalReference r:id="rId13"/>
  </externalReferences>
  <definedNames>
    <definedName name="_xlnm.Print_Area" localSheetId="4">④種目別人数!$A$1:$H$32</definedName>
    <definedName name="_xlnm.Print_Area" localSheetId="5">⑤申込一覧表!$A$1:$M$97</definedName>
    <definedName name="_xlnm.Print_Titles" localSheetId="5">⑤申込一覧表!$1:$3</definedName>
    <definedName name="リレー">[1]一覧表!$R$13</definedName>
    <definedName name="女子種目">[2]一覧表!$U$13:$U$28</definedName>
    <definedName name="性別">[1]一覧表!$S$13:$S$14</definedName>
    <definedName name="男子種目">[1]一覧表!$T$13:$T$32</definedName>
    <definedName name="男種目">[2]一覧表!$T$13:$T$32</definedName>
  </definedNames>
  <calcPr calcId="162913"/>
</workbook>
</file>

<file path=xl/calcChain.xml><?xml version="1.0" encoding="utf-8"?>
<calcChain xmlns="http://schemas.openxmlformats.org/spreadsheetml/2006/main">
  <c r="Z3" i="7" l="1"/>
  <c r="D4" i="7" l="1"/>
  <c r="Y2" i="7" l="1"/>
  <c r="Y3" i="7" s="1"/>
  <c r="D6" i="7"/>
  <c r="D5" i="7"/>
  <c r="Z4" i="7" l="1"/>
  <c r="Z5" i="7" l="1"/>
  <c r="Z6" i="7" s="1"/>
  <c r="Y5" i="7"/>
  <c r="Y4" i="7"/>
  <c r="Y6" i="7" l="1"/>
  <c r="Y7" i="7"/>
  <c r="Z7" i="7"/>
  <c r="Z8" i="7" l="1"/>
  <c r="Y8" i="7"/>
  <c r="Y9" i="7" l="1"/>
  <c r="Z9" i="7"/>
  <c r="Z10" i="7" l="1"/>
  <c r="Y10" i="7"/>
  <c r="Y11" i="7" l="1"/>
  <c r="Z11" i="7"/>
  <c r="Z12" i="7" l="1"/>
  <c r="Y12" i="7"/>
  <c r="Y13" i="7" l="1"/>
  <c r="Z13" i="7"/>
  <c r="Z14" i="7" l="1"/>
  <c r="Y14" i="7"/>
  <c r="Y15" i="7" l="1"/>
  <c r="Z15" i="7"/>
  <c r="Z16" i="7" l="1"/>
  <c r="Y16" i="7"/>
  <c r="Z17" i="7" l="1"/>
  <c r="Y17" i="7"/>
  <c r="Y18" i="7" l="1"/>
  <c r="Z18" i="7"/>
  <c r="AO99" i="3"/>
  <c r="AO98" i="3"/>
  <c r="AO97" i="3"/>
  <c r="AO96" i="3"/>
  <c r="AO95" i="3"/>
  <c r="AO94" i="3"/>
  <c r="AO93" i="3"/>
  <c r="AO92" i="3"/>
  <c r="AO91" i="3"/>
  <c r="AO90" i="3"/>
  <c r="AO89" i="3"/>
  <c r="AO88" i="3"/>
  <c r="AO87" i="3"/>
  <c r="AO86" i="3"/>
  <c r="AO85" i="3"/>
  <c r="AO84" i="3"/>
  <c r="AO83" i="3"/>
  <c r="AO82" i="3"/>
  <c r="AO81" i="3"/>
  <c r="AO80" i="3"/>
  <c r="AO79" i="3"/>
  <c r="AO78" i="3"/>
  <c r="AO77" i="3"/>
  <c r="AO76" i="3"/>
  <c r="AO75" i="3"/>
  <c r="AO74" i="3"/>
  <c r="AO73" i="3"/>
  <c r="AO72" i="3"/>
  <c r="AO71" i="3"/>
  <c r="AO70" i="3"/>
  <c r="AO69" i="3"/>
  <c r="AO68" i="3"/>
  <c r="AO67" i="3"/>
  <c r="AO66" i="3"/>
  <c r="AO65" i="3"/>
  <c r="AO64" i="3"/>
  <c r="AO63" i="3"/>
  <c r="AO62" i="3"/>
  <c r="AO61" i="3"/>
  <c r="AO60" i="3"/>
  <c r="AO59" i="3"/>
  <c r="AO58" i="3"/>
  <c r="AO57" i="3"/>
  <c r="AO56" i="3"/>
  <c r="AO55" i="3"/>
  <c r="AO54" i="3"/>
  <c r="AO53" i="3"/>
  <c r="AO52" i="3"/>
  <c r="AO51" i="3"/>
  <c r="AO50" i="3"/>
  <c r="AO49" i="3"/>
  <c r="AO48" i="3"/>
  <c r="AO47" i="3"/>
  <c r="AO46" i="3"/>
  <c r="AO45" i="3"/>
  <c r="AO44" i="3"/>
  <c r="AO43" i="3"/>
  <c r="AO42" i="3"/>
  <c r="AO41" i="3"/>
  <c r="AO40" i="3"/>
  <c r="AO39" i="3"/>
  <c r="AO38" i="3"/>
  <c r="AO37" i="3"/>
  <c r="AO36" i="3"/>
  <c r="AO35" i="3"/>
  <c r="AO34" i="3"/>
  <c r="AO33" i="3"/>
  <c r="AO32" i="3"/>
  <c r="AO31" i="3"/>
  <c r="AO30" i="3"/>
  <c r="AO29" i="3"/>
  <c r="AO28" i="3"/>
  <c r="AO27" i="3"/>
  <c r="AO26" i="3"/>
  <c r="AO25" i="3"/>
  <c r="AO24" i="3"/>
  <c r="AO23" i="3"/>
  <c r="AO22" i="3"/>
  <c r="AO21" i="3"/>
  <c r="AO20" i="3"/>
  <c r="AO17" i="3"/>
  <c r="AO15" i="3"/>
  <c r="AO12" i="3"/>
  <c r="AO11" i="3"/>
  <c r="AO10" i="3"/>
  <c r="AM99" i="3"/>
  <c r="AM98" i="3"/>
  <c r="AM97" i="3"/>
  <c r="AM96" i="3"/>
  <c r="AM95" i="3"/>
  <c r="AM94" i="3"/>
  <c r="AM93" i="3"/>
  <c r="AM92" i="3"/>
  <c r="AM91" i="3"/>
  <c r="AM90" i="3"/>
  <c r="AM89" i="3"/>
  <c r="AM88" i="3"/>
  <c r="AM87" i="3"/>
  <c r="AM86" i="3"/>
  <c r="AM85" i="3"/>
  <c r="AM84" i="3"/>
  <c r="AM83" i="3"/>
  <c r="AM82" i="3"/>
  <c r="AM81" i="3"/>
  <c r="AM80" i="3"/>
  <c r="AM79" i="3"/>
  <c r="AM78" i="3"/>
  <c r="AM77" i="3"/>
  <c r="AM76" i="3"/>
  <c r="AM75" i="3"/>
  <c r="AM74" i="3"/>
  <c r="AM73" i="3"/>
  <c r="AM72" i="3"/>
  <c r="AM71" i="3"/>
  <c r="AM70" i="3"/>
  <c r="AM69" i="3"/>
  <c r="AM68" i="3"/>
  <c r="AM67" i="3"/>
  <c r="AM66" i="3"/>
  <c r="AM65" i="3"/>
  <c r="AM64" i="3"/>
  <c r="AM63" i="3"/>
  <c r="AM62" i="3"/>
  <c r="AM61" i="3"/>
  <c r="AM60" i="3"/>
  <c r="AM59" i="3"/>
  <c r="AM58" i="3"/>
  <c r="AM57" i="3"/>
  <c r="AM56" i="3"/>
  <c r="AM55" i="3"/>
  <c r="AM54" i="3"/>
  <c r="AM53" i="3"/>
  <c r="AM52" i="3"/>
  <c r="AM51" i="3"/>
  <c r="AM50" i="3"/>
  <c r="AM49" i="3"/>
  <c r="AM48" i="3"/>
  <c r="AM47" i="3"/>
  <c r="AM46" i="3"/>
  <c r="AM45" i="3"/>
  <c r="AM44" i="3"/>
  <c r="AM43" i="3"/>
  <c r="AM42" i="3"/>
  <c r="AM41" i="3"/>
  <c r="AM40" i="3"/>
  <c r="AM39" i="3"/>
  <c r="AM38" i="3"/>
  <c r="AM37" i="3"/>
  <c r="AM36" i="3"/>
  <c r="AM35" i="3"/>
  <c r="AM34" i="3"/>
  <c r="AM33" i="3"/>
  <c r="AM32" i="3"/>
  <c r="AM31" i="3"/>
  <c r="AM30" i="3"/>
  <c r="AM29" i="3"/>
  <c r="AM28" i="3"/>
  <c r="AM27" i="3"/>
  <c r="AM26" i="3"/>
  <c r="AM25" i="3"/>
  <c r="AM24" i="3"/>
  <c r="AM23" i="3"/>
  <c r="AM22" i="3"/>
  <c r="AM21" i="3"/>
  <c r="AM20" i="3"/>
  <c r="AM19" i="3"/>
  <c r="AM17" i="3"/>
  <c r="AM15" i="3"/>
  <c r="AM12" i="3"/>
  <c r="AM10" i="3"/>
  <c r="AK99" i="3"/>
  <c r="AK98" i="3"/>
  <c r="AK97" i="3"/>
  <c r="AK96" i="3"/>
  <c r="AK95" i="3"/>
  <c r="AK94" i="3"/>
  <c r="AK93" i="3"/>
  <c r="AK92" i="3"/>
  <c r="AK91" i="3"/>
  <c r="AK90" i="3"/>
  <c r="AK89" i="3"/>
  <c r="AK88" i="3"/>
  <c r="AK87" i="3"/>
  <c r="AK86" i="3"/>
  <c r="AK85" i="3"/>
  <c r="AK84" i="3"/>
  <c r="AK83" i="3"/>
  <c r="AK82" i="3"/>
  <c r="AK81" i="3"/>
  <c r="AK80" i="3"/>
  <c r="AK79" i="3"/>
  <c r="AK78" i="3"/>
  <c r="AK77" i="3"/>
  <c r="AK76" i="3"/>
  <c r="AK75" i="3"/>
  <c r="AK74" i="3"/>
  <c r="AK73" i="3"/>
  <c r="AK72" i="3"/>
  <c r="AK71" i="3"/>
  <c r="AK70" i="3"/>
  <c r="AK69" i="3"/>
  <c r="AK68" i="3"/>
  <c r="AK67" i="3"/>
  <c r="AK66" i="3"/>
  <c r="AK65" i="3"/>
  <c r="AK64" i="3"/>
  <c r="AK63" i="3"/>
  <c r="AK62" i="3"/>
  <c r="AK61" i="3"/>
  <c r="AK60" i="3"/>
  <c r="AK59" i="3"/>
  <c r="AK58" i="3"/>
  <c r="AK57" i="3"/>
  <c r="AK56" i="3"/>
  <c r="AK55" i="3"/>
  <c r="AK54" i="3"/>
  <c r="AK53" i="3"/>
  <c r="AK52" i="3"/>
  <c r="AK51" i="3"/>
  <c r="AK50" i="3"/>
  <c r="AK49" i="3"/>
  <c r="AK48" i="3"/>
  <c r="AK47" i="3"/>
  <c r="AK46" i="3"/>
  <c r="AK45" i="3"/>
  <c r="AK44" i="3"/>
  <c r="AK43" i="3"/>
  <c r="AK42" i="3"/>
  <c r="AK41" i="3"/>
  <c r="AK40" i="3"/>
  <c r="AK39" i="3"/>
  <c r="AK38" i="3"/>
  <c r="AK37" i="3"/>
  <c r="AK36" i="3"/>
  <c r="AK35" i="3"/>
  <c r="AK34" i="3"/>
  <c r="AK33" i="3"/>
  <c r="AK32" i="3"/>
  <c r="AK31" i="3"/>
  <c r="AK30" i="3"/>
  <c r="AK29" i="3"/>
  <c r="AK28" i="3"/>
  <c r="AK27" i="3"/>
  <c r="AK26" i="3"/>
  <c r="AK25" i="3"/>
  <c r="AK24" i="3"/>
  <c r="AK23" i="3"/>
  <c r="AK22" i="3"/>
  <c r="AK19" i="3"/>
  <c r="AK18" i="3"/>
  <c r="AK16" i="3"/>
  <c r="AK14" i="3"/>
  <c r="AK13" i="3"/>
  <c r="AK11" i="3"/>
  <c r="AI99" i="3"/>
  <c r="AI98" i="3"/>
  <c r="AI97" i="3"/>
  <c r="AI96" i="3"/>
  <c r="AI95" i="3"/>
  <c r="AI94" i="3"/>
  <c r="AI93" i="3"/>
  <c r="AI92" i="3"/>
  <c r="AI91" i="3"/>
  <c r="AI90" i="3"/>
  <c r="AI89" i="3"/>
  <c r="AI88" i="3"/>
  <c r="AI87" i="3"/>
  <c r="AI86" i="3"/>
  <c r="AI85" i="3"/>
  <c r="AI84" i="3"/>
  <c r="AI83" i="3"/>
  <c r="AI82" i="3"/>
  <c r="AI81" i="3"/>
  <c r="AI80" i="3"/>
  <c r="AI79" i="3"/>
  <c r="AI78" i="3"/>
  <c r="AI77" i="3"/>
  <c r="AI76" i="3"/>
  <c r="AI75" i="3"/>
  <c r="AI74" i="3"/>
  <c r="AI73" i="3"/>
  <c r="AI72" i="3"/>
  <c r="AI71" i="3"/>
  <c r="AI70" i="3"/>
  <c r="AI69" i="3"/>
  <c r="AI68" i="3"/>
  <c r="AI67" i="3"/>
  <c r="AI66" i="3"/>
  <c r="AI65" i="3"/>
  <c r="AI64" i="3"/>
  <c r="AI63" i="3"/>
  <c r="AI62" i="3"/>
  <c r="AI61" i="3"/>
  <c r="AI60" i="3"/>
  <c r="AI59" i="3"/>
  <c r="AI58" i="3"/>
  <c r="AI57" i="3"/>
  <c r="AI56" i="3"/>
  <c r="AI55" i="3"/>
  <c r="AI54" i="3"/>
  <c r="AI53" i="3"/>
  <c r="AI52" i="3"/>
  <c r="AI51" i="3"/>
  <c r="AI50" i="3"/>
  <c r="AI49" i="3"/>
  <c r="AI48" i="3"/>
  <c r="AI47" i="3"/>
  <c r="AI46" i="3"/>
  <c r="AI45" i="3"/>
  <c r="AI44" i="3"/>
  <c r="AI43" i="3"/>
  <c r="AI42" i="3"/>
  <c r="AI41" i="3"/>
  <c r="AI40" i="3"/>
  <c r="AI39" i="3"/>
  <c r="AI38" i="3"/>
  <c r="AI37" i="3"/>
  <c r="AI36" i="3"/>
  <c r="AI35" i="3"/>
  <c r="AI34" i="3"/>
  <c r="AI33" i="3"/>
  <c r="AI32" i="3"/>
  <c r="AI31" i="3"/>
  <c r="AI30" i="3"/>
  <c r="AI29" i="3"/>
  <c r="AI28" i="3"/>
  <c r="AI27" i="3"/>
  <c r="AI26" i="3"/>
  <c r="AI25" i="3"/>
  <c r="AI24" i="3"/>
  <c r="AI23" i="3"/>
  <c r="AI22" i="3"/>
  <c r="AI19" i="3"/>
  <c r="AI18" i="3"/>
  <c r="AI16" i="3"/>
  <c r="AI14" i="3"/>
  <c r="AI13" i="3"/>
  <c r="AI11" i="3"/>
  <c r="T15" i="3"/>
  <c r="T16" i="3"/>
  <c r="T17" i="3"/>
  <c r="T18" i="3"/>
  <c r="T19" i="3"/>
  <c r="T20" i="3"/>
  <c r="T21" i="3"/>
  <c r="Z19" i="7" l="1"/>
  <c r="Y19" i="7"/>
  <c r="D1" i="7"/>
  <c r="Y20" i="7" l="1"/>
  <c r="Z20" i="7"/>
  <c r="C39" i="17"/>
  <c r="B39" i="17"/>
  <c r="C35" i="17"/>
  <c r="G35" i="17" s="1"/>
  <c r="Z21" i="7" l="1"/>
  <c r="Y21" i="7"/>
  <c r="M21" i="17"/>
  <c r="M22" i="17"/>
  <c r="M23" i="17"/>
  <c r="M24" i="17"/>
  <c r="M25" i="17"/>
  <c r="M26" i="17"/>
  <c r="M27" i="17"/>
  <c r="L25" i="17"/>
  <c r="L23" i="17"/>
  <c r="L24" i="17"/>
  <c r="L26" i="17"/>
  <c r="L27" i="17"/>
  <c r="K28" i="17"/>
  <c r="L12" i="17"/>
  <c r="L13" i="17"/>
  <c r="L14" i="17"/>
  <c r="L15" i="17"/>
  <c r="L16" i="17"/>
  <c r="L17" i="17"/>
  <c r="C17" i="17" s="1"/>
  <c r="L18" i="17"/>
  <c r="C18" i="17" s="1"/>
  <c r="L19" i="17"/>
  <c r="C19" i="17" s="1"/>
  <c r="L20" i="17"/>
  <c r="C20" i="17" s="1"/>
  <c r="L21" i="17"/>
  <c r="L22" i="17"/>
  <c r="Y22" i="7" l="1"/>
  <c r="Z22" i="7"/>
  <c r="T12" i="3"/>
  <c r="T13" i="3"/>
  <c r="T14" i="3"/>
  <c r="T23" i="3"/>
  <c r="T24" i="3"/>
  <c r="T25" i="3"/>
  <c r="T26" i="3"/>
  <c r="T27" i="3"/>
  <c r="T28" i="3"/>
  <c r="T29" i="3"/>
  <c r="T30" i="3"/>
  <c r="T31" i="3"/>
  <c r="T32" i="3"/>
  <c r="T33" i="3"/>
  <c r="T34" i="3"/>
  <c r="T35" i="3"/>
  <c r="T36" i="3"/>
  <c r="T37" i="3"/>
  <c r="T38" i="3"/>
  <c r="T39" i="3"/>
  <c r="T40" i="3"/>
  <c r="T41" i="3"/>
  <c r="T42" i="3"/>
  <c r="T43" i="3"/>
  <c r="T44" i="3"/>
  <c r="T45" i="3"/>
  <c r="T46" i="3"/>
  <c r="T47" i="3"/>
  <c r="T48" i="3"/>
  <c r="T49" i="3"/>
  <c r="T50" i="3"/>
  <c r="T51" i="3"/>
  <c r="T52" i="3"/>
  <c r="T53" i="3"/>
  <c r="T54" i="3"/>
  <c r="T55" i="3"/>
  <c r="T56" i="3"/>
  <c r="T57" i="3"/>
  <c r="T58" i="3"/>
  <c r="T59" i="3"/>
  <c r="T60" i="3"/>
  <c r="T61" i="3"/>
  <c r="T62" i="3"/>
  <c r="T63" i="3"/>
  <c r="T64" i="3"/>
  <c r="T65" i="3"/>
  <c r="T66" i="3"/>
  <c r="T67" i="3"/>
  <c r="T68" i="3"/>
  <c r="T69" i="3"/>
  <c r="T70" i="3"/>
  <c r="T71" i="3"/>
  <c r="T72" i="3"/>
  <c r="T73" i="3"/>
  <c r="T74" i="3"/>
  <c r="T75" i="3"/>
  <c r="T76" i="3"/>
  <c r="T77" i="3"/>
  <c r="T78" i="3"/>
  <c r="T79" i="3"/>
  <c r="T80" i="3"/>
  <c r="T81" i="3"/>
  <c r="T82" i="3"/>
  <c r="T83" i="3"/>
  <c r="T84" i="3"/>
  <c r="T85" i="3"/>
  <c r="T86" i="3"/>
  <c r="T87" i="3"/>
  <c r="T88" i="3"/>
  <c r="T89" i="3"/>
  <c r="T90" i="3"/>
  <c r="T91" i="3"/>
  <c r="S12" i="3"/>
  <c r="S13" i="3"/>
  <c r="S14" i="3"/>
  <c r="S15" i="3"/>
  <c r="S16" i="3"/>
  <c r="S17" i="3"/>
  <c r="S18" i="3"/>
  <c r="S19" i="3"/>
  <c r="S20" i="3"/>
  <c r="S21" i="3"/>
  <c r="S22" i="3"/>
  <c r="S23" i="3"/>
  <c r="S24" i="3"/>
  <c r="S25" i="3"/>
  <c r="S26" i="3"/>
  <c r="S27" i="3"/>
  <c r="S28" i="3"/>
  <c r="S29" i="3"/>
  <c r="S30" i="3"/>
  <c r="S31" i="3"/>
  <c r="S32" i="3"/>
  <c r="S33" i="3"/>
  <c r="S34" i="3"/>
  <c r="S35" i="3"/>
  <c r="S36" i="3"/>
  <c r="S37" i="3"/>
  <c r="S38" i="3"/>
  <c r="S39" i="3"/>
  <c r="S40" i="3"/>
  <c r="S41" i="3"/>
  <c r="S42" i="3"/>
  <c r="S43" i="3"/>
  <c r="S44" i="3"/>
  <c r="S45" i="3"/>
  <c r="S46" i="3"/>
  <c r="S47" i="3"/>
  <c r="S48" i="3"/>
  <c r="S49" i="3"/>
  <c r="S50" i="3"/>
  <c r="S51" i="3"/>
  <c r="S52" i="3"/>
  <c r="S53" i="3"/>
  <c r="S54" i="3"/>
  <c r="S55" i="3"/>
  <c r="S56" i="3"/>
  <c r="S57" i="3"/>
  <c r="S58" i="3"/>
  <c r="S59" i="3"/>
  <c r="S60" i="3"/>
  <c r="S61" i="3"/>
  <c r="S62" i="3"/>
  <c r="S63" i="3"/>
  <c r="S64" i="3"/>
  <c r="S65" i="3"/>
  <c r="S66" i="3"/>
  <c r="S67" i="3"/>
  <c r="S68" i="3"/>
  <c r="S69" i="3"/>
  <c r="S70" i="3"/>
  <c r="S71" i="3"/>
  <c r="S72" i="3"/>
  <c r="S73" i="3"/>
  <c r="S74" i="3"/>
  <c r="S75" i="3"/>
  <c r="S76" i="3"/>
  <c r="S77" i="3"/>
  <c r="S78" i="3"/>
  <c r="S79" i="3"/>
  <c r="S80" i="3"/>
  <c r="S81" i="3"/>
  <c r="S82" i="3"/>
  <c r="S83" i="3"/>
  <c r="S84" i="3"/>
  <c r="S85" i="3"/>
  <c r="S86" i="3"/>
  <c r="S87" i="3"/>
  <c r="S88" i="3"/>
  <c r="S89" i="3"/>
  <c r="S90" i="3"/>
  <c r="S91" i="3"/>
  <c r="Z23" i="7" l="1"/>
  <c r="Y23" i="7"/>
  <c r="C38" i="17"/>
  <c r="B38" i="17"/>
  <c r="Y24" i="7" l="1"/>
  <c r="Z24" i="7"/>
  <c r="B7" i="17"/>
  <c r="Y25" i="7" l="1"/>
  <c r="Z25" i="7"/>
  <c r="F103" i="3"/>
  <c r="D5" i="21" s="1"/>
  <c r="F102" i="3"/>
  <c r="D4" i="21" s="1"/>
  <c r="Y26" i="7" l="1"/>
  <c r="Z26" i="7"/>
  <c r="L100" i="3"/>
  <c r="J100" i="3"/>
  <c r="H100" i="3"/>
  <c r="Y27" i="7" l="1"/>
  <c r="Z27" i="7"/>
  <c r="F100" i="3"/>
  <c r="C33" i="17" s="1"/>
  <c r="G33" i="17" s="1"/>
  <c r="X8" i="5"/>
  <c r="R8" i="5"/>
  <c r="L8" i="5"/>
  <c r="F8" i="5"/>
  <c r="AN10" i="3"/>
  <c r="AN11" i="3" s="1"/>
  <c r="AN12" i="3" s="1"/>
  <c r="AN13" i="3" s="1"/>
  <c r="AN14" i="3" s="1"/>
  <c r="AN15" i="3" s="1"/>
  <c r="AN16" i="3" s="1"/>
  <c r="AN17" i="3" s="1"/>
  <c r="AN18" i="3" s="1"/>
  <c r="AN19" i="3" s="1"/>
  <c r="AN20" i="3" s="1"/>
  <c r="AN21" i="3" s="1"/>
  <c r="AN22" i="3" s="1"/>
  <c r="AN23" i="3" s="1"/>
  <c r="AN24" i="3" s="1"/>
  <c r="AN25" i="3" s="1"/>
  <c r="AN26" i="3" s="1"/>
  <c r="AN27" i="3" s="1"/>
  <c r="AN28" i="3" s="1"/>
  <c r="AN29" i="3" s="1"/>
  <c r="AN30" i="3" s="1"/>
  <c r="AN31" i="3" s="1"/>
  <c r="AN32" i="3" s="1"/>
  <c r="AN33" i="3" s="1"/>
  <c r="AN34" i="3" s="1"/>
  <c r="AN35" i="3" s="1"/>
  <c r="AN36" i="3" s="1"/>
  <c r="AN37" i="3" s="1"/>
  <c r="AN38" i="3" s="1"/>
  <c r="AN39" i="3" s="1"/>
  <c r="AN40" i="3" s="1"/>
  <c r="AN41" i="3" s="1"/>
  <c r="AN42" i="3" s="1"/>
  <c r="AN43" i="3" s="1"/>
  <c r="AN44" i="3" s="1"/>
  <c r="AN45" i="3" s="1"/>
  <c r="AN46" i="3" s="1"/>
  <c r="AN47" i="3" s="1"/>
  <c r="AN48" i="3" s="1"/>
  <c r="AN49" i="3" s="1"/>
  <c r="AN50" i="3" s="1"/>
  <c r="AN51" i="3" s="1"/>
  <c r="AN52" i="3" s="1"/>
  <c r="AN53" i="3" s="1"/>
  <c r="AN54" i="3" s="1"/>
  <c r="AN55" i="3" s="1"/>
  <c r="AN56" i="3" s="1"/>
  <c r="AN57" i="3" s="1"/>
  <c r="AN58" i="3" s="1"/>
  <c r="AN59" i="3" s="1"/>
  <c r="AN60" i="3" s="1"/>
  <c r="AN61" i="3" s="1"/>
  <c r="AN62" i="3" s="1"/>
  <c r="AN63" i="3" s="1"/>
  <c r="AN64" i="3" s="1"/>
  <c r="AN65" i="3" s="1"/>
  <c r="AN66" i="3" s="1"/>
  <c r="AN67" i="3" s="1"/>
  <c r="AN68" i="3" s="1"/>
  <c r="AN69" i="3" s="1"/>
  <c r="AN70" i="3" s="1"/>
  <c r="AN71" i="3" s="1"/>
  <c r="AN72" i="3" s="1"/>
  <c r="AN73" i="3" s="1"/>
  <c r="AN74" i="3" s="1"/>
  <c r="AN75" i="3" s="1"/>
  <c r="AN76" i="3" s="1"/>
  <c r="AN77" i="3" s="1"/>
  <c r="AN78" i="3" s="1"/>
  <c r="AN79" i="3" s="1"/>
  <c r="AN80" i="3" s="1"/>
  <c r="AN81" i="3" s="1"/>
  <c r="AN82" i="3" s="1"/>
  <c r="AN83" i="3" s="1"/>
  <c r="AN84" i="3" s="1"/>
  <c r="AN85" i="3" s="1"/>
  <c r="AN86" i="3" s="1"/>
  <c r="AN87" i="3" s="1"/>
  <c r="AN88" i="3" s="1"/>
  <c r="AN89" i="3" s="1"/>
  <c r="AN90" i="3" s="1"/>
  <c r="AN91" i="3" s="1"/>
  <c r="AN92" i="3" s="1"/>
  <c r="AN93" i="3" s="1"/>
  <c r="AN94" i="3" s="1"/>
  <c r="AN95" i="3" s="1"/>
  <c r="AN96" i="3" s="1"/>
  <c r="AN97" i="3" s="1"/>
  <c r="AN98" i="3" s="1"/>
  <c r="AN99" i="3" s="1"/>
  <c r="AJ10" i="3"/>
  <c r="AJ11" i="3" s="1"/>
  <c r="AL10" i="3"/>
  <c r="AL11" i="3" s="1"/>
  <c r="AH10" i="3"/>
  <c r="AH11" i="3" s="1"/>
  <c r="Y28" i="7" l="1"/>
  <c r="Z28" i="7"/>
  <c r="AJ12" i="3"/>
  <c r="AJ13" i="3" s="1"/>
  <c r="AJ14" i="3" s="1"/>
  <c r="AJ15" i="3" s="1"/>
  <c r="AJ16" i="3" s="1"/>
  <c r="AJ17" i="3" s="1"/>
  <c r="AJ18" i="3" s="1"/>
  <c r="AJ19" i="3" s="1"/>
  <c r="AJ20" i="3" s="1"/>
  <c r="AJ21" i="3" s="1"/>
  <c r="AJ22" i="3" s="1"/>
  <c r="AJ23" i="3" s="1"/>
  <c r="AJ24" i="3" s="1"/>
  <c r="AJ25" i="3" s="1"/>
  <c r="AJ26" i="3" s="1"/>
  <c r="AJ27" i="3" s="1"/>
  <c r="AJ28" i="3" s="1"/>
  <c r="AJ29" i="3" s="1"/>
  <c r="AJ30" i="3" s="1"/>
  <c r="AJ31" i="3" s="1"/>
  <c r="AJ32" i="3" s="1"/>
  <c r="AJ33" i="3" s="1"/>
  <c r="AJ34" i="3" s="1"/>
  <c r="AJ35" i="3" s="1"/>
  <c r="AJ36" i="3" s="1"/>
  <c r="AJ37" i="3" s="1"/>
  <c r="AJ38" i="3" s="1"/>
  <c r="AJ39" i="3" s="1"/>
  <c r="AJ40" i="3" s="1"/>
  <c r="AJ41" i="3" s="1"/>
  <c r="AJ42" i="3" s="1"/>
  <c r="AJ43" i="3" s="1"/>
  <c r="AJ44" i="3" s="1"/>
  <c r="AJ45" i="3" s="1"/>
  <c r="AJ46" i="3" s="1"/>
  <c r="AJ47" i="3" s="1"/>
  <c r="AJ48" i="3" s="1"/>
  <c r="AJ49" i="3" s="1"/>
  <c r="AJ50" i="3" s="1"/>
  <c r="AJ51" i="3" s="1"/>
  <c r="AJ52" i="3" s="1"/>
  <c r="AJ53" i="3" s="1"/>
  <c r="AJ54" i="3" s="1"/>
  <c r="AJ55" i="3" s="1"/>
  <c r="AJ56" i="3" s="1"/>
  <c r="AJ57" i="3" s="1"/>
  <c r="AJ58" i="3" s="1"/>
  <c r="AJ59" i="3" s="1"/>
  <c r="AJ60" i="3" s="1"/>
  <c r="AJ61" i="3" s="1"/>
  <c r="AJ62" i="3" s="1"/>
  <c r="AJ63" i="3" s="1"/>
  <c r="AJ64" i="3" s="1"/>
  <c r="AJ65" i="3" s="1"/>
  <c r="AJ66" i="3" s="1"/>
  <c r="AJ67" i="3" s="1"/>
  <c r="AJ68" i="3" s="1"/>
  <c r="AJ69" i="3" s="1"/>
  <c r="AJ70" i="3" s="1"/>
  <c r="AJ71" i="3" s="1"/>
  <c r="AJ72" i="3" s="1"/>
  <c r="AJ73" i="3" s="1"/>
  <c r="AJ74" i="3" s="1"/>
  <c r="AJ75" i="3" s="1"/>
  <c r="AJ76" i="3" s="1"/>
  <c r="AJ77" i="3" s="1"/>
  <c r="AJ78" i="3" s="1"/>
  <c r="AJ79" i="3" s="1"/>
  <c r="AJ80" i="3" s="1"/>
  <c r="AJ81" i="3" s="1"/>
  <c r="AJ82" i="3" s="1"/>
  <c r="AJ83" i="3" s="1"/>
  <c r="AJ84" i="3" s="1"/>
  <c r="AJ85" i="3" s="1"/>
  <c r="AJ86" i="3" s="1"/>
  <c r="AJ87" i="3" s="1"/>
  <c r="AJ88" i="3" s="1"/>
  <c r="AJ89" i="3" s="1"/>
  <c r="AJ90" i="3" s="1"/>
  <c r="AJ91" i="3" s="1"/>
  <c r="AJ92" i="3" s="1"/>
  <c r="AJ93" i="3" s="1"/>
  <c r="AJ94" i="3" s="1"/>
  <c r="AJ95" i="3" s="1"/>
  <c r="AJ96" i="3" s="1"/>
  <c r="AJ97" i="3" s="1"/>
  <c r="AJ98" i="3" s="1"/>
  <c r="AJ99" i="3" s="1"/>
  <c r="Y29" i="7" l="1"/>
  <c r="Z29" i="7"/>
  <c r="AH12" i="3"/>
  <c r="AH13" i="3" s="1"/>
  <c r="AH14" i="3" s="1"/>
  <c r="AH15" i="3" s="1"/>
  <c r="AH16" i="3" s="1"/>
  <c r="AH17" i="3" s="1"/>
  <c r="AH18" i="3" s="1"/>
  <c r="AH19" i="3" s="1"/>
  <c r="AH20" i="3" s="1"/>
  <c r="AH21" i="3" s="1"/>
  <c r="AH22" i="3" s="1"/>
  <c r="AH23" i="3" s="1"/>
  <c r="AH24" i="3" s="1"/>
  <c r="AH25" i="3" s="1"/>
  <c r="AH26" i="3" s="1"/>
  <c r="AH27" i="3" s="1"/>
  <c r="AH28" i="3" s="1"/>
  <c r="AH29" i="3" s="1"/>
  <c r="AH30" i="3" s="1"/>
  <c r="AH31" i="3" s="1"/>
  <c r="AH32" i="3" s="1"/>
  <c r="AH33" i="3" s="1"/>
  <c r="AH34" i="3" s="1"/>
  <c r="AH35" i="3" s="1"/>
  <c r="AH36" i="3" s="1"/>
  <c r="AH37" i="3" s="1"/>
  <c r="AH38" i="3" s="1"/>
  <c r="AH39" i="3" s="1"/>
  <c r="AH40" i="3" s="1"/>
  <c r="AH41" i="3" s="1"/>
  <c r="AH42" i="3" s="1"/>
  <c r="AH43" i="3" s="1"/>
  <c r="AH44" i="3" s="1"/>
  <c r="AH45" i="3" s="1"/>
  <c r="AH46" i="3" s="1"/>
  <c r="AH47" i="3" s="1"/>
  <c r="AH48" i="3" s="1"/>
  <c r="AH49" i="3" s="1"/>
  <c r="AH50" i="3" s="1"/>
  <c r="AH51" i="3" s="1"/>
  <c r="AH52" i="3" s="1"/>
  <c r="AH53" i="3" s="1"/>
  <c r="AH54" i="3" s="1"/>
  <c r="AH55" i="3" s="1"/>
  <c r="AH56" i="3" s="1"/>
  <c r="AH57" i="3" s="1"/>
  <c r="AH58" i="3" s="1"/>
  <c r="AH59" i="3" s="1"/>
  <c r="AH60" i="3" s="1"/>
  <c r="AH61" i="3" s="1"/>
  <c r="AH62" i="3" s="1"/>
  <c r="AH63" i="3" s="1"/>
  <c r="AH64" i="3" s="1"/>
  <c r="AH65" i="3" s="1"/>
  <c r="AH66" i="3" s="1"/>
  <c r="AH67" i="3" s="1"/>
  <c r="AH68" i="3" s="1"/>
  <c r="AH69" i="3" s="1"/>
  <c r="AH70" i="3" s="1"/>
  <c r="AH71" i="3" s="1"/>
  <c r="AH72" i="3" s="1"/>
  <c r="AH73" i="3" s="1"/>
  <c r="AH74" i="3" s="1"/>
  <c r="AH75" i="3" s="1"/>
  <c r="AH76" i="3" s="1"/>
  <c r="AH77" i="3" s="1"/>
  <c r="AH78" i="3" s="1"/>
  <c r="AH79" i="3" s="1"/>
  <c r="AH80" i="3" s="1"/>
  <c r="AH81" i="3" s="1"/>
  <c r="AH82" i="3" s="1"/>
  <c r="AH83" i="3" s="1"/>
  <c r="AH84" i="3" s="1"/>
  <c r="AH85" i="3" s="1"/>
  <c r="AH86" i="3" s="1"/>
  <c r="AH87" i="3" s="1"/>
  <c r="AH88" i="3" s="1"/>
  <c r="AH89" i="3" s="1"/>
  <c r="AH90" i="3" s="1"/>
  <c r="AH91" i="3" s="1"/>
  <c r="AH92" i="3" s="1"/>
  <c r="AH93" i="3" s="1"/>
  <c r="AH94" i="3" s="1"/>
  <c r="AH95" i="3" s="1"/>
  <c r="AH96" i="3" s="1"/>
  <c r="AH97" i="3" s="1"/>
  <c r="AH98" i="3" s="1"/>
  <c r="AH99" i="3" s="1"/>
  <c r="AL12" i="3"/>
  <c r="AL13" i="3" s="1"/>
  <c r="AL14" i="3" s="1"/>
  <c r="AL15" i="3" s="1"/>
  <c r="AL16" i="3" s="1"/>
  <c r="AL17" i="3" s="1"/>
  <c r="AL18" i="3" s="1"/>
  <c r="AL19" i="3" s="1"/>
  <c r="AL20" i="3" s="1"/>
  <c r="AL21" i="3" s="1"/>
  <c r="AL22" i="3" s="1"/>
  <c r="AL23" i="3" s="1"/>
  <c r="AL24" i="3" s="1"/>
  <c r="AL25" i="3" s="1"/>
  <c r="AL26" i="3" s="1"/>
  <c r="AL27" i="3" s="1"/>
  <c r="AL28" i="3" s="1"/>
  <c r="AL29" i="3" s="1"/>
  <c r="AL30" i="3" s="1"/>
  <c r="AL31" i="3" s="1"/>
  <c r="AL32" i="3" s="1"/>
  <c r="AL33" i="3" s="1"/>
  <c r="AL34" i="3" s="1"/>
  <c r="AL35" i="3" s="1"/>
  <c r="AL36" i="3" s="1"/>
  <c r="AL37" i="3" s="1"/>
  <c r="AL38" i="3" s="1"/>
  <c r="AL39" i="3" s="1"/>
  <c r="AL40" i="3" s="1"/>
  <c r="AL41" i="3" s="1"/>
  <c r="AL42" i="3" s="1"/>
  <c r="AL43" i="3" s="1"/>
  <c r="AL44" i="3" s="1"/>
  <c r="AL45" i="3" s="1"/>
  <c r="AL46" i="3" s="1"/>
  <c r="AL47" i="3" s="1"/>
  <c r="AL48" i="3" s="1"/>
  <c r="AL49" i="3" s="1"/>
  <c r="AL50" i="3" s="1"/>
  <c r="AL51" i="3" s="1"/>
  <c r="AL52" i="3" s="1"/>
  <c r="AL53" i="3" s="1"/>
  <c r="AL54" i="3" s="1"/>
  <c r="AL55" i="3" s="1"/>
  <c r="AL56" i="3" s="1"/>
  <c r="AL57" i="3" s="1"/>
  <c r="AL58" i="3" s="1"/>
  <c r="AL59" i="3" s="1"/>
  <c r="AL60" i="3" s="1"/>
  <c r="AL61" i="3" s="1"/>
  <c r="AL62" i="3" s="1"/>
  <c r="AL63" i="3" s="1"/>
  <c r="AL64" i="3" s="1"/>
  <c r="AL65" i="3" s="1"/>
  <c r="AL66" i="3" s="1"/>
  <c r="AL67" i="3" s="1"/>
  <c r="AL68" i="3" s="1"/>
  <c r="AL69" i="3" s="1"/>
  <c r="AL70" i="3" s="1"/>
  <c r="AL71" i="3" s="1"/>
  <c r="AL72" i="3" s="1"/>
  <c r="AL73" i="3" s="1"/>
  <c r="AL74" i="3" s="1"/>
  <c r="AL75" i="3" s="1"/>
  <c r="AL76" i="3" s="1"/>
  <c r="AL77" i="3" s="1"/>
  <c r="AL78" i="3" s="1"/>
  <c r="AL79" i="3" s="1"/>
  <c r="AL80" i="3" s="1"/>
  <c r="AL81" i="3" s="1"/>
  <c r="AL82" i="3" s="1"/>
  <c r="AL83" i="3" s="1"/>
  <c r="AL84" i="3" s="1"/>
  <c r="AL85" i="3" s="1"/>
  <c r="AL86" i="3" s="1"/>
  <c r="AL87" i="3" s="1"/>
  <c r="AL88" i="3" s="1"/>
  <c r="AL89" i="3" s="1"/>
  <c r="AL90" i="3" s="1"/>
  <c r="AL91" i="3" s="1"/>
  <c r="AL92" i="3" s="1"/>
  <c r="AL93" i="3" s="1"/>
  <c r="AL94" i="3" s="1"/>
  <c r="AL95" i="3" s="1"/>
  <c r="AL96" i="3" s="1"/>
  <c r="AL97" i="3" s="1"/>
  <c r="AL98" i="3" s="1"/>
  <c r="AL99" i="3" s="1"/>
  <c r="Z30" i="7" l="1"/>
  <c r="Y30" i="7"/>
  <c r="AG98" i="3"/>
  <c r="AG97" i="3"/>
  <c r="AG96" i="3"/>
  <c r="AG95" i="3"/>
  <c r="AG94" i="3"/>
  <c r="AG93" i="3"/>
  <c r="AG92" i="3"/>
  <c r="AG91" i="3"/>
  <c r="AG90" i="3"/>
  <c r="AG89" i="3"/>
  <c r="AG88" i="3"/>
  <c r="AG87" i="3"/>
  <c r="AG86" i="3"/>
  <c r="AG85" i="3"/>
  <c r="AG84" i="3"/>
  <c r="AG82" i="3"/>
  <c r="AG80" i="3"/>
  <c r="AG79" i="3"/>
  <c r="AG78" i="3"/>
  <c r="AG77" i="3"/>
  <c r="AG76" i="3"/>
  <c r="AG75" i="3"/>
  <c r="AG74" i="3"/>
  <c r="AG73" i="3"/>
  <c r="AG72" i="3"/>
  <c r="AG71" i="3"/>
  <c r="AG70" i="3"/>
  <c r="AG69" i="3"/>
  <c r="AG68" i="3"/>
  <c r="AG67" i="3"/>
  <c r="AG66" i="3"/>
  <c r="AG65" i="3"/>
  <c r="AG64" i="3"/>
  <c r="AG63" i="3"/>
  <c r="AG62" i="3"/>
  <c r="AG61" i="3"/>
  <c r="AG60" i="3"/>
  <c r="AG59" i="3"/>
  <c r="AG58" i="3"/>
  <c r="AG57" i="3"/>
  <c r="AG56" i="3"/>
  <c r="AG55" i="3"/>
  <c r="AG54" i="3"/>
  <c r="AG53" i="3"/>
  <c r="AG52" i="3"/>
  <c r="AG51" i="3"/>
  <c r="AG50" i="3"/>
  <c r="AG49" i="3"/>
  <c r="AG48" i="3"/>
  <c r="AG47" i="3"/>
  <c r="AG46" i="3"/>
  <c r="AG45" i="3"/>
  <c r="AG44" i="3"/>
  <c r="AG43" i="3"/>
  <c r="AG42" i="3"/>
  <c r="AG17" i="3"/>
  <c r="AA99" i="3"/>
  <c r="AA94" i="3"/>
  <c r="AA93" i="3"/>
  <c r="AA92" i="3"/>
  <c r="AA91" i="3"/>
  <c r="AA90" i="3"/>
  <c r="AA89" i="3"/>
  <c r="AA88" i="3"/>
  <c r="AA87" i="3"/>
  <c r="AA86" i="3"/>
  <c r="AA85" i="3"/>
  <c r="AA82" i="3"/>
  <c r="AA80" i="3"/>
  <c r="AA79" i="3"/>
  <c r="AA78" i="3"/>
  <c r="AA77" i="3"/>
  <c r="AA76" i="3"/>
  <c r="AA75" i="3"/>
  <c r="AA74" i="3"/>
  <c r="AA73" i="3"/>
  <c r="AA72" i="3"/>
  <c r="AA71" i="3"/>
  <c r="AA70" i="3"/>
  <c r="AA69" i="3"/>
  <c r="AA68" i="3"/>
  <c r="AA67" i="3"/>
  <c r="AA66" i="3"/>
  <c r="AA65" i="3"/>
  <c r="AA64" i="3"/>
  <c r="AA63" i="3"/>
  <c r="AA62" i="3"/>
  <c r="AA61" i="3"/>
  <c r="AA60" i="3"/>
  <c r="AA59" i="3"/>
  <c r="AA58" i="3"/>
  <c r="AA57" i="3"/>
  <c r="AA56" i="3"/>
  <c r="AA55" i="3"/>
  <c r="AA54" i="3"/>
  <c r="AA53" i="3"/>
  <c r="AA52" i="3"/>
  <c r="AA51" i="3"/>
  <c r="AA50" i="3"/>
  <c r="AA49" i="3"/>
  <c r="AA48" i="3"/>
  <c r="AA47" i="3"/>
  <c r="AA46" i="3"/>
  <c r="AA45" i="3"/>
  <c r="AA44" i="3"/>
  <c r="AA43" i="3"/>
  <c r="AA42" i="3"/>
  <c r="AA41" i="3"/>
  <c r="AA40" i="3"/>
  <c r="AA39" i="3"/>
  <c r="AA38" i="3"/>
  <c r="AA37" i="3"/>
  <c r="AA36" i="3"/>
  <c r="AA34" i="3"/>
  <c r="AA32" i="3"/>
  <c r="AA31" i="3"/>
  <c r="E2" i="21" l="1"/>
  <c r="A4" i="17"/>
  <c r="M29" i="17"/>
  <c r="M30" i="17"/>
  <c r="L8" i="21"/>
  <c r="M8" i="21"/>
  <c r="L9" i="21"/>
  <c r="M9" i="21"/>
  <c r="L10" i="21"/>
  <c r="M10" i="21"/>
  <c r="L11" i="21"/>
  <c r="M11" i="21"/>
  <c r="L12" i="21"/>
  <c r="M12" i="21"/>
  <c r="L13" i="21"/>
  <c r="M13" i="21"/>
  <c r="L14" i="21"/>
  <c r="M14" i="21"/>
  <c r="L15" i="21"/>
  <c r="M15" i="21"/>
  <c r="L16" i="21"/>
  <c r="M16" i="21"/>
  <c r="L17" i="21"/>
  <c r="M17" i="21"/>
  <c r="L18" i="21"/>
  <c r="M18" i="21"/>
  <c r="L19" i="21"/>
  <c r="M19" i="21"/>
  <c r="L20" i="21"/>
  <c r="M20" i="21"/>
  <c r="L21" i="21"/>
  <c r="M21" i="21"/>
  <c r="L22" i="21"/>
  <c r="M22" i="21"/>
  <c r="L23" i="21"/>
  <c r="M23" i="21"/>
  <c r="L24" i="21"/>
  <c r="M24" i="21"/>
  <c r="L25" i="21"/>
  <c r="M25" i="21"/>
  <c r="L26" i="21"/>
  <c r="M26" i="21"/>
  <c r="L27" i="21"/>
  <c r="M27" i="21"/>
  <c r="L28" i="21"/>
  <c r="M28" i="21"/>
  <c r="L29" i="21"/>
  <c r="M29" i="21"/>
  <c r="L30" i="21"/>
  <c r="M30" i="21"/>
  <c r="L31" i="21"/>
  <c r="M31" i="21"/>
  <c r="L32" i="21"/>
  <c r="M32" i="21"/>
  <c r="L33" i="21"/>
  <c r="M33" i="21"/>
  <c r="L34" i="21"/>
  <c r="M34" i="21"/>
  <c r="L35" i="21"/>
  <c r="M35" i="21"/>
  <c r="L36" i="21"/>
  <c r="M36" i="21"/>
  <c r="L37" i="21"/>
  <c r="M37" i="21"/>
  <c r="L38" i="21"/>
  <c r="M38" i="21"/>
  <c r="L39" i="21"/>
  <c r="M39" i="21"/>
  <c r="L40" i="21"/>
  <c r="M40" i="21"/>
  <c r="L41" i="21"/>
  <c r="M41" i="21"/>
  <c r="L42" i="21"/>
  <c r="M42" i="21"/>
  <c r="L43" i="21"/>
  <c r="M43" i="21"/>
  <c r="L44" i="21"/>
  <c r="M44" i="21"/>
  <c r="L45" i="21"/>
  <c r="M45" i="21"/>
  <c r="L46" i="21"/>
  <c r="M46" i="21"/>
  <c r="L47" i="21"/>
  <c r="M47" i="21"/>
  <c r="L48" i="21"/>
  <c r="M48" i="21"/>
  <c r="L49" i="21"/>
  <c r="M49" i="21"/>
  <c r="L50" i="21"/>
  <c r="M50" i="21"/>
  <c r="L51" i="21"/>
  <c r="M51" i="21"/>
  <c r="L52" i="21"/>
  <c r="M52" i="21"/>
  <c r="L53" i="21"/>
  <c r="M53" i="21"/>
  <c r="L54" i="21"/>
  <c r="M54" i="21"/>
  <c r="L55" i="21"/>
  <c r="M55" i="21"/>
  <c r="L56" i="21"/>
  <c r="M56" i="21"/>
  <c r="L57" i="21"/>
  <c r="M57" i="21"/>
  <c r="L58" i="21"/>
  <c r="M58" i="21"/>
  <c r="L59" i="21"/>
  <c r="M59" i="21"/>
  <c r="L60" i="21"/>
  <c r="M60" i="21"/>
  <c r="L61" i="21"/>
  <c r="M61" i="21"/>
  <c r="L62" i="21"/>
  <c r="M62" i="21"/>
  <c r="L63" i="21"/>
  <c r="M63" i="21"/>
  <c r="L64" i="21"/>
  <c r="M64" i="21"/>
  <c r="L65" i="21"/>
  <c r="M65" i="21"/>
  <c r="L66" i="21"/>
  <c r="M66" i="21"/>
  <c r="L67" i="21"/>
  <c r="M67" i="21"/>
  <c r="L68" i="21"/>
  <c r="M68" i="21"/>
  <c r="L69" i="21"/>
  <c r="M69" i="21"/>
  <c r="L70" i="21"/>
  <c r="M70" i="21"/>
  <c r="L71" i="21"/>
  <c r="M71" i="21"/>
  <c r="L72" i="21"/>
  <c r="M72" i="21"/>
  <c r="L73" i="21"/>
  <c r="M73" i="21"/>
  <c r="L74" i="21"/>
  <c r="M74" i="21"/>
  <c r="L75" i="21"/>
  <c r="M75" i="21"/>
  <c r="L76" i="21"/>
  <c r="M76" i="21"/>
  <c r="L77" i="21"/>
  <c r="M77" i="21"/>
  <c r="L78" i="21"/>
  <c r="M78" i="21"/>
  <c r="L79" i="21"/>
  <c r="M79" i="21"/>
  <c r="L80" i="21"/>
  <c r="M80" i="21"/>
  <c r="L81" i="21"/>
  <c r="M81" i="21"/>
  <c r="L82" i="21"/>
  <c r="M82" i="21"/>
  <c r="L83" i="21"/>
  <c r="M83" i="21"/>
  <c r="L84" i="21"/>
  <c r="M84" i="21"/>
  <c r="L85" i="21"/>
  <c r="M85" i="21"/>
  <c r="L86" i="21"/>
  <c r="M86" i="21"/>
  <c r="L87" i="21"/>
  <c r="M87" i="21"/>
  <c r="L88" i="21"/>
  <c r="M88" i="21"/>
  <c r="L89" i="21"/>
  <c r="M89" i="21"/>
  <c r="L90" i="21"/>
  <c r="M90" i="21"/>
  <c r="L91" i="21"/>
  <c r="M91" i="21"/>
  <c r="L92" i="21"/>
  <c r="M92" i="21"/>
  <c r="L93" i="21"/>
  <c r="M93" i="21"/>
  <c r="L94" i="21"/>
  <c r="M94" i="21"/>
  <c r="L95" i="21"/>
  <c r="M95" i="21"/>
  <c r="L96" i="21"/>
  <c r="M96" i="21"/>
  <c r="L97" i="21"/>
  <c r="M97" i="21"/>
  <c r="E97" i="21" l="1"/>
  <c r="D97" i="21"/>
  <c r="E96" i="21"/>
  <c r="D96" i="21"/>
  <c r="E95" i="21"/>
  <c r="D95" i="21"/>
  <c r="E94" i="21"/>
  <c r="D94" i="21"/>
  <c r="E93" i="21"/>
  <c r="D93" i="21"/>
  <c r="E92" i="21"/>
  <c r="D92" i="21"/>
  <c r="E91" i="21"/>
  <c r="D91" i="21"/>
  <c r="E90" i="21"/>
  <c r="D90" i="21"/>
  <c r="E89" i="21"/>
  <c r="D89" i="21"/>
  <c r="E88" i="21"/>
  <c r="D88" i="21"/>
  <c r="E87" i="21"/>
  <c r="D87" i="21"/>
  <c r="E86" i="21"/>
  <c r="D86" i="21"/>
  <c r="E85" i="21"/>
  <c r="D85" i="21"/>
  <c r="E84" i="21"/>
  <c r="D84" i="21"/>
  <c r="E83" i="21"/>
  <c r="D83" i="21"/>
  <c r="E82" i="21"/>
  <c r="D82" i="21"/>
  <c r="E81" i="21"/>
  <c r="D81" i="21"/>
  <c r="E80" i="21"/>
  <c r="D80" i="21"/>
  <c r="E79" i="21"/>
  <c r="D79" i="21"/>
  <c r="E78" i="21"/>
  <c r="D78" i="21"/>
  <c r="E77" i="21"/>
  <c r="D77" i="21"/>
  <c r="E76" i="21"/>
  <c r="D76" i="21"/>
  <c r="E75" i="21"/>
  <c r="D75" i="21"/>
  <c r="E74" i="21"/>
  <c r="D74" i="21"/>
  <c r="E73" i="21"/>
  <c r="D73" i="21"/>
  <c r="E72" i="21"/>
  <c r="D72" i="21"/>
  <c r="E71" i="21"/>
  <c r="D71" i="21"/>
  <c r="E70" i="21"/>
  <c r="D70" i="21"/>
  <c r="E69" i="21"/>
  <c r="D69" i="21"/>
  <c r="E68" i="21"/>
  <c r="D68" i="21"/>
  <c r="E67" i="21"/>
  <c r="D67" i="21"/>
  <c r="E66" i="21"/>
  <c r="D66" i="21"/>
  <c r="E65" i="21"/>
  <c r="D65" i="21"/>
  <c r="E64" i="21"/>
  <c r="D64" i="21"/>
  <c r="E63" i="21"/>
  <c r="D63" i="21"/>
  <c r="E62" i="21"/>
  <c r="D62" i="21"/>
  <c r="E61" i="21"/>
  <c r="D61" i="21"/>
  <c r="E60" i="21"/>
  <c r="D60" i="21"/>
  <c r="E59" i="21"/>
  <c r="D59" i="21"/>
  <c r="E58" i="21"/>
  <c r="D58" i="21"/>
  <c r="E57" i="21"/>
  <c r="D57" i="21"/>
  <c r="E56" i="21"/>
  <c r="D56" i="21"/>
  <c r="E55" i="21"/>
  <c r="D55" i="21"/>
  <c r="E54" i="21"/>
  <c r="D54" i="21"/>
  <c r="E53" i="21"/>
  <c r="D53" i="21"/>
  <c r="E52" i="21"/>
  <c r="D52" i="21"/>
  <c r="E51" i="21"/>
  <c r="D51" i="21"/>
  <c r="E50" i="21"/>
  <c r="D50" i="21"/>
  <c r="E49" i="21"/>
  <c r="D49" i="21"/>
  <c r="E48" i="21"/>
  <c r="D48" i="21"/>
  <c r="E47" i="21"/>
  <c r="D47" i="21"/>
  <c r="E46" i="21"/>
  <c r="D46" i="21"/>
  <c r="E45" i="21"/>
  <c r="D45" i="21"/>
  <c r="E44" i="21"/>
  <c r="D44" i="21"/>
  <c r="E43" i="21"/>
  <c r="D43" i="21"/>
  <c r="E42" i="21"/>
  <c r="D42" i="21"/>
  <c r="E41" i="21"/>
  <c r="D41" i="21"/>
  <c r="E40" i="21"/>
  <c r="D40" i="21"/>
  <c r="E39" i="21"/>
  <c r="D39" i="21"/>
  <c r="E38" i="21"/>
  <c r="D38" i="21"/>
  <c r="E37" i="21"/>
  <c r="D37" i="21"/>
  <c r="E36" i="21"/>
  <c r="D36" i="21"/>
  <c r="E35" i="21"/>
  <c r="D35" i="21"/>
  <c r="E34" i="21"/>
  <c r="D34" i="21"/>
  <c r="E33" i="21"/>
  <c r="D33" i="21"/>
  <c r="E32" i="21"/>
  <c r="D32" i="21"/>
  <c r="E31" i="21"/>
  <c r="D31" i="21"/>
  <c r="E30" i="21"/>
  <c r="D30" i="21"/>
  <c r="E29" i="21"/>
  <c r="D29" i="21"/>
  <c r="E28" i="21"/>
  <c r="D28" i="21"/>
  <c r="E27" i="21"/>
  <c r="D27" i="21"/>
  <c r="E26" i="21"/>
  <c r="D26" i="21"/>
  <c r="E25" i="21"/>
  <c r="D25" i="21"/>
  <c r="E24" i="21"/>
  <c r="D24" i="21"/>
  <c r="E23" i="21"/>
  <c r="D23" i="21"/>
  <c r="E22" i="21"/>
  <c r="D22" i="21"/>
  <c r="E21" i="21"/>
  <c r="D21" i="21"/>
  <c r="E20" i="21"/>
  <c r="D20" i="21"/>
  <c r="E19" i="21"/>
  <c r="D19" i="21"/>
  <c r="E18" i="21"/>
  <c r="D18" i="21"/>
  <c r="E17" i="21"/>
  <c r="D17" i="21"/>
  <c r="E16" i="21"/>
  <c r="D16" i="21"/>
  <c r="E15" i="21"/>
  <c r="D15" i="21"/>
  <c r="E14" i="21"/>
  <c r="D14" i="21"/>
  <c r="E13" i="21"/>
  <c r="D13" i="21"/>
  <c r="E12" i="21"/>
  <c r="D12" i="21"/>
  <c r="E11" i="21"/>
  <c r="D11" i="21"/>
  <c r="E10" i="21"/>
  <c r="D10" i="21"/>
  <c r="E9" i="21"/>
  <c r="D9" i="21"/>
  <c r="E8" i="21"/>
  <c r="D8" i="21"/>
  <c r="K5" i="21"/>
  <c r="K4" i="21"/>
  <c r="I5" i="21"/>
  <c r="I4" i="21"/>
  <c r="K2" i="21"/>
  <c r="B9" i="21"/>
  <c r="C9" i="21"/>
  <c r="F9" i="21"/>
  <c r="G9" i="21"/>
  <c r="H9" i="21"/>
  <c r="I9" i="21"/>
  <c r="J9" i="21"/>
  <c r="K9" i="21"/>
  <c r="B10" i="21"/>
  <c r="C10" i="21"/>
  <c r="F10" i="21"/>
  <c r="G10" i="21"/>
  <c r="H10" i="21"/>
  <c r="I10" i="21"/>
  <c r="J10" i="21"/>
  <c r="K10" i="21"/>
  <c r="B11" i="21"/>
  <c r="C11" i="21"/>
  <c r="F11" i="21"/>
  <c r="G11" i="21"/>
  <c r="H11" i="21"/>
  <c r="I11" i="21"/>
  <c r="J11" i="21"/>
  <c r="K11" i="21"/>
  <c r="B12" i="21"/>
  <c r="C12" i="21"/>
  <c r="F12" i="21"/>
  <c r="G12" i="21"/>
  <c r="H12" i="21"/>
  <c r="I12" i="21"/>
  <c r="J12" i="21"/>
  <c r="K12" i="21"/>
  <c r="B13" i="21"/>
  <c r="C13" i="21"/>
  <c r="F13" i="21"/>
  <c r="G13" i="21"/>
  <c r="H13" i="21"/>
  <c r="I13" i="21"/>
  <c r="J13" i="21"/>
  <c r="K13" i="21"/>
  <c r="B14" i="21"/>
  <c r="C14" i="21"/>
  <c r="F14" i="21"/>
  <c r="G14" i="21"/>
  <c r="H14" i="21"/>
  <c r="I14" i="21"/>
  <c r="J14" i="21"/>
  <c r="K14" i="21"/>
  <c r="B15" i="21"/>
  <c r="C15" i="21"/>
  <c r="F15" i="21"/>
  <c r="G15" i="21"/>
  <c r="H15" i="21"/>
  <c r="I15" i="21"/>
  <c r="J15" i="21"/>
  <c r="K15" i="21"/>
  <c r="B16" i="21"/>
  <c r="C16" i="21"/>
  <c r="F16" i="21"/>
  <c r="G16" i="21"/>
  <c r="H16" i="21"/>
  <c r="I16" i="21"/>
  <c r="J16" i="21"/>
  <c r="K16" i="21"/>
  <c r="B17" i="21"/>
  <c r="C17" i="21"/>
  <c r="F17" i="21"/>
  <c r="G17" i="21"/>
  <c r="H17" i="21"/>
  <c r="I17" i="21"/>
  <c r="J17" i="21"/>
  <c r="K17" i="21"/>
  <c r="B18" i="21"/>
  <c r="C18" i="21"/>
  <c r="F18" i="21"/>
  <c r="G18" i="21"/>
  <c r="H18" i="21"/>
  <c r="I18" i="21"/>
  <c r="J18" i="21"/>
  <c r="K18" i="21"/>
  <c r="B19" i="21"/>
  <c r="C19" i="21"/>
  <c r="F19" i="21"/>
  <c r="G19" i="21"/>
  <c r="H19" i="21"/>
  <c r="I19" i="21"/>
  <c r="J19" i="21"/>
  <c r="K19" i="21"/>
  <c r="B20" i="21"/>
  <c r="C20" i="21"/>
  <c r="F20" i="21"/>
  <c r="G20" i="21"/>
  <c r="H20" i="21"/>
  <c r="I20" i="21"/>
  <c r="J20" i="21"/>
  <c r="K20" i="21"/>
  <c r="B21" i="21"/>
  <c r="C21" i="21"/>
  <c r="F21" i="21"/>
  <c r="G21" i="21"/>
  <c r="H21" i="21"/>
  <c r="I21" i="21"/>
  <c r="J21" i="21"/>
  <c r="K21" i="21"/>
  <c r="B22" i="21"/>
  <c r="C22" i="21"/>
  <c r="F22" i="21"/>
  <c r="G22" i="21"/>
  <c r="H22" i="21"/>
  <c r="I22" i="21"/>
  <c r="J22" i="21"/>
  <c r="K22" i="21"/>
  <c r="B23" i="21"/>
  <c r="C23" i="21"/>
  <c r="F23" i="21"/>
  <c r="G23" i="21"/>
  <c r="H23" i="21"/>
  <c r="I23" i="21"/>
  <c r="J23" i="21"/>
  <c r="K23" i="21"/>
  <c r="B24" i="21"/>
  <c r="C24" i="21"/>
  <c r="F24" i="21"/>
  <c r="G24" i="21"/>
  <c r="H24" i="21"/>
  <c r="I24" i="21"/>
  <c r="J24" i="21"/>
  <c r="K24" i="21"/>
  <c r="B25" i="21"/>
  <c r="C25" i="21"/>
  <c r="F25" i="21"/>
  <c r="G25" i="21"/>
  <c r="H25" i="21"/>
  <c r="I25" i="21"/>
  <c r="J25" i="21"/>
  <c r="K25" i="21"/>
  <c r="B26" i="21"/>
  <c r="C26" i="21"/>
  <c r="F26" i="21"/>
  <c r="G26" i="21"/>
  <c r="H26" i="21"/>
  <c r="I26" i="21"/>
  <c r="J26" i="21"/>
  <c r="K26" i="21"/>
  <c r="B27" i="21"/>
  <c r="C27" i="21"/>
  <c r="F27" i="21"/>
  <c r="G27" i="21"/>
  <c r="H27" i="21"/>
  <c r="I27" i="21"/>
  <c r="J27" i="21"/>
  <c r="K27" i="21"/>
  <c r="B28" i="21"/>
  <c r="C28" i="21"/>
  <c r="F28" i="21"/>
  <c r="G28" i="21"/>
  <c r="H28" i="21"/>
  <c r="I28" i="21"/>
  <c r="J28" i="21"/>
  <c r="K28" i="21"/>
  <c r="B29" i="21"/>
  <c r="C29" i="21"/>
  <c r="F29" i="21"/>
  <c r="G29" i="21"/>
  <c r="H29" i="21"/>
  <c r="I29" i="21"/>
  <c r="J29" i="21"/>
  <c r="K29" i="21"/>
  <c r="B30" i="21"/>
  <c r="C30" i="21"/>
  <c r="F30" i="21"/>
  <c r="G30" i="21"/>
  <c r="H30" i="21"/>
  <c r="I30" i="21"/>
  <c r="J30" i="21"/>
  <c r="K30" i="21"/>
  <c r="B31" i="21"/>
  <c r="C31" i="21"/>
  <c r="F31" i="21"/>
  <c r="G31" i="21"/>
  <c r="H31" i="21"/>
  <c r="I31" i="21"/>
  <c r="J31" i="21"/>
  <c r="K31" i="21"/>
  <c r="B32" i="21"/>
  <c r="C32" i="21"/>
  <c r="F32" i="21"/>
  <c r="G32" i="21"/>
  <c r="H32" i="21"/>
  <c r="I32" i="21"/>
  <c r="J32" i="21"/>
  <c r="K32" i="21"/>
  <c r="B33" i="21"/>
  <c r="C33" i="21"/>
  <c r="F33" i="21"/>
  <c r="G33" i="21"/>
  <c r="H33" i="21"/>
  <c r="I33" i="21"/>
  <c r="J33" i="21"/>
  <c r="K33" i="21"/>
  <c r="B34" i="21"/>
  <c r="C34" i="21"/>
  <c r="F34" i="21"/>
  <c r="G34" i="21"/>
  <c r="H34" i="21"/>
  <c r="I34" i="21"/>
  <c r="J34" i="21"/>
  <c r="K34" i="21"/>
  <c r="B35" i="21"/>
  <c r="C35" i="21"/>
  <c r="F35" i="21"/>
  <c r="G35" i="21"/>
  <c r="H35" i="21"/>
  <c r="I35" i="21"/>
  <c r="J35" i="21"/>
  <c r="K35" i="21"/>
  <c r="B36" i="21"/>
  <c r="C36" i="21"/>
  <c r="F36" i="21"/>
  <c r="G36" i="21"/>
  <c r="H36" i="21"/>
  <c r="I36" i="21"/>
  <c r="J36" i="21"/>
  <c r="K36" i="21"/>
  <c r="B37" i="21"/>
  <c r="C37" i="21"/>
  <c r="F37" i="21"/>
  <c r="G37" i="21"/>
  <c r="H37" i="21"/>
  <c r="I37" i="21"/>
  <c r="J37" i="21"/>
  <c r="K37" i="21"/>
  <c r="B38" i="21"/>
  <c r="C38" i="21"/>
  <c r="F38" i="21"/>
  <c r="G38" i="21"/>
  <c r="H38" i="21"/>
  <c r="I38" i="21"/>
  <c r="J38" i="21"/>
  <c r="K38" i="21"/>
  <c r="B39" i="21"/>
  <c r="C39" i="21"/>
  <c r="F39" i="21"/>
  <c r="G39" i="21"/>
  <c r="H39" i="21"/>
  <c r="I39" i="21"/>
  <c r="J39" i="21"/>
  <c r="K39" i="21"/>
  <c r="B40" i="21"/>
  <c r="C40" i="21"/>
  <c r="F40" i="21"/>
  <c r="G40" i="21"/>
  <c r="H40" i="21"/>
  <c r="I40" i="21"/>
  <c r="J40" i="21"/>
  <c r="K40" i="21"/>
  <c r="B41" i="21"/>
  <c r="C41" i="21"/>
  <c r="F41" i="21"/>
  <c r="G41" i="21"/>
  <c r="H41" i="21"/>
  <c r="I41" i="21"/>
  <c r="J41" i="21"/>
  <c r="K41" i="21"/>
  <c r="B42" i="21"/>
  <c r="C42" i="21"/>
  <c r="F42" i="21"/>
  <c r="G42" i="21"/>
  <c r="H42" i="21"/>
  <c r="I42" i="21"/>
  <c r="J42" i="21"/>
  <c r="K42" i="21"/>
  <c r="B43" i="21"/>
  <c r="C43" i="21"/>
  <c r="F43" i="21"/>
  <c r="G43" i="21"/>
  <c r="H43" i="21"/>
  <c r="I43" i="21"/>
  <c r="J43" i="21"/>
  <c r="K43" i="21"/>
  <c r="B44" i="21"/>
  <c r="C44" i="21"/>
  <c r="F44" i="21"/>
  <c r="G44" i="21"/>
  <c r="H44" i="21"/>
  <c r="I44" i="21"/>
  <c r="J44" i="21"/>
  <c r="K44" i="21"/>
  <c r="B45" i="21"/>
  <c r="C45" i="21"/>
  <c r="F45" i="21"/>
  <c r="G45" i="21"/>
  <c r="H45" i="21"/>
  <c r="I45" i="21"/>
  <c r="J45" i="21"/>
  <c r="K45" i="21"/>
  <c r="B46" i="21"/>
  <c r="C46" i="21"/>
  <c r="F46" i="21"/>
  <c r="G46" i="21"/>
  <c r="H46" i="21"/>
  <c r="I46" i="21"/>
  <c r="J46" i="21"/>
  <c r="K46" i="21"/>
  <c r="B47" i="21"/>
  <c r="C47" i="21"/>
  <c r="F47" i="21"/>
  <c r="G47" i="21"/>
  <c r="H47" i="21"/>
  <c r="I47" i="21"/>
  <c r="J47" i="21"/>
  <c r="K47" i="21"/>
  <c r="B48" i="21"/>
  <c r="C48" i="21"/>
  <c r="F48" i="21"/>
  <c r="G48" i="21"/>
  <c r="H48" i="21"/>
  <c r="I48" i="21"/>
  <c r="J48" i="21"/>
  <c r="K48" i="21"/>
  <c r="B49" i="21"/>
  <c r="C49" i="21"/>
  <c r="F49" i="21"/>
  <c r="G49" i="21"/>
  <c r="H49" i="21"/>
  <c r="I49" i="21"/>
  <c r="J49" i="21"/>
  <c r="K49" i="21"/>
  <c r="B50" i="21"/>
  <c r="C50" i="21"/>
  <c r="F50" i="21"/>
  <c r="G50" i="21"/>
  <c r="H50" i="21"/>
  <c r="I50" i="21"/>
  <c r="J50" i="21"/>
  <c r="K50" i="21"/>
  <c r="B51" i="21"/>
  <c r="C51" i="21"/>
  <c r="F51" i="21"/>
  <c r="G51" i="21"/>
  <c r="H51" i="21"/>
  <c r="I51" i="21"/>
  <c r="J51" i="21"/>
  <c r="K51" i="21"/>
  <c r="B52" i="21"/>
  <c r="C52" i="21"/>
  <c r="F52" i="21"/>
  <c r="G52" i="21"/>
  <c r="H52" i="21"/>
  <c r="I52" i="21"/>
  <c r="J52" i="21"/>
  <c r="K52" i="21"/>
  <c r="B53" i="21"/>
  <c r="C53" i="21"/>
  <c r="F53" i="21"/>
  <c r="G53" i="21"/>
  <c r="H53" i="21"/>
  <c r="I53" i="21"/>
  <c r="J53" i="21"/>
  <c r="K53" i="21"/>
  <c r="B54" i="21"/>
  <c r="C54" i="21"/>
  <c r="F54" i="21"/>
  <c r="G54" i="21"/>
  <c r="H54" i="21"/>
  <c r="I54" i="21"/>
  <c r="J54" i="21"/>
  <c r="K54" i="21"/>
  <c r="B55" i="21"/>
  <c r="C55" i="21"/>
  <c r="F55" i="21"/>
  <c r="G55" i="21"/>
  <c r="H55" i="21"/>
  <c r="I55" i="21"/>
  <c r="J55" i="21"/>
  <c r="K55" i="21"/>
  <c r="B56" i="21"/>
  <c r="C56" i="21"/>
  <c r="F56" i="21"/>
  <c r="G56" i="21"/>
  <c r="H56" i="21"/>
  <c r="I56" i="21"/>
  <c r="J56" i="21"/>
  <c r="K56" i="21"/>
  <c r="B57" i="21"/>
  <c r="C57" i="21"/>
  <c r="F57" i="21"/>
  <c r="G57" i="21"/>
  <c r="H57" i="21"/>
  <c r="I57" i="21"/>
  <c r="J57" i="21"/>
  <c r="K57" i="21"/>
  <c r="B58" i="21"/>
  <c r="C58" i="21"/>
  <c r="F58" i="21"/>
  <c r="G58" i="21"/>
  <c r="H58" i="21"/>
  <c r="I58" i="21"/>
  <c r="J58" i="21"/>
  <c r="K58" i="21"/>
  <c r="B59" i="21"/>
  <c r="C59" i="21"/>
  <c r="F59" i="21"/>
  <c r="G59" i="21"/>
  <c r="H59" i="21"/>
  <c r="I59" i="21"/>
  <c r="J59" i="21"/>
  <c r="K59" i="21"/>
  <c r="B60" i="21"/>
  <c r="C60" i="21"/>
  <c r="F60" i="21"/>
  <c r="G60" i="21"/>
  <c r="H60" i="21"/>
  <c r="I60" i="21"/>
  <c r="J60" i="21"/>
  <c r="K60" i="21"/>
  <c r="B61" i="21"/>
  <c r="C61" i="21"/>
  <c r="F61" i="21"/>
  <c r="G61" i="21"/>
  <c r="H61" i="21"/>
  <c r="I61" i="21"/>
  <c r="J61" i="21"/>
  <c r="K61" i="21"/>
  <c r="B62" i="21"/>
  <c r="C62" i="21"/>
  <c r="F62" i="21"/>
  <c r="G62" i="21"/>
  <c r="H62" i="21"/>
  <c r="I62" i="21"/>
  <c r="J62" i="21"/>
  <c r="K62" i="21"/>
  <c r="B63" i="21"/>
  <c r="C63" i="21"/>
  <c r="F63" i="21"/>
  <c r="G63" i="21"/>
  <c r="H63" i="21"/>
  <c r="I63" i="21"/>
  <c r="J63" i="21"/>
  <c r="K63" i="21"/>
  <c r="B64" i="21"/>
  <c r="C64" i="21"/>
  <c r="F64" i="21"/>
  <c r="G64" i="21"/>
  <c r="H64" i="21"/>
  <c r="I64" i="21"/>
  <c r="J64" i="21"/>
  <c r="K64" i="21"/>
  <c r="B65" i="21"/>
  <c r="C65" i="21"/>
  <c r="F65" i="21"/>
  <c r="G65" i="21"/>
  <c r="H65" i="21"/>
  <c r="I65" i="21"/>
  <c r="J65" i="21"/>
  <c r="K65" i="21"/>
  <c r="B66" i="21"/>
  <c r="C66" i="21"/>
  <c r="F66" i="21"/>
  <c r="G66" i="21"/>
  <c r="H66" i="21"/>
  <c r="I66" i="21"/>
  <c r="J66" i="21"/>
  <c r="K66" i="21"/>
  <c r="B67" i="21"/>
  <c r="C67" i="21"/>
  <c r="F67" i="21"/>
  <c r="G67" i="21"/>
  <c r="H67" i="21"/>
  <c r="I67" i="21"/>
  <c r="J67" i="21"/>
  <c r="K67" i="21"/>
  <c r="B68" i="21"/>
  <c r="C68" i="21"/>
  <c r="F68" i="21"/>
  <c r="G68" i="21"/>
  <c r="H68" i="21"/>
  <c r="I68" i="21"/>
  <c r="J68" i="21"/>
  <c r="K68" i="21"/>
  <c r="B69" i="21"/>
  <c r="C69" i="21"/>
  <c r="F69" i="21"/>
  <c r="G69" i="21"/>
  <c r="H69" i="21"/>
  <c r="I69" i="21"/>
  <c r="J69" i="21"/>
  <c r="K69" i="21"/>
  <c r="B70" i="21"/>
  <c r="C70" i="21"/>
  <c r="F70" i="21"/>
  <c r="G70" i="21"/>
  <c r="H70" i="21"/>
  <c r="I70" i="21"/>
  <c r="J70" i="21"/>
  <c r="K70" i="21"/>
  <c r="B71" i="21"/>
  <c r="C71" i="21"/>
  <c r="F71" i="21"/>
  <c r="G71" i="21"/>
  <c r="H71" i="21"/>
  <c r="I71" i="21"/>
  <c r="J71" i="21"/>
  <c r="K71" i="21"/>
  <c r="B72" i="21"/>
  <c r="C72" i="21"/>
  <c r="F72" i="21"/>
  <c r="G72" i="21"/>
  <c r="H72" i="21"/>
  <c r="I72" i="21"/>
  <c r="J72" i="21"/>
  <c r="K72" i="21"/>
  <c r="B73" i="21"/>
  <c r="C73" i="21"/>
  <c r="F73" i="21"/>
  <c r="G73" i="21"/>
  <c r="H73" i="21"/>
  <c r="I73" i="21"/>
  <c r="J73" i="21"/>
  <c r="K73" i="21"/>
  <c r="B74" i="21"/>
  <c r="C74" i="21"/>
  <c r="F74" i="21"/>
  <c r="G74" i="21"/>
  <c r="H74" i="21"/>
  <c r="I74" i="21"/>
  <c r="J74" i="21"/>
  <c r="K74" i="21"/>
  <c r="B75" i="21"/>
  <c r="C75" i="21"/>
  <c r="F75" i="21"/>
  <c r="G75" i="21"/>
  <c r="H75" i="21"/>
  <c r="I75" i="21"/>
  <c r="J75" i="21"/>
  <c r="K75" i="21"/>
  <c r="B76" i="21"/>
  <c r="C76" i="21"/>
  <c r="F76" i="21"/>
  <c r="G76" i="21"/>
  <c r="H76" i="21"/>
  <c r="I76" i="21"/>
  <c r="J76" i="21"/>
  <c r="K76" i="21"/>
  <c r="B77" i="21"/>
  <c r="C77" i="21"/>
  <c r="F77" i="21"/>
  <c r="G77" i="21"/>
  <c r="H77" i="21"/>
  <c r="I77" i="21"/>
  <c r="J77" i="21"/>
  <c r="K77" i="21"/>
  <c r="B78" i="21"/>
  <c r="C78" i="21"/>
  <c r="F78" i="21"/>
  <c r="G78" i="21"/>
  <c r="H78" i="21"/>
  <c r="I78" i="21"/>
  <c r="J78" i="21"/>
  <c r="K78" i="21"/>
  <c r="B79" i="21"/>
  <c r="C79" i="21"/>
  <c r="F79" i="21"/>
  <c r="G79" i="21"/>
  <c r="H79" i="21"/>
  <c r="I79" i="21"/>
  <c r="J79" i="21"/>
  <c r="K79" i="21"/>
  <c r="B80" i="21"/>
  <c r="C80" i="21"/>
  <c r="F80" i="21"/>
  <c r="G80" i="21"/>
  <c r="H80" i="21"/>
  <c r="I80" i="21"/>
  <c r="J80" i="21"/>
  <c r="K80" i="21"/>
  <c r="B81" i="21"/>
  <c r="C81" i="21"/>
  <c r="F81" i="21"/>
  <c r="G81" i="21"/>
  <c r="H81" i="21"/>
  <c r="I81" i="21"/>
  <c r="J81" i="21"/>
  <c r="K81" i="21"/>
  <c r="B82" i="21"/>
  <c r="C82" i="21"/>
  <c r="F82" i="21"/>
  <c r="G82" i="21"/>
  <c r="H82" i="21"/>
  <c r="I82" i="21"/>
  <c r="J82" i="21"/>
  <c r="K82" i="21"/>
  <c r="B83" i="21"/>
  <c r="C83" i="21"/>
  <c r="F83" i="21"/>
  <c r="G83" i="21"/>
  <c r="H83" i="21"/>
  <c r="I83" i="21"/>
  <c r="J83" i="21"/>
  <c r="K83" i="21"/>
  <c r="B84" i="21"/>
  <c r="C84" i="21"/>
  <c r="F84" i="21"/>
  <c r="G84" i="21"/>
  <c r="H84" i="21"/>
  <c r="I84" i="21"/>
  <c r="J84" i="21"/>
  <c r="K84" i="21"/>
  <c r="B85" i="21"/>
  <c r="C85" i="21"/>
  <c r="F85" i="21"/>
  <c r="G85" i="21"/>
  <c r="H85" i="21"/>
  <c r="I85" i="21"/>
  <c r="J85" i="21"/>
  <c r="K85" i="21"/>
  <c r="B86" i="21"/>
  <c r="C86" i="21"/>
  <c r="F86" i="21"/>
  <c r="G86" i="21"/>
  <c r="H86" i="21"/>
  <c r="I86" i="21"/>
  <c r="J86" i="21"/>
  <c r="K86" i="21"/>
  <c r="B87" i="21"/>
  <c r="C87" i="21"/>
  <c r="F87" i="21"/>
  <c r="G87" i="21"/>
  <c r="H87" i="21"/>
  <c r="I87" i="21"/>
  <c r="J87" i="21"/>
  <c r="K87" i="21"/>
  <c r="B88" i="21"/>
  <c r="C88" i="21"/>
  <c r="F88" i="21"/>
  <c r="G88" i="21"/>
  <c r="H88" i="21"/>
  <c r="I88" i="21"/>
  <c r="J88" i="21"/>
  <c r="K88" i="21"/>
  <c r="B89" i="21"/>
  <c r="C89" i="21"/>
  <c r="F89" i="21"/>
  <c r="G89" i="21"/>
  <c r="H89" i="21"/>
  <c r="I89" i="21"/>
  <c r="J89" i="21"/>
  <c r="K89" i="21"/>
  <c r="B90" i="21"/>
  <c r="C90" i="21"/>
  <c r="F90" i="21"/>
  <c r="G90" i="21"/>
  <c r="H90" i="21"/>
  <c r="I90" i="21"/>
  <c r="J90" i="21"/>
  <c r="K90" i="21"/>
  <c r="B91" i="21"/>
  <c r="C91" i="21"/>
  <c r="F91" i="21"/>
  <c r="G91" i="21"/>
  <c r="H91" i="21"/>
  <c r="I91" i="21"/>
  <c r="J91" i="21"/>
  <c r="K91" i="21"/>
  <c r="B92" i="21"/>
  <c r="C92" i="21"/>
  <c r="F92" i="21"/>
  <c r="G92" i="21"/>
  <c r="H92" i="21"/>
  <c r="I92" i="21"/>
  <c r="J92" i="21"/>
  <c r="K92" i="21"/>
  <c r="B93" i="21"/>
  <c r="C93" i="21"/>
  <c r="F93" i="21"/>
  <c r="G93" i="21"/>
  <c r="H93" i="21"/>
  <c r="I93" i="21"/>
  <c r="J93" i="21"/>
  <c r="K93" i="21"/>
  <c r="B94" i="21"/>
  <c r="C94" i="21"/>
  <c r="F94" i="21"/>
  <c r="G94" i="21"/>
  <c r="H94" i="21"/>
  <c r="I94" i="21"/>
  <c r="J94" i="21"/>
  <c r="K94" i="21"/>
  <c r="B95" i="21"/>
  <c r="C95" i="21"/>
  <c r="F95" i="21"/>
  <c r="G95" i="21"/>
  <c r="H95" i="21"/>
  <c r="I95" i="21"/>
  <c r="J95" i="21"/>
  <c r="K95" i="21"/>
  <c r="B96" i="21"/>
  <c r="C96" i="21"/>
  <c r="F96" i="21"/>
  <c r="G96" i="21"/>
  <c r="H96" i="21"/>
  <c r="I96" i="21"/>
  <c r="J96" i="21"/>
  <c r="K96" i="21"/>
  <c r="B97" i="21"/>
  <c r="C97" i="21"/>
  <c r="F97" i="21"/>
  <c r="G97" i="21"/>
  <c r="H97" i="21"/>
  <c r="I97" i="21"/>
  <c r="J97" i="21"/>
  <c r="K97" i="21"/>
  <c r="G8" i="21"/>
  <c r="H8" i="21"/>
  <c r="I8" i="21"/>
  <c r="J8" i="21"/>
  <c r="K8" i="21"/>
  <c r="F8" i="21"/>
  <c r="C8" i="21"/>
  <c r="B8" i="21"/>
  <c r="P1" i="5"/>
  <c r="E3" i="2"/>
  <c r="E4"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F39" i="17"/>
  <c r="N11" i="17"/>
  <c r="G11" i="17" s="1"/>
  <c r="N12" i="17"/>
  <c r="G12" i="17" s="1"/>
  <c r="N13" i="17"/>
  <c r="G13" i="17" s="1"/>
  <c r="N14" i="17"/>
  <c r="G14" i="17" s="1"/>
  <c r="N15" i="17"/>
  <c r="G15" i="17" s="1"/>
  <c r="N16" i="17"/>
  <c r="G16" i="17" s="1"/>
  <c r="N17" i="17"/>
  <c r="G17" i="17" s="1"/>
  <c r="N18" i="17"/>
  <c r="G18" i="17" s="1"/>
  <c r="N19" i="17"/>
  <c r="G19" i="17" s="1"/>
  <c r="N20" i="17"/>
  <c r="G20" i="17" s="1"/>
  <c r="N21" i="17"/>
  <c r="N22" i="17"/>
  <c r="N23" i="17"/>
  <c r="N24" i="17"/>
  <c r="N25" i="17"/>
  <c r="N26" i="17"/>
  <c r="N27" i="17"/>
  <c r="N29" i="17"/>
  <c r="N30" i="17"/>
  <c r="N10" i="17"/>
  <c r="G10" i="17" s="1"/>
  <c r="L28" i="17"/>
  <c r="K30" i="17"/>
  <c r="L30" i="17" s="1"/>
  <c r="K31" i="17"/>
  <c r="L31" i="17" s="1"/>
  <c r="L11" i="17"/>
  <c r="C11" i="17" s="1"/>
  <c r="C12" i="17"/>
  <c r="C13" i="17"/>
  <c r="C14" i="17"/>
  <c r="C15" i="17"/>
  <c r="C16" i="17"/>
  <c r="L10" i="17"/>
  <c r="C10" i="17" s="1"/>
  <c r="J1" i="5"/>
  <c r="T11" i="3"/>
  <c r="S11" i="3"/>
  <c r="AD11" i="3"/>
  <c r="AD12" i="3"/>
  <c r="AD13" i="3"/>
  <c r="AD14" i="3"/>
  <c r="AD15" i="3"/>
  <c r="AD16" i="3"/>
  <c r="AD17" i="3"/>
  <c r="AD18" i="3"/>
  <c r="AD19" i="3"/>
  <c r="AD20" i="3"/>
  <c r="AD21" i="3"/>
  <c r="AD22" i="3"/>
  <c r="AD23" i="3"/>
  <c r="AD24" i="3"/>
  <c r="AD25" i="3"/>
  <c r="AD26" i="3"/>
  <c r="AD27" i="3"/>
  <c r="AD28" i="3"/>
  <c r="AD29" i="3"/>
  <c r="AD30" i="3"/>
  <c r="AD31" i="3"/>
  <c r="AD32" i="3"/>
  <c r="AD33" i="3"/>
  <c r="AD34" i="3"/>
  <c r="AD35" i="3"/>
  <c r="AD36" i="3"/>
  <c r="AD37" i="3"/>
  <c r="AD38" i="3"/>
  <c r="AD39" i="3"/>
  <c r="AD40" i="3"/>
  <c r="AD41" i="3"/>
  <c r="AD42" i="3"/>
  <c r="AD43" i="3"/>
  <c r="AD44" i="3"/>
  <c r="AD45" i="3"/>
  <c r="AD46" i="3"/>
  <c r="AD47" i="3"/>
  <c r="AD48" i="3"/>
  <c r="AD49" i="3"/>
  <c r="AD50" i="3"/>
  <c r="AD51" i="3"/>
  <c r="AD52" i="3"/>
  <c r="AD53" i="3"/>
  <c r="AD54" i="3"/>
  <c r="AD55" i="3"/>
  <c r="AD56" i="3"/>
  <c r="AD57" i="3"/>
  <c r="AD58" i="3"/>
  <c r="AD59" i="3"/>
  <c r="AD60" i="3"/>
  <c r="AD61" i="3"/>
  <c r="AD62" i="3"/>
  <c r="AD63" i="3"/>
  <c r="AD64" i="3"/>
  <c r="AD65" i="3"/>
  <c r="AD66" i="3"/>
  <c r="AD67" i="3"/>
  <c r="AD68" i="3"/>
  <c r="AD69" i="3"/>
  <c r="AD70" i="3"/>
  <c r="AD71" i="3"/>
  <c r="AD72" i="3"/>
  <c r="AD73" i="3"/>
  <c r="AD74" i="3"/>
  <c r="AD75" i="3"/>
  <c r="AD76" i="3"/>
  <c r="AD77" i="3"/>
  <c r="AD78" i="3"/>
  <c r="AD79" i="3"/>
  <c r="AD80" i="3"/>
  <c r="AD81" i="3"/>
  <c r="AD82" i="3"/>
  <c r="AD83" i="3"/>
  <c r="AD84" i="3"/>
  <c r="AD85" i="3"/>
  <c r="AD86" i="3"/>
  <c r="AD87" i="3"/>
  <c r="AD88" i="3"/>
  <c r="AD89" i="3"/>
  <c r="AD90" i="3"/>
  <c r="AD91" i="3"/>
  <c r="AD92" i="3"/>
  <c r="AD93" i="3"/>
  <c r="AD94" i="3"/>
  <c r="AD95" i="3"/>
  <c r="AD96" i="3"/>
  <c r="AD97" i="3"/>
  <c r="AD98" i="3"/>
  <c r="AD99" i="3"/>
  <c r="X11" i="3"/>
  <c r="X12" i="3"/>
  <c r="X13" i="3"/>
  <c r="X14" i="3"/>
  <c r="X15" i="3"/>
  <c r="X16" i="3"/>
  <c r="X17" i="3"/>
  <c r="X18" i="3"/>
  <c r="X19" i="3"/>
  <c r="X20" i="3"/>
  <c r="X21" i="3"/>
  <c r="X22" i="3"/>
  <c r="X23" i="3"/>
  <c r="X24" i="3"/>
  <c r="X25" i="3"/>
  <c r="X26" i="3"/>
  <c r="X27" i="3"/>
  <c r="X28" i="3"/>
  <c r="X29" i="3"/>
  <c r="X30" i="3"/>
  <c r="X31" i="3"/>
  <c r="X32" i="3"/>
  <c r="X33" i="3"/>
  <c r="X34" i="3"/>
  <c r="X35" i="3"/>
  <c r="X36" i="3"/>
  <c r="X37" i="3"/>
  <c r="X38" i="3"/>
  <c r="X39" i="3"/>
  <c r="X40" i="3"/>
  <c r="X41" i="3"/>
  <c r="X42" i="3"/>
  <c r="X43" i="3"/>
  <c r="X44" i="3"/>
  <c r="X45" i="3"/>
  <c r="X46" i="3"/>
  <c r="X47" i="3"/>
  <c r="X48" i="3"/>
  <c r="X49" i="3"/>
  <c r="X50" i="3"/>
  <c r="X51" i="3"/>
  <c r="X52" i="3"/>
  <c r="X53" i="3"/>
  <c r="X54" i="3"/>
  <c r="X55" i="3"/>
  <c r="X56" i="3"/>
  <c r="X57" i="3"/>
  <c r="X58" i="3"/>
  <c r="X59" i="3"/>
  <c r="X60" i="3"/>
  <c r="X61" i="3"/>
  <c r="X62" i="3"/>
  <c r="X63" i="3"/>
  <c r="X64" i="3"/>
  <c r="X65" i="3"/>
  <c r="X66" i="3"/>
  <c r="X67" i="3"/>
  <c r="X68" i="3"/>
  <c r="X69" i="3"/>
  <c r="X70" i="3"/>
  <c r="X71" i="3"/>
  <c r="X72" i="3"/>
  <c r="X73" i="3"/>
  <c r="X74" i="3"/>
  <c r="X75" i="3"/>
  <c r="X76" i="3"/>
  <c r="X77" i="3"/>
  <c r="X78" i="3"/>
  <c r="X79" i="3"/>
  <c r="X80" i="3"/>
  <c r="X81" i="3"/>
  <c r="X82" i="3"/>
  <c r="X83" i="3"/>
  <c r="X84" i="3"/>
  <c r="X85" i="3"/>
  <c r="X86" i="3"/>
  <c r="X87" i="3"/>
  <c r="X88" i="3"/>
  <c r="X89" i="3"/>
  <c r="X90" i="3"/>
  <c r="X91" i="3"/>
  <c r="X92" i="3"/>
  <c r="X93" i="3"/>
  <c r="X94" i="3"/>
  <c r="X95" i="3"/>
  <c r="X96" i="3"/>
  <c r="X97" i="3"/>
  <c r="X98" i="3"/>
  <c r="X99" i="3"/>
  <c r="AD10" i="3"/>
  <c r="AC10" i="3"/>
  <c r="X10" i="3"/>
  <c r="W10" i="3"/>
  <c r="AF11" i="3"/>
  <c r="AF12" i="3"/>
  <c r="AF13" i="3"/>
  <c r="AF14" i="3"/>
  <c r="AF15" i="3"/>
  <c r="AF16" i="3"/>
  <c r="AF17" i="3"/>
  <c r="AF18" i="3"/>
  <c r="AF19" i="3"/>
  <c r="AF20" i="3"/>
  <c r="AF21" i="3"/>
  <c r="AF22" i="3"/>
  <c r="AF23" i="3"/>
  <c r="AF24" i="3"/>
  <c r="AF25" i="3"/>
  <c r="AF26" i="3"/>
  <c r="AF27" i="3"/>
  <c r="AF28" i="3"/>
  <c r="AF29" i="3"/>
  <c r="AF30" i="3"/>
  <c r="AF31" i="3"/>
  <c r="AF32" i="3"/>
  <c r="AF33" i="3"/>
  <c r="AF34" i="3"/>
  <c r="AF35" i="3"/>
  <c r="AF36" i="3"/>
  <c r="AF37" i="3"/>
  <c r="AF38" i="3"/>
  <c r="AF39" i="3"/>
  <c r="AF40" i="3"/>
  <c r="AF41" i="3"/>
  <c r="AF42" i="3"/>
  <c r="AF43" i="3"/>
  <c r="AF44" i="3"/>
  <c r="AF45" i="3"/>
  <c r="AF46" i="3"/>
  <c r="AF47" i="3"/>
  <c r="AF48" i="3"/>
  <c r="AF49" i="3"/>
  <c r="AF50" i="3"/>
  <c r="AF51" i="3"/>
  <c r="AF52" i="3"/>
  <c r="AF53" i="3"/>
  <c r="AF54" i="3"/>
  <c r="AF55" i="3"/>
  <c r="AF56" i="3"/>
  <c r="AF57" i="3"/>
  <c r="AF58" i="3"/>
  <c r="AF59" i="3"/>
  <c r="AF60" i="3"/>
  <c r="AF61" i="3"/>
  <c r="AF62" i="3"/>
  <c r="AF63" i="3"/>
  <c r="AF64" i="3"/>
  <c r="AF65" i="3"/>
  <c r="AF66" i="3"/>
  <c r="AF67" i="3"/>
  <c r="AF68" i="3"/>
  <c r="AF69" i="3"/>
  <c r="AF70" i="3"/>
  <c r="AF71" i="3"/>
  <c r="AF72" i="3"/>
  <c r="AF73" i="3"/>
  <c r="AF74" i="3"/>
  <c r="AF75" i="3"/>
  <c r="AF76" i="3"/>
  <c r="AF77" i="3"/>
  <c r="AF78" i="3"/>
  <c r="AF79" i="3"/>
  <c r="AF80" i="3"/>
  <c r="AF81" i="3"/>
  <c r="AF82" i="3"/>
  <c r="AF83" i="3"/>
  <c r="AF84" i="3"/>
  <c r="AF85" i="3"/>
  <c r="AF86" i="3"/>
  <c r="AF87" i="3"/>
  <c r="AF88" i="3"/>
  <c r="AF89" i="3"/>
  <c r="AF90" i="3"/>
  <c r="AF91" i="3"/>
  <c r="AF92" i="3"/>
  <c r="AF93" i="3"/>
  <c r="AF94" i="3"/>
  <c r="AF95" i="3"/>
  <c r="AF96" i="3"/>
  <c r="AF97" i="3"/>
  <c r="AF98" i="3"/>
  <c r="AF99" i="3"/>
  <c r="Z11" i="3"/>
  <c r="Z12" i="3"/>
  <c r="Z13" i="3"/>
  <c r="Z14" i="3"/>
  <c r="Z15" i="3"/>
  <c r="Z16" i="3"/>
  <c r="Z17" i="3"/>
  <c r="Z18" i="3"/>
  <c r="Z19" i="3"/>
  <c r="Z20" i="3"/>
  <c r="Z21" i="3"/>
  <c r="Z22" i="3"/>
  <c r="Z23" i="3"/>
  <c r="Z24" i="3"/>
  <c r="Z25" i="3"/>
  <c r="Z26" i="3"/>
  <c r="Z27" i="3"/>
  <c r="Z28" i="3"/>
  <c r="Z29" i="3"/>
  <c r="Z30" i="3"/>
  <c r="Z31" i="3"/>
  <c r="Z32" i="3"/>
  <c r="Z33" i="3"/>
  <c r="Z34" i="3"/>
  <c r="Z35" i="3"/>
  <c r="Z36" i="3"/>
  <c r="Z37" i="3"/>
  <c r="Z38" i="3"/>
  <c r="Z39" i="3"/>
  <c r="Z40" i="3"/>
  <c r="Z41" i="3"/>
  <c r="Z42" i="3"/>
  <c r="Z43" i="3"/>
  <c r="Z44" i="3"/>
  <c r="Z45" i="3"/>
  <c r="Z46" i="3"/>
  <c r="Z47" i="3"/>
  <c r="Z48" i="3"/>
  <c r="Z49" i="3"/>
  <c r="Z50" i="3"/>
  <c r="Z51" i="3"/>
  <c r="Z52" i="3"/>
  <c r="Z53" i="3"/>
  <c r="Z54" i="3"/>
  <c r="Z55" i="3"/>
  <c r="Z56" i="3"/>
  <c r="Z57" i="3"/>
  <c r="Z58" i="3"/>
  <c r="Z59" i="3"/>
  <c r="Z60" i="3"/>
  <c r="Z61" i="3"/>
  <c r="Z62" i="3"/>
  <c r="Z63" i="3"/>
  <c r="Z64" i="3"/>
  <c r="Z65" i="3"/>
  <c r="Z66" i="3"/>
  <c r="Z67" i="3"/>
  <c r="Z68" i="3"/>
  <c r="Z69" i="3"/>
  <c r="Z70" i="3"/>
  <c r="Z71" i="3"/>
  <c r="Z72" i="3"/>
  <c r="Z73" i="3"/>
  <c r="Z74" i="3"/>
  <c r="Z75" i="3"/>
  <c r="Z76" i="3"/>
  <c r="Z77" i="3"/>
  <c r="Z78" i="3"/>
  <c r="Z79" i="3"/>
  <c r="Z80" i="3"/>
  <c r="Z81" i="3"/>
  <c r="Z82" i="3"/>
  <c r="Z83" i="3"/>
  <c r="Z84" i="3"/>
  <c r="Z85" i="3"/>
  <c r="Z86" i="3"/>
  <c r="Z87" i="3"/>
  <c r="Z88" i="3"/>
  <c r="Z89" i="3"/>
  <c r="Z90" i="3"/>
  <c r="Z91" i="3"/>
  <c r="Z92" i="3"/>
  <c r="Z93" i="3"/>
  <c r="Z94" i="3"/>
  <c r="Z95" i="3"/>
  <c r="Z96" i="3"/>
  <c r="Z97" i="3"/>
  <c r="Z98" i="3"/>
  <c r="Z99" i="3"/>
  <c r="AF10" i="3"/>
  <c r="Z10" i="3"/>
  <c r="E2" i="2"/>
  <c r="AE99" i="3"/>
  <c r="AE98" i="3"/>
  <c r="AE97" i="3"/>
  <c r="AE96" i="3"/>
  <c r="AE95" i="3"/>
  <c r="AE94" i="3"/>
  <c r="AE93" i="3"/>
  <c r="AE92" i="3"/>
  <c r="AE91" i="3"/>
  <c r="AE90" i="3"/>
  <c r="AE89" i="3"/>
  <c r="AE88" i="3"/>
  <c r="AE87" i="3"/>
  <c r="AE86" i="3"/>
  <c r="AE85" i="3"/>
  <c r="AE84" i="3"/>
  <c r="AE83" i="3"/>
  <c r="AE82" i="3"/>
  <c r="AE81" i="3"/>
  <c r="AE80" i="3"/>
  <c r="AE79" i="3"/>
  <c r="AE78" i="3"/>
  <c r="AE77" i="3"/>
  <c r="AE76" i="3"/>
  <c r="AE75" i="3"/>
  <c r="AE74" i="3"/>
  <c r="AE73" i="3"/>
  <c r="AE72" i="3"/>
  <c r="AE71" i="3"/>
  <c r="AE70" i="3"/>
  <c r="AE69" i="3"/>
  <c r="AE68" i="3"/>
  <c r="AE67" i="3"/>
  <c r="AE66" i="3"/>
  <c r="AE65" i="3"/>
  <c r="AE64" i="3"/>
  <c r="AE63" i="3"/>
  <c r="AE62" i="3"/>
  <c r="AE61" i="3"/>
  <c r="AE60" i="3"/>
  <c r="AE59" i="3"/>
  <c r="AE58" i="3"/>
  <c r="AE57" i="3"/>
  <c r="AE56" i="3"/>
  <c r="AE55" i="3"/>
  <c r="AE54" i="3"/>
  <c r="AE53" i="3"/>
  <c r="AE52" i="3"/>
  <c r="AE51" i="3"/>
  <c r="AE50" i="3"/>
  <c r="AE49" i="3"/>
  <c r="AE48" i="3"/>
  <c r="AE47" i="3"/>
  <c r="AE46" i="3"/>
  <c r="AE45" i="3"/>
  <c r="AE44" i="3"/>
  <c r="AE43" i="3"/>
  <c r="AE42" i="3"/>
  <c r="AE41" i="3"/>
  <c r="AE40" i="3"/>
  <c r="AE39" i="3"/>
  <c r="AE38" i="3"/>
  <c r="AE37" i="3"/>
  <c r="AE36" i="3"/>
  <c r="AE35" i="3"/>
  <c r="AE34" i="3"/>
  <c r="AE33" i="3"/>
  <c r="AE32" i="3"/>
  <c r="AE31" i="3"/>
  <c r="AE30" i="3"/>
  <c r="AE29" i="3"/>
  <c r="AE28" i="3"/>
  <c r="AE27" i="3"/>
  <c r="AE26" i="3"/>
  <c r="AE25" i="3"/>
  <c r="AE24" i="3"/>
  <c r="AE23" i="3"/>
  <c r="AE22" i="3"/>
  <c r="AE21" i="3"/>
  <c r="AE20" i="3"/>
  <c r="AE19" i="3"/>
  <c r="AE18" i="3"/>
  <c r="AE17" i="3"/>
  <c r="AE16" i="3"/>
  <c r="AE15" i="3"/>
  <c r="AE14" i="3"/>
  <c r="AE13" i="3"/>
  <c r="AE12" i="3"/>
  <c r="AE11" i="3"/>
  <c r="AE10" i="3"/>
  <c r="AC99" i="3"/>
  <c r="AC98" i="3"/>
  <c r="AC97" i="3"/>
  <c r="AC96" i="3"/>
  <c r="AC95" i="3"/>
  <c r="AC94" i="3"/>
  <c r="AC93" i="3"/>
  <c r="AC92" i="3"/>
  <c r="AC91" i="3"/>
  <c r="AC90" i="3"/>
  <c r="AC89" i="3"/>
  <c r="AC88" i="3"/>
  <c r="AC87" i="3"/>
  <c r="AC86" i="3"/>
  <c r="AC85" i="3"/>
  <c r="AC84" i="3"/>
  <c r="AC83" i="3"/>
  <c r="AC82" i="3"/>
  <c r="AC81" i="3"/>
  <c r="AC80" i="3"/>
  <c r="AC79" i="3"/>
  <c r="AC78" i="3"/>
  <c r="AC77" i="3"/>
  <c r="AC76" i="3"/>
  <c r="AC75" i="3"/>
  <c r="AC74" i="3"/>
  <c r="AC73" i="3"/>
  <c r="AC72" i="3"/>
  <c r="AC71" i="3"/>
  <c r="AC70" i="3"/>
  <c r="AC69" i="3"/>
  <c r="AC68" i="3"/>
  <c r="AC67" i="3"/>
  <c r="AC66" i="3"/>
  <c r="AC65" i="3"/>
  <c r="AC64" i="3"/>
  <c r="AC63" i="3"/>
  <c r="AC62" i="3"/>
  <c r="AC61" i="3"/>
  <c r="AC60" i="3"/>
  <c r="AC59" i="3"/>
  <c r="AC58" i="3"/>
  <c r="AC57" i="3"/>
  <c r="AC56" i="3"/>
  <c r="AC55" i="3"/>
  <c r="AC54" i="3"/>
  <c r="AC53" i="3"/>
  <c r="AC52" i="3"/>
  <c r="AC51" i="3"/>
  <c r="AC50" i="3"/>
  <c r="AC49" i="3"/>
  <c r="AC48" i="3"/>
  <c r="AC47" i="3"/>
  <c r="AC46" i="3"/>
  <c r="AC45" i="3"/>
  <c r="AC44" i="3"/>
  <c r="AC43" i="3"/>
  <c r="AC42" i="3"/>
  <c r="AC41" i="3"/>
  <c r="AC40" i="3"/>
  <c r="AC39" i="3"/>
  <c r="AC38" i="3"/>
  <c r="AC37" i="3"/>
  <c r="AC36" i="3"/>
  <c r="AC35" i="3"/>
  <c r="AC34" i="3"/>
  <c r="AC33" i="3"/>
  <c r="AC32" i="3"/>
  <c r="AC31" i="3"/>
  <c r="AC30" i="3"/>
  <c r="AC29" i="3"/>
  <c r="AC28" i="3"/>
  <c r="AC27" i="3"/>
  <c r="AC26" i="3"/>
  <c r="AC25" i="3"/>
  <c r="AC24" i="3"/>
  <c r="AC23" i="3"/>
  <c r="AC22" i="3"/>
  <c r="AC21" i="3"/>
  <c r="AC20" i="3"/>
  <c r="AC19" i="3"/>
  <c r="AC18" i="3"/>
  <c r="AC17" i="3"/>
  <c r="AC16" i="3"/>
  <c r="AC15" i="3"/>
  <c r="AC14" i="3"/>
  <c r="AC13" i="3"/>
  <c r="AC12" i="3"/>
  <c r="AC11" i="3"/>
  <c r="AB99" i="3"/>
  <c r="AB98" i="3"/>
  <c r="AB97" i="3"/>
  <c r="AB96" i="3"/>
  <c r="AB95" i="3"/>
  <c r="AB94" i="3"/>
  <c r="AB93" i="3"/>
  <c r="AB92" i="3"/>
  <c r="AB91" i="3"/>
  <c r="AB90" i="3"/>
  <c r="AB89" i="3"/>
  <c r="AB88" i="3"/>
  <c r="AB87" i="3"/>
  <c r="AB86" i="3"/>
  <c r="AB85" i="3"/>
  <c r="AB84" i="3"/>
  <c r="AB83" i="3"/>
  <c r="AB82" i="3"/>
  <c r="AB81" i="3"/>
  <c r="AB80" i="3"/>
  <c r="AB79" i="3"/>
  <c r="AB78" i="3"/>
  <c r="AB77" i="3"/>
  <c r="AB76" i="3"/>
  <c r="AB75" i="3"/>
  <c r="AB74" i="3"/>
  <c r="AB73" i="3"/>
  <c r="AB72" i="3"/>
  <c r="AB71" i="3"/>
  <c r="AB70" i="3"/>
  <c r="AB69" i="3"/>
  <c r="AB68" i="3"/>
  <c r="AB67" i="3"/>
  <c r="AB66" i="3"/>
  <c r="AB65" i="3"/>
  <c r="AB64" i="3"/>
  <c r="AB63" i="3"/>
  <c r="AB62" i="3"/>
  <c r="AB61" i="3"/>
  <c r="AB60" i="3"/>
  <c r="AB59" i="3"/>
  <c r="AB58" i="3"/>
  <c r="AB57" i="3"/>
  <c r="AB56" i="3"/>
  <c r="AB55" i="3"/>
  <c r="AB54" i="3"/>
  <c r="AB53" i="3"/>
  <c r="AB52" i="3"/>
  <c r="AB51" i="3"/>
  <c r="AB50" i="3"/>
  <c r="AB49" i="3"/>
  <c r="AB48" i="3"/>
  <c r="AB47" i="3"/>
  <c r="AB46" i="3"/>
  <c r="AB45" i="3"/>
  <c r="AB44" i="3"/>
  <c r="AB43" i="3"/>
  <c r="AB42" i="3"/>
  <c r="AB41" i="3"/>
  <c r="AB40" i="3"/>
  <c r="AB39" i="3"/>
  <c r="AB38" i="3"/>
  <c r="AB37" i="3"/>
  <c r="AB36" i="3"/>
  <c r="AB35" i="3"/>
  <c r="AB34" i="3"/>
  <c r="AB33" i="3"/>
  <c r="AB32" i="3"/>
  <c r="AB31" i="3"/>
  <c r="AB30" i="3"/>
  <c r="AB29" i="3"/>
  <c r="AB28" i="3"/>
  <c r="AB27" i="3"/>
  <c r="AB26" i="3"/>
  <c r="AB25" i="3"/>
  <c r="AB24" i="3"/>
  <c r="AB23" i="3"/>
  <c r="AB22" i="3"/>
  <c r="AB21" i="3"/>
  <c r="AB20" i="3"/>
  <c r="AB19" i="3"/>
  <c r="AB18" i="3"/>
  <c r="AB17" i="3"/>
  <c r="AB16" i="3"/>
  <c r="AB15" i="3"/>
  <c r="AB14" i="3"/>
  <c r="AB13" i="3"/>
  <c r="AB12" i="3"/>
  <c r="AB11" i="3"/>
  <c r="AB10" i="3"/>
  <c r="V11" i="3"/>
  <c r="W11" i="3"/>
  <c r="Y11" i="3"/>
  <c r="V12" i="3"/>
  <c r="W12" i="3"/>
  <c r="Y12" i="3"/>
  <c r="V13" i="3"/>
  <c r="W13" i="3"/>
  <c r="Y13" i="3"/>
  <c r="V14" i="3"/>
  <c r="W14" i="3"/>
  <c r="Y14" i="3"/>
  <c r="V15" i="3"/>
  <c r="W15" i="3"/>
  <c r="Y15" i="3"/>
  <c r="V16" i="3"/>
  <c r="W16" i="3"/>
  <c r="Y16" i="3"/>
  <c r="V17" i="3"/>
  <c r="W17" i="3"/>
  <c r="Y17" i="3"/>
  <c r="V18" i="3"/>
  <c r="W18" i="3"/>
  <c r="Y18" i="3"/>
  <c r="V19" i="3"/>
  <c r="W19" i="3"/>
  <c r="Y19" i="3"/>
  <c r="V20" i="3"/>
  <c r="W20" i="3"/>
  <c r="Y20" i="3"/>
  <c r="V21" i="3"/>
  <c r="W21" i="3"/>
  <c r="Y21" i="3"/>
  <c r="V22" i="3"/>
  <c r="W22" i="3"/>
  <c r="Y22" i="3"/>
  <c r="V23" i="3"/>
  <c r="W23" i="3"/>
  <c r="Y23" i="3"/>
  <c r="V24" i="3"/>
  <c r="W24" i="3"/>
  <c r="Y24" i="3"/>
  <c r="V25" i="3"/>
  <c r="W25" i="3"/>
  <c r="Y25" i="3"/>
  <c r="V26" i="3"/>
  <c r="W26" i="3"/>
  <c r="Y26" i="3"/>
  <c r="V27" i="3"/>
  <c r="W27" i="3"/>
  <c r="Y27" i="3"/>
  <c r="V28" i="3"/>
  <c r="W28" i="3"/>
  <c r="Y28" i="3"/>
  <c r="V29" i="3"/>
  <c r="W29" i="3"/>
  <c r="Y29" i="3"/>
  <c r="V30" i="3"/>
  <c r="W30" i="3"/>
  <c r="Y30" i="3"/>
  <c r="V31" i="3"/>
  <c r="W31" i="3"/>
  <c r="Y31" i="3"/>
  <c r="V32" i="3"/>
  <c r="W32" i="3"/>
  <c r="Y32" i="3"/>
  <c r="V33" i="3"/>
  <c r="W33" i="3"/>
  <c r="Y33" i="3"/>
  <c r="V34" i="3"/>
  <c r="W34" i="3"/>
  <c r="Y34" i="3"/>
  <c r="V35" i="3"/>
  <c r="W35" i="3"/>
  <c r="Y35" i="3"/>
  <c r="V36" i="3"/>
  <c r="W36" i="3"/>
  <c r="Y36" i="3"/>
  <c r="V37" i="3"/>
  <c r="W37" i="3"/>
  <c r="Y37" i="3"/>
  <c r="V38" i="3"/>
  <c r="W38" i="3"/>
  <c r="Y38" i="3"/>
  <c r="V39" i="3"/>
  <c r="W39" i="3"/>
  <c r="Y39" i="3"/>
  <c r="V40" i="3"/>
  <c r="W40" i="3"/>
  <c r="Y40" i="3"/>
  <c r="V41" i="3"/>
  <c r="W41" i="3"/>
  <c r="Y41" i="3"/>
  <c r="V42" i="3"/>
  <c r="W42" i="3"/>
  <c r="Y42" i="3"/>
  <c r="V43" i="3"/>
  <c r="W43" i="3"/>
  <c r="Y43" i="3"/>
  <c r="V44" i="3"/>
  <c r="W44" i="3"/>
  <c r="Y44" i="3"/>
  <c r="V45" i="3"/>
  <c r="W45" i="3"/>
  <c r="Y45" i="3"/>
  <c r="V46" i="3"/>
  <c r="W46" i="3"/>
  <c r="Y46" i="3"/>
  <c r="V47" i="3"/>
  <c r="W47" i="3"/>
  <c r="Y47" i="3"/>
  <c r="V48" i="3"/>
  <c r="W48" i="3"/>
  <c r="Y48" i="3"/>
  <c r="V49" i="3"/>
  <c r="W49" i="3"/>
  <c r="Y49" i="3"/>
  <c r="V50" i="3"/>
  <c r="W50" i="3"/>
  <c r="Y50" i="3"/>
  <c r="V51" i="3"/>
  <c r="W51" i="3"/>
  <c r="Y51" i="3"/>
  <c r="V52" i="3"/>
  <c r="W52" i="3"/>
  <c r="Y52" i="3"/>
  <c r="V53" i="3"/>
  <c r="W53" i="3"/>
  <c r="Y53" i="3"/>
  <c r="V54" i="3"/>
  <c r="W54" i="3"/>
  <c r="Y54" i="3"/>
  <c r="V55" i="3"/>
  <c r="W55" i="3"/>
  <c r="Y55" i="3"/>
  <c r="V56" i="3"/>
  <c r="W56" i="3"/>
  <c r="Y56" i="3"/>
  <c r="V57" i="3"/>
  <c r="W57" i="3"/>
  <c r="Y57" i="3"/>
  <c r="V58" i="3"/>
  <c r="W58" i="3"/>
  <c r="Y58" i="3"/>
  <c r="V59" i="3"/>
  <c r="W59" i="3"/>
  <c r="Y59" i="3"/>
  <c r="V60" i="3"/>
  <c r="W60" i="3"/>
  <c r="Y60" i="3"/>
  <c r="V61" i="3"/>
  <c r="W61" i="3"/>
  <c r="Y61" i="3"/>
  <c r="V62" i="3"/>
  <c r="W62" i="3"/>
  <c r="Y62" i="3"/>
  <c r="V63" i="3"/>
  <c r="W63" i="3"/>
  <c r="Y63" i="3"/>
  <c r="V64" i="3"/>
  <c r="W64" i="3"/>
  <c r="Y64" i="3"/>
  <c r="V65" i="3"/>
  <c r="W65" i="3"/>
  <c r="Y65" i="3"/>
  <c r="V66" i="3"/>
  <c r="W66" i="3"/>
  <c r="Y66" i="3"/>
  <c r="V67" i="3"/>
  <c r="W67" i="3"/>
  <c r="Y67" i="3"/>
  <c r="V68" i="3"/>
  <c r="W68" i="3"/>
  <c r="Y68" i="3"/>
  <c r="V69" i="3"/>
  <c r="W69" i="3"/>
  <c r="Y69" i="3"/>
  <c r="V70" i="3"/>
  <c r="W70" i="3"/>
  <c r="Y70" i="3"/>
  <c r="V71" i="3"/>
  <c r="W71" i="3"/>
  <c r="Y71" i="3"/>
  <c r="V72" i="3"/>
  <c r="W72" i="3"/>
  <c r="Y72" i="3"/>
  <c r="V73" i="3"/>
  <c r="W73" i="3"/>
  <c r="Y73" i="3"/>
  <c r="V74" i="3"/>
  <c r="W74" i="3"/>
  <c r="Y74" i="3"/>
  <c r="V75" i="3"/>
  <c r="W75" i="3"/>
  <c r="Y75" i="3"/>
  <c r="V76" i="3"/>
  <c r="W76" i="3"/>
  <c r="Y76" i="3"/>
  <c r="V77" i="3"/>
  <c r="W77" i="3"/>
  <c r="Y77" i="3"/>
  <c r="V78" i="3"/>
  <c r="W78" i="3"/>
  <c r="Y78" i="3"/>
  <c r="V79" i="3"/>
  <c r="W79" i="3"/>
  <c r="Y79" i="3"/>
  <c r="V80" i="3"/>
  <c r="W80" i="3"/>
  <c r="Y80" i="3"/>
  <c r="V81" i="3"/>
  <c r="W81" i="3"/>
  <c r="Y81" i="3"/>
  <c r="V82" i="3"/>
  <c r="W82" i="3"/>
  <c r="Y82" i="3"/>
  <c r="V83" i="3"/>
  <c r="W83" i="3"/>
  <c r="Y83" i="3"/>
  <c r="V84" i="3"/>
  <c r="W84" i="3"/>
  <c r="Y84" i="3"/>
  <c r="V85" i="3"/>
  <c r="W85" i="3"/>
  <c r="Y85" i="3"/>
  <c r="V86" i="3"/>
  <c r="W86" i="3"/>
  <c r="Y86" i="3"/>
  <c r="V87" i="3"/>
  <c r="W87" i="3"/>
  <c r="Y87" i="3"/>
  <c r="V88" i="3"/>
  <c r="W88" i="3"/>
  <c r="Y88" i="3"/>
  <c r="V89" i="3"/>
  <c r="W89" i="3"/>
  <c r="Y89" i="3"/>
  <c r="V90" i="3"/>
  <c r="W90" i="3"/>
  <c r="Y90" i="3"/>
  <c r="V91" i="3"/>
  <c r="W91" i="3"/>
  <c r="Y91" i="3"/>
  <c r="V92" i="3"/>
  <c r="W92" i="3"/>
  <c r="Y92" i="3"/>
  <c r="V93" i="3"/>
  <c r="W93" i="3"/>
  <c r="Y93" i="3"/>
  <c r="V94" i="3"/>
  <c r="W94" i="3"/>
  <c r="Y94" i="3"/>
  <c r="V95" i="3"/>
  <c r="W95" i="3"/>
  <c r="Y95" i="3"/>
  <c r="V96" i="3"/>
  <c r="W96" i="3"/>
  <c r="Y96" i="3"/>
  <c r="V97" i="3"/>
  <c r="W97" i="3"/>
  <c r="Y97" i="3"/>
  <c r="V98" i="3"/>
  <c r="W98" i="3"/>
  <c r="Y98" i="3"/>
  <c r="V99" i="3"/>
  <c r="W99" i="3"/>
  <c r="Y99" i="3"/>
  <c r="Y10" i="3"/>
  <c r="V10" i="3"/>
  <c r="G28" i="17" l="1"/>
  <c r="AE90" i="2"/>
  <c r="AA90" i="2"/>
  <c r="AE86" i="2"/>
  <c r="AA86" i="2"/>
  <c r="AE82" i="2"/>
  <c r="AA82" i="2"/>
  <c r="AE78" i="2"/>
  <c r="AA78" i="2"/>
  <c r="AE74" i="2"/>
  <c r="AA74" i="2"/>
  <c r="AE70" i="2"/>
  <c r="AA70" i="2"/>
  <c r="AE66" i="2"/>
  <c r="AA66" i="2"/>
  <c r="AE62" i="2"/>
  <c r="AA62" i="2"/>
  <c r="AE58" i="2"/>
  <c r="AA58" i="2"/>
  <c r="AE54" i="2"/>
  <c r="AA54" i="2"/>
  <c r="AE50" i="2"/>
  <c r="AA50" i="2"/>
  <c r="AE46" i="2"/>
  <c r="AA46" i="2"/>
  <c r="AE42" i="2"/>
  <c r="AA42" i="2"/>
  <c r="AE38" i="2"/>
  <c r="AA38" i="2"/>
  <c r="AE34" i="2"/>
  <c r="AA34" i="2"/>
  <c r="AA30" i="2"/>
  <c r="AE26" i="2"/>
  <c r="AE22" i="2"/>
  <c r="AA22" i="2"/>
  <c r="AE18" i="2"/>
  <c r="AA18" i="2"/>
  <c r="AE14" i="2"/>
  <c r="AA14" i="2"/>
  <c r="AA10" i="2"/>
  <c r="AE6" i="2"/>
  <c r="AE89" i="2"/>
  <c r="AA89" i="2"/>
  <c r="AE85" i="2"/>
  <c r="AA85" i="2"/>
  <c r="AE81" i="2"/>
  <c r="AA81" i="2"/>
  <c r="AE77" i="2"/>
  <c r="AA77" i="2"/>
  <c r="AE73" i="2"/>
  <c r="AA73" i="2"/>
  <c r="AE69" i="2"/>
  <c r="AA69" i="2"/>
  <c r="AE65" i="2"/>
  <c r="AA65" i="2"/>
  <c r="AE61" i="2"/>
  <c r="AA61" i="2"/>
  <c r="AE57" i="2"/>
  <c r="AA57" i="2"/>
  <c r="AE53" i="2"/>
  <c r="AA53" i="2"/>
  <c r="AE49" i="2"/>
  <c r="AA49" i="2"/>
  <c r="AE45" i="2"/>
  <c r="AA45" i="2"/>
  <c r="AE41" i="2"/>
  <c r="AA41" i="2"/>
  <c r="AE37" i="2"/>
  <c r="AA37" i="2"/>
  <c r="AA33" i="2"/>
  <c r="AA29" i="2"/>
  <c r="AE25" i="2"/>
  <c r="AE21" i="2"/>
  <c r="AA21" i="2"/>
  <c r="AE17" i="2"/>
  <c r="AA17" i="2"/>
  <c r="AE13" i="2"/>
  <c r="AA9" i="2"/>
  <c r="AE5" i="2"/>
  <c r="AE88" i="2"/>
  <c r="AA88" i="2"/>
  <c r="AE84" i="2"/>
  <c r="AA84" i="2"/>
  <c r="AE80" i="2"/>
  <c r="AA80" i="2"/>
  <c r="AE76" i="2"/>
  <c r="AA76" i="2"/>
  <c r="AE72" i="2"/>
  <c r="AA72" i="2"/>
  <c r="AE68" i="2"/>
  <c r="AA68" i="2"/>
  <c r="AE64" i="2"/>
  <c r="AA64" i="2"/>
  <c r="AE60" i="2"/>
  <c r="AA60" i="2"/>
  <c r="AE56" i="2"/>
  <c r="AA56" i="2"/>
  <c r="AE52" i="2"/>
  <c r="AA52" i="2"/>
  <c r="AE48" i="2"/>
  <c r="AA48" i="2"/>
  <c r="AE44" i="2"/>
  <c r="AA44" i="2"/>
  <c r="AE40" i="2"/>
  <c r="AA40" i="2"/>
  <c r="AE36" i="2"/>
  <c r="AA36" i="2"/>
  <c r="AA32" i="2"/>
  <c r="AE24" i="2"/>
  <c r="AE20" i="2"/>
  <c r="AA20" i="2"/>
  <c r="AE16" i="2"/>
  <c r="AA16" i="2"/>
  <c r="AA12" i="2"/>
  <c r="AA8" i="2"/>
  <c r="AE4" i="2"/>
  <c r="AE91" i="2"/>
  <c r="AA91" i="2"/>
  <c r="AE87" i="2"/>
  <c r="AA87" i="2"/>
  <c r="AE83" i="2"/>
  <c r="AA83" i="2"/>
  <c r="AE79" i="2"/>
  <c r="AA79" i="2"/>
  <c r="AE75" i="2"/>
  <c r="AA75" i="2"/>
  <c r="AE71" i="2"/>
  <c r="AA71" i="2"/>
  <c r="AE67" i="2"/>
  <c r="AA67" i="2"/>
  <c r="AE63" i="2"/>
  <c r="AA63" i="2"/>
  <c r="AE59" i="2"/>
  <c r="AA59" i="2"/>
  <c r="AE55" i="2"/>
  <c r="AA55" i="2"/>
  <c r="AE51" i="2"/>
  <c r="AA51" i="2"/>
  <c r="AE47" i="2"/>
  <c r="AA47" i="2"/>
  <c r="AE43" i="2"/>
  <c r="AA43" i="2"/>
  <c r="AE39" i="2"/>
  <c r="AA39" i="2"/>
  <c r="AE35" i="2"/>
  <c r="AA35" i="2"/>
  <c r="AA31" i="2"/>
  <c r="AE27" i="2"/>
  <c r="AE23" i="2"/>
  <c r="AE19" i="2"/>
  <c r="AA19" i="2"/>
  <c r="AE15" i="2"/>
  <c r="AA15" i="2"/>
  <c r="AA11" i="2"/>
  <c r="AA7" i="2"/>
  <c r="T3" i="2"/>
  <c r="AE3" i="2"/>
  <c r="AB89" i="2"/>
  <c r="AF89" i="2"/>
  <c r="AB85" i="2"/>
  <c r="AF85" i="2"/>
  <c r="AB81" i="2"/>
  <c r="AF81" i="2"/>
  <c r="AB77" i="2"/>
  <c r="AF77" i="2"/>
  <c r="AB73" i="2"/>
  <c r="AF73" i="2"/>
  <c r="AB69" i="2"/>
  <c r="AF69" i="2"/>
  <c r="AB65" i="2"/>
  <c r="AF65" i="2"/>
  <c r="AB61" i="2"/>
  <c r="AF61" i="2"/>
  <c r="S57" i="2"/>
  <c r="AB57" i="2"/>
  <c r="AF57" i="2"/>
  <c r="AB53" i="2"/>
  <c r="AF53" i="2"/>
  <c r="AB49" i="2"/>
  <c r="AF49" i="2"/>
  <c r="S45" i="2"/>
  <c r="AB45" i="2"/>
  <c r="AF45" i="2"/>
  <c r="AB41" i="2"/>
  <c r="AF41" i="2"/>
  <c r="Q37" i="2"/>
  <c r="AB37" i="2"/>
  <c r="AF37" i="2"/>
  <c r="AB33" i="2"/>
  <c r="AB29" i="2"/>
  <c r="AF25" i="2"/>
  <c r="U21" i="2"/>
  <c r="AF21" i="2"/>
  <c r="AB21" i="2"/>
  <c r="AF17" i="2"/>
  <c r="AB17" i="2"/>
  <c r="AB88" i="2"/>
  <c r="AF88" i="2"/>
  <c r="AB84" i="2"/>
  <c r="AF84" i="2"/>
  <c r="AB80" i="2"/>
  <c r="AF80" i="2"/>
  <c r="AB76" i="2"/>
  <c r="AF76" i="2"/>
  <c r="AB72" i="2"/>
  <c r="AF72" i="2"/>
  <c r="AB68" i="2"/>
  <c r="AF68" i="2"/>
  <c r="W64" i="2"/>
  <c r="AB64" i="2"/>
  <c r="AF64" i="2"/>
  <c r="AB60" i="2"/>
  <c r="AF60" i="2"/>
  <c r="O56" i="2"/>
  <c r="AB56" i="2"/>
  <c r="AF56" i="2"/>
  <c r="AB52" i="2"/>
  <c r="AF52" i="2"/>
  <c r="AF48" i="2"/>
  <c r="AB48" i="2"/>
  <c r="AB44" i="2"/>
  <c r="AF44" i="2"/>
  <c r="AF40" i="2"/>
  <c r="AB40" i="2"/>
  <c r="AB36" i="2"/>
  <c r="AF36" i="2"/>
  <c r="AB32" i="2"/>
  <c r="AF24" i="2"/>
  <c r="AF20" i="2"/>
  <c r="AB20" i="2"/>
  <c r="AB16" i="2"/>
  <c r="AF16" i="2"/>
  <c r="AF4" i="2"/>
  <c r="AF91" i="2"/>
  <c r="AB91" i="2"/>
  <c r="AF87" i="2"/>
  <c r="AB87" i="2"/>
  <c r="S83" i="2"/>
  <c r="AF83" i="2"/>
  <c r="AB83" i="2"/>
  <c r="AF79" i="2"/>
  <c r="AB79" i="2"/>
  <c r="V75" i="2"/>
  <c r="AF75" i="2"/>
  <c r="AB75" i="2"/>
  <c r="AF71" i="2"/>
  <c r="AB71" i="2"/>
  <c r="AF67" i="2"/>
  <c r="AB67" i="2"/>
  <c r="AF63" i="2"/>
  <c r="AB63" i="2"/>
  <c r="AF59" i="2"/>
  <c r="AB59" i="2"/>
  <c r="AF55" i="2"/>
  <c r="AB55" i="2"/>
  <c r="AF51" i="2"/>
  <c r="AB51" i="2"/>
  <c r="Q47" i="2"/>
  <c r="AF47" i="2"/>
  <c r="AB47" i="2"/>
  <c r="AF43" i="2"/>
  <c r="AB43" i="2"/>
  <c r="AF39" i="2"/>
  <c r="AB39" i="2"/>
  <c r="AF35" i="2"/>
  <c r="AB35" i="2"/>
  <c r="AB31" i="2"/>
  <c r="AF27" i="2"/>
  <c r="AF23" i="2"/>
  <c r="AF19" i="2"/>
  <c r="AB19" i="2"/>
  <c r="AF15" i="2"/>
  <c r="AB15" i="2"/>
  <c r="W11" i="2"/>
  <c r="AB90" i="2"/>
  <c r="AF90" i="2"/>
  <c r="AB86" i="2"/>
  <c r="AF86" i="2"/>
  <c r="AB82" i="2"/>
  <c r="AF82" i="2"/>
  <c r="AB78" i="2"/>
  <c r="AF78" i="2"/>
  <c r="AB74" i="2"/>
  <c r="AF74" i="2"/>
  <c r="W70" i="2"/>
  <c r="AB70" i="2"/>
  <c r="AF70" i="2"/>
  <c r="AB66" i="2"/>
  <c r="AF66" i="2"/>
  <c r="AB62" i="2"/>
  <c r="AF62" i="2"/>
  <c r="AB58" i="2"/>
  <c r="AF58" i="2"/>
  <c r="AB54" i="2"/>
  <c r="AF54" i="2"/>
  <c r="AB50" i="2"/>
  <c r="AF50" i="2"/>
  <c r="AB46" i="2"/>
  <c r="AF46" i="2"/>
  <c r="I42" i="2"/>
  <c r="AB42" i="2"/>
  <c r="AF42" i="2"/>
  <c r="AB38" i="2"/>
  <c r="AF38" i="2"/>
  <c r="AB34" i="2"/>
  <c r="AF34" i="2"/>
  <c r="AB30" i="2"/>
  <c r="AF26" i="2"/>
  <c r="AB22" i="2"/>
  <c r="AF22" i="2"/>
  <c r="AB18" i="2"/>
  <c r="AF18" i="2"/>
  <c r="AF6" i="2"/>
  <c r="W23" i="2"/>
  <c r="O70" i="2"/>
  <c r="Y47" i="2"/>
  <c r="L37" i="2"/>
  <c r="I21" i="2"/>
  <c r="A21" i="2" s="1"/>
  <c r="W37" i="2"/>
  <c r="Q23" i="2"/>
  <c r="Z23" i="2"/>
  <c r="O88" i="2"/>
  <c r="AG88" i="2"/>
  <c r="AC88" i="2"/>
  <c r="AH88" i="2"/>
  <c r="AD88" i="2"/>
  <c r="A88" i="2"/>
  <c r="AA96" i="3" s="1"/>
  <c r="AH81" i="2"/>
  <c r="AC81" i="2"/>
  <c r="AD81" i="2"/>
  <c r="AG81" i="2"/>
  <c r="A81" i="2"/>
  <c r="AD74" i="2"/>
  <c r="AH74" i="2"/>
  <c r="AC74" i="2"/>
  <c r="AG74" i="2"/>
  <c r="A74" i="2"/>
  <c r="AG68" i="2"/>
  <c r="AH68" i="2"/>
  <c r="AC68" i="2"/>
  <c r="AD68" i="2"/>
  <c r="A68" i="2"/>
  <c r="O63" i="2"/>
  <c r="AC63" i="2"/>
  <c r="AG63" i="2"/>
  <c r="AD63" i="2"/>
  <c r="AH63" i="2"/>
  <c r="A63" i="2"/>
  <c r="G44" i="2"/>
  <c r="AG44" i="2"/>
  <c r="AD44" i="2"/>
  <c r="AC44" i="2"/>
  <c r="AH44" i="2"/>
  <c r="A44" i="2"/>
  <c r="G41" i="2"/>
  <c r="AH41" i="2"/>
  <c r="AG41" i="2"/>
  <c r="AD41" i="2"/>
  <c r="AC41" i="2"/>
  <c r="A41" i="2"/>
  <c r="G36" i="2"/>
  <c r="AG36" i="2"/>
  <c r="AD36" i="2"/>
  <c r="AH36" i="2"/>
  <c r="AC36" i="2"/>
  <c r="A36" i="2"/>
  <c r="I28" i="2"/>
  <c r="A28" i="2" s="1"/>
  <c r="AG36" i="3" s="1"/>
  <c r="AG28" i="2"/>
  <c r="AD28" i="2"/>
  <c r="AH28" i="2"/>
  <c r="AC28" i="2"/>
  <c r="AG24" i="2"/>
  <c r="AC24" i="2"/>
  <c r="AD24" i="2"/>
  <c r="AH24" i="2"/>
  <c r="I22" i="2"/>
  <c r="A22" i="2" s="1"/>
  <c r="AD22" i="2"/>
  <c r="AH22" i="2"/>
  <c r="AG22" i="2"/>
  <c r="AC22" i="2"/>
  <c r="O16" i="2"/>
  <c r="AG16" i="2"/>
  <c r="AH16" i="2"/>
  <c r="AC16" i="2"/>
  <c r="AD16" i="2"/>
  <c r="AH9" i="2"/>
  <c r="AG9" i="2"/>
  <c r="AC9" i="2"/>
  <c r="AD9" i="2"/>
  <c r="AG76" i="2"/>
  <c r="AD76" i="2"/>
  <c r="AH76" i="2"/>
  <c r="AC76" i="2"/>
  <c r="A76" i="2"/>
  <c r="AA84" i="3" s="1"/>
  <c r="Q58" i="2"/>
  <c r="AD58" i="2"/>
  <c r="AG58" i="2"/>
  <c r="AC58" i="2"/>
  <c r="AH58" i="2"/>
  <c r="A58" i="2"/>
  <c r="AH53" i="2"/>
  <c r="AD53" i="2"/>
  <c r="AG53" i="2"/>
  <c r="AC53" i="2"/>
  <c r="A53" i="2"/>
  <c r="V47" i="2"/>
  <c r="W46" i="2"/>
  <c r="AD46" i="2"/>
  <c r="AH46" i="2"/>
  <c r="AG46" i="2"/>
  <c r="AC46" i="2"/>
  <c r="A46" i="2"/>
  <c r="S40" i="2"/>
  <c r="AG40" i="2"/>
  <c r="AH40" i="2"/>
  <c r="AD40" i="2"/>
  <c r="AC40" i="2"/>
  <c r="A40" i="2"/>
  <c r="V35" i="2"/>
  <c r="AC35" i="2"/>
  <c r="AH35" i="2"/>
  <c r="AD35" i="2"/>
  <c r="AG35" i="2"/>
  <c r="A35" i="2"/>
  <c r="O27" i="2"/>
  <c r="AG27" i="2"/>
  <c r="AD27" i="2"/>
  <c r="AH27" i="2"/>
  <c r="AC27" i="2"/>
  <c r="F19" i="2"/>
  <c r="AC19" i="2"/>
  <c r="AH19" i="2"/>
  <c r="AD19" i="2"/>
  <c r="AG19" i="2"/>
  <c r="AH15" i="2"/>
  <c r="AC15" i="2"/>
  <c r="AG15" i="2"/>
  <c r="AD15" i="2"/>
  <c r="AG8" i="2"/>
  <c r="AH8" i="2"/>
  <c r="AC8" i="2"/>
  <c r="AD8" i="2"/>
  <c r="I90" i="2"/>
  <c r="AD90" i="2"/>
  <c r="AC90" i="2"/>
  <c r="AG90" i="2"/>
  <c r="AH90" i="2"/>
  <c r="A90" i="2"/>
  <c r="AA98" i="3" s="1"/>
  <c r="AD86" i="2"/>
  <c r="AH86" i="2"/>
  <c r="AG86" i="2"/>
  <c r="AC86" i="2"/>
  <c r="A86" i="2"/>
  <c r="AC83" i="2"/>
  <c r="AH83" i="2"/>
  <c r="AG83" i="2"/>
  <c r="AD83" i="2"/>
  <c r="A83" i="2"/>
  <c r="J79" i="2"/>
  <c r="AC79" i="2"/>
  <c r="AH79" i="2"/>
  <c r="AD79" i="2"/>
  <c r="AG79" i="2"/>
  <c r="A79" i="2"/>
  <c r="O72" i="2"/>
  <c r="AG72" i="2"/>
  <c r="AH72" i="2"/>
  <c r="AD72" i="2"/>
  <c r="AC72" i="2"/>
  <c r="A72" i="2"/>
  <c r="L70" i="2"/>
  <c r="AD70" i="2"/>
  <c r="AG70" i="2"/>
  <c r="AH70" i="2"/>
  <c r="AC70" i="2"/>
  <c r="A70" i="2"/>
  <c r="Q66" i="2"/>
  <c r="AD66" i="2"/>
  <c r="AG66" i="2"/>
  <c r="AC66" i="2"/>
  <c r="AH66" i="2"/>
  <c r="A66" i="2"/>
  <c r="I64" i="2"/>
  <c r="AG64" i="2"/>
  <c r="AH64" i="2"/>
  <c r="AD64" i="2"/>
  <c r="AC64" i="2"/>
  <c r="A64" i="2"/>
  <c r="AH61" i="2"/>
  <c r="AG61" i="2"/>
  <c r="AD61" i="2"/>
  <c r="AC61" i="2"/>
  <c r="A61" i="2"/>
  <c r="Q55" i="2"/>
  <c r="AH55" i="2"/>
  <c r="AC55" i="2"/>
  <c r="AG55" i="2"/>
  <c r="AD55" i="2"/>
  <c r="A55" i="2"/>
  <c r="W52" i="2"/>
  <c r="AG52" i="2"/>
  <c r="AH52" i="2"/>
  <c r="AC52" i="2"/>
  <c r="AD52" i="2"/>
  <c r="A52" i="2"/>
  <c r="AH49" i="2"/>
  <c r="AG49" i="2"/>
  <c r="AC49" i="2"/>
  <c r="AD49" i="2"/>
  <c r="A49" i="2"/>
  <c r="F39" i="2"/>
  <c r="AH39" i="2"/>
  <c r="AC39" i="2"/>
  <c r="AG39" i="2"/>
  <c r="AD39" i="2"/>
  <c r="A39" i="2"/>
  <c r="W34" i="2"/>
  <c r="AD34" i="2"/>
  <c r="AG34" i="2"/>
  <c r="AH34" i="2"/>
  <c r="AC34" i="2"/>
  <c r="A34" i="2"/>
  <c r="O30" i="2"/>
  <c r="AD30" i="2"/>
  <c r="AH30" i="2"/>
  <c r="AG30" i="2"/>
  <c r="AC30" i="2"/>
  <c r="AD26" i="2"/>
  <c r="AH26" i="2"/>
  <c r="AG26" i="2"/>
  <c r="AC26" i="2"/>
  <c r="AG18" i="2"/>
  <c r="AD18" i="2"/>
  <c r="AC18" i="2"/>
  <c r="AH18" i="2"/>
  <c r="AH14" i="2"/>
  <c r="AD14" i="2"/>
  <c r="AG14" i="2"/>
  <c r="AC14" i="2"/>
  <c r="AG11" i="2"/>
  <c r="AC11" i="2"/>
  <c r="AH11" i="2"/>
  <c r="AD11" i="2"/>
  <c r="AH7" i="2"/>
  <c r="AD7" i="2"/>
  <c r="AC7" i="2"/>
  <c r="AG7" i="2"/>
  <c r="AG84" i="2"/>
  <c r="AH84" i="2"/>
  <c r="AD84" i="2"/>
  <c r="AC84" i="2"/>
  <c r="A84" i="2"/>
  <c r="G77" i="2"/>
  <c r="AH77" i="2"/>
  <c r="AG77" i="2"/>
  <c r="AD77" i="2"/>
  <c r="AC77" i="2"/>
  <c r="A77" i="2"/>
  <c r="I65" i="2"/>
  <c r="AH65" i="2"/>
  <c r="AG65" i="2"/>
  <c r="AD65" i="2"/>
  <c r="AC65" i="2"/>
  <c r="A65" i="2"/>
  <c r="L59" i="2"/>
  <c r="AG59" i="2"/>
  <c r="AD59" i="2"/>
  <c r="AC59" i="2"/>
  <c r="AH59" i="2"/>
  <c r="A59" i="2"/>
  <c r="L54" i="2"/>
  <c r="AD54" i="2"/>
  <c r="AH54" i="2"/>
  <c r="AG54" i="2"/>
  <c r="AC54" i="2"/>
  <c r="A54" i="2"/>
  <c r="AC51" i="2"/>
  <c r="AG51" i="2"/>
  <c r="AD51" i="2"/>
  <c r="AH51" i="2"/>
  <c r="A51" i="2"/>
  <c r="AC47" i="2"/>
  <c r="AD47" i="2"/>
  <c r="AH47" i="2"/>
  <c r="AG47" i="2"/>
  <c r="A47" i="2"/>
  <c r="W32" i="2"/>
  <c r="AG32" i="2"/>
  <c r="AH32" i="2"/>
  <c r="AD32" i="2"/>
  <c r="AC32" i="2"/>
  <c r="U20" i="2"/>
  <c r="AG20" i="2"/>
  <c r="AH20" i="2"/>
  <c r="AD20" i="2"/>
  <c r="AC20" i="2"/>
  <c r="AG12" i="2"/>
  <c r="AD12" i="2"/>
  <c r="AH12" i="2"/>
  <c r="AC12" i="2"/>
  <c r="Q5" i="2"/>
  <c r="AH5" i="2"/>
  <c r="AD5" i="2"/>
  <c r="AC5" i="2"/>
  <c r="AG5" i="2"/>
  <c r="AC2" i="2"/>
  <c r="AD2" i="2"/>
  <c r="AG2" i="2"/>
  <c r="AH2" i="2"/>
  <c r="AG91" i="2"/>
  <c r="AD91" i="2"/>
  <c r="AC91" i="2"/>
  <c r="AH91" i="2"/>
  <c r="A91" i="2"/>
  <c r="AG99" i="3" s="1"/>
  <c r="F87" i="2"/>
  <c r="AH87" i="2"/>
  <c r="AC87" i="2"/>
  <c r="AD87" i="2"/>
  <c r="AG87" i="2"/>
  <c r="A87" i="2"/>
  <c r="AA95" i="3" s="1"/>
  <c r="G80" i="2"/>
  <c r="AG80" i="2"/>
  <c r="AH80" i="2"/>
  <c r="AD80" i="2"/>
  <c r="AC80" i="2"/>
  <c r="A80" i="2"/>
  <c r="O73" i="2"/>
  <c r="AH73" i="2"/>
  <c r="AG73" i="2"/>
  <c r="AC73" i="2"/>
  <c r="AD73" i="2"/>
  <c r="A73" i="2"/>
  <c r="O67" i="2"/>
  <c r="AC67" i="2"/>
  <c r="AH67" i="2"/>
  <c r="AD67" i="2"/>
  <c r="AG67" i="2"/>
  <c r="A67" i="2"/>
  <c r="O62" i="2"/>
  <c r="AD62" i="2"/>
  <c r="AH62" i="2"/>
  <c r="AG62" i="2"/>
  <c r="AC62" i="2"/>
  <c r="A62" i="2"/>
  <c r="AG56" i="2"/>
  <c r="AD56" i="2"/>
  <c r="AC56" i="2"/>
  <c r="AH56" i="2"/>
  <c r="A56" i="2"/>
  <c r="W50" i="2"/>
  <c r="AD50" i="2"/>
  <c r="AG50" i="2"/>
  <c r="AC50" i="2"/>
  <c r="AH50" i="2"/>
  <c r="A50" i="2"/>
  <c r="U43" i="2"/>
  <c r="AG43" i="2"/>
  <c r="AD43" i="2"/>
  <c r="AC43" i="2"/>
  <c r="AH43" i="2"/>
  <c r="A43" i="2"/>
  <c r="AC31" i="2"/>
  <c r="AH31" i="2"/>
  <c r="AG31" i="2"/>
  <c r="AD31" i="2"/>
  <c r="AG4" i="2"/>
  <c r="AC4" i="2"/>
  <c r="AH4" i="2"/>
  <c r="AD4" i="2"/>
  <c r="AH89" i="2"/>
  <c r="AG89" i="2"/>
  <c r="AD89" i="2"/>
  <c r="AC89" i="2"/>
  <c r="A89" i="2"/>
  <c r="AA97" i="3" s="1"/>
  <c r="O85" i="2"/>
  <c r="AH85" i="2"/>
  <c r="AD85" i="2"/>
  <c r="AC85" i="2"/>
  <c r="AG85" i="2"/>
  <c r="A85" i="2"/>
  <c r="W82" i="2"/>
  <c r="AD82" i="2"/>
  <c r="AG82" i="2"/>
  <c r="AH82" i="2"/>
  <c r="AC82" i="2"/>
  <c r="A82" i="2"/>
  <c r="AD78" i="2"/>
  <c r="AH78" i="2"/>
  <c r="AC78" i="2"/>
  <c r="AG78" i="2"/>
  <c r="A78" i="2"/>
  <c r="F75" i="2"/>
  <c r="AG75" i="2"/>
  <c r="AD75" i="2"/>
  <c r="AC75" i="2"/>
  <c r="AH75" i="2"/>
  <c r="A75" i="2"/>
  <c r="AH71" i="2"/>
  <c r="AC71" i="2"/>
  <c r="AG71" i="2"/>
  <c r="AD71" i="2"/>
  <c r="A71" i="2"/>
  <c r="AH69" i="2"/>
  <c r="AD69" i="2"/>
  <c r="AC69" i="2"/>
  <c r="AG69" i="2"/>
  <c r="A69" i="2"/>
  <c r="T65" i="2"/>
  <c r="Q63" i="2"/>
  <c r="W60" i="2"/>
  <c r="AG60" i="2"/>
  <c r="AH60" i="2"/>
  <c r="AC60" i="2"/>
  <c r="AD60" i="2"/>
  <c r="A60" i="2"/>
  <c r="F57" i="2"/>
  <c r="AH57" i="2"/>
  <c r="AG57" i="2"/>
  <c r="AD57" i="2"/>
  <c r="AC57" i="2"/>
  <c r="A57" i="2"/>
  <c r="S54" i="2"/>
  <c r="W51" i="2"/>
  <c r="S48" i="2"/>
  <c r="AG48" i="2"/>
  <c r="AH48" i="2"/>
  <c r="AD48" i="2"/>
  <c r="AC48" i="2"/>
  <c r="A48" i="2"/>
  <c r="I47" i="2"/>
  <c r="L45" i="2"/>
  <c r="AH45" i="2"/>
  <c r="AC45" i="2"/>
  <c r="AG45" i="2"/>
  <c r="AD45" i="2"/>
  <c r="A45" i="2"/>
  <c r="O42" i="2"/>
  <c r="AD42" i="2"/>
  <c r="AC42" i="2"/>
  <c r="AH42" i="2"/>
  <c r="AG42" i="2"/>
  <c r="A42" i="2"/>
  <c r="G38" i="2"/>
  <c r="AD38" i="2"/>
  <c r="AC38" i="2"/>
  <c r="AH38" i="2"/>
  <c r="AG38" i="2"/>
  <c r="A38" i="2"/>
  <c r="I37" i="2"/>
  <c r="AH37" i="2"/>
  <c r="AD37" i="2"/>
  <c r="AC37" i="2"/>
  <c r="AG37" i="2"/>
  <c r="A37" i="2"/>
  <c r="G33" i="2"/>
  <c r="AH33" i="2"/>
  <c r="AG33" i="2"/>
  <c r="AD33" i="2"/>
  <c r="AC33" i="2"/>
  <c r="U29" i="2"/>
  <c r="AH29" i="2"/>
  <c r="AD29" i="2"/>
  <c r="AG29" i="2"/>
  <c r="AC29" i="2"/>
  <c r="W25" i="2"/>
  <c r="AH25" i="2"/>
  <c r="AG25" i="2"/>
  <c r="AC25" i="2"/>
  <c r="AD25" i="2"/>
  <c r="F23" i="2"/>
  <c r="H23" i="2" s="1"/>
  <c r="AH23" i="2"/>
  <c r="AD23" i="2"/>
  <c r="AC23" i="2"/>
  <c r="AG23" i="2"/>
  <c r="G21" i="2"/>
  <c r="AH21" i="2"/>
  <c r="AD21" i="2"/>
  <c r="AG21" i="2"/>
  <c r="AC21" i="2"/>
  <c r="G17" i="2"/>
  <c r="AH17" i="2"/>
  <c r="AD17" i="2"/>
  <c r="AG17" i="2"/>
  <c r="AC17" i="2"/>
  <c r="AH13" i="2"/>
  <c r="AG13" i="2"/>
  <c r="AD13" i="2"/>
  <c r="AC13" i="2"/>
  <c r="AD10" i="2"/>
  <c r="AH10" i="2"/>
  <c r="AG10" i="2"/>
  <c r="AC10" i="2"/>
  <c r="Z6" i="2"/>
  <c r="AD6" i="2"/>
  <c r="AG6" i="2"/>
  <c r="AH6" i="2"/>
  <c r="AC6" i="2"/>
  <c r="AH3" i="2"/>
  <c r="AC3" i="2"/>
  <c r="AG3" i="2"/>
  <c r="AD3" i="2"/>
  <c r="O14" i="2"/>
  <c r="I14" i="2"/>
  <c r="A14" i="2" s="1"/>
  <c r="U13" i="2"/>
  <c r="O12" i="2"/>
  <c r="I11" i="2"/>
  <c r="AE11" i="2" s="1"/>
  <c r="S10" i="2"/>
  <c r="I9" i="2"/>
  <c r="A9" i="2" s="1"/>
  <c r="AA17" i="3" s="1"/>
  <c r="W9" i="2"/>
  <c r="F7" i="2"/>
  <c r="H7" i="2" s="1"/>
  <c r="X4" i="2"/>
  <c r="G2" i="2"/>
  <c r="G8" i="2"/>
  <c r="B5" i="2"/>
  <c r="B3" i="2"/>
  <c r="W84" i="2"/>
  <c r="U75" i="2"/>
  <c r="L75" i="2"/>
  <c r="O75" i="2"/>
  <c r="S84" i="2"/>
  <c r="Z75" i="2"/>
  <c r="R75" i="2"/>
  <c r="I75" i="2"/>
  <c r="S21" i="2"/>
  <c r="Q85" i="2"/>
  <c r="L84" i="2"/>
  <c r="W75" i="2"/>
  <c r="Q75" i="2"/>
  <c r="H75" i="2"/>
  <c r="T57" i="2"/>
  <c r="V53" i="2"/>
  <c r="S41" i="2"/>
  <c r="O21" i="2"/>
  <c r="S12" i="2"/>
  <c r="V91" i="2"/>
  <c r="U89" i="2"/>
  <c r="U33" i="2"/>
  <c r="R19" i="2"/>
  <c r="Q9" i="2"/>
  <c r="O91" i="2"/>
  <c r="S89" i="2"/>
  <c r="S70" i="2"/>
  <c r="W69" i="2"/>
  <c r="Y66" i="2"/>
  <c r="W47" i="2"/>
  <c r="M47" i="2"/>
  <c r="Y37" i="2"/>
  <c r="O37" i="2"/>
  <c r="S33" i="2"/>
  <c r="H19" i="2"/>
  <c r="O9" i="2"/>
  <c r="V7" i="2"/>
  <c r="W65" i="2"/>
  <c r="W61" i="2"/>
  <c r="W58" i="2"/>
  <c r="W54" i="2"/>
  <c r="M53" i="2"/>
  <c r="S51" i="2"/>
  <c r="R47" i="2"/>
  <c r="G47" i="2"/>
  <c r="U37" i="2"/>
  <c r="G37" i="2"/>
  <c r="O28" i="2"/>
  <c r="I23" i="2"/>
  <c r="A23" i="2" s="1"/>
  <c r="AG31" i="3" s="1"/>
  <c r="W21" i="2"/>
  <c r="L21" i="2"/>
  <c r="W19" i="2"/>
  <c r="S14" i="2"/>
  <c r="W12" i="2"/>
  <c r="Q11" i="2"/>
  <c r="U9" i="2"/>
  <c r="L8" i="2"/>
  <c r="M7" i="2"/>
  <c r="Z91" i="2"/>
  <c r="R91" i="2"/>
  <c r="I91" i="2"/>
  <c r="I89" i="2"/>
  <c r="Y83" i="2"/>
  <c r="M83" i="2"/>
  <c r="M69" i="2"/>
  <c r="W67" i="2"/>
  <c r="J65" i="2"/>
  <c r="O64" i="2"/>
  <c r="L62" i="2"/>
  <c r="L61" i="2"/>
  <c r="S59" i="2"/>
  <c r="I57" i="2"/>
  <c r="Y53" i="2"/>
  <c r="R53" i="2"/>
  <c r="I53" i="2"/>
  <c r="L51" i="2"/>
  <c r="S47" i="2"/>
  <c r="L47" i="2"/>
  <c r="B47" i="2"/>
  <c r="W41" i="2"/>
  <c r="L41" i="2"/>
  <c r="I33" i="2"/>
  <c r="AF33" i="2" s="1"/>
  <c r="U23" i="2"/>
  <c r="L23" i="2"/>
  <c r="S22" i="2"/>
  <c r="V19" i="2"/>
  <c r="W14" i="2"/>
  <c r="Y11" i="2"/>
  <c r="G11" i="2"/>
  <c r="X9" i="2"/>
  <c r="S9" i="2"/>
  <c r="G9" i="2"/>
  <c r="W91" i="2"/>
  <c r="Q91" i="2"/>
  <c r="H91" i="2"/>
  <c r="W83" i="2"/>
  <c r="G83" i="2"/>
  <c r="O78" i="2"/>
  <c r="Y69" i="2"/>
  <c r="G69" i="2"/>
  <c r="S67" i="2"/>
  <c r="O59" i="2"/>
  <c r="W53" i="2"/>
  <c r="Q53" i="2"/>
  <c r="G53" i="2"/>
  <c r="U41" i="2"/>
  <c r="I41" i="2"/>
  <c r="V39" i="2"/>
  <c r="L36" i="2"/>
  <c r="U91" i="2"/>
  <c r="L91" i="2"/>
  <c r="B91" i="2"/>
  <c r="O89" i="2"/>
  <c r="W87" i="2"/>
  <c r="R83" i="2"/>
  <c r="I82" i="2"/>
  <c r="O79" i="2"/>
  <c r="S69" i="2"/>
  <c r="O65" i="2"/>
  <c r="S64" i="2"/>
  <c r="R61" i="2"/>
  <c r="W59" i="2"/>
  <c r="O57" i="2"/>
  <c r="S53" i="2"/>
  <c r="L53" i="2"/>
  <c r="B53" i="2"/>
  <c r="O51" i="2"/>
  <c r="O41" i="2"/>
  <c r="S38" i="2"/>
  <c r="O33" i="2"/>
  <c r="O11" i="2"/>
  <c r="Y9" i="2"/>
  <c r="T9" i="2"/>
  <c r="L9" i="2"/>
  <c r="M39" i="2"/>
  <c r="U17" i="2"/>
  <c r="W76" i="2"/>
  <c r="R69" i="2"/>
  <c r="L69" i="2"/>
  <c r="Q61" i="2"/>
  <c r="B61" i="2"/>
  <c r="S17" i="2"/>
  <c r="Y91" i="2"/>
  <c r="S91" i="2"/>
  <c r="M91" i="2"/>
  <c r="G91" i="2"/>
  <c r="O87" i="2"/>
  <c r="V83" i="2"/>
  <c r="Q83" i="2"/>
  <c r="I83" i="2"/>
  <c r="B83" i="2"/>
  <c r="S81" i="2"/>
  <c r="W77" i="2"/>
  <c r="S76" i="2"/>
  <c r="Y75" i="2"/>
  <c r="S75" i="2"/>
  <c r="M75" i="2"/>
  <c r="G75" i="2"/>
  <c r="W72" i="2"/>
  <c r="V69" i="2"/>
  <c r="Q69" i="2"/>
  <c r="I69" i="2"/>
  <c r="B69" i="2"/>
  <c r="L67" i="2"/>
  <c r="W62" i="2"/>
  <c r="Z61" i="2"/>
  <c r="U61" i="2"/>
  <c r="O61" i="2"/>
  <c r="H61" i="2"/>
  <c r="W55" i="2"/>
  <c r="U51" i="2"/>
  <c r="I51" i="2"/>
  <c r="W42" i="2"/>
  <c r="Y41" i="2"/>
  <c r="Q41" i="2"/>
  <c r="Y39" i="2"/>
  <c r="R39" i="2"/>
  <c r="I39" i="2"/>
  <c r="Z35" i="2"/>
  <c r="S30" i="2"/>
  <c r="W27" i="2"/>
  <c r="Y23" i="2"/>
  <c r="S23" i="2"/>
  <c r="M23" i="2"/>
  <c r="G23" i="2"/>
  <c r="Y21" i="2"/>
  <c r="Q21" i="2"/>
  <c r="O17" i="2"/>
  <c r="I12" i="2"/>
  <c r="A12" i="2" s="1"/>
  <c r="U11" i="2"/>
  <c r="L11" i="2"/>
  <c r="Z7" i="2"/>
  <c r="Y5" i="2"/>
  <c r="T4" i="2"/>
  <c r="L83" i="2"/>
  <c r="V61" i="2"/>
  <c r="I61" i="2"/>
  <c r="S39" i="2"/>
  <c r="L39" i="2"/>
  <c r="W30" i="2"/>
  <c r="W88" i="2"/>
  <c r="Z83" i="2"/>
  <c r="U83" i="2"/>
  <c r="O83" i="2"/>
  <c r="H83" i="2"/>
  <c r="W78" i="2"/>
  <c r="O77" i="2"/>
  <c r="L76" i="2"/>
  <c r="Z69" i="2"/>
  <c r="U69" i="2"/>
  <c r="O69" i="2"/>
  <c r="H69" i="2"/>
  <c r="Y63" i="2"/>
  <c r="S62" i="2"/>
  <c r="Y61" i="2"/>
  <c r="S61" i="2"/>
  <c r="M61" i="2"/>
  <c r="G61" i="2"/>
  <c r="W56" i="2"/>
  <c r="O44" i="2"/>
  <c r="S42" i="2"/>
  <c r="W39" i="2"/>
  <c r="Q39" i="2"/>
  <c r="G39" i="2"/>
  <c r="W36" i="2"/>
  <c r="M35" i="2"/>
  <c r="I30" i="2"/>
  <c r="AE30" i="2" s="1"/>
  <c r="W28" i="2"/>
  <c r="I17" i="2"/>
  <c r="A17" i="2" s="1"/>
  <c r="S11" i="2"/>
  <c r="W8" i="2"/>
  <c r="X5" i="2"/>
  <c r="G74" i="2"/>
  <c r="W74" i="2"/>
  <c r="G71" i="2"/>
  <c r="Q71" i="2"/>
  <c r="F27" i="2"/>
  <c r="H27" i="2" s="1"/>
  <c r="J27" i="2"/>
  <c r="P27" i="2"/>
  <c r="T27" i="2"/>
  <c r="X27" i="2"/>
  <c r="M27" i="2"/>
  <c r="R27" i="2"/>
  <c r="V27" i="2"/>
  <c r="Z27" i="2"/>
  <c r="G24" i="2"/>
  <c r="O24" i="2"/>
  <c r="I24" i="2"/>
  <c r="A24" i="2" s="1"/>
  <c r="AG32" i="3" s="1"/>
  <c r="U24" i="2"/>
  <c r="I15" i="2"/>
  <c r="A15" i="2" s="1"/>
  <c r="W15" i="2"/>
  <c r="O15" i="2"/>
  <c r="W89" i="2"/>
  <c r="L89" i="2"/>
  <c r="Q88" i="2"/>
  <c r="T87" i="2"/>
  <c r="J87" i="2"/>
  <c r="W86" i="2"/>
  <c r="W85" i="2"/>
  <c r="U84" i="2"/>
  <c r="I84" i="2"/>
  <c r="O81" i="2"/>
  <c r="W80" i="2"/>
  <c r="W79" i="2"/>
  <c r="S78" i="2"/>
  <c r="Q77" i="2"/>
  <c r="U76" i="2"/>
  <c r="I76" i="2"/>
  <c r="I72" i="2"/>
  <c r="S72" i="2"/>
  <c r="I70" i="2"/>
  <c r="U70" i="2"/>
  <c r="W66" i="2"/>
  <c r="G63" i="2"/>
  <c r="G59" i="2"/>
  <c r="I59" i="2"/>
  <c r="U59" i="2"/>
  <c r="I54" i="2"/>
  <c r="U54" i="2"/>
  <c r="O54" i="2"/>
  <c r="G48" i="2"/>
  <c r="O48" i="2"/>
  <c r="W48" i="2"/>
  <c r="F41" i="2"/>
  <c r="J41" i="2"/>
  <c r="P41" i="2"/>
  <c r="T41" i="2"/>
  <c r="X41" i="2"/>
  <c r="H41" i="2"/>
  <c r="M41" i="2"/>
  <c r="R41" i="2"/>
  <c r="V41" i="2"/>
  <c r="Z41" i="2"/>
  <c r="G29" i="2"/>
  <c r="L29" i="2"/>
  <c r="U27" i="2"/>
  <c r="L27" i="2"/>
  <c r="W24" i="2"/>
  <c r="G20" i="2"/>
  <c r="L20" i="2"/>
  <c r="W16" i="2"/>
  <c r="F11" i="2"/>
  <c r="H11" i="2" s="1"/>
  <c r="J11" i="2"/>
  <c r="P11" i="2"/>
  <c r="T11" i="2"/>
  <c r="X11" i="2"/>
  <c r="M11" i="2"/>
  <c r="R11" i="2"/>
  <c r="V11" i="2"/>
  <c r="Z11" i="2"/>
  <c r="I6" i="2"/>
  <c r="A6" i="2" s="1"/>
  <c r="S6" i="2"/>
  <c r="S87" i="2"/>
  <c r="I87" i="2"/>
  <c r="S86" i="2"/>
  <c r="W81" i="2"/>
  <c r="L81" i="2"/>
  <c r="Q80" i="2"/>
  <c r="Q74" i="2"/>
  <c r="J73" i="2"/>
  <c r="W73" i="2"/>
  <c r="W71" i="2"/>
  <c r="O66" i="2"/>
  <c r="I45" i="2"/>
  <c r="U45" i="2"/>
  <c r="O45" i="2"/>
  <c r="L43" i="2"/>
  <c r="G28" i="2"/>
  <c r="Q28" i="2"/>
  <c r="Y28" i="2"/>
  <c r="L28" i="2"/>
  <c r="U28" i="2"/>
  <c r="S27" i="2"/>
  <c r="I27" i="2"/>
  <c r="A27" i="2" s="1"/>
  <c r="I26" i="2"/>
  <c r="A26" i="2" s="1"/>
  <c r="AG34" i="3" s="1"/>
  <c r="W26" i="2"/>
  <c r="S24" i="2"/>
  <c r="G13" i="2"/>
  <c r="L13" i="2"/>
  <c r="W90" i="2"/>
  <c r="X87" i="2"/>
  <c r="P87" i="2"/>
  <c r="O86" i="2"/>
  <c r="O84" i="2"/>
  <c r="U81" i="2"/>
  <c r="I81" i="2"/>
  <c r="O80" i="2"/>
  <c r="O76" i="2"/>
  <c r="O74" i="2"/>
  <c r="O71" i="2"/>
  <c r="G67" i="2"/>
  <c r="I67" i="2"/>
  <c r="U67" i="2"/>
  <c r="G66" i="2"/>
  <c r="W63" i="2"/>
  <c r="I62" i="2"/>
  <c r="U62" i="2"/>
  <c r="S49" i="2"/>
  <c r="W49" i="2"/>
  <c r="W45" i="2"/>
  <c r="G42" i="2"/>
  <c r="Q42" i="2"/>
  <c r="Y42" i="2"/>
  <c r="L42" i="2"/>
  <c r="U42" i="2"/>
  <c r="G40" i="2"/>
  <c r="O40" i="2"/>
  <c r="W40" i="2"/>
  <c r="F35" i="2"/>
  <c r="R35" i="2"/>
  <c r="H35" i="2"/>
  <c r="W35" i="2"/>
  <c r="S31" i="2"/>
  <c r="W31" i="2"/>
  <c r="S28" i="2"/>
  <c r="Y27" i="2"/>
  <c r="Q27" i="2"/>
  <c r="G27" i="2"/>
  <c r="L24" i="2"/>
  <c r="S15" i="2"/>
  <c r="G12" i="2"/>
  <c r="Q12" i="2"/>
  <c r="Y12" i="2"/>
  <c r="L12" i="2"/>
  <c r="U12" i="2"/>
  <c r="I10" i="2"/>
  <c r="A10" i="2" s="1"/>
  <c r="O10" i="2"/>
  <c r="W10" i="2"/>
  <c r="W57" i="2"/>
  <c r="J57" i="2"/>
  <c r="S56" i="2"/>
  <c r="Z53" i="2"/>
  <c r="U53" i="2"/>
  <c r="O53" i="2"/>
  <c r="H53" i="2"/>
  <c r="Z47" i="2"/>
  <c r="U47" i="2"/>
  <c r="O47" i="2"/>
  <c r="H47" i="2"/>
  <c r="W44" i="2"/>
  <c r="Z39" i="2"/>
  <c r="U39" i="2"/>
  <c r="O39" i="2"/>
  <c r="H39" i="2"/>
  <c r="S37" i="2"/>
  <c r="U36" i="2"/>
  <c r="W33" i="2"/>
  <c r="L33" i="2"/>
  <c r="Z19" i="2"/>
  <c r="M19" i="2"/>
  <c r="W17" i="2"/>
  <c r="L17" i="2"/>
  <c r="Z9" i="2"/>
  <c r="V9" i="2"/>
  <c r="R9" i="2"/>
  <c r="U8" i="2"/>
  <c r="T5" i="2"/>
  <c r="U5" i="2"/>
  <c r="L5" i="2"/>
  <c r="P5" i="2"/>
  <c r="J5" i="2"/>
  <c r="W5" i="2"/>
  <c r="S5" i="2"/>
  <c r="I5" i="2"/>
  <c r="A5" i="2" s="1"/>
  <c r="Z5" i="2"/>
  <c r="V5" i="2"/>
  <c r="M5" i="2"/>
  <c r="G5" i="2"/>
  <c r="G87" i="2"/>
  <c r="L87" i="2"/>
  <c r="Q87" i="2"/>
  <c r="U87" i="2"/>
  <c r="Y87" i="2"/>
  <c r="B87" i="2"/>
  <c r="H87" i="2"/>
  <c r="M87" i="2"/>
  <c r="R87" i="2"/>
  <c r="V87" i="2"/>
  <c r="Z87" i="2"/>
  <c r="O82" i="2"/>
  <c r="S82" i="2"/>
  <c r="I66" i="2"/>
  <c r="S66" i="2"/>
  <c r="L66" i="2"/>
  <c r="U66" i="2"/>
  <c r="I63" i="2"/>
  <c r="S63" i="2"/>
  <c r="L63" i="2"/>
  <c r="U63" i="2"/>
  <c r="F52" i="2"/>
  <c r="O52" i="2"/>
  <c r="I52" i="2"/>
  <c r="S52" i="2"/>
  <c r="O34" i="2"/>
  <c r="I34" i="2"/>
  <c r="S34" i="2"/>
  <c r="I25" i="2"/>
  <c r="A25" i="2" s="1"/>
  <c r="S25" i="2"/>
  <c r="Y25" i="2"/>
  <c r="L25" i="2"/>
  <c r="U25" i="2"/>
  <c r="G25" i="2"/>
  <c r="Q25" i="2"/>
  <c r="I16" i="2"/>
  <c r="A16" i="2" s="1"/>
  <c r="S16" i="2"/>
  <c r="Y16" i="2"/>
  <c r="Q16" i="2"/>
  <c r="L16" i="2"/>
  <c r="U16" i="2"/>
  <c r="G16" i="2"/>
  <c r="Y80" i="2"/>
  <c r="T79" i="2"/>
  <c r="Y77" i="2"/>
  <c r="Y74" i="2"/>
  <c r="T73" i="2"/>
  <c r="Y71" i="2"/>
  <c r="S65" i="2"/>
  <c r="X57" i="2"/>
  <c r="P57" i="2"/>
  <c r="P4" i="2"/>
  <c r="P2" i="2"/>
  <c r="L2" i="2"/>
  <c r="G79" i="2"/>
  <c r="L79" i="2"/>
  <c r="Q79" i="2"/>
  <c r="U79" i="2"/>
  <c r="Y79" i="2"/>
  <c r="B79" i="2"/>
  <c r="H79" i="2"/>
  <c r="M79" i="2"/>
  <c r="R79" i="2"/>
  <c r="V79" i="2"/>
  <c r="Z79" i="2"/>
  <c r="G73" i="2"/>
  <c r="L73" i="2"/>
  <c r="Q73" i="2"/>
  <c r="U73" i="2"/>
  <c r="Y73" i="2"/>
  <c r="B73" i="2"/>
  <c r="H73" i="2"/>
  <c r="M73" i="2"/>
  <c r="R73" i="2"/>
  <c r="V73" i="2"/>
  <c r="Z73" i="2"/>
  <c r="O68" i="2"/>
  <c r="S68" i="2"/>
  <c r="I58" i="2"/>
  <c r="S58" i="2"/>
  <c r="L58" i="2"/>
  <c r="U58" i="2"/>
  <c r="I55" i="2"/>
  <c r="S55" i="2"/>
  <c r="L55" i="2"/>
  <c r="U55" i="2"/>
  <c r="G49" i="2"/>
  <c r="L49" i="2"/>
  <c r="Q49" i="2"/>
  <c r="U49" i="2"/>
  <c r="Y49" i="2"/>
  <c r="F49" i="2"/>
  <c r="J49" i="2"/>
  <c r="T49" i="2"/>
  <c r="X49" i="2"/>
  <c r="B49" i="2"/>
  <c r="H49" i="2"/>
  <c r="M49" i="2"/>
  <c r="R49" i="2"/>
  <c r="V49" i="2"/>
  <c r="Z49" i="2"/>
  <c r="P49" i="2"/>
  <c r="G31" i="2"/>
  <c r="L31" i="2"/>
  <c r="Q31" i="2"/>
  <c r="U31" i="2"/>
  <c r="Y31" i="2"/>
  <c r="F31" i="2"/>
  <c r="P31" i="2"/>
  <c r="H31" i="2"/>
  <c r="M31" i="2"/>
  <c r="R31" i="2"/>
  <c r="V31" i="2"/>
  <c r="Z31" i="2"/>
  <c r="J31" i="2"/>
  <c r="T31" i="2"/>
  <c r="X31" i="2"/>
  <c r="I88" i="2"/>
  <c r="S88" i="2"/>
  <c r="L88" i="2"/>
  <c r="U88" i="2"/>
  <c r="I85" i="2"/>
  <c r="S85" i="2"/>
  <c r="L85" i="2"/>
  <c r="U85" i="2"/>
  <c r="G65" i="2"/>
  <c r="L65" i="2"/>
  <c r="Q65" i="2"/>
  <c r="U65" i="2"/>
  <c r="Y65" i="2"/>
  <c r="B65" i="2"/>
  <c r="H65" i="2"/>
  <c r="M65" i="2"/>
  <c r="R65" i="2"/>
  <c r="V65" i="2"/>
  <c r="Z65" i="2"/>
  <c r="O60" i="2"/>
  <c r="S60" i="2"/>
  <c r="I50" i="2"/>
  <c r="S50" i="2"/>
  <c r="G50" i="2"/>
  <c r="Y50" i="2"/>
  <c r="L50" i="2"/>
  <c r="U50" i="2"/>
  <c r="Q50" i="2"/>
  <c r="I32" i="2"/>
  <c r="A32" i="2" s="1"/>
  <c r="AG40" i="3" s="1"/>
  <c r="S32" i="2"/>
  <c r="G32" i="2"/>
  <c r="Q32" i="2"/>
  <c r="L32" i="2"/>
  <c r="U32" i="2"/>
  <c r="Y32" i="2"/>
  <c r="O18" i="2"/>
  <c r="I18" i="2"/>
  <c r="A18" i="2" s="1"/>
  <c r="S18" i="2"/>
  <c r="X79" i="2"/>
  <c r="P79" i="2"/>
  <c r="F79" i="2"/>
  <c r="X73" i="2"/>
  <c r="P73" i="2"/>
  <c r="F73" i="2"/>
  <c r="I68" i="2"/>
  <c r="Y58" i="2"/>
  <c r="G58" i="2"/>
  <c r="Y55" i="2"/>
  <c r="G55" i="2"/>
  <c r="I49" i="2"/>
  <c r="I31" i="2"/>
  <c r="AF31" i="2" s="1"/>
  <c r="O90" i="2"/>
  <c r="S90" i="2"/>
  <c r="I80" i="2"/>
  <c r="S80" i="2"/>
  <c r="L80" i="2"/>
  <c r="U80" i="2"/>
  <c r="I77" i="2"/>
  <c r="S77" i="2"/>
  <c r="L77" i="2"/>
  <c r="U77" i="2"/>
  <c r="I74" i="2"/>
  <c r="S74" i="2"/>
  <c r="L74" i="2"/>
  <c r="U74" i="2"/>
  <c r="I71" i="2"/>
  <c r="S71" i="2"/>
  <c r="L71" i="2"/>
  <c r="U71" i="2"/>
  <c r="G57" i="2"/>
  <c r="L57" i="2"/>
  <c r="Q57" i="2"/>
  <c r="U57" i="2"/>
  <c r="Y57" i="2"/>
  <c r="B57" i="2"/>
  <c r="H57" i="2"/>
  <c r="M57" i="2"/>
  <c r="R57" i="2"/>
  <c r="V57" i="2"/>
  <c r="Z57" i="2"/>
  <c r="G46" i="2"/>
  <c r="O46" i="2"/>
  <c r="S46" i="2"/>
  <c r="I46" i="2"/>
  <c r="G15" i="2"/>
  <c r="L15" i="2"/>
  <c r="Q15" i="2"/>
  <c r="U15" i="2"/>
  <c r="Y15" i="2"/>
  <c r="T15" i="2"/>
  <c r="F15" i="2"/>
  <c r="J15" i="2"/>
  <c r="P15" i="2"/>
  <c r="X15" i="2"/>
  <c r="H15" i="2"/>
  <c r="M15" i="2"/>
  <c r="R15" i="2"/>
  <c r="V15" i="2"/>
  <c r="Z15" i="2"/>
  <c r="B4" i="2"/>
  <c r="M4" i="2"/>
  <c r="V4" i="2"/>
  <c r="Z4" i="2"/>
  <c r="Q4" i="2"/>
  <c r="U4" i="2"/>
  <c r="Y4" i="2"/>
  <c r="J4" i="2"/>
  <c r="W4" i="2"/>
  <c r="Y88" i="2"/>
  <c r="G88" i="2"/>
  <c r="Y85" i="2"/>
  <c r="G85" i="2"/>
  <c r="S79" i="2"/>
  <c r="I79" i="2"/>
  <c r="S73" i="2"/>
  <c r="I73" i="2"/>
  <c r="W68" i="2"/>
  <c r="X65" i="2"/>
  <c r="P65" i="2"/>
  <c r="F65" i="2"/>
  <c r="I60" i="2"/>
  <c r="O58" i="2"/>
  <c r="O55" i="2"/>
  <c r="O50" i="2"/>
  <c r="O49" i="2"/>
  <c r="O32" i="2"/>
  <c r="O31" i="2"/>
  <c r="W18" i="2"/>
  <c r="S19" i="2"/>
  <c r="I19" i="2"/>
  <c r="A19" i="2" s="1"/>
  <c r="O8" i="2"/>
  <c r="S7" i="2"/>
  <c r="X91" i="2"/>
  <c r="T91" i="2"/>
  <c r="P91" i="2"/>
  <c r="J91" i="2"/>
  <c r="F91" i="2"/>
  <c r="Y89" i="2"/>
  <c r="Q89" i="2"/>
  <c r="G89" i="2"/>
  <c r="I86" i="2"/>
  <c r="Y84" i="2"/>
  <c r="Q84" i="2"/>
  <c r="G84" i="2"/>
  <c r="X83" i="2"/>
  <c r="T83" i="2"/>
  <c r="P83" i="2"/>
  <c r="J83" i="2"/>
  <c r="F83" i="2"/>
  <c r="Y81" i="2"/>
  <c r="Q81" i="2"/>
  <c r="G81" i="2"/>
  <c r="I78" i="2"/>
  <c r="Y76" i="2"/>
  <c r="Q76" i="2"/>
  <c r="G76" i="2"/>
  <c r="X75" i="2"/>
  <c r="T75" i="2"/>
  <c r="P75" i="2"/>
  <c r="J75" i="2"/>
  <c r="Y70" i="2"/>
  <c r="Q70" i="2"/>
  <c r="G70" i="2"/>
  <c r="X69" i="2"/>
  <c r="T69" i="2"/>
  <c r="P69" i="2"/>
  <c r="J69" i="2"/>
  <c r="F69" i="2"/>
  <c r="Y67" i="2"/>
  <c r="Q67" i="2"/>
  <c r="Y62" i="2"/>
  <c r="Q62" i="2"/>
  <c r="G62" i="2"/>
  <c r="X61" i="2"/>
  <c r="T61" i="2"/>
  <c r="P61" i="2"/>
  <c r="J61" i="2"/>
  <c r="F61" i="2"/>
  <c r="Y59" i="2"/>
  <c r="Q59" i="2"/>
  <c r="I56" i="2"/>
  <c r="Y54" i="2"/>
  <c r="Q54" i="2"/>
  <c r="G54" i="2"/>
  <c r="X53" i="2"/>
  <c r="T53" i="2"/>
  <c r="P53" i="2"/>
  <c r="J53" i="2"/>
  <c r="F53" i="2"/>
  <c r="Y51" i="2"/>
  <c r="Q51" i="2"/>
  <c r="G51" i="2"/>
  <c r="I48" i="2"/>
  <c r="X47" i="2"/>
  <c r="T47" i="2"/>
  <c r="P47" i="2"/>
  <c r="J47" i="2"/>
  <c r="F47" i="2"/>
  <c r="Y45" i="2"/>
  <c r="Q45" i="2"/>
  <c r="G45" i="2"/>
  <c r="S43" i="2"/>
  <c r="I43" i="2"/>
  <c r="I40" i="2"/>
  <c r="X39" i="2"/>
  <c r="T39" i="2"/>
  <c r="P39" i="2"/>
  <c r="J39" i="2"/>
  <c r="O38" i="2"/>
  <c r="S36" i="2"/>
  <c r="I36" i="2"/>
  <c r="Y35" i="2"/>
  <c r="U35" i="2"/>
  <c r="Q35" i="2"/>
  <c r="L35" i="2"/>
  <c r="G35" i="2"/>
  <c r="Y33" i="2"/>
  <c r="Q33" i="2"/>
  <c r="S29" i="2"/>
  <c r="I29" i="2"/>
  <c r="A29" i="2" s="1"/>
  <c r="AG37" i="3" s="1"/>
  <c r="Y24" i="2"/>
  <c r="Q24" i="2"/>
  <c r="X23" i="2"/>
  <c r="T23" i="2"/>
  <c r="P23" i="2"/>
  <c r="J23" i="2"/>
  <c r="O22" i="2"/>
  <c r="S20" i="2"/>
  <c r="I20" i="2"/>
  <c r="A20" i="2" s="1"/>
  <c r="Y19" i="2"/>
  <c r="U19" i="2"/>
  <c r="Q19" i="2"/>
  <c r="L19" i="2"/>
  <c r="G19" i="2"/>
  <c r="Y17" i="2"/>
  <c r="Q17" i="2"/>
  <c r="S13" i="2"/>
  <c r="I13" i="2"/>
  <c r="A13" i="2" s="1"/>
  <c r="S8" i="2"/>
  <c r="I8" i="2"/>
  <c r="AE8" i="2" s="1"/>
  <c r="Y7" i="2"/>
  <c r="U7" i="2"/>
  <c r="Q7" i="2"/>
  <c r="L7" i="2"/>
  <c r="G7" i="2"/>
  <c r="Y6" i="2"/>
  <c r="O6" i="2"/>
  <c r="X3" i="2"/>
  <c r="P3" i="2"/>
  <c r="W43" i="2"/>
  <c r="O43" i="2"/>
  <c r="W38" i="2"/>
  <c r="O36" i="2"/>
  <c r="W29" i="2"/>
  <c r="O29" i="2"/>
  <c r="W22" i="2"/>
  <c r="W20" i="2"/>
  <c r="O20" i="2"/>
  <c r="O19" i="2"/>
  <c r="W13" i="2"/>
  <c r="O13" i="2"/>
  <c r="S35" i="2"/>
  <c r="O35" i="2"/>
  <c r="I35" i="2"/>
  <c r="W7" i="2"/>
  <c r="O7" i="2"/>
  <c r="I7" i="2"/>
  <c r="A7" i="2" s="1"/>
  <c r="W6" i="2"/>
  <c r="Y43" i="2"/>
  <c r="Q43" i="2"/>
  <c r="G43" i="2"/>
  <c r="I38" i="2"/>
  <c r="Y36" i="2"/>
  <c r="Q36" i="2"/>
  <c r="X35" i="2"/>
  <c r="T35" i="2"/>
  <c r="P35" i="2"/>
  <c r="J35" i="2"/>
  <c r="Y29" i="2"/>
  <c r="Q29" i="2"/>
  <c r="Y20" i="2"/>
  <c r="Q20" i="2"/>
  <c r="X19" i="2"/>
  <c r="T19" i="2"/>
  <c r="P19" i="2"/>
  <c r="J19" i="2"/>
  <c r="Y13" i="2"/>
  <c r="Q13" i="2"/>
  <c r="Y8" i="2"/>
  <c r="Q8" i="2"/>
  <c r="X7" i="2"/>
  <c r="T7" i="2"/>
  <c r="P7" i="2"/>
  <c r="J7" i="2"/>
  <c r="X6" i="2"/>
  <c r="I2" i="2"/>
  <c r="A2" i="2" s="1"/>
  <c r="J2" i="2"/>
  <c r="Y3" i="2"/>
  <c r="U3" i="2"/>
  <c r="Q3" i="2"/>
  <c r="I3" i="2"/>
  <c r="V3" i="2" s="1"/>
  <c r="Z3" i="2"/>
  <c r="L3" i="2"/>
  <c r="B41" i="2"/>
  <c r="B39" i="2"/>
  <c r="B35" i="2"/>
  <c r="B31" i="2"/>
  <c r="B27" i="2"/>
  <c r="B23" i="2"/>
  <c r="B19" i="2"/>
  <c r="B15" i="2"/>
  <c r="B11" i="2"/>
  <c r="B7" i="2"/>
  <c r="B75" i="2"/>
  <c r="G72" i="2"/>
  <c r="L72" i="2"/>
  <c r="Q72" i="2"/>
  <c r="U72" i="2"/>
  <c r="Y72" i="2"/>
  <c r="B71" i="2"/>
  <c r="F71" i="2"/>
  <c r="H71" i="2"/>
  <c r="J71" i="2"/>
  <c r="M71" i="2"/>
  <c r="P71" i="2"/>
  <c r="R71" i="2"/>
  <c r="T71" i="2"/>
  <c r="V71" i="2"/>
  <c r="X71" i="2"/>
  <c r="Z71" i="2"/>
  <c r="G68" i="2"/>
  <c r="L68" i="2"/>
  <c r="Q68" i="2"/>
  <c r="U68" i="2"/>
  <c r="Y68" i="2"/>
  <c r="B67" i="2"/>
  <c r="F67" i="2"/>
  <c r="H67" i="2"/>
  <c r="J67" i="2"/>
  <c r="M67" i="2"/>
  <c r="P67" i="2"/>
  <c r="R67" i="2"/>
  <c r="T67" i="2"/>
  <c r="V67" i="2"/>
  <c r="X67" i="2"/>
  <c r="Z67" i="2"/>
  <c r="G64" i="2"/>
  <c r="L64" i="2"/>
  <c r="Q64" i="2"/>
  <c r="U64" i="2"/>
  <c r="Y64" i="2"/>
  <c r="B63" i="2"/>
  <c r="F63" i="2"/>
  <c r="H63" i="2"/>
  <c r="J63" i="2"/>
  <c r="M63" i="2"/>
  <c r="P63" i="2"/>
  <c r="R63" i="2"/>
  <c r="T63" i="2"/>
  <c r="V63" i="2"/>
  <c r="X63" i="2"/>
  <c r="Z63" i="2"/>
  <c r="G60" i="2"/>
  <c r="L60" i="2"/>
  <c r="Q60" i="2"/>
  <c r="U60" i="2"/>
  <c r="Y60" i="2"/>
  <c r="B59" i="2"/>
  <c r="F59" i="2"/>
  <c r="H59" i="2"/>
  <c r="J59" i="2"/>
  <c r="M59" i="2"/>
  <c r="P59" i="2"/>
  <c r="R59" i="2"/>
  <c r="T59" i="2"/>
  <c r="V59" i="2"/>
  <c r="X59" i="2"/>
  <c r="Z59" i="2"/>
  <c r="Y90" i="2"/>
  <c r="U90" i="2"/>
  <c r="Q90" i="2"/>
  <c r="L90" i="2"/>
  <c r="G90" i="2"/>
  <c r="Z89" i="2"/>
  <c r="X89" i="2"/>
  <c r="V89" i="2"/>
  <c r="T89" i="2"/>
  <c r="R89" i="2"/>
  <c r="P89" i="2"/>
  <c r="M89" i="2"/>
  <c r="J89" i="2"/>
  <c r="H89" i="2"/>
  <c r="F89" i="2"/>
  <c r="B89" i="2"/>
  <c r="Y86" i="2"/>
  <c r="U86" i="2"/>
  <c r="Q86" i="2"/>
  <c r="L86" i="2"/>
  <c r="G86" i="2"/>
  <c r="Z85" i="2"/>
  <c r="X85" i="2"/>
  <c r="V85" i="2"/>
  <c r="T85" i="2"/>
  <c r="R85" i="2"/>
  <c r="P85" i="2"/>
  <c r="M85" i="2"/>
  <c r="J85" i="2"/>
  <c r="H85" i="2"/>
  <c r="F85" i="2"/>
  <c r="B85" i="2"/>
  <c r="Y82" i="2"/>
  <c r="U82" i="2"/>
  <c r="Q82" i="2"/>
  <c r="L82" i="2"/>
  <c r="G82" i="2"/>
  <c r="Z81" i="2"/>
  <c r="X81" i="2"/>
  <c r="V81" i="2"/>
  <c r="T81" i="2"/>
  <c r="R81" i="2"/>
  <c r="P81" i="2"/>
  <c r="M81" i="2"/>
  <c r="J81" i="2"/>
  <c r="H81" i="2"/>
  <c r="F81" i="2"/>
  <c r="B81" i="2"/>
  <c r="Y78" i="2"/>
  <c r="U78" i="2"/>
  <c r="Q78" i="2"/>
  <c r="L78" i="2"/>
  <c r="G78" i="2"/>
  <c r="Z77" i="2"/>
  <c r="X77" i="2"/>
  <c r="V77" i="2"/>
  <c r="T77" i="2"/>
  <c r="R77" i="2"/>
  <c r="P77" i="2"/>
  <c r="M77" i="2"/>
  <c r="J77" i="2"/>
  <c r="H77" i="2"/>
  <c r="F77" i="2"/>
  <c r="B77" i="2"/>
  <c r="Y56" i="2"/>
  <c r="U56" i="2"/>
  <c r="Q56" i="2"/>
  <c r="L56" i="2"/>
  <c r="G56" i="2"/>
  <c r="Z55" i="2"/>
  <c r="X55" i="2"/>
  <c r="V55" i="2"/>
  <c r="T55" i="2"/>
  <c r="R55" i="2"/>
  <c r="P55" i="2"/>
  <c r="M55" i="2"/>
  <c r="J55" i="2"/>
  <c r="H55" i="2"/>
  <c r="F55" i="2"/>
  <c r="B55" i="2"/>
  <c r="Y52" i="2"/>
  <c r="U52" i="2"/>
  <c r="Q52" i="2"/>
  <c r="L52" i="2"/>
  <c r="G52" i="2"/>
  <c r="Z51" i="2"/>
  <c r="X51" i="2"/>
  <c r="V51" i="2"/>
  <c r="T51" i="2"/>
  <c r="R51" i="2"/>
  <c r="P51" i="2"/>
  <c r="M51" i="2"/>
  <c r="J51" i="2"/>
  <c r="H51" i="2"/>
  <c r="F51" i="2"/>
  <c r="B51" i="2"/>
  <c r="Y46" i="2"/>
  <c r="U46" i="2"/>
  <c r="Q46" i="2"/>
  <c r="L46" i="2"/>
  <c r="Z45" i="2"/>
  <c r="X45" i="2"/>
  <c r="V45" i="2"/>
  <c r="T45" i="2"/>
  <c r="R45" i="2"/>
  <c r="P45" i="2"/>
  <c r="M45" i="2"/>
  <c r="J45" i="2"/>
  <c r="H45" i="2"/>
  <c r="F45" i="2"/>
  <c r="B45" i="2"/>
  <c r="S44" i="2"/>
  <c r="I44" i="2"/>
  <c r="Z43" i="2"/>
  <c r="X43" i="2"/>
  <c r="V43" i="2"/>
  <c r="T43" i="2"/>
  <c r="R43" i="2"/>
  <c r="P43" i="2"/>
  <c r="M43" i="2"/>
  <c r="J43" i="2"/>
  <c r="H43" i="2"/>
  <c r="F43" i="2"/>
  <c r="B43" i="2"/>
  <c r="Y38" i="2"/>
  <c r="U38" i="2"/>
  <c r="Q38" i="2"/>
  <c r="L38" i="2"/>
  <c r="Z37" i="2"/>
  <c r="X37" i="2"/>
  <c r="V37" i="2"/>
  <c r="T37" i="2"/>
  <c r="R37" i="2"/>
  <c r="P37" i="2"/>
  <c r="M37" i="2"/>
  <c r="J37" i="2"/>
  <c r="F37" i="2"/>
  <c r="H37" i="2" s="1"/>
  <c r="B37" i="2"/>
  <c r="Y34" i="2"/>
  <c r="U34" i="2"/>
  <c r="Q34" i="2"/>
  <c r="L34" i="2"/>
  <c r="G34" i="2"/>
  <c r="Z33" i="2"/>
  <c r="X33" i="2"/>
  <c r="V33" i="2"/>
  <c r="T33" i="2"/>
  <c r="R33" i="2"/>
  <c r="P33" i="2"/>
  <c r="M33" i="2"/>
  <c r="J33" i="2"/>
  <c r="F33" i="2"/>
  <c r="H33" i="2" s="1"/>
  <c r="B33" i="2"/>
  <c r="Y30" i="2"/>
  <c r="U30" i="2"/>
  <c r="Q30" i="2"/>
  <c r="L30" i="2"/>
  <c r="G30" i="2"/>
  <c r="Z29" i="2"/>
  <c r="X29" i="2"/>
  <c r="V29" i="2"/>
  <c r="T29" i="2"/>
  <c r="R29" i="2"/>
  <c r="P29" i="2"/>
  <c r="M29" i="2"/>
  <c r="J29" i="2"/>
  <c r="F29" i="2"/>
  <c r="H29" i="2" s="1"/>
  <c r="B29" i="2"/>
  <c r="Y26" i="2"/>
  <c r="U26" i="2"/>
  <c r="Q26" i="2"/>
  <c r="L26" i="2"/>
  <c r="G26" i="2"/>
  <c r="Z25" i="2"/>
  <c r="X25" i="2"/>
  <c r="V25" i="2"/>
  <c r="T25" i="2"/>
  <c r="R25" i="2"/>
  <c r="P25" i="2"/>
  <c r="M25" i="2"/>
  <c r="J25" i="2"/>
  <c r="F25" i="2"/>
  <c r="H25" i="2" s="1"/>
  <c r="B25" i="2"/>
  <c r="Y22" i="2"/>
  <c r="U22" i="2"/>
  <c r="Q22" i="2"/>
  <c r="L22" i="2"/>
  <c r="G22" i="2"/>
  <c r="Z21" i="2"/>
  <c r="X21" i="2"/>
  <c r="V21" i="2"/>
  <c r="T21" i="2"/>
  <c r="R21" i="2"/>
  <c r="P21" i="2"/>
  <c r="M21" i="2"/>
  <c r="J21" i="2"/>
  <c r="F21" i="2"/>
  <c r="H21" i="2" s="1"/>
  <c r="B21" i="2"/>
  <c r="Y18" i="2"/>
  <c r="U18" i="2"/>
  <c r="Q18" i="2"/>
  <c r="L18" i="2"/>
  <c r="G18" i="2"/>
  <c r="Z17" i="2"/>
  <c r="X17" i="2"/>
  <c r="V17" i="2"/>
  <c r="T17" i="2"/>
  <c r="R17" i="2"/>
  <c r="P17" i="2"/>
  <c r="M17" i="2"/>
  <c r="J17" i="2"/>
  <c r="F17" i="2"/>
  <c r="H17" i="2" s="1"/>
  <c r="B17" i="2"/>
  <c r="Y14" i="2"/>
  <c r="U14" i="2"/>
  <c r="Q14" i="2"/>
  <c r="L14" i="2"/>
  <c r="G14" i="2"/>
  <c r="Z13" i="2"/>
  <c r="X13" i="2"/>
  <c r="V13" i="2"/>
  <c r="T13" i="2"/>
  <c r="R13" i="2"/>
  <c r="P13" i="2"/>
  <c r="M13" i="2"/>
  <c r="J13" i="2"/>
  <c r="F13" i="2"/>
  <c r="H13" i="2" s="1"/>
  <c r="B13" i="2"/>
  <c r="Y10" i="2"/>
  <c r="U10" i="2"/>
  <c r="Q10" i="2"/>
  <c r="L10" i="2"/>
  <c r="G10" i="2"/>
  <c r="P9" i="2"/>
  <c r="M9" i="2"/>
  <c r="J9" i="2"/>
  <c r="F9" i="2"/>
  <c r="H9" i="2" s="1"/>
  <c r="B9" i="2"/>
  <c r="U6" i="2"/>
  <c r="Q6" i="2"/>
  <c r="L6" i="2"/>
  <c r="G6" i="2"/>
  <c r="F5" i="2"/>
  <c r="H5" i="2" s="1"/>
  <c r="B50" i="2"/>
  <c r="F50" i="2"/>
  <c r="H50" i="2"/>
  <c r="J50" i="2"/>
  <c r="M50" i="2"/>
  <c r="P50" i="2"/>
  <c r="R50" i="2"/>
  <c r="T50" i="2"/>
  <c r="V50" i="2"/>
  <c r="X50" i="2"/>
  <c r="Z50" i="2"/>
  <c r="B46" i="2"/>
  <c r="F46" i="2"/>
  <c r="H46" i="2"/>
  <c r="J46" i="2"/>
  <c r="M46" i="2"/>
  <c r="P46" i="2"/>
  <c r="R46" i="2"/>
  <c r="T46" i="2"/>
  <c r="V46" i="2"/>
  <c r="X46" i="2"/>
  <c r="Z46" i="2"/>
  <c r="B42" i="2"/>
  <c r="F42" i="2"/>
  <c r="H42" i="2"/>
  <c r="J42" i="2"/>
  <c r="M42" i="2"/>
  <c r="P42" i="2"/>
  <c r="R42" i="2"/>
  <c r="T42" i="2"/>
  <c r="V42" i="2"/>
  <c r="X42" i="2"/>
  <c r="Z42" i="2"/>
  <c r="B38" i="2"/>
  <c r="F38" i="2"/>
  <c r="H38" i="2"/>
  <c r="J38" i="2"/>
  <c r="M38" i="2"/>
  <c r="P38" i="2"/>
  <c r="R38" i="2"/>
  <c r="T38" i="2"/>
  <c r="V38" i="2"/>
  <c r="X38" i="2"/>
  <c r="Z38" i="2"/>
  <c r="Z90" i="2"/>
  <c r="X90" i="2"/>
  <c r="V90" i="2"/>
  <c r="T90" i="2"/>
  <c r="R90" i="2"/>
  <c r="P90" i="2"/>
  <c r="M90" i="2"/>
  <c r="J90" i="2"/>
  <c r="H90" i="2"/>
  <c r="F90" i="2"/>
  <c r="B90" i="2"/>
  <c r="Z88" i="2"/>
  <c r="X88" i="2"/>
  <c r="V88" i="2"/>
  <c r="T88" i="2"/>
  <c r="R88" i="2"/>
  <c r="P88" i="2"/>
  <c r="M88" i="2"/>
  <c r="J88" i="2"/>
  <c r="H88" i="2"/>
  <c r="F88" i="2"/>
  <c r="B88" i="2"/>
  <c r="Z86" i="2"/>
  <c r="X86" i="2"/>
  <c r="V86" i="2"/>
  <c r="T86" i="2"/>
  <c r="R86" i="2"/>
  <c r="P86" i="2"/>
  <c r="M86" i="2"/>
  <c r="J86" i="2"/>
  <c r="H86" i="2"/>
  <c r="F86" i="2"/>
  <c r="B86" i="2"/>
  <c r="Z84" i="2"/>
  <c r="X84" i="2"/>
  <c r="V84" i="2"/>
  <c r="T84" i="2"/>
  <c r="R84" i="2"/>
  <c r="P84" i="2"/>
  <c r="M84" i="2"/>
  <c r="J84" i="2"/>
  <c r="H84" i="2"/>
  <c r="F84" i="2"/>
  <c r="B84" i="2"/>
  <c r="Z82" i="2"/>
  <c r="X82" i="2"/>
  <c r="V82" i="2"/>
  <c r="T82" i="2"/>
  <c r="R82" i="2"/>
  <c r="P82" i="2"/>
  <c r="M82" i="2"/>
  <c r="J82" i="2"/>
  <c r="H82" i="2"/>
  <c r="F82" i="2"/>
  <c r="B82" i="2"/>
  <c r="Z80" i="2"/>
  <c r="X80" i="2"/>
  <c r="V80" i="2"/>
  <c r="T80" i="2"/>
  <c r="R80" i="2"/>
  <c r="P80" i="2"/>
  <c r="M80" i="2"/>
  <c r="J80" i="2"/>
  <c r="H80" i="2"/>
  <c r="F80" i="2"/>
  <c r="B80" i="2"/>
  <c r="Z78" i="2"/>
  <c r="X78" i="2"/>
  <c r="V78" i="2"/>
  <c r="T78" i="2"/>
  <c r="R78" i="2"/>
  <c r="P78" i="2"/>
  <c r="M78" i="2"/>
  <c r="J78" i="2"/>
  <c r="H78" i="2"/>
  <c r="F78" i="2"/>
  <c r="B78" i="2"/>
  <c r="Z76" i="2"/>
  <c r="X76" i="2"/>
  <c r="V76" i="2"/>
  <c r="T76" i="2"/>
  <c r="R76" i="2"/>
  <c r="P76" i="2"/>
  <c r="M76" i="2"/>
  <c r="J76" i="2"/>
  <c r="H76" i="2"/>
  <c r="F76" i="2"/>
  <c r="B76" i="2"/>
  <c r="Z74" i="2"/>
  <c r="X74" i="2"/>
  <c r="V74" i="2"/>
  <c r="T74" i="2"/>
  <c r="R74" i="2"/>
  <c r="P74" i="2"/>
  <c r="M74" i="2"/>
  <c r="J74" i="2"/>
  <c r="H74" i="2"/>
  <c r="F74" i="2"/>
  <c r="B74" i="2"/>
  <c r="Z72" i="2"/>
  <c r="X72" i="2"/>
  <c r="V72" i="2"/>
  <c r="T72" i="2"/>
  <c r="R72" i="2"/>
  <c r="P72" i="2"/>
  <c r="M72" i="2"/>
  <c r="J72" i="2"/>
  <c r="H72" i="2"/>
  <c r="F72" i="2"/>
  <c r="B72" i="2"/>
  <c r="Z70" i="2"/>
  <c r="X70" i="2"/>
  <c r="V70" i="2"/>
  <c r="T70" i="2"/>
  <c r="R70" i="2"/>
  <c r="P70" i="2"/>
  <c r="M70" i="2"/>
  <c r="J70" i="2"/>
  <c r="H70" i="2"/>
  <c r="F70" i="2"/>
  <c r="B70" i="2"/>
  <c r="Z68" i="2"/>
  <c r="X68" i="2"/>
  <c r="V68" i="2"/>
  <c r="T68" i="2"/>
  <c r="R68" i="2"/>
  <c r="P68" i="2"/>
  <c r="M68" i="2"/>
  <c r="J68" i="2"/>
  <c r="H68" i="2"/>
  <c r="F68" i="2"/>
  <c r="B68" i="2"/>
  <c r="Z66" i="2"/>
  <c r="X66" i="2"/>
  <c r="V66" i="2"/>
  <c r="T66" i="2"/>
  <c r="R66" i="2"/>
  <c r="P66" i="2"/>
  <c r="M66" i="2"/>
  <c r="J66" i="2"/>
  <c r="H66" i="2"/>
  <c r="F66" i="2"/>
  <c r="B66" i="2"/>
  <c r="Z64" i="2"/>
  <c r="X64" i="2"/>
  <c r="V64" i="2"/>
  <c r="T64" i="2"/>
  <c r="R64" i="2"/>
  <c r="P64" i="2"/>
  <c r="M64" i="2"/>
  <c r="J64" i="2"/>
  <c r="H64" i="2"/>
  <c r="F64" i="2"/>
  <c r="B64" i="2"/>
  <c r="Z62" i="2"/>
  <c r="X62" i="2"/>
  <c r="V62" i="2"/>
  <c r="T62" i="2"/>
  <c r="R62" i="2"/>
  <c r="P62" i="2"/>
  <c r="M62" i="2"/>
  <c r="J62" i="2"/>
  <c r="H62" i="2"/>
  <c r="F62" i="2"/>
  <c r="B62" i="2"/>
  <c r="Z60" i="2"/>
  <c r="X60" i="2"/>
  <c r="V60" i="2"/>
  <c r="T60" i="2"/>
  <c r="R60" i="2"/>
  <c r="P60" i="2"/>
  <c r="M60" i="2"/>
  <c r="J60" i="2"/>
  <c r="H60" i="2"/>
  <c r="F60" i="2"/>
  <c r="B60" i="2"/>
  <c r="Z58" i="2"/>
  <c r="X58" i="2"/>
  <c r="V58" i="2"/>
  <c r="T58" i="2"/>
  <c r="R58" i="2"/>
  <c r="P58" i="2"/>
  <c r="M58" i="2"/>
  <c r="J58" i="2"/>
  <c r="H58" i="2"/>
  <c r="F58" i="2"/>
  <c r="B58" i="2"/>
  <c r="Z56" i="2"/>
  <c r="X56" i="2"/>
  <c r="V56" i="2"/>
  <c r="T56" i="2"/>
  <c r="R56" i="2"/>
  <c r="P56" i="2"/>
  <c r="M56" i="2"/>
  <c r="J56" i="2"/>
  <c r="H56" i="2"/>
  <c r="F56" i="2"/>
  <c r="B56" i="2"/>
  <c r="Z54" i="2"/>
  <c r="X54" i="2"/>
  <c r="V54" i="2"/>
  <c r="T54" i="2"/>
  <c r="R54" i="2"/>
  <c r="P54" i="2"/>
  <c r="M54" i="2"/>
  <c r="J54" i="2"/>
  <c r="H54" i="2"/>
  <c r="F54" i="2"/>
  <c r="B54" i="2"/>
  <c r="Z52" i="2"/>
  <c r="X52" i="2"/>
  <c r="V52" i="2"/>
  <c r="T52" i="2"/>
  <c r="R52" i="2"/>
  <c r="P52" i="2"/>
  <c r="M52" i="2"/>
  <c r="J52" i="2"/>
  <c r="H52" i="2"/>
  <c r="Y48" i="2"/>
  <c r="U48" i="2"/>
  <c r="Q48" i="2"/>
  <c r="L48" i="2"/>
  <c r="Y44" i="2"/>
  <c r="U44" i="2"/>
  <c r="Q44" i="2"/>
  <c r="L44" i="2"/>
  <c r="Y40" i="2"/>
  <c r="U40" i="2"/>
  <c r="Q40" i="2"/>
  <c r="L40" i="2"/>
  <c r="B52" i="2"/>
  <c r="B48" i="2"/>
  <c r="F48" i="2"/>
  <c r="H48" i="2"/>
  <c r="J48" i="2"/>
  <c r="M48" i="2"/>
  <c r="P48" i="2"/>
  <c r="R48" i="2"/>
  <c r="T48" i="2"/>
  <c r="V48" i="2"/>
  <c r="X48" i="2"/>
  <c r="Z48" i="2"/>
  <c r="B44" i="2"/>
  <c r="F44" i="2"/>
  <c r="H44" i="2"/>
  <c r="J44" i="2"/>
  <c r="M44" i="2"/>
  <c r="P44" i="2"/>
  <c r="R44" i="2"/>
  <c r="T44" i="2"/>
  <c r="V44" i="2"/>
  <c r="X44" i="2"/>
  <c r="Z44" i="2"/>
  <c r="B40" i="2"/>
  <c r="F40" i="2"/>
  <c r="H40" i="2"/>
  <c r="J40" i="2"/>
  <c r="M40" i="2"/>
  <c r="P40" i="2"/>
  <c r="R40" i="2"/>
  <c r="T40" i="2"/>
  <c r="V40" i="2"/>
  <c r="X40" i="2"/>
  <c r="Z40" i="2"/>
  <c r="Z36" i="2"/>
  <c r="X36" i="2"/>
  <c r="V36" i="2"/>
  <c r="T36" i="2"/>
  <c r="R36" i="2"/>
  <c r="P36" i="2"/>
  <c r="M36" i="2"/>
  <c r="J36" i="2"/>
  <c r="F36" i="2"/>
  <c r="H36" i="2" s="1"/>
  <c r="B36" i="2"/>
  <c r="Z34" i="2"/>
  <c r="X34" i="2"/>
  <c r="V34" i="2"/>
  <c r="T34" i="2"/>
  <c r="R34" i="2"/>
  <c r="P34" i="2"/>
  <c r="M34" i="2"/>
  <c r="J34" i="2"/>
  <c r="F34" i="2"/>
  <c r="H34" i="2" s="1"/>
  <c r="B34" i="2"/>
  <c r="Z32" i="2"/>
  <c r="X32" i="2"/>
  <c r="V32" i="2"/>
  <c r="T32" i="2"/>
  <c r="R32" i="2"/>
  <c r="P32" i="2"/>
  <c r="M32" i="2"/>
  <c r="J32" i="2"/>
  <c r="F32" i="2"/>
  <c r="H32" i="2" s="1"/>
  <c r="B32" i="2"/>
  <c r="Z30" i="2"/>
  <c r="X30" i="2"/>
  <c r="V30" i="2"/>
  <c r="T30" i="2"/>
  <c r="R30" i="2"/>
  <c r="P30" i="2"/>
  <c r="M30" i="2"/>
  <c r="J30" i="2"/>
  <c r="F30" i="2"/>
  <c r="H30" i="2" s="1"/>
  <c r="B30" i="2"/>
  <c r="Z28" i="2"/>
  <c r="X28" i="2"/>
  <c r="V28" i="2"/>
  <c r="T28" i="2"/>
  <c r="R28" i="2"/>
  <c r="P28" i="2"/>
  <c r="M28" i="2"/>
  <c r="J28" i="2"/>
  <c r="F28" i="2"/>
  <c r="H28" i="2" s="1"/>
  <c r="B28" i="2"/>
  <c r="Z26" i="2"/>
  <c r="X26" i="2"/>
  <c r="V26" i="2"/>
  <c r="T26" i="2"/>
  <c r="R26" i="2"/>
  <c r="P26" i="2"/>
  <c r="M26" i="2"/>
  <c r="J26" i="2"/>
  <c r="F26" i="2"/>
  <c r="H26" i="2" s="1"/>
  <c r="B26" i="2"/>
  <c r="Z24" i="2"/>
  <c r="X24" i="2"/>
  <c r="V24" i="2"/>
  <c r="T24" i="2"/>
  <c r="R24" i="2"/>
  <c r="P24" i="2"/>
  <c r="M24" i="2"/>
  <c r="J24" i="2"/>
  <c r="F24" i="2"/>
  <c r="H24" i="2" s="1"/>
  <c r="B24" i="2"/>
  <c r="Z22" i="2"/>
  <c r="X22" i="2"/>
  <c r="V22" i="2"/>
  <c r="T22" i="2"/>
  <c r="R22" i="2"/>
  <c r="P22" i="2"/>
  <c r="M22" i="2"/>
  <c r="J22" i="2"/>
  <c r="F22" i="2"/>
  <c r="H22" i="2" s="1"/>
  <c r="B22" i="2"/>
  <c r="Z20" i="2"/>
  <c r="X20" i="2"/>
  <c r="V20" i="2"/>
  <c r="T20" i="2"/>
  <c r="R20" i="2"/>
  <c r="P20" i="2"/>
  <c r="M20" i="2"/>
  <c r="J20" i="2"/>
  <c r="F20" i="2"/>
  <c r="H20" i="2" s="1"/>
  <c r="B20" i="2"/>
  <c r="Z18" i="2"/>
  <c r="X18" i="2"/>
  <c r="V18" i="2"/>
  <c r="T18" i="2"/>
  <c r="R18" i="2"/>
  <c r="P18" i="2"/>
  <c r="M18" i="2"/>
  <c r="J18" i="2"/>
  <c r="F18" i="2"/>
  <c r="H18" i="2" s="1"/>
  <c r="B18" i="2"/>
  <c r="Z16" i="2"/>
  <c r="X16" i="2"/>
  <c r="V16" i="2"/>
  <c r="T16" i="2"/>
  <c r="R16" i="2"/>
  <c r="P16" i="2"/>
  <c r="M16" i="2"/>
  <c r="J16" i="2"/>
  <c r="F16" i="2"/>
  <c r="H16" i="2" s="1"/>
  <c r="B16" i="2"/>
  <c r="Z14" i="2"/>
  <c r="X14" i="2"/>
  <c r="V14" i="2"/>
  <c r="T14" i="2"/>
  <c r="R14" i="2"/>
  <c r="P14" i="2"/>
  <c r="M14" i="2"/>
  <c r="J14" i="2"/>
  <c r="F14" i="2"/>
  <c r="H14" i="2" s="1"/>
  <c r="B14" i="2"/>
  <c r="Z12" i="2"/>
  <c r="X12" i="2"/>
  <c r="V12" i="2"/>
  <c r="T12" i="2"/>
  <c r="R12" i="2"/>
  <c r="P12" i="2"/>
  <c r="M12" i="2"/>
  <c r="J12" i="2"/>
  <c r="F12" i="2"/>
  <c r="H12" i="2" s="1"/>
  <c r="B12" i="2"/>
  <c r="Z10" i="2"/>
  <c r="X10" i="2"/>
  <c r="V10" i="2"/>
  <c r="T10" i="2"/>
  <c r="R10" i="2"/>
  <c r="P10" i="2"/>
  <c r="M10" i="2"/>
  <c r="J10" i="2"/>
  <c r="F10" i="2"/>
  <c r="H10" i="2" s="1"/>
  <c r="B10" i="2"/>
  <c r="Z8" i="2"/>
  <c r="X8" i="2"/>
  <c r="V8" i="2"/>
  <c r="T8" i="2"/>
  <c r="R8" i="2"/>
  <c r="P8" i="2"/>
  <c r="M8" i="2"/>
  <c r="J8" i="2"/>
  <c r="F8" i="2"/>
  <c r="H8" i="2" s="1"/>
  <c r="B8" i="2"/>
  <c r="V6" i="2"/>
  <c r="T6" i="2"/>
  <c r="R6" i="2"/>
  <c r="P6" i="2"/>
  <c r="M6" i="2"/>
  <c r="J6" i="2"/>
  <c r="F6" i="2"/>
  <c r="H6" i="2" s="1"/>
  <c r="B6" i="2"/>
  <c r="L4" i="2"/>
  <c r="I4" i="2"/>
  <c r="R4" i="2" s="1"/>
  <c r="G4" i="2"/>
  <c r="G3" i="2"/>
  <c r="J2" i="21"/>
  <c r="F4" i="2"/>
  <c r="H4" i="2" s="1"/>
  <c r="M3" i="2"/>
  <c r="J3" i="2"/>
  <c r="F3" i="2"/>
  <c r="H3" i="2" s="1"/>
  <c r="B2" i="2"/>
  <c r="Q2" i="2"/>
  <c r="U2" i="2"/>
  <c r="W2" i="2"/>
  <c r="X2" i="2"/>
  <c r="M2" i="2"/>
  <c r="T2" i="2"/>
  <c r="Y2" i="2"/>
  <c r="D7" i="17"/>
  <c r="G27" i="17"/>
  <c r="F2" i="2"/>
  <c r="H2" i="2" s="1"/>
  <c r="C28" i="17"/>
  <c r="AK17" i="3" l="1"/>
  <c r="AI17" i="3"/>
  <c r="O26" i="2"/>
  <c r="A31" i="2"/>
  <c r="AG39" i="3" s="1"/>
  <c r="S26" i="2"/>
  <c r="R23" i="2"/>
  <c r="AB26" i="2"/>
  <c r="AB23" i="2"/>
  <c r="AB28" i="2"/>
  <c r="AA23" i="2"/>
  <c r="AE12" i="2"/>
  <c r="AE28" i="2"/>
  <c r="AA25" i="2"/>
  <c r="V23" i="2"/>
  <c r="A33" i="2"/>
  <c r="AG41" i="3" s="1"/>
  <c r="A30" i="2"/>
  <c r="AG38" i="3" s="1"/>
  <c r="AG30" i="3"/>
  <c r="AA30" i="3"/>
  <c r="AF30" i="2"/>
  <c r="AB24" i="2"/>
  <c r="AF9" i="2"/>
  <c r="AF29" i="2"/>
  <c r="AE7" i="2"/>
  <c r="AE31" i="2"/>
  <c r="AA24" i="2"/>
  <c r="AE9" i="2"/>
  <c r="AE33" i="2"/>
  <c r="AG28" i="3"/>
  <c r="AA28" i="3"/>
  <c r="AF10" i="2"/>
  <c r="O23" i="2"/>
  <c r="AF32" i="2"/>
  <c r="AA27" i="2"/>
  <c r="AE32" i="2"/>
  <c r="AA13" i="2"/>
  <c r="O25" i="2"/>
  <c r="R7" i="2"/>
  <c r="AG29" i="3"/>
  <c r="AA29" i="3"/>
  <c r="AB27" i="2"/>
  <c r="AF28" i="2"/>
  <c r="AB25" i="2"/>
  <c r="AA28" i="2"/>
  <c r="AE29" i="2"/>
  <c r="AE10" i="2"/>
  <c r="AA26" i="2"/>
  <c r="AA35" i="3"/>
  <c r="AG35" i="3"/>
  <c r="AG24" i="3"/>
  <c r="AA24" i="3"/>
  <c r="AG25" i="3"/>
  <c r="AA25" i="3"/>
  <c r="AG26" i="3"/>
  <c r="AA26" i="3"/>
  <c r="AG23" i="3"/>
  <c r="AA23" i="3"/>
  <c r="AG22" i="3"/>
  <c r="AA22" i="3"/>
  <c r="AG27" i="3"/>
  <c r="AA27" i="3"/>
  <c r="AB6" i="2"/>
  <c r="AA6" i="2"/>
  <c r="AA5" i="2"/>
  <c r="O4" i="2"/>
  <c r="AA4" i="2"/>
  <c r="AA3" i="2"/>
  <c r="AG33" i="3"/>
  <c r="AA33" i="3"/>
  <c r="Z2" i="2"/>
  <c r="AG83" i="3"/>
  <c r="AA83" i="3"/>
  <c r="AA81" i="3"/>
  <c r="AG81" i="3"/>
  <c r="W3" i="2"/>
  <c r="AE2" i="2"/>
  <c r="AA2" i="2"/>
  <c r="AB12" i="2"/>
  <c r="AG18" i="3"/>
  <c r="AA18" i="3"/>
  <c r="AF11" i="2"/>
  <c r="AA21" i="3"/>
  <c r="AG21" i="3"/>
  <c r="AA20" i="3"/>
  <c r="AG20" i="3"/>
  <c r="AB14" i="2"/>
  <c r="AF14" i="2"/>
  <c r="AF12" i="2"/>
  <c r="AB10" i="2"/>
  <c r="AB7" i="2"/>
  <c r="AF7" i="2"/>
  <c r="AB4" i="2"/>
  <c r="AB3" i="2"/>
  <c r="AF3" i="2"/>
  <c r="AB11" i="2"/>
  <c r="R2" i="2"/>
  <c r="AB8" i="2"/>
  <c r="AB5" i="2"/>
  <c r="AB13" i="2"/>
  <c r="AB2" i="2"/>
  <c r="AF8" i="2"/>
  <c r="AF5" i="2"/>
  <c r="AF13" i="2"/>
  <c r="AF2" i="2"/>
  <c r="AB9" i="2"/>
  <c r="A11" i="2"/>
  <c r="A8" i="2"/>
  <c r="AG16" i="3" s="1"/>
  <c r="A3" i="2"/>
  <c r="A4" i="2"/>
  <c r="AA12" i="3" s="1"/>
  <c r="AA14" i="3"/>
  <c r="AG14" i="3"/>
  <c r="AA15" i="3"/>
  <c r="AG15" i="3"/>
  <c r="AG13" i="3"/>
  <c r="AA13" i="3"/>
  <c r="AG10" i="3"/>
  <c r="AA10" i="3"/>
  <c r="O2" i="2"/>
  <c r="V2" i="2"/>
  <c r="S2" i="2"/>
  <c r="R5" i="2"/>
  <c r="O5" i="2"/>
  <c r="S4" i="2"/>
  <c r="O3" i="2"/>
  <c r="S3" i="2"/>
  <c r="R3" i="2"/>
  <c r="AO13" i="3" l="1"/>
  <c r="AM13" i="3"/>
  <c r="AI10" i="3"/>
  <c r="AK10" i="3"/>
  <c r="AK12" i="3"/>
  <c r="AI12" i="3"/>
  <c r="AK15" i="3"/>
  <c r="AI15" i="3"/>
  <c r="AK20" i="3"/>
  <c r="AI20" i="3"/>
  <c r="AM14" i="3"/>
  <c r="AO14" i="3"/>
  <c r="AO16" i="3"/>
  <c r="AM16" i="3"/>
  <c r="AM18" i="3"/>
  <c r="AO18" i="3"/>
  <c r="AI21" i="3"/>
  <c r="AK21" i="3"/>
  <c r="AA16" i="3"/>
  <c r="AA19" i="3"/>
  <c r="AG19" i="3"/>
  <c r="AO19" i="3" s="1"/>
  <c r="AG12" i="3"/>
  <c r="AA11" i="3"/>
  <c r="AG11" i="3"/>
  <c r="AM11" i="3" s="1"/>
  <c r="AM9" i="3" l="1"/>
  <c r="O9" i="5" s="1"/>
  <c r="AI9" i="3"/>
  <c r="C10" i="5" s="1"/>
  <c r="AK9" i="3"/>
  <c r="AO9" i="3"/>
  <c r="O13" i="5" l="1"/>
  <c r="A19" i="19" s="1"/>
  <c r="O12" i="5"/>
  <c r="O8" i="5"/>
  <c r="A14" i="19" s="1"/>
  <c r="R14" i="5"/>
  <c r="G29" i="17" s="1"/>
  <c r="O10" i="5"/>
  <c r="Q10" i="5" s="1"/>
  <c r="C9" i="5"/>
  <c r="O11" i="5"/>
  <c r="A17" i="19" s="1"/>
  <c r="C8" i="5"/>
  <c r="A2" i="19" s="1"/>
  <c r="C12" i="5"/>
  <c r="D12" i="5" s="1"/>
  <c r="C11" i="5"/>
  <c r="A5" i="19" s="1"/>
  <c r="F14" i="5"/>
  <c r="C29" i="17" s="1"/>
  <c r="C13" i="5"/>
  <c r="E13" i="5" s="1"/>
  <c r="Q12" i="5"/>
  <c r="A18" i="19"/>
  <c r="P12" i="5"/>
  <c r="E11" i="5"/>
  <c r="D11" i="5"/>
  <c r="L14" i="5"/>
  <c r="C30" i="17" s="1"/>
  <c r="I13" i="5"/>
  <c r="I10" i="5"/>
  <c r="I9" i="5"/>
  <c r="I8" i="5"/>
  <c r="I12" i="5"/>
  <c r="I11" i="5"/>
  <c r="U8" i="5"/>
  <c r="U11" i="5"/>
  <c r="U12" i="5"/>
  <c r="U10" i="5"/>
  <c r="U13" i="5"/>
  <c r="U9" i="5"/>
  <c r="X14" i="5"/>
  <c r="G30" i="17" s="1"/>
  <c r="Q9" i="5"/>
  <c r="A15" i="19"/>
  <c r="P9" i="5"/>
  <c r="E9" i="5"/>
  <c r="A3" i="19"/>
  <c r="D9" i="5"/>
  <c r="E10" i="5"/>
  <c r="A4" i="19"/>
  <c r="D10" i="5"/>
  <c r="E8" i="5" l="1"/>
  <c r="Q8" i="5"/>
  <c r="D8" i="5"/>
  <c r="I2" i="19" s="1"/>
  <c r="A7" i="19"/>
  <c r="D7" i="19" s="1"/>
  <c r="Q11" i="5"/>
  <c r="P13" i="5"/>
  <c r="Q13" i="5"/>
  <c r="P10" i="5"/>
  <c r="P8" i="5"/>
  <c r="I14" i="19" s="1"/>
  <c r="P11" i="5"/>
  <c r="A16" i="19"/>
  <c r="B16" i="19" s="1"/>
  <c r="E12" i="5"/>
  <c r="A6" i="19"/>
  <c r="J6" i="19" s="1"/>
  <c r="D13" i="5"/>
  <c r="M3" i="19"/>
  <c r="J3" i="19"/>
  <c r="B3" i="19"/>
  <c r="K3" i="19"/>
  <c r="L3" i="19"/>
  <c r="I3" i="19"/>
  <c r="C3" i="19"/>
  <c r="D3" i="19"/>
  <c r="H3" i="19"/>
  <c r="L7" i="19"/>
  <c r="W9" i="5"/>
  <c r="A21" i="19"/>
  <c r="V9" i="5"/>
  <c r="K8" i="5"/>
  <c r="J8" i="5"/>
  <c r="A8" i="19"/>
  <c r="J2" i="19"/>
  <c r="M2" i="19"/>
  <c r="L2" i="19"/>
  <c r="B2" i="19"/>
  <c r="K2" i="19"/>
  <c r="D2" i="19"/>
  <c r="C2" i="19"/>
  <c r="H2" i="19"/>
  <c r="W13" i="5"/>
  <c r="A25" i="19"/>
  <c r="V13" i="5"/>
  <c r="W8" i="5"/>
  <c r="V8" i="5"/>
  <c r="A20" i="19"/>
  <c r="K9" i="5"/>
  <c r="A9" i="19"/>
  <c r="J9" i="5"/>
  <c r="F101" i="3"/>
  <c r="C34" i="17" s="1"/>
  <c r="G34" i="17" s="1"/>
  <c r="G36" i="17" s="1"/>
  <c r="K11" i="5"/>
  <c r="J11" i="5"/>
  <c r="A11" i="19"/>
  <c r="B19" i="19"/>
  <c r="J19" i="19"/>
  <c r="C19" i="19"/>
  <c r="K19" i="19"/>
  <c r="L19" i="19"/>
  <c r="M19" i="19"/>
  <c r="D19" i="19"/>
  <c r="I19" i="19"/>
  <c r="H19" i="19"/>
  <c r="J4" i="19"/>
  <c r="K4" i="19"/>
  <c r="L4" i="19"/>
  <c r="B4" i="19"/>
  <c r="M4" i="19"/>
  <c r="I4" i="19"/>
  <c r="C4" i="19"/>
  <c r="D4" i="19"/>
  <c r="H4" i="19"/>
  <c r="L17" i="19"/>
  <c r="J17" i="19"/>
  <c r="B17" i="19"/>
  <c r="M17" i="19"/>
  <c r="K17" i="19"/>
  <c r="D17" i="19"/>
  <c r="C17" i="19"/>
  <c r="I17" i="19"/>
  <c r="H17" i="19"/>
  <c r="W10" i="5"/>
  <c r="V10" i="5"/>
  <c r="A22" i="19"/>
  <c r="K10" i="5"/>
  <c r="A10" i="19"/>
  <c r="J10" i="5"/>
  <c r="L16" i="19"/>
  <c r="M16" i="19"/>
  <c r="K16" i="19"/>
  <c r="D16" i="19"/>
  <c r="C16" i="19"/>
  <c r="K15" i="19"/>
  <c r="J15" i="19"/>
  <c r="L15" i="19"/>
  <c r="M15" i="19"/>
  <c r="B15" i="19"/>
  <c r="C15" i="19"/>
  <c r="I15" i="19"/>
  <c r="D15" i="19"/>
  <c r="H15" i="19"/>
  <c r="W12" i="5"/>
  <c r="A24" i="19"/>
  <c r="V12" i="5"/>
  <c r="K12" i="5"/>
  <c r="A12" i="19"/>
  <c r="J12" i="5"/>
  <c r="K13" i="5"/>
  <c r="J13" i="5"/>
  <c r="A13" i="19"/>
  <c r="M5" i="19"/>
  <c r="J5" i="19"/>
  <c r="B5" i="19"/>
  <c r="K5" i="19"/>
  <c r="L5" i="19"/>
  <c r="C5" i="19"/>
  <c r="D5" i="19"/>
  <c r="I5" i="19"/>
  <c r="H5" i="19"/>
  <c r="J14" i="19"/>
  <c r="M14" i="19"/>
  <c r="B14" i="19"/>
  <c r="L14" i="19"/>
  <c r="K14" i="19"/>
  <c r="C14" i="19"/>
  <c r="D14" i="19"/>
  <c r="H14" i="19"/>
  <c r="W11" i="5"/>
  <c r="V11" i="5"/>
  <c r="A23" i="19"/>
  <c r="J18" i="19"/>
  <c r="K18" i="19"/>
  <c r="M18" i="19"/>
  <c r="B18" i="19"/>
  <c r="L18" i="19"/>
  <c r="C18" i="19"/>
  <c r="D18" i="19"/>
  <c r="I18" i="19"/>
  <c r="H18" i="19"/>
  <c r="I16" i="19" l="1"/>
  <c r="H7" i="19"/>
  <c r="J7" i="19"/>
  <c r="I7" i="19"/>
  <c r="C7" i="19"/>
  <c r="H16" i="19"/>
  <c r="J16" i="19"/>
  <c r="K7" i="19"/>
  <c r="M7" i="19"/>
  <c r="B7" i="19"/>
  <c r="I6" i="19"/>
  <c r="C6" i="19"/>
  <c r="M6" i="19"/>
  <c r="K6" i="19"/>
  <c r="B6" i="19"/>
  <c r="D6" i="19"/>
  <c r="H6" i="19"/>
  <c r="L6" i="19"/>
  <c r="B22" i="19"/>
  <c r="L22" i="19"/>
  <c r="J22" i="19"/>
  <c r="K22" i="19"/>
  <c r="M22" i="19"/>
  <c r="D22" i="19"/>
  <c r="C22" i="19"/>
  <c r="I22" i="19"/>
  <c r="H22" i="19"/>
  <c r="K8" i="19"/>
  <c r="J8" i="19"/>
  <c r="M8" i="19"/>
  <c r="L8" i="19"/>
  <c r="B8" i="19"/>
  <c r="D8" i="19"/>
  <c r="I8" i="19"/>
  <c r="C8" i="19"/>
  <c r="H8" i="19"/>
  <c r="J21" i="19"/>
  <c r="K21" i="19"/>
  <c r="M21" i="19"/>
  <c r="B21" i="19"/>
  <c r="L21" i="19"/>
  <c r="I21" i="19"/>
  <c r="C21" i="19"/>
  <c r="D21" i="19"/>
  <c r="H21" i="19"/>
  <c r="K20" i="19"/>
  <c r="M20" i="19"/>
  <c r="L20" i="19"/>
  <c r="B20" i="19"/>
  <c r="J20" i="19"/>
  <c r="I20" i="19"/>
  <c r="C20" i="19"/>
  <c r="D20" i="19"/>
  <c r="H20" i="19"/>
  <c r="L25" i="19"/>
  <c r="J25" i="19"/>
  <c r="K25" i="19"/>
  <c r="M25" i="19"/>
  <c r="B25" i="19"/>
  <c r="C25" i="19"/>
  <c r="D25" i="19"/>
  <c r="I25" i="19"/>
  <c r="H25" i="19"/>
  <c r="M24" i="19"/>
  <c r="L24" i="19"/>
  <c r="B24" i="19"/>
  <c r="K24" i="19"/>
  <c r="J24" i="19"/>
  <c r="I24" i="19"/>
  <c r="D24" i="19"/>
  <c r="C24" i="19"/>
  <c r="H24" i="19"/>
  <c r="K13" i="19"/>
  <c r="J13" i="19"/>
  <c r="D13" i="19"/>
  <c r="C13" i="19"/>
  <c r="L13" i="19"/>
  <c r="B13" i="19"/>
  <c r="M13" i="19"/>
  <c r="I13" i="19"/>
  <c r="H13" i="19"/>
  <c r="M12" i="19"/>
  <c r="K12" i="19"/>
  <c r="D12" i="19"/>
  <c r="C12" i="19"/>
  <c r="L12" i="19"/>
  <c r="J12" i="19"/>
  <c r="B12" i="19"/>
  <c r="I12" i="19"/>
  <c r="H12" i="19"/>
  <c r="J10" i="19"/>
  <c r="M10" i="19"/>
  <c r="B10" i="19"/>
  <c r="K10" i="19"/>
  <c r="L10" i="19"/>
  <c r="C10" i="19"/>
  <c r="I10" i="19"/>
  <c r="D10" i="19"/>
  <c r="H10" i="19"/>
  <c r="K11" i="19"/>
  <c r="B11" i="19"/>
  <c r="L11" i="19"/>
  <c r="J11" i="19"/>
  <c r="M11" i="19"/>
  <c r="I11" i="19"/>
  <c r="C11" i="19"/>
  <c r="D11" i="19"/>
  <c r="H11" i="19"/>
  <c r="M23" i="19"/>
  <c r="L23" i="19"/>
  <c r="K23" i="19"/>
  <c r="J23" i="19"/>
  <c r="B23" i="19"/>
  <c r="D23" i="19"/>
  <c r="I23" i="19"/>
  <c r="C23" i="19"/>
  <c r="H23" i="19"/>
  <c r="K9" i="19"/>
  <c r="B9" i="19"/>
  <c r="L9" i="19"/>
  <c r="M9" i="19"/>
  <c r="J9" i="19"/>
  <c r="C9" i="19"/>
  <c r="D9" i="19"/>
  <c r="I9" i="19"/>
  <c r="H9" i="19"/>
</calcChain>
</file>

<file path=xl/comments1.xml><?xml version="1.0" encoding="utf-8"?>
<comments xmlns="http://schemas.openxmlformats.org/spreadsheetml/2006/main">
  <authors>
    <author>KATSUMI</author>
  </authors>
  <commentList>
    <comment ref="D3" authorId="0" shapeId="0">
      <text>
        <r>
          <rPr>
            <b/>
            <sz val="14"/>
            <color indexed="81"/>
            <rFont val="ＭＳ Ｐゴシック"/>
            <family val="3"/>
            <charset val="128"/>
          </rPr>
          <t xml:space="preserve">団体名の一部を入力しないとリスト表示されません
</t>
        </r>
      </text>
    </comment>
    <comment ref="D9" authorId="0" shapeId="0">
      <text>
        <r>
          <rPr>
            <b/>
            <sz val="14"/>
            <color indexed="81"/>
            <rFont val="ＭＳ Ｐゴシック"/>
            <family val="3"/>
            <charset val="128"/>
          </rPr>
          <t>プログラム購入部数を入力してください。</t>
        </r>
      </text>
    </comment>
  </commentList>
</comments>
</file>

<file path=xl/comments2.xml><?xml version="1.0" encoding="utf-8"?>
<comments xmlns="http://schemas.openxmlformats.org/spreadsheetml/2006/main">
  <authors>
    <author>fumiaki</author>
  </authors>
  <commentList>
    <comment ref="N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O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N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O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E10" authorId="0" shapeId="0">
      <text>
        <r>
          <rPr>
            <b/>
            <sz val="9"/>
            <color indexed="81"/>
            <rFont val="ＭＳ ゴシック"/>
            <family val="3"/>
            <charset val="128"/>
          </rPr>
          <t>入力の必要はありません</t>
        </r>
      </text>
    </comment>
    <comment ref="I1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List>
</comments>
</file>

<file path=xl/sharedStrings.xml><?xml version="1.0" encoding="utf-8"?>
<sst xmlns="http://schemas.openxmlformats.org/spreadsheetml/2006/main" count="1048" uniqueCount="685">
  <si>
    <t>ﾅﾝﾊﾞｰ</t>
    <phoneticPr fontId="3"/>
  </si>
  <si>
    <t>学年</t>
    <rPh sb="0" eb="2">
      <t>ガクネン</t>
    </rPh>
    <phoneticPr fontId="3"/>
  </si>
  <si>
    <t>男</t>
    <rPh sb="0" eb="1">
      <t>オトコ</t>
    </rPh>
    <phoneticPr fontId="3"/>
  </si>
  <si>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</si>
  <si>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</si>
  <si>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</si>
  <si>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</si>
  <si>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</si>
  <si>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</si>
  <si>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</si>
  <si>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</si>
  <si>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</si>
  <si>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</si>
  <si>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</si>
  <si>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</si>
  <si>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</si>
  <si>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</si>
  <si>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</si>
  <si>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</si>
  <si>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</si>
  <si>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</si>
  <si>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</si>
  <si>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</si>
  <si>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</si>
  <si>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</si>
  <si>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</si>
  <si>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</si>
  <si>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</si>
  <si>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</si>
  <si>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</si>
  <si>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</si>
  <si>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</si>
  <si>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</si>
  <si>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</si>
  <si>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</si>
  <si>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</si>
  <si>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</si>
  <si>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連絡先電話番号</t>
    <rPh sb="0" eb="3">
      <t>レンラクサキ</t>
    </rPh>
    <rPh sb="3" eb="5">
      <t>デンワ</t>
    </rPh>
    <rPh sb="5" eb="7">
      <t>バンゴウ</t>
    </rPh>
    <phoneticPr fontId="3"/>
  </si>
  <si>
    <t>性別</t>
    <rPh sb="0" eb="2">
      <t>セイベツ</t>
    </rPh>
    <phoneticPr fontId="3"/>
  </si>
  <si>
    <t>学年</t>
    <rPh sb="0" eb="2">
      <t>ガクネン</t>
    </rPh>
    <phoneticPr fontId="3"/>
  </si>
  <si>
    <t>記録</t>
    <rPh sb="0" eb="2">
      <t>キロク</t>
    </rPh>
    <phoneticPr fontId="3"/>
  </si>
  <si>
    <t>種目１</t>
    <rPh sb="0" eb="2">
      <t>シュモク</t>
    </rPh>
    <phoneticPr fontId="3"/>
  </si>
  <si>
    <t>記録１</t>
    <rPh sb="0" eb="2">
      <t>キロク</t>
    </rPh>
    <phoneticPr fontId="3"/>
  </si>
  <si>
    <t>例</t>
    <rPh sb="0" eb="1">
      <t>レイ</t>
    </rPh>
    <phoneticPr fontId="3"/>
  </si>
  <si>
    <t>西三　太郎</t>
    <rPh sb="0" eb="1">
      <t>セイ</t>
    </rPh>
    <rPh sb="1" eb="2">
      <t>サン</t>
    </rPh>
    <rPh sb="3" eb="5">
      <t>タロウ</t>
    </rPh>
    <phoneticPr fontId="3"/>
  </si>
  <si>
    <t>4X100mR</t>
    <phoneticPr fontId="3"/>
  </si>
  <si>
    <t>4X400mR</t>
    <phoneticPr fontId="3"/>
  </si>
  <si>
    <t>氏　名</t>
    <rPh sb="0" eb="1">
      <t>シ</t>
    </rPh>
    <rPh sb="2" eb="3">
      <t>メイ</t>
    </rPh>
    <phoneticPr fontId="3"/>
  </si>
  <si>
    <t>A4サイズ</t>
    <phoneticPr fontId="7"/>
  </si>
  <si>
    <t>男　　　子</t>
    <rPh sb="0" eb="1">
      <t>オトコ</t>
    </rPh>
    <rPh sb="4" eb="5">
      <t>コ</t>
    </rPh>
    <phoneticPr fontId="7"/>
  </si>
  <si>
    <t>女　　　子</t>
    <rPh sb="0" eb="1">
      <t>オンナ</t>
    </rPh>
    <rPh sb="4" eb="5">
      <t>コ</t>
    </rPh>
    <phoneticPr fontId="7"/>
  </si>
  <si>
    <t>種　　目</t>
    <rPh sb="0" eb="1">
      <t>タネ</t>
    </rPh>
    <rPh sb="3" eb="4">
      <t>メ</t>
    </rPh>
    <phoneticPr fontId="7"/>
  </si>
  <si>
    <t>申込数</t>
    <rPh sb="0" eb="2">
      <t>モウシコミ</t>
    </rPh>
    <rPh sb="2" eb="3">
      <t>スウ</t>
    </rPh>
    <phoneticPr fontId="7"/>
  </si>
  <si>
    <t>種　　　目</t>
    <rPh sb="0" eb="1">
      <t>タネ</t>
    </rPh>
    <rPh sb="4" eb="5">
      <t>メ</t>
    </rPh>
    <phoneticPr fontId="7"/>
  </si>
  <si>
    <t>男種目</t>
    <rPh sb="0" eb="3">
      <t>オトコシュモク</t>
    </rPh>
    <phoneticPr fontId="7"/>
  </si>
  <si>
    <t>女種目</t>
    <rPh sb="0" eb="1">
      <t>オンナ</t>
    </rPh>
    <rPh sb="1" eb="3">
      <t>シュモク</t>
    </rPh>
    <phoneticPr fontId="7"/>
  </si>
  <si>
    <t>４×１００ｍＲ</t>
    <phoneticPr fontId="7"/>
  </si>
  <si>
    <t>４×４００ｍＲ</t>
    <phoneticPr fontId="7"/>
  </si>
  <si>
    <t>種目別申込人数一覧表</t>
    <rPh sb="0" eb="1">
      <t>タネ</t>
    </rPh>
    <rPh sb="1" eb="2">
      <t>メ</t>
    </rPh>
    <rPh sb="2" eb="3">
      <t>ベツ</t>
    </rPh>
    <rPh sb="3" eb="4">
      <t>サル</t>
    </rPh>
    <rPh sb="4" eb="5">
      <t>コミ</t>
    </rPh>
    <rPh sb="5" eb="6">
      <t>ジン</t>
    </rPh>
    <rPh sb="6" eb="7">
      <t>カズ</t>
    </rPh>
    <rPh sb="7" eb="8">
      <t>イチ</t>
    </rPh>
    <rPh sb="8" eb="9">
      <t>ラン</t>
    </rPh>
    <rPh sb="9" eb="10">
      <t>ヒョウ</t>
    </rPh>
    <phoneticPr fontId="7"/>
  </si>
  <si>
    <t>女</t>
    <rPh sb="0" eb="1">
      <t>オンナ</t>
    </rPh>
    <phoneticPr fontId="3"/>
  </si>
  <si>
    <t>男</t>
    <rPh sb="0" eb="1">
      <t>オトコ</t>
    </rPh>
    <phoneticPr fontId="3"/>
  </si>
  <si>
    <t>○</t>
    <phoneticPr fontId="3"/>
  </si>
  <si>
    <t>大会名</t>
    <rPh sb="0" eb="2">
      <t>タイカイ</t>
    </rPh>
    <rPh sb="2" eb="3">
      <t>メイ</t>
    </rPh>
    <phoneticPr fontId="3"/>
  </si>
  <si>
    <t>チームNO</t>
  </si>
  <si>
    <t>所属コード</t>
  </si>
  <si>
    <t>チーム名</t>
  </si>
  <si>
    <t>チーム名カナ</t>
  </si>
  <si>
    <t>チーム名略称</t>
  </si>
  <si>
    <t>チーム正式名称</t>
  </si>
  <si>
    <t>ID</t>
  </si>
  <si>
    <t>参加競技-競技コード</t>
  </si>
  <si>
    <t>参加競技-自己記録</t>
  </si>
  <si>
    <t>参加競技-オープン参加FLG</t>
  </si>
  <si>
    <t>参加競技-記録FLG</t>
  </si>
  <si>
    <t>ﾅﾝﾊﾞｰ</t>
    <phoneticPr fontId="3"/>
  </si>
  <si>
    <t>申込チーム数</t>
    <rPh sb="0" eb="2">
      <t>モウシコミ</t>
    </rPh>
    <rPh sb="5" eb="6">
      <t>スウ</t>
    </rPh>
    <phoneticPr fontId="3"/>
  </si>
  <si>
    <t>②選手情報入力</t>
    <rPh sb="1" eb="3">
      <t>センシュ</t>
    </rPh>
    <rPh sb="3" eb="5">
      <t>ジョウホウ</t>
    </rPh>
    <rPh sb="5" eb="7">
      <t>ニュウリョク</t>
    </rPh>
    <phoneticPr fontId="3"/>
  </si>
  <si>
    <t>④種目別人数一覧表</t>
    <rPh sb="1" eb="4">
      <t>シュモクベツ</t>
    </rPh>
    <rPh sb="4" eb="6">
      <t>ニンズウ</t>
    </rPh>
    <rPh sb="6" eb="8">
      <t>イチラン</t>
    </rPh>
    <rPh sb="8" eb="9">
      <t>ヒョウ</t>
    </rPh>
    <phoneticPr fontId="3"/>
  </si>
  <si>
    <t>※種目数・参加料等を確認してから印刷をしてください。</t>
    <rPh sb="1" eb="3">
      <t>シュモク</t>
    </rPh>
    <rPh sb="3" eb="4">
      <t>スウ</t>
    </rPh>
    <rPh sb="5" eb="8">
      <t>サンカリョウ</t>
    </rPh>
    <rPh sb="8" eb="9">
      <t>トウ</t>
    </rPh>
    <rPh sb="10" eb="12">
      <t>カクニン</t>
    </rPh>
    <rPh sb="16" eb="18">
      <t>インサツ</t>
    </rPh>
    <phoneticPr fontId="3"/>
  </si>
  <si>
    <t xml:space="preserve">チーム名 </t>
    <rPh sb="3" eb="4">
      <t>メイ</t>
    </rPh>
    <phoneticPr fontId="3"/>
  </si>
  <si>
    <t>54秒23</t>
    <rPh sb="2" eb="3">
      <t>ビョウ</t>
    </rPh>
    <phoneticPr fontId="3"/>
  </si>
  <si>
    <t>↓</t>
    <phoneticPr fontId="3"/>
  </si>
  <si>
    <t xml:space="preserve">１ </t>
    <phoneticPr fontId="3"/>
  </si>
  <si>
    <t xml:space="preserve">３ </t>
    <phoneticPr fontId="3"/>
  </si>
  <si>
    <t>期　日</t>
    <rPh sb="0" eb="1">
      <t>キ</t>
    </rPh>
    <rPh sb="2" eb="3">
      <t>ヒ</t>
    </rPh>
    <phoneticPr fontId="3"/>
  </si>
  <si>
    <t>会　場</t>
    <rPh sb="0" eb="1">
      <t>カイ</t>
    </rPh>
    <rPh sb="2" eb="3">
      <t>バ</t>
    </rPh>
    <phoneticPr fontId="3"/>
  </si>
  <si>
    <t>　　②選手情報の入力</t>
    <rPh sb="3" eb="5">
      <t>センシュ</t>
    </rPh>
    <rPh sb="5" eb="7">
      <t>ジョウホウ</t>
    </rPh>
    <rPh sb="8" eb="10">
      <t>ニュウリョク</t>
    </rPh>
    <phoneticPr fontId="3"/>
  </si>
  <si>
    <t>送付先</t>
    <rPh sb="0" eb="2">
      <t>ソウフ</t>
    </rPh>
    <rPh sb="2" eb="3">
      <t>サキ</t>
    </rPh>
    <phoneticPr fontId="3"/>
  </si>
  <si>
    <t>　★問い合わせ先</t>
    <rPh sb="2" eb="3">
      <t>ト</t>
    </rPh>
    <rPh sb="4" eb="5">
      <t>ア</t>
    </rPh>
    <rPh sb="7" eb="8">
      <t>サキ</t>
    </rPh>
    <phoneticPr fontId="3"/>
  </si>
  <si>
    <t>　★データ入力前にこのページの内容を必ずお読みください。</t>
    <rPh sb="5" eb="7">
      <t>ニュウリョク</t>
    </rPh>
    <rPh sb="7" eb="8">
      <t>マエ</t>
    </rPh>
    <rPh sb="15" eb="17">
      <t>ナイヨウ</t>
    </rPh>
    <rPh sb="18" eb="19">
      <t>カナラ</t>
    </rPh>
    <rPh sb="21" eb="22">
      <t>ヨ</t>
    </rPh>
    <phoneticPr fontId="3"/>
  </si>
  <si>
    <t>12秒00</t>
    <rPh sb="2" eb="3">
      <t>ビョウ</t>
    </rPh>
    <phoneticPr fontId="3"/>
  </si>
  <si>
    <t>　　 のときは整数で表示されます。</t>
    <rPh sb="7" eb="9">
      <t>セイスウ</t>
    </rPh>
    <rPh sb="10" eb="12">
      <t>ヒョウジ</t>
    </rPh>
    <phoneticPr fontId="3"/>
  </si>
  <si>
    <t>大会要項（出場制限等）をよく読んで入力してください。</t>
    <rPh sb="0" eb="2">
      <t>タイカイ</t>
    </rPh>
    <rPh sb="2" eb="4">
      <t>ヨウコウ</t>
    </rPh>
    <rPh sb="5" eb="7">
      <t>シュツジョウ</t>
    </rPh>
    <rPh sb="7" eb="9">
      <t>セイゲン</t>
    </rPh>
    <rPh sb="9" eb="10">
      <t>トウ</t>
    </rPh>
    <rPh sb="14" eb="15">
      <t>ヨ</t>
    </rPh>
    <rPh sb="17" eb="19">
      <t>ニュウリョク</t>
    </rPh>
    <phoneticPr fontId="3"/>
  </si>
  <si>
    <t>　　なっていることを確認してください。</t>
    <rPh sb="10" eb="12">
      <t>カクニン</t>
    </rPh>
    <phoneticPr fontId="3"/>
  </si>
  <si>
    <t>←入力</t>
    <rPh sb="1" eb="3">
      <t>ニュウリョク</t>
    </rPh>
    <phoneticPr fontId="3"/>
  </si>
  <si>
    <t>　　※リレーに出場する選手は、リレー種目の欄へ「○」を入力してください。</t>
    <rPh sb="7" eb="9">
      <t>シュツジョウ</t>
    </rPh>
    <rPh sb="11" eb="13">
      <t>センシュ</t>
    </rPh>
    <rPh sb="18" eb="20">
      <t>シュモク</t>
    </rPh>
    <rPh sb="21" eb="22">
      <t>ラン</t>
    </rPh>
    <rPh sb="27" eb="29">
      <t>ニュウリョク</t>
    </rPh>
    <phoneticPr fontId="3"/>
  </si>
  <si>
    <t>○</t>
    <phoneticPr fontId="3"/>
  </si>
  <si>
    <t>男100m</t>
    <rPh sb="0" eb="1">
      <t>ダン</t>
    </rPh>
    <phoneticPr fontId="3"/>
  </si>
  <si>
    <t>★記録がない場合は空欄にしてください。</t>
    <rPh sb="1" eb="3">
      <t>キロク</t>
    </rPh>
    <rPh sb="6" eb="8">
      <t>バアイ</t>
    </rPh>
    <rPh sb="9" eb="11">
      <t>クウラン</t>
    </rPh>
    <phoneticPr fontId="3"/>
  </si>
  <si>
    <r>
      <t>　　※</t>
    </r>
    <r>
      <rPr>
        <b/>
        <u/>
        <sz val="11"/>
        <color indexed="8"/>
        <rFont val="ＭＳ 明朝"/>
        <family val="1"/>
        <charset val="128"/>
      </rPr>
      <t>入力は、男子を先に入力し、続けて女子を入力してください。</t>
    </r>
    <rPh sb="3" eb="5">
      <t>ニュウリョク</t>
    </rPh>
    <rPh sb="7" eb="9">
      <t>ダンシ</t>
    </rPh>
    <rPh sb="10" eb="11">
      <t>サキ</t>
    </rPh>
    <rPh sb="12" eb="14">
      <t>ニュウリョク</t>
    </rPh>
    <rPh sb="16" eb="17">
      <t>ツヅ</t>
    </rPh>
    <rPh sb="19" eb="21">
      <t>ジョシ</t>
    </rPh>
    <rPh sb="22" eb="24">
      <t>ニュウリョク</t>
    </rPh>
    <phoneticPr fontId="3"/>
  </si>
  <si>
    <t>　・参加選手のナンバー、氏名、性別、学年、申込種目、記録を入力してください。</t>
    <rPh sb="2" eb="4">
      <t>サンカ</t>
    </rPh>
    <rPh sb="4" eb="6">
      <t>センシュ</t>
    </rPh>
    <rPh sb="12" eb="14">
      <t>シメイ</t>
    </rPh>
    <rPh sb="15" eb="17">
      <t>セイベツ</t>
    </rPh>
    <rPh sb="18" eb="20">
      <t>ガクネン</t>
    </rPh>
    <rPh sb="21" eb="23">
      <t>モウシコミ</t>
    </rPh>
    <rPh sb="23" eb="25">
      <t>シュモク</t>
    </rPh>
    <rPh sb="26" eb="28">
      <t>キロク</t>
    </rPh>
    <rPh sb="29" eb="31">
      <t>ニュウリョク</t>
    </rPh>
    <phoneticPr fontId="3"/>
  </si>
  <si>
    <t>Ord</t>
    <phoneticPr fontId="3"/>
  </si>
  <si>
    <r>
      <t>　　※</t>
    </r>
    <r>
      <rPr>
        <b/>
        <sz val="11"/>
        <color indexed="10"/>
        <rFont val="ＭＳ ゴシック"/>
        <family val="3"/>
        <charset val="128"/>
      </rPr>
      <t>記録は、次のとおり入力してください。</t>
    </r>
    <rPh sb="3" eb="5">
      <t>キロク</t>
    </rPh>
    <rPh sb="7" eb="8">
      <t>ツギ</t>
    </rPh>
    <rPh sb="12" eb="14">
      <t>ニュウリョク</t>
    </rPh>
    <phoneticPr fontId="3"/>
  </si>
  <si>
    <t>4分07秒00</t>
    <rPh sb="1" eb="2">
      <t>フン</t>
    </rPh>
    <rPh sb="4" eb="5">
      <t>ビョウ</t>
    </rPh>
    <phoneticPr fontId="3"/>
  </si>
  <si>
    <t>4.07.00</t>
    <phoneticPr fontId="3"/>
  </si>
  <si>
    <t>氏　名</t>
    <rPh sb="0" eb="1">
      <t>シ</t>
    </rPh>
    <rPh sb="2" eb="3">
      <t>メイ</t>
    </rPh>
    <phoneticPr fontId="3"/>
  </si>
  <si>
    <t>このファイルの内容は、プログラム編成及び作成、記録処理、その他競技会運営の目的で使用します。</t>
    <rPh sb="7" eb="9">
      <t>ナイヨウ</t>
    </rPh>
    <rPh sb="16" eb="18">
      <t>ヘンセイ</t>
    </rPh>
    <rPh sb="18" eb="19">
      <t>オヨ</t>
    </rPh>
    <rPh sb="20" eb="22">
      <t>サクセイ</t>
    </rPh>
    <rPh sb="23" eb="25">
      <t>キロク</t>
    </rPh>
    <rPh sb="25" eb="27">
      <t>ショリ</t>
    </rPh>
    <rPh sb="30" eb="31">
      <t>タ</t>
    </rPh>
    <rPh sb="31" eb="34">
      <t>キョウギカイ</t>
    </rPh>
    <rPh sb="34" eb="36">
      <t>ウンエイ</t>
    </rPh>
    <rPh sb="37" eb="39">
      <t>モクテキ</t>
    </rPh>
    <rPh sb="40" eb="42">
      <t>シヨウ</t>
    </rPh>
    <phoneticPr fontId="3"/>
  </si>
  <si>
    <t>　＜注意事項等＞</t>
    <rPh sb="2" eb="4">
      <t>チュウイ</t>
    </rPh>
    <rPh sb="4" eb="6">
      <t>ジコウ</t>
    </rPh>
    <rPh sb="6" eb="7">
      <t>トウ</t>
    </rPh>
    <phoneticPr fontId="3"/>
  </si>
  <si>
    <t>　 ※記録が１分未満で、10分の1以下が「00」</t>
    <rPh sb="3" eb="5">
      <t>キロク</t>
    </rPh>
    <rPh sb="7" eb="8">
      <t>フン</t>
    </rPh>
    <rPh sb="8" eb="10">
      <t>ミマン</t>
    </rPh>
    <rPh sb="14" eb="15">
      <t>ブン</t>
    </rPh>
    <rPh sb="17" eb="19">
      <t>イカ</t>
    </rPh>
    <phoneticPr fontId="3"/>
  </si>
  <si>
    <t>例１</t>
    <rPh sb="0" eb="1">
      <t>レイ</t>
    </rPh>
    <phoneticPr fontId="3"/>
  </si>
  <si>
    <t>例２</t>
    <rPh sb="0" eb="1">
      <t>レイ</t>
    </rPh>
    <phoneticPr fontId="3"/>
  </si>
  <si>
    <t>例３</t>
    <rPh sb="0" eb="1">
      <t>レイ</t>
    </rPh>
    <phoneticPr fontId="3"/>
  </si>
  <si>
    <t>ナンバー・氏名・種目等、入力間違いのないようにお願いします。</t>
    <rPh sb="5" eb="7">
      <t>シメイ</t>
    </rPh>
    <rPh sb="8" eb="10">
      <t>シュモク</t>
    </rPh>
    <rPh sb="10" eb="11">
      <t>トウ</t>
    </rPh>
    <rPh sb="12" eb="14">
      <t>ニュウリョク</t>
    </rPh>
    <rPh sb="14" eb="16">
      <t>マチガ</t>
    </rPh>
    <rPh sb="24" eb="25">
      <t>ネガ</t>
    </rPh>
    <phoneticPr fontId="3"/>
  </si>
  <si>
    <t>ｾｲｻﾝ ﾀﾛｳ</t>
    <phoneticPr fontId="3"/>
  </si>
  <si>
    <t>ﾌﾘｶﾞﾅ</t>
    <phoneticPr fontId="3"/>
  </si>
  <si>
    <t>種目</t>
    <rPh sb="0" eb="2">
      <t>シュモク</t>
    </rPh>
    <phoneticPr fontId="41"/>
  </si>
  <si>
    <t>ﾅﾝﾊﾞｰ</t>
    <phoneticPr fontId="3"/>
  </si>
  <si>
    <t>男4X100mR</t>
    <rPh sb="0" eb="1">
      <t>オトコ</t>
    </rPh>
    <phoneticPr fontId="41"/>
  </si>
  <si>
    <t>男4X400mR</t>
    <rPh sb="0" eb="1">
      <t>オトコ</t>
    </rPh>
    <phoneticPr fontId="41"/>
  </si>
  <si>
    <t>男4X100mR</t>
    <rPh sb="0" eb="1">
      <t>オトコ</t>
    </rPh>
    <phoneticPr fontId="3"/>
  </si>
  <si>
    <t>男4X400mR</t>
    <rPh sb="0" eb="1">
      <t>オトコ</t>
    </rPh>
    <phoneticPr fontId="3"/>
  </si>
  <si>
    <t>女4X100mR</t>
    <phoneticPr fontId="3"/>
  </si>
  <si>
    <t>女4X400mR</t>
    <phoneticPr fontId="3"/>
  </si>
  <si>
    <t>男子</t>
    <rPh sb="0" eb="2">
      <t>ダンシ</t>
    </rPh>
    <phoneticPr fontId="41"/>
  </si>
  <si>
    <t>女子</t>
    <rPh sb="0" eb="2">
      <t>ジョシ</t>
    </rPh>
    <phoneticPr fontId="41"/>
  </si>
  <si>
    <t>リレー</t>
    <phoneticPr fontId="41"/>
  </si>
  <si>
    <t>種目</t>
    <rPh sb="0" eb="2">
      <t>シュモク</t>
    </rPh>
    <phoneticPr fontId="41"/>
  </si>
  <si>
    <t>No</t>
    <phoneticPr fontId="41"/>
  </si>
  <si>
    <t>FLAG</t>
    <phoneticPr fontId="41"/>
  </si>
  <si>
    <t>記録</t>
    <rPh sb="0" eb="2">
      <t>キロク</t>
    </rPh>
    <phoneticPr fontId="41"/>
  </si>
  <si>
    <r>
      <t xml:space="preserve">氏　名
</t>
    </r>
    <r>
      <rPr>
        <b/>
        <sz val="8"/>
        <color indexed="10"/>
        <rFont val="ＭＳ 明朝"/>
        <family val="1"/>
        <charset val="128"/>
      </rPr>
      <t>姓と名の間に
全角ｽﾍﾟｰｽ1つ</t>
    </r>
    <rPh sb="0" eb="1">
      <t>シ</t>
    </rPh>
    <rPh sb="2" eb="3">
      <t>メイ</t>
    </rPh>
    <rPh sb="4" eb="5">
      <t>セイ</t>
    </rPh>
    <rPh sb="6" eb="7">
      <t>メイ</t>
    </rPh>
    <rPh sb="8" eb="9">
      <t>アイダ</t>
    </rPh>
    <rPh sb="11" eb="13">
      <t>ゼンカク</t>
    </rPh>
    <phoneticPr fontId="3"/>
  </si>
  <si>
    <r>
      <t xml:space="preserve">ﾌﾘｶﾞﾅ
</t>
    </r>
    <r>
      <rPr>
        <b/>
        <sz val="8"/>
        <color indexed="10"/>
        <rFont val="ＭＳ 明朝"/>
        <family val="1"/>
        <charset val="128"/>
      </rPr>
      <t>姓と名の間に
半角ｽﾍﾟｰｽ1つ</t>
    </r>
    <rPh sb="13" eb="15">
      <t>ハンカク</t>
    </rPh>
    <phoneticPr fontId="3"/>
  </si>
  <si>
    <r>
      <t>←入力(ハイフンを入れる)　</t>
    </r>
    <r>
      <rPr>
        <b/>
        <sz val="11"/>
        <rFont val="ＭＳ ゴシック"/>
        <family val="3"/>
        <charset val="128"/>
      </rPr>
      <t>※緊急時に連絡がとれる番号</t>
    </r>
    <rPh sb="1" eb="3">
      <t>ニュウリョク</t>
    </rPh>
    <rPh sb="9" eb="10">
      <t>イ</t>
    </rPh>
    <rPh sb="15" eb="18">
      <t>キンキュウジ</t>
    </rPh>
    <rPh sb="19" eb="21">
      <t>レンラク</t>
    </rPh>
    <rPh sb="25" eb="27">
      <t>バンゴウ</t>
    </rPh>
    <phoneticPr fontId="3"/>
  </si>
  <si>
    <t>学校名</t>
    <rPh sb="0" eb="2">
      <t>ガッコウ</t>
    </rPh>
    <rPh sb="2" eb="3">
      <t>メイ</t>
    </rPh>
    <phoneticPr fontId="7"/>
  </si>
  <si>
    <t>ｶﾅ</t>
    <phoneticPr fontId="3"/>
  </si>
  <si>
    <t>このファイルは申込人数90名まで入力できます。男女合わせて90名を超える場合は、男女別で作成してください。</t>
    <rPh sb="7" eb="9">
      <t>モウシコミ</t>
    </rPh>
    <rPh sb="9" eb="11">
      <t>ニンズウ</t>
    </rPh>
    <rPh sb="13" eb="14">
      <t>メイ</t>
    </rPh>
    <rPh sb="16" eb="18">
      <t>ニュウリョク</t>
    </rPh>
    <rPh sb="23" eb="25">
      <t>ダンジョ</t>
    </rPh>
    <rPh sb="25" eb="26">
      <t>ア</t>
    </rPh>
    <rPh sb="31" eb="32">
      <t>メイ</t>
    </rPh>
    <rPh sb="33" eb="34">
      <t>コ</t>
    </rPh>
    <rPh sb="36" eb="38">
      <t>バアイ</t>
    </rPh>
    <rPh sb="40" eb="42">
      <t>ダンジョ</t>
    </rPh>
    <rPh sb="42" eb="43">
      <t>ベツ</t>
    </rPh>
    <rPh sb="44" eb="46">
      <t>サクセイ</t>
    </rPh>
    <phoneticPr fontId="3"/>
  </si>
  <si>
    <t>　・必要事項を入力してください。</t>
    <rPh sb="2" eb="4">
      <t>ヒツヨウ</t>
    </rPh>
    <rPh sb="4" eb="6">
      <t>ジコウ</t>
    </rPh>
    <rPh sb="7" eb="9">
      <t>ニュウリョク</t>
    </rPh>
    <phoneticPr fontId="3"/>
  </si>
  <si>
    <t>女4X100mR</t>
    <rPh sb="0" eb="1">
      <t>オンナ</t>
    </rPh>
    <phoneticPr fontId="41"/>
  </si>
  <si>
    <t>女4X400mR</t>
    <rPh sb="0" eb="1">
      <t>オンナ</t>
    </rPh>
    <phoneticPr fontId="41"/>
  </si>
  <si>
    <t>リレー</t>
    <phoneticPr fontId="41"/>
  </si>
  <si>
    <t>ﾅﾝﾊﾞｰ</t>
    <phoneticPr fontId="41"/>
  </si>
  <si>
    <t>氏　名</t>
    <rPh sb="0" eb="1">
      <t>シ</t>
    </rPh>
    <rPh sb="2" eb="3">
      <t>メイ</t>
    </rPh>
    <phoneticPr fontId="41"/>
  </si>
  <si>
    <t>性</t>
    <rPh sb="0" eb="1">
      <t>セイ</t>
    </rPh>
    <phoneticPr fontId="41"/>
  </si>
  <si>
    <t>年</t>
    <rPh sb="0" eb="1">
      <t>ネン</t>
    </rPh>
    <phoneticPr fontId="41"/>
  </si>
  <si>
    <t>4R</t>
    <phoneticPr fontId="41"/>
  </si>
  <si>
    <t>16R</t>
    <phoneticPr fontId="41"/>
  </si>
  <si>
    <t xml:space="preserve">７ </t>
    <phoneticPr fontId="3"/>
  </si>
  <si>
    <t>コピーしたデータを貼り付ける場合は、「形式を選択して貼り付け」から「値」を選択して貼り付けてください。</t>
    <rPh sb="9" eb="10">
      <t>ハ</t>
    </rPh>
    <rPh sb="11" eb="12">
      <t>ツ</t>
    </rPh>
    <rPh sb="14" eb="16">
      <t>バアイ</t>
    </rPh>
    <rPh sb="19" eb="21">
      <t>ケイシキ</t>
    </rPh>
    <rPh sb="22" eb="24">
      <t>センタク</t>
    </rPh>
    <rPh sb="26" eb="27">
      <t>ハ</t>
    </rPh>
    <rPh sb="28" eb="29">
      <t>ツ</t>
    </rPh>
    <rPh sb="34" eb="35">
      <t>アタイ</t>
    </rPh>
    <rPh sb="37" eb="39">
      <t>センタク</t>
    </rPh>
    <rPh sb="41" eb="42">
      <t>ハ</t>
    </rPh>
    <rPh sb="43" eb="44">
      <t>ツ</t>
    </rPh>
    <phoneticPr fontId="3"/>
  </si>
  <si>
    <t>人数</t>
    <rPh sb="0" eb="2">
      <t>ニンズウ</t>
    </rPh>
    <phoneticPr fontId="41"/>
  </si>
  <si>
    <t>男　　子</t>
    <rPh sb="0" eb="1">
      <t>オトコ</t>
    </rPh>
    <rPh sb="3" eb="4">
      <t>コ</t>
    </rPh>
    <phoneticPr fontId="41"/>
  </si>
  <si>
    <t>女　　子</t>
    <rPh sb="0" eb="1">
      <t>オンナ</t>
    </rPh>
    <rPh sb="3" eb="4">
      <t>コ</t>
    </rPh>
    <phoneticPr fontId="41"/>
  </si>
  <si>
    <t>※コピーしたデータを貼り付ける場合は、「形式を選択して貼り付け」から「値」で貼り付けてください。</t>
    <rPh sb="10" eb="11">
      <t>ハ</t>
    </rPh>
    <rPh sb="12" eb="13">
      <t>ツ</t>
    </rPh>
    <rPh sb="15" eb="17">
      <t>バアイ</t>
    </rPh>
    <rPh sb="20" eb="22">
      <t>ケイシキ</t>
    </rPh>
    <rPh sb="23" eb="25">
      <t>センタク</t>
    </rPh>
    <rPh sb="27" eb="28">
      <t>ハ</t>
    </rPh>
    <rPh sb="29" eb="30">
      <t>ツ</t>
    </rPh>
    <rPh sb="35" eb="36">
      <t>アタイ</t>
    </rPh>
    <rPh sb="38" eb="39">
      <t>ハ</t>
    </rPh>
    <rPh sb="40" eb="41">
      <t>ツ</t>
    </rPh>
    <phoneticPr fontId="3"/>
  </si>
  <si>
    <t>男　　　子</t>
    <rPh sb="0" eb="1">
      <t>オトコ</t>
    </rPh>
    <rPh sb="4" eb="5">
      <t>コ</t>
    </rPh>
    <phoneticPr fontId="41"/>
  </si>
  <si>
    <t>女　　　子</t>
    <rPh sb="0" eb="1">
      <t>オンナ</t>
    </rPh>
    <rPh sb="4" eb="5">
      <t>コ</t>
    </rPh>
    <phoneticPr fontId="41"/>
  </si>
  <si>
    <t>大会名</t>
    <rPh sb="0" eb="2">
      <t>タイカイ</t>
    </rPh>
    <rPh sb="2" eb="3">
      <t>メイ</t>
    </rPh>
    <phoneticPr fontId="41"/>
  </si>
  <si>
    <t>一覧表用　種目名</t>
    <rPh sb="0" eb="2">
      <t>イチラン</t>
    </rPh>
    <rPh sb="2" eb="3">
      <t>ヒョウ</t>
    </rPh>
    <rPh sb="3" eb="4">
      <t>ヨウ</t>
    </rPh>
    <rPh sb="5" eb="7">
      <t>シュモク</t>
    </rPh>
    <rPh sb="7" eb="8">
      <t>メイ</t>
    </rPh>
    <phoneticPr fontId="41"/>
  </si>
  <si>
    <t>振込明細書のコピーを裏面に添付してください</t>
    <rPh sb="0" eb="2">
      <t>フリコミ</t>
    </rPh>
    <rPh sb="2" eb="5">
      <t>メイサイショ</t>
    </rPh>
    <rPh sb="10" eb="12">
      <t>ウラメン</t>
    </rPh>
    <rPh sb="13" eb="15">
      <t>テンプ</t>
    </rPh>
    <phoneticPr fontId="3"/>
  </si>
  <si>
    <r>
      <t>申込は、</t>
    </r>
    <r>
      <rPr>
        <b/>
        <u/>
        <sz val="12"/>
        <color indexed="10"/>
        <rFont val="ＭＳ ゴシック"/>
        <family val="3"/>
        <charset val="128"/>
      </rPr>
      <t>メール送信と書類提出の両方が必要になります</t>
    </r>
    <r>
      <rPr>
        <sz val="11"/>
        <color indexed="8"/>
        <rFont val="ＭＳ 明朝"/>
        <family val="1"/>
        <charset val="128"/>
      </rPr>
      <t>ので、お忘れのないようにお願いします。</t>
    </r>
    <rPh sb="0" eb="1">
      <t>モウ</t>
    </rPh>
    <rPh sb="1" eb="2">
      <t>コ</t>
    </rPh>
    <rPh sb="7" eb="9">
      <t>ソウシン</t>
    </rPh>
    <rPh sb="10" eb="12">
      <t>ショルイ</t>
    </rPh>
    <rPh sb="12" eb="14">
      <t>テイシュツ</t>
    </rPh>
    <rPh sb="15" eb="17">
      <t>リョウホウ</t>
    </rPh>
    <rPh sb="18" eb="20">
      <t>ヒツヨウ</t>
    </rPh>
    <rPh sb="29" eb="30">
      <t>ワス</t>
    </rPh>
    <rPh sb="38" eb="39">
      <t>ネガ</t>
    </rPh>
    <phoneticPr fontId="4"/>
  </si>
  <si>
    <t>⇒</t>
    <phoneticPr fontId="3"/>
  </si>
  <si>
    <t>20m</t>
    <phoneticPr fontId="3"/>
  </si>
  <si>
    <t>20m00</t>
    <phoneticPr fontId="3"/>
  </si>
  <si>
    <t>※データを修正する場合は、必ず「Delete」キーを使用してください。</t>
    <rPh sb="5" eb="7">
      <t>シュウセイ</t>
    </rPh>
    <rPh sb="9" eb="11">
      <t>バアイ</t>
    </rPh>
    <rPh sb="13" eb="14">
      <t>カナラ</t>
    </rPh>
    <rPh sb="26" eb="28">
      <t>シヨウ</t>
    </rPh>
    <phoneticPr fontId="3"/>
  </si>
  <si>
    <t>競技者NO</t>
    <rPh sb="0" eb="3">
      <t>キョウギシャ</t>
    </rPh>
    <phoneticPr fontId="3"/>
  </si>
  <si>
    <t>男400R</t>
    <rPh sb="0" eb="1">
      <t>オトコ</t>
    </rPh>
    <phoneticPr fontId="3"/>
  </si>
  <si>
    <t>リレー記録</t>
    <rPh sb="3" eb="5">
      <t>キロク</t>
    </rPh>
    <phoneticPr fontId="3"/>
  </si>
  <si>
    <t>4X100mR</t>
  </si>
  <si>
    <t>4X400mR</t>
  </si>
  <si>
    <t>男子</t>
    <rPh sb="0" eb="2">
      <t>ダンシ</t>
    </rPh>
    <phoneticPr fontId="3"/>
  </si>
  <si>
    <t>女子</t>
    <rPh sb="0" eb="2">
      <t>ジョシ</t>
    </rPh>
    <phoneticPr fontId="3"/>
  </si>
  <si>
    <t>男1600R</t>
    <rPh sb="0" eb="1">
      <t>オトコ</t>
    </rPh>
    <phoneticPr fontId="3"/>
  </si>
  <si>
    <t>女400R</t>
    <rPh sb="0" eb="1">
      <t>オンナ</t>
    </rPh>
    <phoneticPr fontId="3"/>
  </si>
  <si>
    <t>女1600R</t>
    <rPh sb="0" eb="1">
      <t>オンナ</t>
    </rPh>
    <phoneticPr fontId="3"/>
  </si>
  <si>
    <t>※必要事項を全て入力してください。</t>
    <rPh sb="1" eb="3">
      <t>ヒツヨウ</t>
    </rPh>
    <rPh sb="3" eb="5">
      <t>ジコウ</t>
    </rPh>
    <rPh sb="6" eb="7">
      <t>スベ</t>
    </rPh>
    <rPh sb="8" eb="10">
      <t>ニュウリョク</t>
    </rPh>
    <phoneticPr fontId="3"/>
  </si>
  <si>
    <t>※リレー種目にエントリーをする場合は○を選択し、「③リレー情報確認」でメンバーを確認してください。</t>
    <rPh sb="4" eb="6">
      <t>シュモク</t>
    </rPh>
    <rPh sb="15" eb="17">
      <t>バアイ</t>
    </rPh>
    <rPh sb="20" eb="22">
      <t>センタク</t>
    </rPh>
    <rPh sb="29" eb="31">
      <t>ジョウホウ</t>
    </rPh>
    <rPh sb="31" eb="33">
      <t>カクニン</t>
    </rPh>
    <rPh sb="40" eb="42">
      <t>カクニン</t>
    </rPh>
    <phoneticPr fontId="3"/>
  </si>
  <si>
    <t>※リレーにエントリーをする選手とチームの記録を確認してください。</t>
    <rPh sb="13" eb="15">
      <t>センシュ</t>
    </rPh>
    <rPh sb="20" eb="22">
      <t>キロク</t>
    </rPh>
    <rPh sb="23" eb="25">
      <t>カクニン</t>
    </rPh>
    <phoneticPr fontId="3"/>
  </si>
  <si>
    <t>③リレー情報確認</t>
    <rPh sb="4" eb="6">
      <t>ジョウホウ</t>
    </rPh>
    <rPh sb="6" eb="8">
      <t>カクニン</t>
    </rPh>
    <phoneticPr fontId="3"/>
  </si>
  <si>
    <t>※修正をする場合は「②選手情報入力」で修正してください。</t>
    <rPh sb="1" eb="3">
      <t>シュウセイ</t>
    </rPh>
    <rPh sb="6" eb="8">
      <t>バアイ</t>
    </rPh>
    <rPh sb="11" eb="13">
      <t>センシュ</t>
    </rPh>
    <rPh sb="13" eb="15">
      <t>ジョウホウ</t>
    </rPh>
    <rPh sb="15" eb="17">
      <t>ニュウリョク</t>
    </rPh>
    <rPh sb="19" eb="21">
      <t>シュウセイ</t>
    </rPh>
    <phoneticPr fontId="3"/>
  </si>
  <si>
    <t>パロマ瑞穂スタジアム・パロマ瑞穂北陸上競技場</t>
    <rPh sb="3" eb="5">
      <t>ミズホ</t>
    </rPh>
    <rPh sb="14" eb="16">
      <t>ミズホ</t>
    </rPh>
    <rPh sb="16" eb="17">
      <t>キタ</t>
    </rPh>
    <rPh sb="17" eb="22">
      <t>リクジョウキョウギジョウ</t>
    </rPh>
    <phoneticPr fontId="3"/>
  </si>
  <si>
    <r>
      <t>　・</t>
    </r>
    <r>
      <rPr>
        <b/>
        <sz val="11"/>
        <color indexed="10"/>
        <rFont val="ＭＳ ゴシック"/>
        <family val="3"/>
        <charset val="128"/>
      </rPr>
      <t>「種目別人数一覧」</t>
    </r>
    <r>
      <rPr>
        <b/>
        <sz val="11"/>
        <rFont val="ＭＳ ゴシック"/>
        <family val="3"/>
        <charset val="128"/>
      </rPr>
      <t>の裏面に</t>
    </r>
    <r>
      <rPr>
        <b/>
        <sz val="11"/>
        <color indexed="10"/>
        <rFont val="ＭＳ ゴシック"/>
        <family val="3"/>
        <charset val="128"/>
      </rPr>
      <t>振込明細書のコピーを添付して</t>
    </r>
    <r>
      <rPr>
        <sz val="11"/>
        <rFont val="ＭＳ 明朝"/>
        <family val="1"/>
        <charset val="128"/>
      </rPr>
      <t>郵送してください。</t>
    </r>
    <rPh sb="3" eb="6">
      <t>シュモクベツ</t>
    </rPh>
    <rPh sb="6" eb="8">
      <t>ニンズウ</t>
    </rPh>
    <rPh sb="8" eb="10">
      <t>イチラン</t>
    </rPh>
    <rPh sb="12" eb="14">
      <t>リメン</t>
    </rPh>
    <rPh sb="25" eb="27">
      <t>テンプ</t>
    </rPh>
    <rPh sb="29" eb="31">
      <t>ユウソウ</t>
    </rPh>
    <phoneticPr fontId="3"/>
  </si>
  <si>
    <t>〒463-8799　守山郵便局　私書箱１４号　名古屋地区陸上競技協会</t>
    <rPh sb="23" eb="26">
      <t>ナゴヤ</t>
    </rPh>
    <rPh sb="26" eb="28">
      <t>チク</t>
    </rPh>
    <phoneticPr fontId="3"/>
  </si>
  <si>
    <t>勝見　昌弘　宛</t>
    <rPh sb="0" eb="2">
      <t>カツミ</t>
    </rPh>
    <rPh sb="3" eb="5">
      <t>マサヒロ</t>
    </rPh>
    <rPh sb="6" eb="7">
      <t>アテ</t>
    </rPh>
    <phoneticPr fontId="3"/>
  </si>
  <si>
    <t>種　目　数</t>
    <rPh sb="0" eb="1">
      <t>シュ</t>
    </rPh>
    <rPh sb="2" eb="3">
      <t>メ</t>
    </rPh>
    <rPh sb="4" eb="5">
      <t>スウ</t>
    </rPh>
    <phoneticPr fontId="7"/>
  </si>
  <si>
    <t>種目計</t>
    <rPh sb="0" eb="2">
      <t>シュモク</t>
    </rPh>
    <rPh sb="2" eb="3">
      <t>ケイ</t>
    </rPh>
    <phoneticPr fontId="3"/>
  </si>
  <si>
    <t>種目数</t>
    <rPh sb="0" eb="3">
      <t>シュモクスウ</t>
    </rPh>
    <phoneticPr fontId="7"/>
  </si>
  <si>
    <t>リレー</t>
    <phoneticPr fontId="7"/>
  </si>
  <si>
    <t>　・種目ごとの申込人数と申込金額を確認してください。</t>
    <rPh sb="2" eb="4">
      <t>シュモク</t>
    </rPh>
    <rPh sb="7" eb="9">
      <t>モウシコミ</t>
    </rPh>
    <rPh sb="9" eb="11">
      <t>ニンズウ</t>
    </rPh>
    <rPh sb="12" eb="14">
      <t>モウシコミ</t>
    </rPh>
    <rPh sb="14" eb="16">
      <t>キンガク</t>
    </rPh>
    <rPh sb="17" eb="19">
      <t>カクニン</t>
    </rPh>
    <phoneticPr fontId="3"/>
  </si>
  <si>
    <t>　・プログラム購入部数を入力後、合計金額を確認して印刷をしてください。</t>
    <rPh sb="7" eb="9">
      <t>コウニュウ</t>
    </rPh>
    <rPh sb="9" eb="11">
      <t>ブスウ</t>
    </rPh>
    <rPh sb="12" eb="15">
      <t>ニュウリョクゴ</t>
    </rPh>
    <rPh sb="16" eb="20">
      <t>ゴウケイキンガク</t>
    </rPh>
    <rPh sb="21" eb="23">
      <t>カクニン</t>
    </rPh>
    <phoneticPr fontId="3"/>
  </si>
  <si>
    <t>リレー計</t>
    <rPh sb="3" eb="4">
      <t>ケイ</t>
    </rPh>
    <phoneticPr fontId="3"/>
  </si>
  <si>
    <t>部</t>
    <rPh sb="0" eb="1">
      <t>ブ</t>
    </rPh>
    <phoneticPr fontId="7"/>
  </si>
  <si>
    <t>男</t>
    <rPh sb="0" eb="1">
      <t>オトコ</t>
    </rPh>
    <phoneticPr fontId="3"/>
  </si>
  <si>
    <t>女</t>
    <rPh sb="0" eb="1">
      <t>オンナ</t>
    </rPh>
    <phoneticPr fontId="3"/>
  </si>
  <si>
    <t>申込責任者</t>
    <rPh sb="0" eb="2">
      <t>モウシコミ</t>
    </rPh>
    <rPh sb="2" eb="5">
      <t>セキニ</t>
    </rPh>
    <phoneticPr fontId="3"/>
  </si>
  <si>
    <r>
      <t>入力したデータを削除・修正する場合は、必ず「Delete」キーで処理してください。</t>
    </r>
    <r>
      <rPr>
        <b/>
        <sz val="14"/>
        <color indexed="10"/>
        <rFont val="ＭＳ 明朝"/>
        <family val="1"/>
        <charset val="128"/>
      </rPr>
      <t>※行削除はしないでください！</t>
    </r>
    <rPh sb="0" eb="2">
      <t>ニュウリョク</t>
    </rPh>
    <rPh sb="8" eb="10">
      <t>サクジョ</t>
    </rPh>
    <rPh sb="11" eb="13">
      <t>シュウセイ</t>
    </rPh>
    <rPh sb="15" eb="17">
      <t>バアイ</t>
    </rPh>
    <rPh sb="19" eb="20">
      <t>カナラ</t>
    </rPh>
    <rPh sb="32" eb="34">
      <t>ショリ</t>
    </rPh>
    <rPh sb="42" eb="43">
      <t>ギョウ</t>
    </rPh>
    <rPh sb="43" eb="45">
      <t>サクジョ</t>
    </rPh>
    <phoneticPr fontId="3"/>
  </si>
  <si>
    <t>　・正しく送信されれば、受信した旨の返信が届きます。</t>
    <rPh sb="2" eb="3">
      <t>タダ</t>
    </rPh>
    <rPh sb="5" eb="7">
      <t>ソウシン</t>
    </rPh>
    <rPh sb="12" eb="14">
      <t>ジュシン</t>
    </rPh>
    <rPh sb="16" eb="17">
      <t>ムネ</t>
    </rPh>
    <rPh sb="18" eb="20">
      <t>ヘンシン</t>
    </rPh>
    <rPh sb="21" eb="22">
      <t>トド</t>
    </rPh>
    <phoneticPr fontId="3"/>
  </si>
  <si>
    <t>このシートを印刷し裏面に振込明細のコピーを添付してください</t>
    <rPh sb="6" eb="8">
      <t>インサツ</t>
    </rPh>
    <rPh sb="9" eb="11">
      <t>リメン</t>
    </rPh>
    <rPh sb="12" eb="14">
      <t>フリコミ</t>
    </rPh>
    <rPh sb="14" eb="16">
      <t>メイサイ</t>
    </rPh>
    <rPh sb="21" eb="23">
      <t>テンプ</t>
    </rPh>
    <phoneticPr fontId="3"/>
  </si>
  <si>
    <t>役員ができる方のお名前を入力してください</t>
    <rPh sb="0" eb="2">
      <t>ヤクイン</t>
    </rPh>
    <rPh sb="6" eb="7">
      <t>カタ</t>
    </rPh>
    <rPh sb="9" eb="11">
      <t>ナマ</t>
    </rPh>
    <rPh sb="12" eb="14">
      <t>ニュウリョク</t>
    </rPh>
    <phoneticPr fontId="3"/>
  </si>
  <si>
    <t>toiawase.nagoya@gmail.com</t>
    <phoneticPr fontId="3"/>
  </si>
  <si>
    <t>メール送信期限</t>
    <rPh sb="3" eb="5">
      <t>ソウシン</t>
    </rPh>
    <rPh sb="5" eb="7">
      <t>キゲン</t>
    </rPh>
    <phoneticPr fontId="3"/>
  </si>
  <si>
    <t>※必ずメールを送信してください！　書類のみでは受け付けできません。</t>
    <rPh sb="1" eb="2">
      <t>カナラ</t>
    </rPh>
    <rPh sb="7" eb="9">
      <t>ソウシン</t>
    </rPh>
    <rPh sb="17" eb="19">
      <t>ショルイ</t>
    </rPh>
    <rPh sb="23" eb="24">
      <t>ウ</t>
    </rPh>
    <rPh sb="25" eb="26">
      <t>ツ</t>
    </rPh>
    <phoneticPr fontId="3"/>
  </si>
  <si>
    <t>書類郵送期限　</t>
    <rPh sb="0" eb="2">
      <t>ショルイ</t>
    </rPh>
    <rPh sb="2" eb="4">
      <t>ユウソウ</t>
    </rPh>
    <rPh sb="4" eb="6">
      <t>キゲン</t>
    </rPh>
    <phoneticPr fontId="3"/>
  </si>
  <si>
    <t>メール送信後に郵送願います。</t>
    <rPh sb="3" eb="6">
      <t>ソウシンゴ</t>
    </rPh>
    <rPh sb="7" eb="10">
      <t>ユウソウネガ</t>
    </rPh>
    <phoneticPr fontId="3"/>
  </si>
  <si>
    <t xml:space="preserve">２ </t>
    <phoneticPr fontId="3"/>
  </si>
  <si>
    <t xml:space="preserve">４ </t>
  </si>
  <si>
    <t xml:space="preserve">５ </t>
  </si>
  <si>
    <t xml:space="preserve">６ </t>
    <phoneticPr fontId="3"/>
  </si>
  <si>
    <t>　★作業の流れは次のとおりです。　データの入力は①②のシートのみです。</t>
    <rPh sb="2" eb="4">
      <t>サギョウ</t>
    </rPh>
    <rPh sb="5" eb="6">
      <t>ナガ</t>
    </rPh>
    <rPh sb="8" eb="9">
      <t>ツギ</t>
    </rPh>
    <rPh sb="21" eb="23">
      <t>ニュウリョク</t>
    </rPh>
    <phoneticPr fontId="3"/>
  </si>
  <si>
    <t>　　①団体情報の入力</t>
    <rPh sb="3" eb="5">
      <t>ダンタイ</t>
    </rPh>
    <rPh sb="5" eb="7">
      <t>ジョウホウ</t>
    </rPh>
    <rPh sb="8" eb="10">
      <t>ニュウリョク</t>
    </rPh>
    <phoneticPr fontId="3"/>
  </si>
  <si>
    <t>・プログラム購入部数もこちらで入力となります。</t>
    <rPh sb="6" eb="8">
      <t>コウニュウ</t>
    </rPh>
    <rPh sb="8" eb="10">
      <t>ブスウ</t>
    </rPh>
    <rPh sb="15" eb="17">
      <t>ニュウリョク</t>
    </rPh>
    <phoneticPr fontId="3"/>
  </si>
  <si>
    <t>↓</t>
    <phoneticPr fontId="3"/>
  </si>
  <si>
    <r>
      <t>　　※</t>
    </r>
    <r>
      <rPr>
        <b/>
        <sz val="11"/>
        <color indexed="10"/>
        <rFont val="ＭＳ ゴシック"/>
        <family val="3"/>
        <charset val="128"/>
      </rPr>
      <t>氏名</t>
    </r>
    <r>
      <rPr>
        <sz val="11"/>
        <color indexed="8"/>
        <rFont val="ＭＳ 明朝"/>
        <family val="1"/>
        <charset val="128"/>
      </rPr>
      <t>については、</t>
    </r>
    <r>
      <rPr>
        <b/>
        <sz val="11"/>
        <color indexed="10"/>
        <rFont val="ＭＳ ゴシック"/>
        <family val="3"/>
        <charset val="128"/>
      </rPr>
      <t>姓と名の間に全角スペースを１つ</t>
    </r>
    <r>
      <rPr>
        <sz val="11"/>
        <color indexed="8"/>
        <rFont val="ＭＳ 明朝"/>
        <family val="1"/>
        <charset val="128"/>
      </rPr>
      <t>入れてください。</t>
    </r>
    <rPh sb="3" eb="5">
      <t>シメイ</t>
    </rPh>
    <rPh sb="11" eb="12">
      <t>セイ</t>
    </rPh>
    <rPh sb="13" eb="14">
      <t>メイ</t>
    </rPh>
    <rPh sb="15" eb="16">
      <t>アイダ</t>
    </rPh>
    <rPh sb="17" eb="19">
      <t>ゼンカク</t>
    </rPh>
    <rPh sb="26" eb="27">
      <t>イ</t>
    </rPh>
    <phoneticPr fontId="3"/>
  </si>
  <si>
    <r>
      <t>　　※</t>
    </r>
    <r>
      <rPr>
        <b/>
        <sz val="11"/>
        <color indexed="10"/>
        <rFont val="ＭＳ ゴシック"/>
        <family val="3"/>
        <charset val="128"/>
      </rPr>
      <t>ﾌﾘｶﾞﾅ</t>
    </r>
    <r>
      <rPr>
        <sz val="11"/>
        <color indexed="8"/>
        <rFont val="ＭＳ 明朝"/>
        <family val="1"/>
        <charset val="128"/>
      </rPr>
      <t>については、</t>
    </r>
    <r>
      <rPr>
        <b/>
        <sz val="11"/>
        <color indexed="10"/>
        <rFont val="ＭＳ ゴシック"/>
        <family val="3"/>
        <charset val="128"/>
      </rPr>
      <t>姓と名の間に半角スペースを１つ</t>
    </r>
    <r>
      <rPr>
        <sz val="11"/>
        <color indexed="8"/>
        <rFont val="ＭＳ 明朝"/>
        <family val="1"/>
        <charset val="128"/>
      </rPr>
      <t>入れてください。</t>
    </r>
    <rPh sb="14" eb="15">
      <t>セイ</t>
    </rPh>
    <rPh sb="16" eb="17">
      <t>メイ</t>
    </rPh>
    <rPh sb="18" eb="19">
      <t>アイダ</t>
    </rPh>
    <rPh sb="20" eb="22">
      <t>ハンカク</t>
    </rPh>
    <rPh sb="29" eb="30">
      <t>イ</t>
    </rPh>
    <phoneticPr fontId="3"/>
  </si>
  <si>
    <r>
      <t>◎トラック種目・・・・分秒をドット「．」で区切り、</t>
    </r>
    <r>
      <rPr>
        <b/>
        <u/>
        <sz val="11"/>
        <color indexed="10"/>
        <rFont val="ＭＳ ゴシック"/>
        <family val="3"/>
        <charset val="128"/>
      </rPr>
      <t>100分の1秒まで入力</t>
    </r>
    <rPh sb="5" eb="7">
      <t>シュモク</t>
    </rPh>
    <phoneticPr fontId="3"/>
  </si>
  <si>
    <r>
      <t>◎フィールド種目・・・メートルを「m」で区切り、</t>
    </r>
    <r>
      <rPr>
        <b/>
        <u/>
        <sz val="11"/>
        <color indexed="10"/>
        <rFont val="ＭＳ ゴシック"/>
        <family val="3"/>
        <charset val="128"/>
      </rPr>
      <t>cm単位まで入力（「cm」の文字は入れない）</t>
    </r>
    <rPh sb="6" eb="8">
      <t>シュモク</t>
    </rPh>
    <phoneticPr fontId="3"/>
  </si>
  <si>
    <t>⇒</t>
    <phoneticPr fontId="3"/>
  </si>
  <si>
    <t>↓</t>
    <phoneticPr fontId="3"/>
  </si>
  <si>
    <r>
      <t>　・入力したファイルを送信してください。</t>
    </r>
    <r>
      <rPr>
        <b/>
        <sz val="12"/>
        <color indexed="8"/>
        <rFont val="ＭＳ 明朝"/>
        <family val="1"/>
        <charset val="128"/>
      </rPr>
      <t/>
    </r>
    <rPh sb="2" eb="4">
      <t>ニュウリョク</t>
    </rPh>
    <phoneticPr fontId="3"/>
  </si>
  <si>
    <r>
      <t>　・</t>
    </r>
    <r>
      <rPr>
        <b/>
        <u/>
        <sz val="11"/>
        <color indexed="10"/>
        <rFont val="ＭＳ ゴシック"/>
        <family val="3"/>
        <charset val="128"/>
      </rPr>
      <t>メールの件名に「大会名」と「団体名」を入力してください。</t>
    </r>
    <rPh sb="6" eb="8">
      <t>ケンメイ</t>
    </rPh>
    <rPh sb="10" eb="12">
      <t>タイカイ</t>
    </rPh>
    <rPh sb="12" eb="13">
      <t>メイ</t>
    </rPh>
    <rPh sb="16" eb="18">
      <t>ダン</t>
    </rPh>
    <rPh sb="18" eb="19">
      <t>メイ</t>
    </rPh>
    <rPh sb="21" eb="23">
      <t>ニュウリョク</t>
    </rPh>
    <phoneticPr fontId="3"/>
  </si>
  <si>
    <t xml:space="preserve">mail：   </t>
    <phoneticPr fontId="3"/>
  </si>
  <si>
    <t>　　③種目別人数の確認・印刷</t>
    <rPh sb="3" eb="6">
      <t>シュモクベツ</t>
    </rPh>
    <rPh sb="6" eb="8">
      <t>ニンズウ</t>
    </rPh>
    <rPh sb="9" eb="11">
      <t>カクニン</t>
    </rPh>
    <rPh sb="12" eb="14">
      <t>インサツ</t>
    </rPh>
    <phoneticPr fontId="3"/>
  </si>
  <si>
    <t>　　④ファイルの保存</t>
    <rPh sb="8" eb="10">
      <t>ホゾン</t>
    </rPh>
    <phoneticPr fontId="3"/>
  </si>
  <si>
    <t>　　⑤メール送信</t>
    <rPh sb="6" eb="8">
      <t>ソウシン</t>
    </rPh>
    <phoneticPr fontId="3"/>
  </si>
  <si>
    <t>　　⑥参加料の振込</t>
    <rPh sb="3" eb="6">
      <t>サンカリョウ</t>
    </rPh>
    <rPh sb="7" eb="9">
      <t>フリコミ</t>
    </rPh>
    <phoneticPr fontId="3"/>
  </si>
  <si>
    <t>　　⑦郵送</t>
    <rPh sb="3" eb="5">
      <t>ユウソウ</t>
    </rPh>
    <phoneticPr fontId="3"/>
  </si>
  <si>
    <t>　　⑧申込完了</t>
    <rPh sb="3" eb="5">
      <t>モウシコミ</t>
    </rPh>
    <rPh sb="5" eb="7">
      <t>カンリョウ</t>
    </rPh>
    <phoneticPr fontId="3"/>
  </si>
  <si>
    <t>①団体情報入力</t>
    <rPh sb="1" eb="3">
      <t>ダン</t>
    </rPh>
    <rPh sb="3" eb="5">
      <t>ジョウホウ</t>
    </rPh>
    <rPh sb="5" eb="7">
      <t>ニュウリョク</t>
    </rPh>
    <phoneticPr fontId="3"/>
  </si>
  <si>
    <t>団体コード</t>
    <rPh sb="0" eb="2">
      <t>ダンタイ</t>
    </rPh>
    <phoneticPr fontId="3"/>
  </si>
  <si>
    <t>略称団体名</t>
    <rPh sb="0" eb="2">
      <t>リャクショウ</t>
    </rPh>
    <rPh sb="2" eb="4">
      <t>ダンタ</t>
    </rPh>
    <rPh sb="4" eb="5">
      <t>メイ</t>
    </rPh>
    <phoneticPr fontId="3"/>
  </si>
  <si>
    <t>団体名ﾌﾘｶﾞﾅ</t>
    <rPh sb="0" eb="3">
      <t>ダンタイメイ</t>
    </rPh>
    <phoneticPr fontId="3"/>
  </si>
  <si>
    <t>申込責任者</t>
    <rPh sb="0" eb="2">
      <t>モウシコミ</t>
    </rPh>
    <rPh sb="2" eb="5">
      <t>セキニンシャ</t>
    </rPh>
    <phoneticPr fontId="3"/>
  </si>
  <si>
    <t>役員のできる方のお名前を入力してください</t>
    <rPh sb="0" eb="2">
      <t>ヤクイン</t>
    </rPh>
    <rPh sb="6" eb="7">
      <t>カタ</t>
    </rPh>
    <rPh sb="9" eb="11">
      <t>ナマ</t>
    </rPh>
    <rPh sb="12" eb="14">
      <t>ニュウリョク</t>
    </rPh>
    <phoneticPr fontId="3"/>
  </si>
  <si>
    <r>
      <t xml:space="preserve">　  </t>
    </r>
    <r>
      <rPr>
        <sz val="11"/>
        <rFont val="ＭＳ 明朝"/>
        <family val="1"/>
        <charset val="128"/>
      </rPr>
      <t>※リレーメンバーは、</t>
    </r>
    <r>
      <rPr>
        <b/>
        <i/>
        <sz val="12"/>
        <color rgb="FFFF0000"/>
        <rFont val="ＭＳ ゴシック"/>
        <family val="3"/>
        <charset val="128"/>
      </rPr>
      <t>③リレー情報確認</t>
    </r>
    <r>
      <rPr>
        <sz val="11"/>
        <rFont val="ＭＳ 明朝"/>
        <family val="1"/>
        <charset val="128"/>
      </rPr>
      <t>タブでご確認ください。</t>
    </r>
    <rPh sb="17" eb="19">
      <t>ジョウホウ</t>
    </rPh>
    <rPh sb="19" eb="21">
      <t>カクニン</t>
    </rPh>
    <rPh sb="25" eb="27">
      <t>カクニン</t>
    </rPh>
    <phoneticPr fontId="3"/>
  </si>
  <si>
    <r>
      <t>　・</t>
    </r>
    <r>
      <rPr>
        <b/>
        <u/>
        <sz val="11"/>
        <color indexed="10"/>
        <rFont val="ＭＳ ゴシック"/>
        <family val="3"/>
        <charset val="128"/>
      </rPr>
      <t>ファイル名のアンダーバーの部分をチーム名（例：○○○）に変更し</t>
    </r>
    <r>
      <rPr>
        <sz val="11"/>
        <color indexed="8"/>
        <rFont val="ＭＳ 明朝"/>
        <family val="1"/>
        <charset val="128"/>
      </rPr>
      <t>保存してください。メールに添付するときは、ファイル名がチーム名に</t>
    </r>
    <rPh sb="6" eb="7">
      <t>メイ</t>
    </rPh>
    <rPh sb="21" eb="22">
      <t>メイ</t>
    </rPh>
    <rPh sb="23" eb="24">
      <t>レイ</t>
    </rPh>
    <rPh sb="30" eb="32">
      <t>ヘンコウ</t>
    </rPh>
    <rPh sb="33" eb="35">
      <t>ホゾン</t>
    </rPh>
    <rPh sb="46" eb="48">
      <t>テンプ</t>
    </rPh>
    <rPh sb="58" eb="59">
      <t>メイ</t>
    </rPh>
    <rPh sb="63" eb="64">
      <t>メイ</t>
    </rPh>
    <phoneticPr fontId="3"/>
  </si>
  <si>
    <r>
      <t>　・記録会分の参加料を振り込み、</t>
    </r>
    <r>
      <rPr>
        <b/>
        <sz val="11"/>
        <color indexed="10"/>
        <rFont val="ＭＳ ゴシック"/>
        <family val="3"/>
        <charset val="128"/>
      </rPr>
      <t>明細書のコピーを「種目別人数一覧」の裏面に添付</t>
    </r>
    <r>
      <rPr>
        <sz val="11"/>
        <color indexed="8"/>
        <rFont val="ＭＳ 明朝"/>
        <family val="1"/>
        <charset val="128"/>
      </rPr>
      <t>してください。</t>
    </r>
    <rPh sb="2" eb="5">
      <t>キロクカイ</t>
    </rPh>
    <rPh sb="5" eb="6">
      <t>ブン</t>
    </rPh>
    <rPh sb="7" eb="10">
      <t>サンカリョウ</t>
    </rPh>
    <rPh sb="11" eb="12">
      <t>フ</t>
    </rPh>
    <rPh sb="13" eb="14">
      <t>コ</t>
    </rPh>
    <rPh sb="16" eb="19">
      <t>メイサイショ</t>
    </rPh>
    <rPh sb="25" eb="28">
      <t>シュモクベツ</t>
    </rPh>
    <rPh sb="28" eb="30">
      <t>ニンズウ</t>
    </rPh>
    <rPh sb="30" eb="32">
      <t>イチラン</t>
    </rPh>
    <rPh sb="34" eb="36">
      <t>ウラメン</t>
    </rPh>
    <rPh sb="37" eb="39">
      <t>テンプ</t>
    </rPh>
    <phoneticPr fontId="3"/>
  </si>
  <si>
    <t>種目２</t>
    <rPh sb="0" eb="2">
      <t>シュモク</t>
    </rPh>
    <phoneticPr fontId="3"/>
  </si>
  <si>
    <t>記録２</t>
    <rPh sb="0" eb="2">
      <t>キロク</t>
    </rPh>
    <phoneticPr fontId="3"/>
  </si>
  <si>
    <t>男100m</t>
  </si>
  <si>
    <t>男200m</t>
  </si>
  <si>
    <t>男400m</t>
  </si>
  <si>
    <t>男800m</t>
  </si>
  <si>
    <t>男1500m</t>
  </si>
  <si>
    <t>女100m</t>
  </si>
  <si>
    <t>男4X100mR</t>
  </si>
  <si>
    <t>女200m</t>
  </si>
  <si>
    <t>男4X400mR</t>
  </si>
  <si>
    <t>女400m</t>
  </si>
  <si>
    <t>女4X100mR</t>
  </si>
  <si>
    <t>女800m</t>
  </si>
  <si>
    <t>女4X400mR</t>
  </si>
  <si>
    <t>女1500m</t>
  </si>
  <si>
    <t>リレー参加数✕1000円</t>
    <rPh sb="3" eb="6">
      <t>サンカスウ</t>
    </rPh>
    <rPh sb="11" eb="12">
      <t>エン</t>
    </rPh>
    <phoneticPr fontId="3"/>
  </si>
  <si>
    <t>支払金額</t>
    <rPh sb="0" eb="4">
      <t>シハライキンガク</t>
    </rPh>
    <phoneticPr fontId="3"/>
  </si>
  <si>
    <t>プログラム購入部数</t>
    <phoneticPr fontId="3"/>
  </si>
  <si>
    <t>部</t>
    <rPh sb="0" eb="1">
      <t>ブ</t>
    </rPh>
    <phoneticPr fontId="3"/>
  </si>
  <si>
    <t xml:space="preserve">８ </t>
    <phoneticPr fontId="3"/>
  </si>
  <si>
    <t>男女で、行を空けないでください。</t>
    <rPh sb="0" eb="2">
      <t>ダンジョ</t>
    </rPh>
    <rPh sb="4" eb="5">
      <t>ギョウ</t>
    </rPh>
    <rPh sb="6" eb="7">
      <t>ア</t>
    </rPh>
    <phoneticPr fontId="3"/>
  </si>
  <si>
    <r>
      <t>E-mail：</t>
    </r>
    <r>
      <rPr>
        <b/>
        <sz val="18"/>
        <color theme="1"/>
        <rFont val="ＭＳ ゴシック"/>
        <family val="3"/>
        <charset val="128"/>
      </rPr>
      <t>nagoyasensyuken.99@gmail.com</t>
    </r>
    <phoneticPr fontId="3"/>
  </si>
  <si>
    <t>男走高跳</t>
    <rPh sb="1" eb="2">
      <t>ハシ</t>
    </rPh>
    <rPh sb="2" eb="4">
      <t>タカト</t>
    </rPh>
    <phoneticPr fontId="3"/>
  </si>
  <si>
    <t>男棒高跳</t>
    <rPh sb="1" eb="4">
      <t>ボウタカト</t>
    </rPh>
    <phoneticPr fontId="3"/>
  </si>
  <si>
    <t>男走幅跳</t>
    <rPh sb="1" eb="2">
      <t>ハシ</t>
    </rPh>
    <rPh sb="2" eb="4">
      <t>ハバト</t>
    </rPh>
    <phoneticPr fontId="3"/>
  </si>
  <si>
    <t>女走高跳</t>
    <rPh sb="1" eb="2">
      <t>ハシ</t>
    </rPh>
    <rPh sb="2" eb="4">
      <t>タカト</t>
    </rPh>
    <phoneticPr fontId="3"/>
  </si>
  <si>
    <t>女棒高跳</t>
    <rPh sb="1" eb="4">
      <t>ボウタカト</t>
    </rPh>
    <phoneticPr fontId="3"/>
  </si>
  <si>
    <t>女走幅跳</t>
    <rPh sb="1" eb="2">
      <t>ハシ</t>
    </rPh>
    <rPh sb="2" eb="4">
      <t>ハバト</t>
    </rPh>
    <phoneticPr fontId="3"/>
  </si>
  <si>
    <t>女円盤投</t>
    <rPh sb="1" eb="4">
      <t>エンバンナ</t>
    </rPh>
    <phoneticPr fontId="3"/>
  </si>
  <si>
    <t>団体名</t>
    <rPh sb="0" eb="2">
      <t>ダンタイ</t>
    </rPh>
    <rPh sb="2" eb="3">
      <t>メイ</t>
    </rPh>
    <phoneticPr fontId="41"/>
  </si>
  <si>
    <t>男中110mH</t>
    <rPh sb="0" eb="1">
      <t>オトコ</t>
    </rPh>
    <rPh sb="1" eb="2">
      <t>チュ</t>
    </rPh>
    <phoneticPr fontId="2"/>
  </si>
  <si>
    <t>女中100mH</t>
    <rPh sb="0" eb="1">
      <t>オン</t>
    </rPh>
    <rPh sb="1" eb="2">
      <t>ty</t>
    </rPh>
    <phoneticPr fontId="65"/>
  </si>
  <si>
    <t>女中砲丸投</t>
    <rPh sb="0" eb="1">
      <t>オンナ</t>
    </rPh>
    <rPh sb="2" eb="5">
      <t>ホウガンナゲ</t>
    </rPh>
    <phoneticPr fontId="65"/>
  </si>
  <si>
    <t>男中砲丸投</t>
    <rPh sb="0" eb="1">
      <t>オトコ</t>
    </rPh>
    <rPh sb="1" eb="2">
      <t>ナカ</t>
    </rPh>
    <rPh sb="2" eb="5">
      <t>ホウガンナゲ</t>
    </rPh>
    <phoneticPr fontId="65"/>
  </si>
  <si>
    <t>男中円盤投</t>
    <rPh sb="0" eb="1">
      <t>オトコ</t>
    </rPh>
    <rPh sb="1" eb="2">
      <t>ナカ</t>
    </rPh>
    <rPh sb="2" eb="5">
      <t>エンバンナゲ</t>
    </rPh>
    <phoneticPr fontId="65"/>
  </si>
  <si>
    <t>男走幅跳</t>
    <rPh sb="0" eb="1">
      <t>オトコ</t>
    </rPh>
    <rPh sb="1" eb="4">
      <t>ハシリ</t>
    </rPh>
    <phoneticPr fontId="3"/>
  </si>
  <si>
    <t>6m99</t>
    <phoneticPr fontId="3"/>
  </si>
  <si>
    <t>種目数×500円</t>
    <rPh sb="0" eb="2">
      <t>シュモク</t>
    </rPh>
    <rPh sb="2" eb="3">
      <t>スウ</t>
    </rPh>
    <rPh sb="7" eb="8">
      <t>エン</t>
    </rPh>
    <phoneticPr fontId="3"/>
  </si>
  <si>
    <t>⑤申込一覧表</t>
    <rPh sb="1" eb="3">
      <t>モウシコミ</t>
    </rPh>
    <rPh sb="3" eb="6">
      <t>イチランヒョウ</t>
    </rPh>
    <phoneticPr fontId="3"/>
  </si>
  <si>
    <t>プログラム部数✕600円</t>
    <rPh sb="5" eb="7">
      <t>ブスウ</t>
    </rPh>
    <rPh sb="11" eb="12">
      <t>エン</t>
    </rPh>
    <phoneticPr fontId="3"/>
  </si>
  <si>
    <t>平成2810月15日(土)～16日(日)</t>
    <rPh sb="0" eb="2">
      <t>ヘイセイ</t>
    </rPh>
    <rPh sb="6" eb="7">
      <t>ガツ</t>
    </rPh>
    <rPh sb="9" eb="10">
      <t>ニチ</t>
    </rPh>
    <rPh sb="10" eb="13">
      <t>ド</t>
    </rPh>
    <rPh sb="16" eb="17">
      <t>ニチ
ヘイセイネンガツヒヒ</t>
    </rPh>
    <rPh sb="18" eb="19">
      <t>ヒ</t>
    </rPh>
    <phoneticPr fontId="3"/>
  </si>
  <si>
    <t>平成28年9月26日(月)　23:59</t>
    <rPh sb="0" eb="2">
      <t>ヘイセイ</t>
    </rPh>
    <rPh sb="4" eb="5">
      <t>ネン</t>
    </rPh>
    <rPh sb="6" eb="7">
      <t>ガツ</t>
    </rPh>
    <rPh sb="9" eb="10">
      <t>ヒ</t>
    </rPh>
    <rPh sb="11" eb="12">
      <t>ツキ</t>
    </rPh>
    <phoneticPr fontId="3"/>
  </si>
  <si>
    <t>平成28年9月28日(水）必着</t>
    <rPh sb="11" eb="12">
      <t>ミズ</t>
    </rPh>
    <phoneticPr fontId="3"/>
  </si>
  <si>
    <t>標準記録が設定された種目では、記録欄が未記入の場合はすべて第６回競技会の参加とします。</t>
    <rPh sb="0" eb="4">
      <t>ヒョウジュン</t>
    </rPh>
    <rPh sb="5" eb="7">
      <t>セッテイ</t>
    </rPh>
    <rPh sb="10" eb="12">
      <t>シュモク</t>
    </rPh>
    <rPh sb="15" eb="17">
      <t>キロク</t>
    </rPh>
    <rPh sb="17" eb="18">
      <t>ラン</t>
    </rPh>
    <rPh sb="19" eb="22">
      <t>ミキニュウ</t>
    </rPh>
    <rPh sb="23" eb="25">
      <t>バアイ</t>
    </rPh>
    <rPh sb="29" eb="30">
      <t>ダイ</t>
    </rPh>
    <rPh sb="31" eb="32">
      <t>カイ</t>
    </rPh>
    <rPh sb="32" eb="35">
      <t>キョウギカイ</t>
    </rPh>
    <rPh sb="36" eb="38">
      <t>サンカ</t>
    </rPh>
    <phoneticPr fontId="3"/>
  </si>
  <si>
    <t>中学･クラブチーム用</t>
    <rPh sb="0" eb="2">
      <t>チュウガク</t>
    </rPh>
    <rPh sb="9" eb="10">
      <t>ヨウ</t>
    </rPh>
    <phoneticPr fontId="3"/>
  </si>
  <si>
    <t>第44回 名古屋地区選手権兼第6回名古屋地区競技会</t>
    <rPh sb="0" eb="1">
      <t>ダイ</t>
    </rPh>
    <rPh sb="3" eb="4">
      <t>カイ</t>
    </rPh>
    <rPh sb="5" eb="8">
      <t>ナゴヤ</t>
    </rPh>
    <rPh sb="8" eb="10">
      <t>チク</t>
    </rPh>
    <rPh sb="10" eb="13">
      <t>センシュケン</t>
    </rPh>
    <rPh sb="13" eb="14">
      <t>ケン</t>
    </rPh>
    <rPh sb="14" eb="15">
      <t>ダイ</t>
    </rPh>
    <rPh sb="16" eb="17">
      <t>カイ</t>
    </rPh>
    <rPh sb="17" eb="22">
      <t>ナゴヤ</t>
    </rPh>
    <rPh sb="22" eb="24">
      <t>キョウギ</t>
    </rPh>
    <rPh sb="24" eb="25">
      <t>カイ</t>
    </rPh>
    <phoneticPr fontId="3"/>
  </si>
  <si>
    <t>No</t>
    <phoneticPr fontId="65"/>
  </si>
  <si>
    <t>団体名略称</t>
  </si>
  <si>
    <t>旧団体コード</t>
  </si>
  <si>
    <t>団体名カナ</t>
  </si>
  <si>
    <t>No</t>
    <phoneticPr fontId="65"/>
  </si>
  <si>
    <t>春木中</t>
  </si>
  <si>
    <t>リツハルキチュウ</t>
  </si>
  <si>
    <t>豊明栄中</t>
  </si>
  <si>
    <t>サカエチュウ</t>
  </si>
  <si>
    <t>尾張旭西中</t>
  </si>
  <si>
    <t>ニシチュウ</t>
  </si>
  <si>
    <t>尾張旭東中</t>
  </si>
  <si>
    <t>ヒガシチュウ</t>
  </si>
  <si>
    <t>春日井味美中</t>
  </si>
  <si>
    <t>アジヨシチュウ</t>
  </si>
  <si>
    <t>高蔵寺中</t>
  </si>
  <si>
    <t>コウゾウジチュウ</t>
  </si>
  <si>
    <t>鷹来中学校中</t>
  </si>
  <si>
    <t>タカキチュウ</t>
  </si>
  <si>
    <t>高森台中</t>
  </si>
  <si>
    <t>タカモリダイチュウ</t>
  </si>
  <si>
    <t>春日井中部中</t>
  </si>
  <si>
    <t>チュウブチュウ</t>
  </si>
  <si>
    <t>沓掛中</t>
  </si>
  <si>
    <t>クツカケチュウ</t>
  </si>
  <si>
    <t>小牧味岡中</t>
  </si>
  <si>
    <t>アジオカチュウ</t>
  </si>
  <si>
    <t>聖霊中</t>
  </si>
  <si>
    <t>セイレイチュウ</t>
  </si>
  <si>
    <t>本山中</t>
  </si>
  <si>
    <t>モトヤマチュウ</t>
  </si>
  <si>
    <t>瀬戸南山中</t>
  </si>
  <si>
    <t>セトミナミヤマ</t>
  </si>
  <si>
    <t>豊明中</t>
  </si>
  <si>
    <t>トヨアケ</t>
  </si>
  <si>
    <t>長久手中</t>
  </si>
  <si>
    <t>ナガクテ</t>
  </si>
  <si>
    <t>長久手北中</t>
  </si>
  <si>
    <t>キタチュウ</t>
  </si>
  <si>
    <t>日進西中</t>
  </si>
  <si>
    <t>ニッシンニシチュウ</t>
  </si>
  <si>
    <t>日進東中</t>
  </si>
  <si>
    <t>ニッシンヒガシチュウ</t>
  </si>
  <si>
    <t>大府中</t>
  </si>
  <si>
    <t>オオブ</t>
    <phoneticPr fontId="65"/>
  </si>
  <si>
    <t>知多東部中</t>
  </si>
  <si>
    <t>トウブチュウ</t>
  </si>
  <si>
    <t>阿久比中</t>
  </si>
  <si>
    <t>アグイチュウ</t>
  </si>
  <si>
    <t>大府北中</t>
  </si>
  <si>
    <t>オオブキタチュウ</t>
  </si>
  <si>
    <t>大府南中</t>
  </si>
  <si>
    <t>オオブミナミチュウ</t>
  </si>
  <si>
    <t>大府西中</t>
  </si>
  <si>
    <t>オオブニシ</t>
  </si>
  <si>
    <t>亀崎中</t>
  </si>
  <si>
    <t>カメザキチュウ</t>
  </si>
  <si>
    <t>河和中</t>
  </si>
  <si>
    <t>コウワチュウ</t>
  </si>
  <si>
    <t>武豊中</t>
  </si>
  <si>
    <t>タケトヨ</t>
  </si>
  <si>
    <t>知多中</t>
  </si>
  <si>
    <t>チタチュウ</t>
  </si>
  <si>
    <t>知多中部中</t>
  </si>
  <si>
    <t>チタチュウブ</t>
  </si>
  <si>
    <t>横須賀中</t>
  </si>
  <si>
    <t>ヨコスカチュウ</t>
  </si>
  <si>
    <t>東浦西部中</t>
  </si>
  <si>
    <t>ヒガシウラセイブチュウ</t>
  </si>
  <si>
    <t>東浦中</t>
  </si>
  <si>
    <t>ヒガシウラチュウ</t>
  </si>
  <si>
    <t>東浦北部中</t>
  </si>
  <si>
    <t>ヒガシウラホクブチュウ</t>
    <phoneticPr fontId="65"/>
  </si>
  <si>
    <t>富貴中</t>
  </si>
  <si>
    <t>フキ</t>
  </si>
  <si>
    <t>愛知中</t>
  </si>
  <si>
    <t>アイチ</t>
  </si>
  <si>
    <t>愛知淑徳中</t>
  </si>
  <si>
    <t>アイチシュクトクチュウ</t>
  </si>
  <si>
    <t>有松中</t>
  </si>
  <si>
    <t>アリマツ</t>
  </si>
  <si>
    <t>伊勢山中</t>
  </si>
  <si>
    <t>イセヤマチュウ</t>
  </si>
  <si>
    <t>扇台中</t>
  </si>
  <si>
    <t>オウギダイチュウ</t>
  </si>
  <si>
    <t>大曽根中</t>
  </si>
  <si>
    <t>オオゾネチュウ</t>
  </si>
  <si>
    <t>香流中</t>
  </si>
  <si>
    <t>カナレ</t>
  </si>
  <si>
    <t>神丘中</t>
  </si>
  <si>
    <t>カミオカチュウ</t>
  </si>
  <si>
    <t>神の倉中</t>
  </si>
  <si>
    <t>カミノクラ</t>
  </si>
  <si>
    <t>北山中</t>
  </si>
  <si>
    <t>キタヤマチュウ</t>
  </si>
  <si>
    <t>桜田中</t>
  </si>
  <si>
    <t>サクラダチュウ</t>
  </si>
  <si>
    <t>汐路中</t>
  </si>
  <si>
    <t>シオジチュウ</t>
  </si>
  <si>
    <t>城山中</t>
  </si>
  <si>
    <t>シロヤマチュウ</t>
  </si>
  <si>
    <t>高針台中</t>
  </si>
  <si>
    <t>タカバリダイ</t>
  </si>
  <si>
    <t>千種台中</t>
  </si>
  <si>
    <t>チクサダイ</t>
  </si>
  <si>
    <t>千種中</t>
  </si>
  <si>
    <t>チクサチュウ</t>
  </si>
  <si>
    <t>天神山中</t>
  </si>
  <si>
    <t>テンジンヤマチュウ</t>
  </si>
  <si>
    <t>東海中</t>
  </si>
  <si>
    <t>トウカイ</t>
  </si>
  <si>
    <t>東港中</t>
  </si>
  <si>
    <t>トウコウ</t>
  </si>
  <si>
    <t>当知中</t>
  </si>
  <si>
    <t>トウチチュウ</t>
  </si>
  <si>
    <t>長良中</t>
  </si>
  <si>
    <t>ナガラチュウ</t>
  </si>
  <si>
    <t>名古屋北中</t>
  </si>
  <si>
    <t>ナゴヤキタ</t>
  </si>
  <si>
    <t>名古屋女子大中</t>
  </si>
  <si>
    <t>ナゴヤジョシダイガクチュウ</t>
  </si>
  <si>
    <t>猪高中</t>
  </si>
  <si>
    <t>イタカチュウ</t>
  </si>
  <si>
    <t>一柳中</t>
  </si>
  <si>
    <t>イチヤナギチュウ</t>
  </si>
  <si>
    <t>大高中</t>
  </si>
  <si>
    <t>オオダカチュウ</t>
  </si>
  <si>
    <t>大森中学校中</t>
  </si>
  <si>
    <t>オオモリチュウ</t>
  </si>
  <si>
    <t>吉根中</t>
  </si>
  <si>
    <t>キッコチュウ</t>
  </si>
  <si>
    <t>港南中学校中</t>
  </si>
  <si>
    <t>コウナンチュウ</t>
  </si>
  <si>
    <t>沢上中</t>
  </si>
  <si>
    <t>サワカミチュウ</t>
  </si>
  <si>
    <t>振甫中</t>
  </si>
  <si>
    <t>シンポ</t>
  </si>
  <si>
    <t>千鳥丘中</t>
  </si>
  <si>
    <t>チドリガオカチュウ</t>
  </si>
  <si>
    <t>富田中</t>
  </si>
  <si>
    <t>トミダチュウ</t>
  </si>
  <si>
    <t>豊国中</t>
  </si>
  <si>
    <t>トヨクニチュウ</t>
  </si>
  <si>
    <t>鳴子台中</t>
  </si>
  <si>
    <t>ナルコダイチュウ</t>
  </si>
  <si>
    <t>南陽中</t>
  </si>
  <si>
    <t>ナンヨウチュウ</t>
  </si>
  <si>
    <t>萩山中</t>
  </si>
  <si>
    <t>ハギヤマチュウ</t>
  </si>
  <si>
    <t>久方中</t>
  </si>
  <si>
    <t>ヒサカタチュウ</t>
  </si>
  <si>
    <t>牧の池中</t>
  </si>
  <si>
    <t>マキノイケチュウ</t>
  </si>
  <si>
    <t>守山東中</t>
  </si>
  <si>
    <t>モリヤマヒガシ</t>
  </si>
  <si>
    <t>矢田中学校中</t>
  </si>
  <si>
    <t>ヤダチュウ</t>
  </si>
  <si>
    <t>若水中</t>
  </si>
  <si>
    <t>ワカミズチュウ</t>
  </si>
  <si>
    <t>名古屋中</t>
  </si>
  <si>
    <t>ナゴヤチュウ</t>
  </si>
  <si>
    <t>名塚中</t>
  </si>
  <si>
    <t>ナヅカ</t>
  </si>
  <si>
    <t>鳴海中</t>
  </si>
  <si>
    <t>ナルミチュウ</t>
  </si>
  <si>
    <t>南光中</t>
  </si>
  <si>
    <t>ナンコウチュウ</t>
  </si>
  <si>
    <t>南山男子部中</t>
  </si>
  <si>
    <t>ナンザンチュウ　ダンシブ</t>
  </si>
  <si>
    <t>はとり中</t>
  </si>
  <si>
    <t>ハトリ</t>
  </si>
  <si>
    <t>日比野中</t>
  </si>
  <si>
    <t>ヒビノチュウ</t>
  </si>
  <si>
    <t>平針中</t>
  </si>
  <si>
    <t>ヒラバリ</t>
  </si>
  <si>
    <t>冨士中</t>
  </si>
  <si>
    <t>フジチュウ</t>
  </si>
  <si>
    <t>藤森中</t>
  </si>
  <si>
    <t>フジモリチュウ</t>
  </si>
  <si>
    <t>宝神中</t>
  </si>
  <si>
    <t>ホウジン</t>
  </si>
  <si>
    <t>豊正中</t>
  </si>
  <si>
    <t>ホウセイ</t>
  </si>
  <si>
    <t>北陵中</t>
  </si>
  <si>
    <t>ホクリョウチュウ</t>
  </si>
  <si>
    <t>瑞穂ヶ丘中</t>
  </si>
  <si>
    <t>ミズホガオカチュウ</t>
  </si>
  <si>
    <t>御幸山中</t>
  </si>
  <si>
    <t>ミユキヤマ</t>
  </si>
  <si>
    <t>名経大高蔵中</t>
  </si>
  <si>
    <t>メイケイダイタカクラ</t>
  </si>
  <si>
    <t>名南中</t>
  </si>
  <si>
    <t>メイナン</t>
  </si>
  <si>
    <t>守山中</t>
  </si>
  <si>
    <t>モリヤマ</t>
  </si>
  <si>
    <t>守山西中</t>
  </si>
  <si>
    <t>モリヤマニシチュウ</t>
  </si>
  <si>
    <t>愛知陸協</t>
  </si>
  <si>
    <t>アイチリクキョウナゴヤコジン</t>
  </si>
  <si>
    <t>ﾋﾃﾞｿﾝｽﾞ</t>
  </si>
  <si>
    <t>ヒデソンズ</t>
  </si>
  <si>
    <t>中京大ｸﾗﾌﾞ</t>
  </si>
  <si>
    <t>チュウキョウダイ</t>
  </si>
  <si>
    <t>愛知茗友ｸﾗﾌﾞ</t>
  </si>
  <si>
    <t>アイチメイユウクラブ</t>
  </si>
  <si>
    <t>知多体協クラブ</t>
  </si>
  <si>
    <t>チタタイキョウクラブ</t>
  </si>
  <si>
    <t>愛知県庁ｸﾗﾌﾞ</t>
  </si>
  <si>
    <t>アイチケンチョウクラブ</t>
  </si>
  <si>
    <t>愛知陸協医事部</t>
  </si>
  <si>
    <t>アイチリクキョウイジブ</t>
  </si>
  <si>
    <t>知多ﾗﾝﾅｰｽﾞ</t>
  </si>
  <si>
    <t>チタランナーズ</t>
  </si>
  <si>
    <t>三菱重工名古屋</t>
  </si>
  <si>
    <t>ミツビシジュウコウナゴヤ</t>
  </si>
  <si>
    <t>知多AC</t>
  </si>
  <si>
    <t>チタエーシー</t>
  </si>
  <si>
    <t>愛知製鋼</t>
  </si>
  <si>
    <t>アイチセイコウ</t>
  </si>
  <si>
    <t>名大倶楽部</t>
  </si>
  <si>
    <t>メイダイクラブ</t>
  </si>
  <si>
    <t>中央発條(株)</t>
  </si>
  <si>
    <t>チュウオウハツジョウ(カ)</t>
  </si>
  <si>
    <t>名古屋AC</t>
  </si>
  <si>
    <t>ナゴヤエーシー</t>
  </si>
  <si>
    <t>名古屋市役所</t>
  </si>
  <si>
    <t>ナゴヤシヤクショソウユウカイ</t>
  </si>
  <si>
    <t>なごや陸上ｸ</t>
  </si>
  <si>
    <t>ナゴヤリクジョウクラブ</t>
  </si>
  <si>
    <t>ｵｵﾀﾆｸﾗﾌﾞ</t>
  </si>
  <si>
    <t>オオタニクラブ</t>
  </si>
  <si>
    <t xml:space="preserve">CHUKYO </t>
  </si>
  <si>
    <t>チュウキョウスピリッツ</t>
  </si>
  <si>
    <t>OWLS</t>
  </si>
  <si>
    <t>オウルズ</t>
  </si>
  <si>
    <t>東海理化</t>
  </si>
  <si>
    <t>トウカイリカ</t>
  </si>
  <si>
    <t>T･K</t>
  </si>
  <si>
    <t>チームケー</t>
  </si>
  <si>
    <t>知多教員ｸﾗﾌﾞ</t>
  </si>
  <si>
    <t>チタキョウインクラブ</t>
  </si>
  <si>
    <t>愛教大ｸ名古屋</t>
  </si>
  <si>
    <t>アイキョウダイクラブナゴヤ</t>
  </si>
  <si>
    <t>愛三工業</t>
  </si>
  <si>
    <t>アイサンコウギョウ</t>
  </si>
  <si>
    <t>菊里クラブ</t>
  </si>
  <si>
    <t>キクザトクラブ</t>
  </si>
  <si>
    <t>名城ARC</t>
  </si>
  <si>
    <t>メイジョウオールランナーズクラブ</t>
  </si>
  <si>
    <t>愛知電機</t>
  </si>
  <si>
    <t>アイチデンキ</t>
  </si>
  <si>
    <t>三菱重工冷熱</t>
  </si>
  <si>
    <t>ミツビシジュウコウレイネツ</t>
  </si>
  <si>
    <t>ｾｶﾝﾄﾞｳｲﾝﾄﾞ</t>
  </si>
  <si>
    <t>セカンドウインド</t>
  </si>
  <si>
    <t>名学院ｸﾗﾌﾞ</t>
  </si>
  <si>
    <t>ナゴヤガクインクラブ</t>
  </si>
  <si>
    <t>学連O.B.</t>
  </si>
  <si>
    <t>ガクレンオービー</t>
  </si>
  <si>
    <t>大同特殊鋼</t>
  </si>
  <si>
    <t>ダイドウトクシュコウ</t>
  </si>
  <si>
    <t>あいち健康の森</t>
  </si>
  <si>
    <t>アイチケンコンノモリソウユウカイ</t>
  </si>
  <si>
    <t>KSAC</t>
  </si>
  <si>
    <t>ケイエスエーシー</t>
  </si>
  <si>
    <t>名古屋市消防局</t>
  </si>
  <si>
    <t>ナゴヤシショウボウキョク</t>
  </si>
  <si>
    <t>庄内ＲＴ</t>
  </si>
  <si>
    <t>ショウナイアールティ</t>
  </si>
  <si>
    <t>ﾄｰｴﾈｯｸ</t>
  </si>
  <si>
    <t>（カ）トーエネック</t>
  </si>
  <si>
    <t>至学館クラブ</t>
  </si>
  <si>
    <t>シガクカンクラブ</t>
  </si>
  <si>
    <t>守山35普連</t>
  </si>
  <si>
    <t>モリヤマサンジュウゴフレン</t>
  </si>
  <si>
    <t>天白川走友会</t>
  </si>
  <si>
    <t>テンパクガワソウユウカイ</t>
  </si>
  <si>
    <t>KTMC</t>
  </si>
  <si>
    <t>ケーティーエムクラブ</t>
  </si>
  <si>
    <t>ﾐｽﾞﾉ</t>
  </si>
  <si>
    <t>ミズノ</t>
  </si>
  <si>
    <t>ｱｽｶﾑRC</t>
  </si>
  <si>
    <t>アスカムアールシー</t>
  </si>
  <si>
    <t>愛知ﾏｽﾀｰｽﾞ名</t>
  </si>
  <si>
    <t>アイチマスターズナゴヤシブ</t>
  </si>
  <si>
    <t>東海ﾃﾞｶｽﾛﾝ</t>
  </si>
  <si>
    <t>トウカイデカスロン</t>
  </si>
  <si>
    <t>南山AC</t>
  </si>
  <si>
    <t>ナンザンエーシー</t>
  </si>
  <si>
    <t>ANC</t>
  </si>
  <si>
    <t>アイチナゴヤクラブ</t>
  </si>
  <si>
    <t>中部電力名古屋</t>
  </si>
  <si>
    <t>チュウブデンリョクナゴヤ</t>
  </si>
  <si>
    <t>にっとTFC</t>
  </si>
  <si>
    <t>ニットティーエフシー</t>
  </si>
  <si>
    <t>日本保育ｻｰﾋﾞ</t>
  </si>
  <si>
    <t>ニホンホイクサービス</t>
  </si>
  <si>
    <t>みかん山</t>
  </si>
  <si>
    <t>ミカンヤマ</t>
  </si>
  <si>
    <t>ﾁｰﾑKoi</t>
  </si>
  <si>
    <t>チームコイ</t>
  </si>
  <si>
    <t>知多TC</t>
  </si>
  <si>
    <t>チタトラッククラブ</t>
  </si>
  <si>
    <t>兄弟駅伝部</t>
  </si>
  <si>
    <t>キョウダイエキデンブ</t>
  </si>
  <si>
    <t>JR東海</t>
  </si>
  <si>
    <t>ジェイアールトウカイリクジョウキョウギクラブ</t>
  </si>
  <si>
    <t>TSM</t>
  </si>
  <si>
    <t>ティーエスエム</t>
  </si>
  <si>
    <t>三菱重工走友会</t>
  </si>
  <si>
    <t>ミツビシジュウコウソウユウカイ</t>
  </si>
  <si>
    <t>知多走友会</t>
  </si>
  <si>
    <t>チタソウユウカイ</t>
  </si>
  <si>
    <t>ｳｨﾝﾄﾞﾗﾝ</t>
  </si>
  <si>
    <t>ウィンドラン</t>
  </si>
  <si>
    <t>YAMATE AC</t>
  </si>
  <si>
    <t>ヤマテエイシー</t>
  </si>
  <si>
    <t>名聾AC</t>
  </si>
  <si>
    <t>メイロウエーシー</t>
  </si>
  <si>
    <t>AGUD</t>
  </si>
  <si>
    <t>アイチガクインダイガクシガクブ</t>
  </si>
  <si>
    <t>百花繚･RUN</t>
  </si>
  <si>
    <t>チーム　ヒャッカリョウラン</t>
  </si>
  <si>
    <t>AGX</t>
  </si>
  <si>
    <t>エージーエックス</t>
  </si>
  <si>
    <t>東郷AC</t>
  </si>
  <si>
    <t>トウゴウエイシー</t>
  </si>
  <si>
    <t>尾張旭RC</t>
  </si>
  <si>
    <t>オワリアサヒランニングクラブ</t>
  </si>
  <si>
    <t>名古屋指導者</t>
  </si>
  <si>
    <t>ナゴヤシドウシャキョウギカイクラブ</t>
  </si>
  <si>
    <t>名古屋AOI RC</t>
  </si>
  <si>
    <t>ナゴヤアオイランニングクラブ</t>
  </si>
  <si>
    <t>ﾗﾝｱｯﾌﾟ</t>
  </si>
  <si>
    <t>ランアップ</t>
  </si>
  <si>
    <t>ﾌｧｲﾝﾄﾞｱｳﾄ</t>
  </si>
  <si>
    <t>ファインドアウト</t>
  </si>
  <si>
    <t>大須AC</t>
  </si>
  <si>
    <t>オオスエーシー</t>
  </si>
  <si>
    <t>南知多RC</t>
  </si>
  <si>
    <t>ミナミチタ　アール　シー</t>
  </si>
  <si>
    <t>FROG</t>
  </si>
  <si>
    <t>フロッグ</t>
  </si>
  <si>
    <t>ﾗｲｽﾞｳｨﾝﾄﾞ</t>
  </si>
  <si>
    <t>ライズウィンドランニングクラブ</t>
  </si>
  <si>
    <t>アイチツバサトラッククラブアカデミー</t>
  </si>
  <si>
    <t>JRC</t>
  </si>
  <si>
    <t>トヨヤマジェイアールシー</t>
  </si>
  <si>
    <t>POWERMAX</t>
  </si>
  <si>
    <t>パワーマックス</t>
  </si>
  <si>
    <t>日進ＲＣ</t>
  </si>
  <si>
    <t>ニッシンランニングクラブ</t>
  </si>
  <si>
    <t>名古屋テレビ</t>
  </si>
  <si>
    <t>ナゴヤテレビランニングクラブ</t>
  </si>
  <si>
    <t>神野会</t>
  </si>
  <si>
    <t>ジンノカイ</t>
  </si>
  <si>
    <t>栄徳EAGLES</t>
  </si>
  <si>
    <t>エイトクイーグルス</t>
  </si>
  <si>
    <t>CAERUS</t>
  </si>
  <si>
    <t>カイロス</t>
  </si>
  <si>
    <t>良友クラブ</t>
  </si>
  <si>
    <t>リョウユウクラブ</t>
  </si>
  <si>
    <t>加藤建設</t>
  </si>
  <si>
    <t>カブシキガイシャカトウケンセツ</t>
  </si>
  <si>
    <t>TTD</t>
  </si>
  <si>
    <t>トライアスロン　チーム　ドラゴン</t>
  </si>
  <si>
    <t>グランシエル</t>
  </si>
  <si>
    <t>よかにせＰＲＣ</t>
  </si>
  <si>
    <t>ヨカニセピーアールシー</t>
  </si>
  <si>
    <t>高蔵寺自衛隊</t>
  </si>
  <si>
    <t>コウゾウジジエイタイ</t>
  </si>
  <si>
    <t>ﾀﾞｲﾆｯﾎﾟﾝﾄｼｮ</t>
  </si>
  <si>
    <t>ダイニッポントショ</t>
  </si>
  <si>
    <t>OBUエニスポ</t>
  </si>
  <si>
    <t>オオブエニスポアスリートクラブ</t>
  </si>
  <si>
    <t>アクアAC</t>
  </si>
  <si>
    <t>アクアエシー</t>
  </si>
  <si>
    <t>ずのアスリート</t>
  </si>
  <si>
    <t>ズノアスリート</t>
  </si>
  <si>
    <t>ﾀｲｶﾞｰﾌｨｯﾄﾈｽ</t>
  </si>
  <si>
    <t>タイガーフィットネス</t>
  </si>
  <si>
    <t>RIN</t>
  </si>
  <si>
    <t>ランニングインナゴヤ</t>
  </si>
  <si>
    <t>ハムちゃんず</t>
  </si>
  <si>
    <t>ランニングチームハムチャンズ</t>
  </si>
  <si>
    <t>スズラン</t>
  </si>
  <si>
    <t>スズキランニングクラブ</t>
  </si>
  <si>
    <t>ＹＯＵＫＩ陸上</t>
  </si>
  <si>
    <t>ユウキリクジョウクラブ</t>
  </si>
  <si>
    <t>mahalo Ⅵ</t>
  </si>
  <si>
    <t>マハロシックス</t>
  </si>
  <si>
    <t>明正アスリーツ</t>
  </si>
  <si>
    <t>メイセイアスリーツ</t>
  </si>
  <si>
    <t>知多RC</t>
  </si>
  <si>
    <t>チタランニングクラブ</t>
  </si>
  <si>
    <t>学校名検索</t>
    <rPh sb="0" eb="3">
      <t>ガッコウメイ</t>
    </rPh>
    <rPh sb="3" eb="5">
      <t>ケンサク</t>
    </rPh>
    <phoneticPr fontId="3"/>
  </si>
  <si>
    <t>←学校･チーム数が多いので、団体名の一部を入力してください。</t>
    <rPh sb="1" eb="3">
      <t>ガッコウ</t>
    </rPh>
    <rPh sb="7" eb="8">
      <t>スウ</t>
    </rPh>
    <rPh sb="9" eb="10">
      <t>オオ</t>
    </rPh>
    <rPh sb="14" eb="17">
      <t>ダンタイメイ</t>
    </rPh>
    <rPh sb="18" eb="20">
      <t>イチブ</t>
    </rPh>
    <rPh sb="21" eb="30">
      <t>ニュウリョク</t>
    </rPh>
    <phoneticPr fontId="3"/>
  </si>
  <si>
    <t>愛知つばさTC</t>
    <rPh sb="0" eb="2">
      <t>アイチ</t>
    </rPh>
    <phoneticPr fontId="41"/>
  </si>
  <si>
    <t>とよやまJRC</t>
    <phoneticPr fontId="41"/>
  </si>
  <si>
    <t>←団体名の一部を入力すると、候補がドロップダウンに表示されますので選択してください。</t>
    <rPh sb="1" eb="3">
      <t>ダンタイ</t>
    </rPh>
    <rPh sb="3" eb="4">
      <t>メイ</t>
    </rPh>
    <rPh sb="5" eb="7">
      <t>イチブ</t>
    </rPh>
    <rPh sb="8" eb="10">
      <t>ニュウリョク</t>
    </rPh>
    <rPh sb="14" eb="16">
      <t>コウホ</t>
    </rPh>
    <rPh sb="25" eb="27">
      <t>ヒョウジ</t>
    </rPh>
    <rPh sb="33" eb="35">
      <t>センタク</t>
    </rPh>
    <phoneticPr fontId="3"/>
  </si>
  <si>
    <t>お手数ですが、学校名検索に一字以上入力してください。</t>
    <phoneticPr fontId="3"/>
  </si>
  <si>
    <t>団体名</t>
    <rPh sb="0" eb="2">
      <t>ダンタイ</t>
    </rPh>
    <rPh sb="2" eb="3">
      <t>メイ</t>
    </rPh>
    <phoneticPr fontId="3"/>
  </si>
  <si>
    <t>←団体名を選択すると、自動で入力されます。</t>
    <rPh sb="1" eb="3">
      <t>ダンタイ</t>
    </rPh>
    <rPh sb="3" eb="4">
      <t>メイ</t>
    </rPh>
    <rPh sb="5" eb="7">
      <t>センタク</t>
    </rPh>
    <rPh sb="11" eb="13">
      <t>ジドウ</t>
    </rPh>
    <rPh sb="14" eb="16">
      <t>ニュウリョク</t>
    </rPh>
    <phoneticPr fontId="3"/>
  </si>
  <si>
    <t>Ver2</t>
    <phoneticPr fontId="3"/>
  </si>
  <si>
    <t>Ver2</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</si>
</sst>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176" formatCode="[$-411]ggge&quot;年&quot;m&quot;月&quot;d&quot;日&quot;;@"/>
  </numFmts>
  <fonts count="67">
    <font>
      <sz val="11"/>
      <color theme="1"/>
      <name val="ＭＳ Ｐゴシック"/>
      <family val="3"/>
      <charset val="128"/>
      <scheme val="minor"/>
    </font>
    <font>
      <sz val="11"/>
      <color theme="1"/>
      <name val="ＭＳ ゴシック"/>
      <family val="2"/>
      <charset val="128"/>
    </font>
    <font>
      <sz val="11"/>
      <color theme="1"/>
      <name val="ＭＳ Ｐゴシック"/>
      <family val="2"/>
      <charset val="128"/>
      <scheme val="minor"/>
    </font>
    <font>
      <sz val="6"/>
      <name val="ＭＳ Ｐゴシック"/>
      <family val="3"/>
      <charset val="128"/>
    </font>
    <font>
      <sz val="11"/>
      <color indexed="8"/>
      <name val="ＭＳ 明朝"/>
      <family val="1"/>
      <charset val="128"/>
    </font>
    <font>
      <b/>
      <sz val="11"/>
      <color indexed="10"/>
      <name val="ＭＳ ゴシック"/>
      <family val="3"/>
      <charset val="128"/>
    </font>
    <font>
      <b/>
      <sz val="11"/>
      <name val="ＭＳ ゴシック"/>
      <family val="3"/>
      <charset val="128"/>
    </font>
    <font>
      <sz val="6"/>
      <name val="ＭＳ Ｐゴシック"/>
      <family val="3"/>
      <charset val="128"/>
    </font>
    <font>
      <sz val="11"/>
      <name val="ＤＨＰ平成明朝体W7"/>
      <family val="3"/>
      <charset val="128"/>
    </font>
    <font>
      <sz val="14"/>
      <name val="ＤＨＰ平成明朝体W7"/>
      <family val="3"/>
      <charset val="128"/>
    </font>
    <font>
      <sz val="12"/>
      <name val="ＤＨＰ平成明朝体W7"/>
      <family val="3"/>
      <charset val="128"/>
    </font>
    <font>
      <sz val="12"/>
      <name val="ＭＳ ゴシック"/>
      <family val="3"/>
      <charset val="128"/>
    </font>
    <font>
      <sz val="11"/>
      <name val="ＭＳ ゴシック"/>
      <family val="3"/>
      <charset val="128"/>
    </font>
    <font>
      <sz val="11"/>
      <name val="ＭＳ Ｐゴシック"/>
      <family val="3"/>
      <charset val="128"/>
    </font>
    <font>
      <sz val="11"/>
      <name val="ＤＦ平成明朝体W7"/>
      <family val="3"/>
      <charset val="128"/>
    </font>
    <font>
      <b/>
      <sz val="11"/>
      <name val="ＭＳ 明朝"/>
      <family val="1"/>
      <charset val="128"/>
    </font>
    <font>
      <sz val="11"/>
      <name val="ＭＳ 明朝"/>
      <family val="1"/>
      <charset val="128"/>
    </font>
    <font>
      <sz val="16"/>
      <name val="ＭＳ Ｐゴシック"/>
      <family val="3"/>
      <charset val="128"/>
    </font>
    <font>
      <b/>
      <sz val="8"/>
      <color indexed="10"/>
      <name val="ＭＳ 明朝"/>
      <family val="1"/>
      <charset val="128"/>
    </font>
    <font>
      <sz val="12"/>
      <name val="ＤＨＰ平成明朝体W7"/>
      <family val="3"/>
      <charset val="128"/>
    </font>
    <font>
      <b/>
      <u/>
      <sz val="11"/>
      <color indexed="8"/>
      <name val="ＭＳ 明朝"/>
      <family val="1"/>
      <charset val="128"/>
    </font>
    <font>
      <b/>
      <u/>
      <sz val="11"/>
      <color indexed="10"/>
      <name val="ＭＳ ゴシック"/>
      <family val="3"/>
      <charset val="128"/>
    </font>
    <font>
      <b/>
      <sz val="12"/>
      <name val="ＭＳ ゴシック"/>
      <family val="3"/>
      <charset val="128"/>
    </font>
    <font>
      <b/>
      <u/>
      <sz val="12"/>
      <color indexed="10"/>
      <name val="ＭＳ ゴシック"/>
      <family val="3"/>
      <charset val="128"/>
    </font>
    <font>
      <b/>
      <sz val="11"/>
      <color theme="1"/>
      <name val="ＭＳ Ｐゴシック"/>
      <family val="3"/>
      <charset val="128"/>
      <scheme val="minor"/>
    </font>
    <font>
      <sz val="12"/>
      <color theme="1"/>
      <name val="ＭＳ Ｐゴシック"/>
      <family val="3"/>
      <charset val="128"/>
      <scheme val="minor"/>
    </font>
    <font>
      <sz val="11"/>
      <color theme="1"/>
      <name val="ＭＳ 明朝"/>
      <family val="1"/>
      <charset val="128"/>
    </font>
    <font>
      <b/>
      <sz val="11"/>
      <color theme="1"/>
      <name val="ＭＳ ゴシック"/>
      <family val="3"/>
      <charset val="128"/>
    </font>
    <font>
      <b/>
      <sz val="11"/>
      <color rgb="FFFF0000"/>
      <name val="ＭＳ ゴシック"/>
      <family val="3"/>
      <charset val="128"/>
    </font>
    <font>
      <b/>
      <sz val="11"/>
      <color theme="1"/>
      <name val="ＭＳ 明朝"/>
      <family val="1"/>
      <charset val="128"/>
    </font>
    <font>
      <sz val="11"/>
      <color theme="1"/>
      <name val="ＭＳ ゴシック"/>
      <family val="3"/>
      <charset val="128"/>
    </font>
    <font>
      <b/>
      <sz val="14"/>
      <color theme="1"/>
      <name val="ＭＳ ゴシック"/>
      <family val="3"/>
      <charset val="128"/>
    </font>
    <font>
      <b/>
      <sz val="12"/>
      <color theme="1"/>
      <name val="ＭＳ 明朝"/>
      <family val="1"/>
      <charset val="128"/>
    </font>
    <font>
      <b/>
      <sz val="12"/>
      <color theme="1"/>
      <name val="ＭＳ ゴシック"/>
      <family val="3"/>
      <charset val="128"/>
    </font>
    <font>
      <b/>
      <sz val="14"/>
      <color rgb="FFFF0000"/>
      <name val="ＭＳ ゴシック"/>
      <family val="3"/>
      <charset val="128"/>
    </font>
    <font>
      <sz val="11"/>
      <color rgb="FFFF0000"/>
      <name val="ＭＳ ゴシック"/>
      <family val="3"/>
      <charset val="128"/>
    </font>
    <font>
      <b/>
      <sz val="10"/>
      <color theme="1"/>
      <name val="ＭＳ ゴシック"/>
      <family val="3"/>
      <charset val="128"/>
    </font>
    <font>
      <sz val="9"/>
      <color theme="1"/>
      <name val="ＭＳ ゴシック"/>
      <family val="3"/>
      <charset val="128"/>
    </font>
    <font>
      <sz val="8"/>
      <color theme="1"/>
      <name val="ＭＳ 明朝"/>
      <family val="1"/>
      <charset val="128"/>
    </font>
    <font>
      <b/>
      <sz val="16"/>
      <color theme="1"/>
      <name val="ＭＳ 明朝"/>
      <family val="1"/>
      <charset val="128"/>
    </font>
    <font>
      <b/>
      <sz val="12"/>
      <color rgb="FFFF0000"/>
      <name val="ＭＳ ゴシック"/>
      <family val="3"/>
      <charset val="128"/>
    </font>
    <font>
      <sz val="6"/>
      <name val="ＭＳ Ｐゴシック"/>
      <family val="3"/>
      <charset val="128"/>
      <scheme val="minor"/>
    </font>
    <font>
      <sz val="14"/>
      <name val="ＤＨＰ平成明朝体W7"/>
      <family val="3"/>
      <charset val="128"/>
    </font>
    <font>
      <sz val="11"/>
      <name val="ＤＦ平成明朝体W7"/>
      <family val="3"/>
      <charset val="128"/>
    </font>
    <font>
      <b/>
      <sz val="16"/>
      <color theme="1"/>
      <name val="ＭＳ ゴシック"/>
      <family val="3"/>
      <charset val="128"/>
    </font>
    <font>
      <b/>
      <u/>
      <sz val="11"/>
      <color rgb="FFFF0000"/>
      <name val="ＭＳ 明朝"/>
      <family val="1"/>
      <charset val="128"/>
    </font>
    <font>
      <sz val="10"/>
      <color theme="1"/>
      <name val="ＭＳ 明朝"/>
      <family val="1"/>
      <charset val="128"/>
    </font>
    <font>
      <b/>
      <sz val="9"/>
      <color indexed="81"/>
      <name val="ＭＳ ゴシック"/>
      <family val="3"/>
      <charset val="128"/>
    </font>
    <font>
      <sz val="9"/>
      <color indexed="81"/>
      <name val="ＭＳ ゴシック"/>
      <family val="3"/>
      <charset val="128"/>
    </font>
    <font>
      <b/>
      <sz val="9"/>
      <color indexed="10"/>
      <name val="ＭＳ ゴシック"/>
      <family val="3"/>
      <charset val="128"/>
    </font>
    <font>
      <b/>
      <sz val="14"/>
      <color theme="1"/>
      <name val="ＭＳ 明朝"/>
      <family val="1"/>
      <charset val="128"/>
    </font>
    <font>
      <sz val="12"/>
      <name val="ＭＳ Ｐ明朝"/>
      <family val="1"/>
      <charset val="128"/>
    </font>
    <font>
      <sz val="14"/>
      <name val="ＭＳ Ｐゴシック"/>
      <family val="3"/>
      <charset val="128"/>
    </font>
    <font>
      <b/>
      <sz val="14"/>
      <color indexed="81"/>
      <name val="ＭＳ Ｐゴシック"/>
      <family val="3"/>
      <charset val="128"/>
    </font>
    <font>
      <b/>
      <sz val="16"/>
      <name val="ＭＳ 明朝"/>
      <family val="1"/>
      <charset val="128"/>
    </font>
    <font>
      <b/>
      <sz val="14"/>
      <color indexed="10"/>
      <name val="ＭＳ 明朝"/>
      <family val="1"/>
      <charset val="128"/>
    </font>
    <font>
      <b/>
      <sz val="14"/>
      <name val="ＭＳ ゴシック"/>
      <family val="3"/>
      <charset val="128"/>
    </font>
    <font>
      <b/>
      <sz val="12"/>
      <color indexed="8"/>
      <name val="ＭＳ 明朝"/>
      <family val="1"/>
      <charset val="128"/>
    </font>
    <font>
      <sz val="11"/>
      <name val="ＤＦ平成明朝体W7"/>
      <family val="1"/>
      <charset val="128"/>
    </font>
    <font>
      <b/>
      <i/>
      <sz val="11"/>
      <color theme="1"/>
      <name val="ＭＳ Ｐゴシック"/>
      <family val="3"/>
      <charset val="128"/>
      <scheme val="minor"/>
    </font>
    <font>
      <sz val="11"/>
      <color rgb="FFFF0000"/>
      <name val="ＭＳ 明朝"/>
      <family val="1"/>
      <charset val="128"/>
    </font>
    <font>
      <b/>
      <i/>
      <sz val="12"/>
      <color rgb="FFFF0000"/>
      <name val="ＭＳ ゴシック"/>
      <family val="3"/>
      <charset val="128"/>
    </font>
    <font>
      <sz val="18"/>
      <color theme="1"/>
      <name val="ＭＳ ゴシック"/>
      <family val="3"/>
      <charset val="128"/>
    </font>
    <font>
      <sz val="16"/>
      <color theme="1"/>
      <name val="ＭＳ Ｐゴシック"/>
      <family val="3"/>
      <charset val="128"/>
      <scheme val="minor"/>
    </font>
    <font>
      <b/>
      <sz val="18"/>
      <color theme="1"/>
      <name val="ＭＳ ゴシック"/>
      <family val="3"/>
      <charset val="128"/>
    </font>
    <font>
      <sz val="6"/>
      <name val="ＭＳ ゴシック"/>
      <family val="2"/>
      <charset val="128"/>
    </font>
    <font>
      <b/>
      <sz val="22"/>
      <color rgb="FFFF0000"/>
      <name val="ＭＳ ゴシック"/>
      <family val="3"/>
      <charset val="128"/>
    </font>
  </fonts>
  <fills count="12">
    <fill>
      <patternFill patternType="none"/>
    </fill>
    <fill>
      <patternFill patternType="gray125"/>
    </fill>
    <fill>
      <patternFill patternType="solid">
        <fgColor indexed="65"/>
        <bgColor indexed="64"/>
      </patternFill>
    </fill>
    <fill>
      <patternFill patternType="solid">
        <fgColor rgb="FFFFFF99"/>
        <bgColor indexed="64"/>
      </patternFill>
    </fill>
    <fill>
      <patternFill patternType="solid">
        <fgColor rgb="FFCCFFFF"/>
        <bgColor indexed="64"/>
      </patternFill>
    </fill>
    <fill>
      <patternFill patternType="solid">
        <fgColor rgb="FFFFFF00"/>
        <bgColor indexed="64"/>
      </patternFill>
    </fill>
    <fill>
      <patternFill patternType="solid">
        <fgColor rgb="FF00B0F0"/>
        <bgColor indexed="64"/>
      </patternFill>
    </fill>
    <fill>
      <patternFill patternType="solid">
        <fgColor theme="9" tint="0.59999389629810485"/>
        <bgColor indexed="64"/>
      </patternFill>
    </fill>
    <fill>
      <patternFill patternType="solid">
        <fgColor rgb="FFFFC00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1"/>
        <bgColor indexed="64"/>
      </patternFill>
    </fill>
  </fills>
  <borders count="104">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indexed="64"/>
      </left>
      <right/>
      <top style="medium">
        <color indexed="64"/>
      </top>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medium">
        <color indexed="64"/>
      </left>
      <right/>
      <top style="thin">
        <color indexed="64"/>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top/>
      <bottom style="medium">
        <color indexed="64"/>
      </bottom>
      <diagonal/>
    </border>
    <border>
      <left style="medium">
        <color indexed="64"/>
      </left>
      <right/>
      <top/>
      <bottom style="thin">
        <color indexed="64"/>
      </bottom>
      <diagonal/>
    </border>
    <border diagonalUp="1" diagonalDown="1">
      <left style="thin">
        <color indexed="64"/>
      </left>
      <right style="thin">
        <color indexed="64"/>
      </right>
      <top style="medium">
        <color indexed="64"/>
      </top>
      <bottom style="thin">
        <color indexed="64"/>
      </bottom>
      <diagonal style="thin">
        <color indexed="64"/>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style="thin">
        <color indexed="64"/>
      </left>
      <right style="medium">
        <color indexed="64"/>
      </right>
      <top/>
      <bottom style="double">
        <color indexed="64"/>
      </bottom>
      <diagonal/>
    </border>
    <border diagonalDown="1">
      <left style="thin">
        <color indexed="64"/>
      </left>
      <right style="medium">
        <color indexed="64"/>
      </right>
      <top style="medium">
        <color indexed="64"/>
      </top>
      <bottom style="thin">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diagonalDown="1">
      <left style="thin">
        <color indexed="64"/>
      </left>
      <right style="medium">
        <color indexed="64"/>
      </right>
      <top style="thin">
        <color indexed="64"/>
      </top>
      <bottom style="medium">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hair">
        <color indexed="64"/>
      </bottom>
      <diagonal style="thin">
        <color indexed="64"/>
      </diagonal>
    </border>
    <border diagonalDown="1">
      <left style="thin">
        <color indexed="64"/>
      </left>
      <right style="thin">
        <color indexed="64"/>
      </right>
      <top style="hair">
        <color indexed="64"/>
      </top>
      <bottom style="hair">
        <color indexed="64"/>
      </bottom>
      <diagonal style="thin">
        <color indexed="64"/>
      </diagonal>
    </border>
    <border diagonalDown="1">
      <left style="thin">
        <color indexed="64"/>
      </left>
      <right style="thin">
        <color indexed="64"/>
      </right>
      <top style="hair">
        <color indexed="64"/>
      </top>
      <bottom/>
      <diagonal style="thin">
        <color indexed="64"/>
      </diagonal>
    </border>
    <border diagonalDown="1">
      <left style="thin">
        <color indexed="64"/>
      </left>
      <right style="thin">
        <color indexed="64"/>
      </right>
      <top style="hair">
        <color indexed="64"/>
      </top>
      <bottom style="thin">
        <color indexed="64"/>
      </bottom>
      <diagonal style="thin">
        <color indexed="64"/>
      </diagonal>
    </border>
    <border diagonalDown="1">
      <left style="thin">
        <color indexed="64"/>
      </left>
      <right style="thin">
        <color indexed="64"/>
      </right>
      <top/>
      <bottom style="hair">
        <color indexed="64"/>
      </bottom>
      <diagonal style="thin">
        <color indexed="64"/>
      </diagonal>
    </border>
    <border>
      <left style="thin">
        <color indexed="64"/>
      </left>
      <right/>
      <top/>
      <bottom style="thin">
        <color indexed="64"/>
      </bottom>
      <diagonal/>
    </border>
    <border>
      <left/>
      <right/>
      <top style="medium">
        <color indexed="64"/>
      </top>
      <bottom style="thin">
        <color indexed="64"/>
      </bottom>
      <diagonal/>
    </border>
  </borders>
  <cellStyleXfs count="5">
    <xf numFmtId="0" fontId="0" fillId="0" borderId="0">
      <alignment vertical="center"/>
    </xf>
    <xf numFmtId="0" fontId="25" fillId="0" borderId="0"/>
    <xf numFmtId="0" fontId="13" fillId="0" borderId="0">
      <alignment vertical="center"/>
    </xf>
    <xf numFmtId="0" fontId="2" fillId="0" borderId="0">
      <alignment vertical="center"/>
    </xf>
    <xf numFmtId="0" fontId="1" fillId="0" borderId="0">
      <alignment vertical="center"/>
    </xf>
  </cellStyleXfs>
  <cellXfs count="382">
    <xf numFmtId="0" fontId="0" fillId="0" borderId="0" xfId="0">
      <alignment vertical="center"/>
    </xf>
    <xf numFmtId="0" fontId="26" fillId="0" borderId="0" xfId="0" applyFont="1" applyAlignment="1">
      <alignment horizontal="center" vertical="center"/>
    </xf>
    <xf numFmtId="0" fontId="26" fillId="0" borderId="0" xfId="0" applyFont="1" applyAlignment="1">
      <alignment vertical="center"/>
    </xf>
    <xf numFmtId="0" fontId="27" fillId="0" borderId="0" xfId="0" applyFont="1" applyAlignment="1">
      <alignment vertical="center"/>
    </xf>
    <xf numFmtId="0" fontId="28" fillId="0" borderId="0" xfId="0" applyFont="1" applyFill="1" applyBorder="1" applyAlignment="1">
      <alignment vertical="center"/>
    </xf>
    <xf numFmtId="0" fontId="26" fillId="0" borderId="0" xfId="0" applyFont="1" applyBorder="1" applyAlignment="1">
      <alignment horizontal="center" vertical="center"/>
    </xf>
    <xf numFmtId="0" fontId="0" fillId="0" borderId="0" xfId="0" applyFill="1">
      <alignment vertical="center"/>
    </xf>
    <xf numFmtId="0" fontId="26" fillId="0" borderId="0" xfId="0" applyFont="1" applyFill="1" applyBorder="1">
      <alignment vertical="center"/>
    </xf>
    <xf numFmtId="0" fontId="31" fillId="0" borderId="0" xfId="0" applyFont="1" applyAlignment="1">
      <alignment vertical="center"/>
    </xf>
    <xf numFmtId="0" fontId="31" fillId="0" borderId="0" xfId="0" applyFont="1" applyFill="1" applyBorder="1" applyAlignment="1">
      <alignment vertical="center"/>
    </xf>
    <xf numFmtId="0" fontId="26" fillId="0" borderId="2" xfId="0" applyFont="1" applyBorder="1" applyAlignment="1">
      <alignment horizontal="center" vertical="center"/>
    </xf>
    <xf numFmtId="0" fontId="0" fillId="3" borderId="0" xfId="0" applyFill="1">
      <alignment vertical="center"/>
    </xf>
    <xf numFmtId="0" fontId="0" fillId="4" borderId="0" xfId="0" applyFill="1">
      <alignment vertical="center"/>
    </xf>
    <xf numFmtId="0" fontId="26" fillId="0" borderId="0" xfId="0" applyFont="1">
      <alignment vertical="center"/>
    </xf>
    <xf numFmtId="49" fontId="26" fillId="0" borderId="0" xfId="0" applyNumberFormat="1" applyFont="1" applyAlignment="1">
      <alignment horizontal="right" vertical="center"/>
    </xf>
    <xf numFmtId="0" fontId="26" fillId="0" borderId="0" xfId="0" applyFont="1" applyAlignment="1">
      <alignment horizontal="right" vertical="center"/>
    </xf>
    <xf numFmtId="0" fontId="26" fillId="0" borderId="1" xfId="0" applyFont="1" applyBorder="1" applyAlignment="1">
      <alignment horizontal="right" vertical="center"/>
    </xf>
    <xf numFmtId="0" fontId="26" fillId="0" borderId="19" xfId="0" applyFont="1" applyBorder="1" applyAlignment="1">
      <alignment horizontal="right" vertical="center"/>
    </xf>
    <xf numFmtId="0" fontId="27" fillId="0" borderId="0" xfId="0" applyFont="1">
      <alignment vertical="center"/>
    </xf>
    <xf numFmtId="0" fontId="30" fillId="3" borderId="3" xfId="0" applyFont="1" applyFill="1" applyBorder="1" applyAlignment="1">
      <alignment horizontal="center" vertical="center"/>
    </xf>
    <xf numFmtId="0" fontId="26" fillId="5" borderId="0" xfId="0" applyFont="1" applyFill="1">
      <alignment vertical="center"/>
    </xf>
    <xf numFmtId="0" fontId="26" fillId="0" borderId="0" xfId="0" applyFont="1" applyFill="1" applyBorder="1" applyAlignment="1">
      <alignment horizontal="left" vertical="center"/>
    </xf>
    <xf numFmtId="0" fontId="35" fillId="5" borderId="0" xfId="0" applyFont="1" applyFill="1">
      <alignment vertical="center"/>
    </xf>
    <xf numFmtId="0" fontId="26" fillId="5" borderId="0" xfId="0" applyFont="1" applyFill="1" applyAlignment="1">
      <alignment horizontal="center" vertical="center"/>
    </xf>
    <xf numFmtId="0" fontId="26" fillId="0" borderId="27" xfId="0" applyFont="1" applyBorder="1" applyAlignment="1">
      <alignment horizontal="center" vertical="center"/>
    </xf>
    <xf numFmtId="0" fontId="26" fillId="0" borderId="26" xfId="0" applyFont="1" applyBorder="1" applyAlignment="1">
      <alignment horizontal="center" vertical="center"/>
    </xf>
    <xf numFmtId="0" fontId="26" fillId="0" borderId="20" xfId="0" applyFont="1" applyBorder="1" applyAlignment="1">
      <alignment horizontal="center" vertical="center"/>
    </xf>
    <xf numFmtId="0" fontId="0" fillId="0" borderId="29" xfId="0" applyBorder="1">
      <alignment vertical="center"/>
    </xf>
    <xf numFmtId="0" fontId="26" fillId="0" borderId="24" xfId="0" applyFont="1" applyBorder="1" applyAlignment="1">
      <alignment horizontal="center" vertical="center"/>
    </xf>
    <xf numFmtId="0" fontId="30" fillId="3" borderId="6" xfId="0" applyFont="1" applyFill="1" applyBorder="1" applyAlignment="1">
      <alignment horizontal="center" vertical="center"/>
    </xf>
    <xf numFmtId="0" fontId="30" fillId="3" borderId="7" xfId="0" applyFont="1" applyFill="1" applyBorder="1" applyAlignment="1">
      <alignment horizontal="center" vertical="center"/>
    </xf>
    <xf numFmtId="0" fontId="26" fillId="2" borderId="26" xfId="0" applyFont="1" applyFill="1" applyBorder="1" applyAlignment="1">
      <alignment horizontal="center" vertical="center"/>
    </xf>
    <xf numFmtId="0" fontId="26" fillId="0" borderId="30" xfId="0" applyFont="1" applyBorder="1" applyAlignment="1">
      <alignment horizontal="center" vertical="center"/>
    </xf>
    <xf numFmtId="0" fontId="30" fillId="3" borderId="31" xfId="0" applyFont="1" applyFill="1" applyBorder="1" applyAlignment="1">
      <alignment horizontal="center" vertical="center"/>
    </xf>
    <xf numFmtId="0" fontId="26" fillId="0" borderId="20" xfId="0" applyFont="1" applyBorder="1" applyAlignment="1">
      <alignment horizontal="center" vertical="center" wrapText="1"/>
    </xf>
    <xf numFmtId="0" fontId="36" fillId="3" borderId="6" xfId="0" applyFont="1" applyFill="1" applyBorder="1" applyAlignment="1">
      <alignment horizontal="center" vertical="center"/>
    </xf>
    <xf numFmtId="0" fontId="26" fillId="0" borderId="6" xfId="0" applyFont="1" applyBorder="1" applyAlignment="1">
      <alignment horizontal="center" vertical="center"/>
    </xf>
    <xf numFmtId="0" fontId="0" fillId="0" borderId="0" xfId="0" applyBorder="1">
      <alignment vertical="center"/>
    </xf>
    <xf numFmtId="0" fontId="24" fillId="0" borderId="0" xfId="0" applyFont="1" applyFill="1" applyBorder="1" applyAlignment="1" applyProtection="1">
      <alignment vertical="center"/>
    </xf>
    <xf numFmtId="0" fontId="31" fillId="0" borderId="0" xfId="0" applyFont="1" applyFill="1" applyBorder="1" applyAlignment="1" applyProtection="1">
      <alignment vertical="center"/>
    </xf>
    <xf numFmtId="0" fontId="26" fillId="0" borderId="0" xfId="0" applyFont="1" applyFill="1" applyBorder="1" applyAlignment="1" applyProtection="1">
      <alignment horizontal="center" vertical="center"/>
    </xf>
    <xf numFmtId="0" fontId="26" fillId="0" borderId="0" xfId="0" applyFont="1" applyFill="1" applyProtection="1">
      <alignment vertical="center"/>
    </xf>
    <xf numFmtId="0" fontId="26" fillId="0" borderId="0" xfId="0" applyFont="1" applyFill="1" applyBorder="1" applyAlignment="1" applyProtection="1">
      <alignment vertical="center"/>
    </xf>
    <xf numFmtId="0" fontId="0" fillId="0" borderId="0" xfId="0" applyFill="1" applyProtection="1">
      <alignment vertical="center"/>
    </xf>
    <xf numFmtId="0" fontId="28" fillId="5" borderId="0" xfId="0" applyFont="1" applyFill="1" applyAlignment="1">
      <alignment vertical="center"/>
    </xf>
    <xf numFmtId="0" fontId="26" fillId="5" borderId="0" xfId="0" applyFont="1" applyFill="1" applyBorder="1" applyAlignment="1">
      <alignment horizontal="center" vertical="center"/>
    </xf>
    <xf numFmtId="0" fontId="0" fillId="5" borderId="0" xfId="0" applyFill="1">
      <alignment vertical="center"/>
    </xf>
    <xf numFmtId="0" fontId="26" fillId="5" borderId="0" xfId="0" applyFont="1" applyFill="1" applyAlignment="1">
      <alignment horizontal="right" vertical="center"/>
    </xf>
    <xf numFmtId="0" fontId="26" fillId="5" borderId="41" xfId="0" applyFont="1" applyFill="1" applyBorder="1">
      <alignment vertical="center"/>
    </xf>
    <xf numFmtId="0" fontId="26" fillId="5" borderId="42" xfId="0" applyFont="1" applyFill="1" applyBorder="1">
      <alignment vertical="center"/>
    </xf>
    <xf numFmtId="0" fontId="26" fillId="5" borderId="43" xfId="0" applyFont="1" applyFill="1" applyBorder="1">
      <alignment vertical="center"/>
    </xf>
    <xf numFmtId="0" fontId="26" fillId="5" borderId="0" xfId="0" applyFont="1" applyFill="1" applyBorder="1" applyAlignment="1">
      <alignment horizontal="right" vertical="center"/>
    </xf>
    <xf numFmtId="0" fontId="26" fillId="5" borderId="44" xfId="0" applyFont="1" applyFill="1" applyBorder="1">
      <alignment vertical="center"/>
    </xf>
    <xf numFmtId="0" fontId="26" fillId="5" borderId="0" xfId="0" applyFont="1" applyFill="1" applyBorder="1">
      <alignment vertical="center"/>
    </xf>
    <xf numFmtId="0" fontId="26" fillId="5" borderId="45" xfId="0" applyFont="1" applyFill="1" applyBorder="1">
      <alignment vertical="center"/>
    </xf>
    <xf numFmtId="0" fontId="26" fillId="5" borderId="46" xfId="0" applyFont="1" applyFill="1" applyBorder="1" applyAlignment="1">
      <alignment horizontal="right" vertical="center"/>
    </xf>
    <xf numFmtId="0" fontId="26" fillId="5" borderId="47" xfId="0" applyFont="1" applyFill="1" applyBorder="1" applyAlignment="1">
      <alignment horizontal="right" vertical="center"/>
    </xf>
    <xf numFmtId="0" fontId="26" fillId="5" borderId="47" xfId="0" applyFont="1" applyFill="1" applyBorder="1" applyAlignment="1">
      <alignment horizontal="center" vertical="center"/>
    </xf>
    <xf numFmtId="0" fontId="26" fillId="5" borderId="47" xfId="0" applyFont="1" applyFill="1" applyBorder="1" applyAlignment="1">
      <alignment horizontal="left" vertical="center"/>
    </xf>
    <xf numFmtId="0" fontId="26" fillId="5" borderId="48" xfId="0" applyFont="1" applyFill="1" applyBorder="1">
      <alignment vertical="center"/>
    </xf>
    <xf numFmtId="0" fontId="26" fillId="0" borderId="3" xfId="0" applyFont="1" applyBorder="1" applyAlignment="1" applyProtection="1">
      <alignment horizontal="center" vertical="center" shrinkToFit="1"/>
      <protection locked="0"/>
    </xf>
    <xf numFmtId="0" fontId="26" fillId="0" borderId="7" xfId="0" applyFont="1" applyBorder="1" applyAlignment="1" applyProtection="1">
      <alignment horizontal="center" vertical="center" shrinkToFit="1"/>
      <protection locked="0"/>
    </xf>
    <xf numFmtId="0" fontId="26" fillId="0" borderId="6" xfId="0" applyFont="1" applyBorder="1" applyAlignment="1" applyProtection="1">
      <alignment horizontal="center" vertical="center" shrinkToFit="1"/>
      <protection locked="0"/>
    </xf>
    <xf numFmtId="0" fontId="26" fillId="0" borderId="31" xfId="0" applyFont="1" applyBorder="1" applyAlignment="1" applyProtection="1">
      <alignment horizontal="center" vertical="center" shrinkToFit="1"/>
      <protection locked="0"/>
    </xf>
    <xf numFmtId="0" fontId="26" fillId="0" borderId="22" xfId="0" applyFont="1" applyBorder="1" applyAlignment="1" applyProtection="1">
      <alignment horizontal="center" vertical="center" shrinkToFit="1"/>
      <protection locked="0"/>
    </xf>
    <xf numFmtId="0" fontId="26" fillId="0" borderId="27" xfId="0" applyFont="1" applyBorder="1" applyAlignment="1" applyProtection="1">
      <alignment horizontal="center" vertical="center" shrinkToFit="1"/>
      <protection locked="0"/>
    </xf>
    <xf numFmtId="0" fontId="26" fillId="0" borderId="32" xfId="0" applyFont="1" applyBorder="1" applyAlignment="1" applyProtection="1">
      <alignment horizontal="center" vertical="center" shrinkToFit="1"/>
      <protection locked="0"/>
    </xf>
    <xf numFmtId="0" fontId="29" fillId="0" borderId="0" xfId="0" applyFont="1" applyAlignment="1">
      <alignment vertical="center"/>
    </xf>
    <xf numFmtId="0" fontId="26" fillId="0" borderId="0" xfId="0" applyFont="1" applyFill="1" applyBorder="1" applyAlignment="1" applyProtection="1">
      <alignment horizontal="right" vertical="center"/>
    </xf>
    <xf numFmtId="0" fontId="0" fillId="0" borderId="0" xfId="0" applyAlignment="1">
      <alignment horizontal="center" vertical="center"/>
    </xf>
    <xf numFmtId="0" fontId="26" fillId="0" borderId="49" xfId="0" applyFont="1" applyBorder="1" applyAlignment="1">
      <alignment vertical="center"/>
    </xf>
    <xf numFmtId="0" fontId="26" fillId="0" borderId="52" xfId="0" applyFont="1" applyBorder="1" applyAlignment="1">
      <alignment horizontal="center" vertical="center"/>
    </xf>
    <xf numFmtId="0" fontId="26" fillId="0" borderId="54" xfId="0" applyFont="1" applyBorder="1" applyAlignment="1">
      <alignment vertical="center"/>
    </xf>
    <xf numFmtId="0" fontId="26" fillId="0" borderId="57" xfId="0" applyFont="1" applyBorder="1" applyAlignment="1">
      <alignment vertical="center"/>
    </xf>
    <xf numFmtId="0" fontId="39" fillId="0" borderId="0" xfId="0" applyFont="1" applyBorder="1" applyAlignment="1">
      <alignment vertical="center"/>
    </xf>
    <xf numFmtId="0" fontId="27" fillId="0" borderId="0" xfId="0" applyFont="1" applyAlignment="1">
      <alignment horizontal="center" vertical="center"/>
    </xf>
    <xf numFmtId="0" fontId="0" fillId="0" borderId="0" xfId="0" applyAlignment="1">
      <alignment vertical="center"/>
    </xf>
    <xf numFmtId="0" fontId="0" fillId="0" borderId="52" xfId="0" applyBorder="1">
      <alignment vertical="center"/>
    </xf>
    <xf numFmtId="0" fontId="0" fillId="0" borderId="57" xfId="0" applyBorder="1">
      <alignment vertical="center"/>
    </xf>
    <xf numFmtId="0" fontId="0" fillId="0" borderId="53" xfId="0" applyBorder="1">
      <alignment vertical="center"/>
    </xf>
    <xf numFmtId="0" fontId="45" fillId="5" borderId="0" xfId="0" applyFont="1" applyFill="1" applyAlignment="1">
      <alignment vertical="center"/>
    </xf>
    <xf numFmtId="0" fontId="26" fillId="0" borderId="49" xfId="0" applyFont="1" applyBorder="1">
      <alignment vertical="center"/>
    </xf>
    <xf numFmtId="0" fontId="26" fillId="0" borderId="51" xfId="0" applyFont="1" applyBorder="1">
      <alignment vertical="center"/>
    </xf>
    <xf numFmtId="0" fontId="30" fillId="0" borderId="51" xfId="0" applyFont="1" applyBorder="1">
      <alignment vertical="center"/>
    </xf>
    <xf numFmtId="0" fontId="26" fillId="0" borderId="52" xfId="0" applyFont="1" applyBorder="1">
      <alignment vertical="center"/>
    </xf>
    <xf numFmtId="0" fontId="26" fillId="0" borderId="54" xfId="0" applyFont="1" applyBorder="1">
      <alignment vertical="center"/>
    </xf>
    <xf numFmtId="0" fontId="26" fillId="0" borderId="0" xfId="0" applyFont="1" applyBorder="1">
      <alignment vertical="center"/>
    </xf>
    <xf numFmtId="0" fontId="26" fillId="0" borderId="57" xfId="0" applyFont="1" applyBorder="1">
      <alignment vertical="center"/>
    </xf>
    <xf numFmtId="0" fontId="26" fillId="0" borderId="13" xfId="0" applyFont="1" applyBorder="1">
      <alignment vertical="center"/>
    </xf>
    <xf numFmtId="0" fontId="26" fillId="0" borderId="40" xfId="0" applyFont="1" applyBorder="1">
      <alignment vertical="center"/>
    </xf>
    <xf numFmtId="0" fontId="26" fillId="0" borderId="53" xfId="0" applyFont="1" applyBorder="1">
      <alignment vertical="center"/>
    </xf>
    <xf numFmtId="0" fontId="29" fillId="0" borderId="0" xfId="0" applyFont="1">
      <alignment vertical="center"/>
    </xf>
    <xf numFmtId="0" fontId="29" fillId="0" borderId="3" xfId="0" applyFont="1" applyBorder="1" applyAlignment="1">
      <alignment horizontal="center" vertical="center"/>
    </xf>
    <xf numFmtId="0" fontId="46" fillId="0" borderId="0" xfId="0" applyFont="1">
      <alignment vertical="center"/>
    </xf>
    <xf numFmtId="0" fontId="46" fillId="0" borderId="26" xfId="0" applyFont="1" applyBorder="1" applyAlignment="1">
      <alignment horizontal="center" vertical="center"/>
    </xf>
    <xf numFmtId="0" fontId="46" fillId="0" borderId="24" xfId="0" applyFont="1" applyBorder="1" applyAlignment="1">
      <alignment horizontal="center" vertical="center"/>
    </xf>
    <xf numFmtId="0" fontId="46" fillId="0" borderId="0" xfId="0" applyFont="1" applyAlignment="1">
      <alignment horizontal="center" vertical="center"/>
    </xf>
    <xf numFmtId="0" fontId="46" fillId="0" borderId="27" xfId="0" applyFont="1" applyBorder="1" applyAlignment="1">
      <alignment horizontal="center" vertical="center"/>
    </xf>
    <xf numFmtId="0" fontId="46" fillId="0" borderId="25" xfId="0" applyFont="1" applyBorder="1" applyAlignment="1">
      <alignment horizontal="center" vertical="center"/>
    </xf>
    <xf numFmtId="0" fontId="46" fillId="0" borderId="3" xfId="0" applyFont="1" applyBorder="1">
      <alignment vertical="center"/>
    </xf>
    <xf numFmtId="0" fontId="46" fillId="0" borderId="3" xfId="0" applyFont="1" applyBorder="1" applyAlignment="1">
      <alignment horizontal="center" vertical="center"/>
    </xf>
    <xf numFmtId="0" fontId="46" fillId="0" borderId="16" xfId="0" applyFont="1" applyBorder="1">
      <alignment vertical="center"/>
    </xf>
    <xf numFmtId="0" fontId="46" fillId="0" borderId="16" xfId="0" applyFont="1" applyBorder="1" applyAlignment="1">
      <alignment horizontal="center" vertical="center"/>
    </xf>
    <xf numFmtId="0" fontId="46" fillId="0" borderId="17" xfId="0" applyFont="1" applyBorder="1">
      <alignment vertical="center"/>
    </xf>
    <xf numFmtId="0" fontId="46" fillId="0" borderId="17" xfId="0" applyFont="1" applyBorder="1" applyAlignment="1">
      <alignment horizontal="center" vertical="center"/>
    </xf>
    <xf numFmtId="0" fontId="46" fillId="0" borderId="18" xfId="0" applyFont="1" applyBorder="1">
      <alignment vertical="center"/>
    </xf>
    <xf numFmtId="0" fontId="46" fillId="0" borderId="18" xfId="0" applyFont="1" applyBorder="1" applyAlignment="1">
      <alignment horizontal="center" vertical="center"/>
    </xf>
    <xf numFmtId="0" fontId="46" fillId="0" borderId="73" xfId="0" applyFont="1" applyBorder="1">
      <alignment vertical="center"/>
    </xf>
    <xf numFmtId="0" fontId="46" fillId="0" borderId="73" xfId="0" applyFont="1" applyBorder="1" applyAlignment="1">
      <alignment horizontal="center" vertical="center"/>
    </xf>
    <xf numFmtId="0" fontId="46" fillId="0" borderId="74" xfId="0" applyFont="1" applyBorder="1">
      <alignment vertical="center"/>
    </xf>
    <xf numFmtId="0" fontId="46" fillId="0" borderId="74" xfId="0" applyFont="1" applyBorder="1" applyAlignment="1">
      <alignment horizontal="center" vertical="center"/>
    </xf>
    <xf numFmtId="0" fontId="29" fillId="5" borderId="0" xfId="0" applyFont="1" applyFill="1">
      <alignment vertical="center"/>
    </xf>
    <xf numFmtId="0" fontId="15" fillId="5" borderId="0" xfId="0" applyFont="1" applyFill="1">
      <alignment vertical="center"/>
    </xf>
    <xf numFmtId="0" fontId="46" fillId="0" borderId="30" xfId="0" applyFont="1" applyBorder="1" applyAlignment="1">
      <alignment horizontal="center" vertical="center"/>
    </xf>
    <xf numFmtId="0" fontId="46" fillId="0" borderId="32" xfId="0" applyFont="1" applyBorder="1" applyAlignment="1">
      <alignment horizontal="center" vertical="center"/>
    </xf>
    <xf numFmtId="0" fontId="26" fillId="0" borderId="0" xfId="0" applyFont="1" applyFill="1" applyAlignment="1">
      <alignment horizontal="center" vertical="center"/>
    </xf>
    <xf numFmtId="0" fontId="0" fillId="0" borderId="51" xfId="0" applyBorder="1">
      <alignment vertical="center"/>
    </xf>
    <xf numFmtId="0" fontId="0" fillId="0" borderId="40" xfId="0" applyBorder="1">
      <alignment vertical="center"/>
    </xf>
    <xf numFmtId="0" fontId="32" fillId="0" borderId="1" xfId="0" applyFont="1" applyBorder="1" applyAlignment="1">
      <alignment horizontal="center" vertical="center"/>
    </xf>
    <xf numFmtId="0" fontId="0" fillId="5" borderId="6" xfId="0" applyFill="1" applyBorder="1" applyAlignment="1">
      <alignment vertical="center" textRotation="255"/>
    </xf>
    <xf numFmtId="0" fontId="0" fillId="5" borderId="19" xfId="0" applyFill="1" applyBorder="1">
      <alignment vertical="center"/>
    </xf>
    <xf numFmtId="0" fontId="0" fillId="5" borderId="33" xfId="0" applyFill="1" applyBorder="1">
      <alignment vertical="center"/>
    </xf>
    <xf numFmtId="0" fontId="46" fillId="0" borderId="35" xfId="0" applyFont="1" applyBorder="1" applyAlignment="1">
      <alignment horizontal="center" vertical="center"/>
    </xf>
    <xf numFmtId="0" fontId="46" fillId="0" borderId="55" xfId="0" applyFont="1" applyBorder="1" applyAlignment="1">
      <alignment horizontal="center" vertical="center"/>
    </xf>
    <xf numFmtId="0" fontId="46" fillId="0" borderId="16" xfId="0" applyFont="1" applyBorder="1" applyAlignment="1">
      <alignment horizontal="center" vertical="center" shrinkToFit="1"/>
    </xf>
    <xf numFmtId="0" fontId="46" fillId="0" borderId="17" xfId="0" applyFont="1" applyBorder="1" applyAlignment="1">
      <alignment horizontal="center" vertical="center" shrinkToFit="1"/>
    </xf>
    <xf numFmtId="0" fontId="46" fillId="0" borderId="73" xfId="0" applyFont="1" applyBorder="1" applyAlignment="1">
      <alignment horizontal="center" vertical="center" shrinkToFit="1"/>
    </xf>
    <xf numFmtId="0" fontId="46" fillId="0" borderId="18" xfId="0" applyFont="1" applyBorder="1" applyAlignment="1">
      <alignment horizontal="center" vertical="center" shrinkToFit="1"/>
    </xf>
    <xf numFmtId="0" fontId="46" fillId="0" borderId="74" xfId="0" applyFont="1" applyBorder="1" applyAlignment="1">
      <alignment horizontal="center" vertical="center" shrinkToFit="1"/>
    </xf>
    <xf numFmtId="0" fontId="26" fillId="0" borderId="1" xfId="0" applyFont="1" applyBorder="1" applyAlignment="1">
      <alignment horizontal="center" vertical="center"/>
    </xf>
    <xf numFmtId="0" fontId="26" fillId="0" borderId="78" xfId="0" applyFont="1" applyBorder="1" applyAlignment="1">
      <alignment horizontal="center" vertical="center"/>
    </xf>
    <xf numFmtId="0" fontId="22" fillId="0" borderId="0" xfId="1" applyFont="1" applyFill="1" applyBorder="1" applyAlignment="1" applyProtection="1">
      <alignment horizontal="center" vertical="center"/>
    </xf>
    <xf numFmtId="0" fontId="27" fillId="0" borderId="0" xfId="3" applyFont="1">
      <alignment vertical="center"/>
    </xf>
    <xf numFmtId="0" fontId="26" fillId="0" borderId="0" xfId="3" applyFont="1">
      <alignment vertical="center"/>
    </xf>
    <xf numFmtId="0" fontId="26" fillId="0" borderId="0" xfId="3" applyFont="1" applyAlignment="1">
      <alignment horizontal="right" vertical="center"/>
    </xf>
    <xf numFmtId="0" fontId="6" fillId="5" borderId="0" xfId="0" applyFont="1" applyFill="1" applyAlignment="1">
      <alignment vertical="center"/>
    </xf>
    <xf numFmtId="0" fontId="29" fillId="0" borderId="0" xfId="0" applyFont="1" applyFill="1" applyBorder="1" applyAlignment="1" applyProtection="1">
      <alignment horizontal="center" vertical="center"/>
    </xf>
    <xf numFmtId="0" fontId="26" fillId="0" borderId="21" xfId="0" applyFont="1" applyBorder="1" applyAlignment="1">
      <alignment horizontal="center" vertical="center"/>
    </xf>
    <xf numFmtId="0" fontId="26" fillId="0" borderId="80" xfId="0" applyFont="1" applyBorder="1" applyAlignment="1">
      <alignment horizontal="center" vertical="center"/>
    </xf>
    <xf numFmtId="0" fontId="26" fillId="0" borderId="79" xfId="0" applyFont="1" applyBorder="1" applyAlignment="1">
      <alignment horizontal="center" vertical="center"/>
    </xf>
    <xf numFmtId="0" fontId="26" fillId="0" borderId="81" xfId="0" applyFont="1" applyBorder="1" applyAlignment="1">
      <alignment horizontal="center" vertical="center"/>
    </xf>
    <xf numFmtId="0" fontId="26" fillId="0" borderId="32" xfId="0" applyFont="1" applyBorder="1" applyAlignment="1">
      <alignment horizontal="center" vertical="center"/>
    </xf>
    <xf numFmtId="0" fontId="27" fillId="0" borderId="0" xfId="0" applyFont="1" applyAlignment="1" applyProtection="1">
      <alignment vertical="center"/>
    </xf>
    <xf numFmtId="0" fontId="6" fillId="5" borderId="0" xfId="0" applyFont="1" applyFill="1" applyBorder="1" applyAlignment="1" applyProtection="1">
      <alignment vertical="center"/>
    </xf>
    <xf numFmtId="0" fontId="26" fillId="5" borderId="0" xfId="0" applyFont="1" applyFill="1" applyAlignment="1" applyProtection="1">
      <alignment horizontal="center" vertical="center"/>
    </xf>
    <xf numFmtId="0" fontId="26" fillId="0" borderId="0" xfId="0" applyFont="1" applyAlignment="1" applyProtection="1">
      <alignment horizontal="center" vertical="center"/>
    </xf>
    <xf numFmtId="0" fontId="27" fillId="0" borderId="0" xfId="0" applyFont="1" applyFill="1" applyBorder="1" applyAlignment="1" applyProtection="1">
      <alignment vertical="center"/>
    </xf>
    <xf numFmtId="0" fontId="26" fillId="0" borderId="0" xfId="0" applyFont="1" applyFill="1" applyBorder="1" applyProtection="1">
      <alignment vertical="center"/>
    </xf>
    <xf numFmtId="0" fontId="26" fillId="0" borderId="23"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0" fontId="26" fillId="0" borderId="16" xfId="0" applyFont="1" applyFill="1" applyBorder="1" applyAlignment="1" applyProtection="1">
      <alignment horizontal="center" vertical="center"/>
    </xf>
    <xf numFmtId="0" fontId="26" fillId="0" borderId="17" xfId="0" applyFont="1" applyFill="1" applyBorder="1" applyAlignment="1" applyProtection="1">
      <alignment horizontal="center" vertical="center"/>
    </xf>
    <xf numFmtId="0" fontId="26" fillId="0" borderId="18" xfId="0" applyFont="1" applyFill="1" applyBorder="1" applyAlignment="1" applyProtection="1">
      <alignment horizontal="center" vertical="center"/>
    </xf>
    <xf numFmtId="0" fontId="37" fillId="0" borderId="29" xfId="0" applyFont="1" applyFill="1" applyBorder="1" applyAlignment="1" applyProtection="1">
      <alignment vertical="center"/>
    </xf>
    <xf numFmtId="0" fontId="37" fillId="0" borderId="0" xfId="0" applyFont="1" applyFill="1" applyBorder="1" applyAlignment="1" applyProtection="1">
      <alignment horizontal="right" vertical="center"/>
    </xf>
    <xf numFmtId="0" fontId="30" fillId="0" borderId="0" xfId="0" applyFont="1" applyFill="1" applyBorder="1" applyAlignment="1" applyProtection="1">
      <alignment horizontal="center" vertical="center"/>
    </xf>
    <xf numFmtId="0" fontId="29" fillId="0" borderId="2" xfId="0" applyFont="1" applyFill="1" applyBorder="1" applyAlignment="1" applyProtection="1">
      <alignment horizontal="center" vertical="center"/>
    </xf>
    <xf numFmtId="0" fontId="26" fillId="0" borderId="37" xfId="0" applyFont="1" applyFill="1" applyBorder="1" applyProtection="1">
      <alignment vertical="center"/>
    </xf>
    <xf numFmtId="0" fontId="0" fillId="0" borderId="37" xfId="0" applyFill="1" applyBorder="1" applyProtection="1">
      <alignment vertical="center"/>
    </xf>
    <xf numFmtId="0" fontId="26" fillId="0" borderId="0" xfId="0" applyFont="1" applyFill="1" applyAlignment="1" applyProtection="1">
      <alignment horizontal="center" vertical="center"/>
    </xf>
    <xf numFmtId="0" fontId="25" fillId="0" borderId="0" xfId="1" applyAlignment="1" applyProtection="1">
      <alignment horizontal="right" vertical="center" shrinkToFit="1"/>
    </xf>
    <xf numFmtId="0" fontId="25" fillId="0" borderId="0" xfId="1" applyAlignment="1" applyProtection="1">
      <alignment vertical="center"/>
    </xf>
    <xf numFmtId="0" fontId="0" fillId="0" borderId="0" xfId="0" applyProtection="1">
      <alignment vertical="center"/>
    </xf>
    <xf numFmtId="0" fontId="25" fillId="0" borderId="0" xfId="1" applyFont="1" applyAlignment="1" applyProtection="1">
      <alignment vertical="center"/>
    </xf>
    <xf numFmtId="0" fontId="19" fillId="0" borderId="0" xfId="1" applyFont="1" applyAlignment="1" applyProtection="1">
      <alignment horizontal="center" shrinkToFit="1"/>
    </xf>
    <xf numFmtId="0" fontId="8" fillId="0" borderId="0" xfId="1" applyFont="1" applyAlignment="1" applyProtection="1">
      <alignment horizontal="center" shrinkToFit="1"/>
    </xf>
    <xf numFmtId="0" fontId="10" fillId="0" borderId="0" xfId="1" applyFont="1" applyBorder="1" applyAlignment="1" applyProtection="1">
      <alignment vertical="center" shrinkToFit="1"/>
    </xf>
    <xf numFmtId="0" fontId="25" fillId="0" borderId="0" xfId="1" applyFont="1" applyBorder="1" applyAlignment="1" applyProtection="1">
      <alignment vertical="center"/>
    </xf>
    <xf numFmtId="0" fontId="12" fillId="0" borderId="0" xfId="1" applyFont="1" applyBorder="1" applyAlignment="1" applyProtection="1">
      <alignment horizontal="center" vertical="center"/>
    </xf>
    <xf numFmtId="0" fontId="13" fillId="0" borderId="4" xfId="1" applyFont="1" applyBorder="1" applyAlignment="1" applyProtection="1">
      <alignment horizontal="center" vertical="center"/>
    </xf>
    <xf numFmtId="0" fontId="13" fillId="0" borderId="5" xfId="1" applyFont="1" applyBorder="1" applyAlignment="1" applyProtection="1">
      <alignment horizontal="center" vertical="center"/>
    </xf>
    <xf numFmtId="0" fontId="13" fillId="0" borderId="0" xfId="1" applyFont="1" applyAlignment="1" applyProtection="1">
      <alignment horizontal="left" vertical="center"/>
    </xf>
    <xf numFmtId="0" fontId="22" fillId="0" borderId="7" xfId="1" applyFont="1" applyBorder="1" applyAlignment="1" applyProtection="1">
      <alignment horizontal="center" vertical="center"/>
    </xf>
    <xf numFmtId="0" fontId="16" fillId="0" borderId="0" xfId="1" applyFont="1" applyBorder="1" applyAlignment="1" applyProtection="1">
      <alignment horizontal="left" vertical="center"/>
    </xf>
    <xf numFmtId="0" fontId="13" fillId="0" borderId="0" xfId="1" applyFont="1" applyAlignment="1" applyProtection="1">
      <alignment horizontal="center" vertical="center"/>
    </xf>
    <xf numFmtId="0" fontId="22" fillId="0" borderId="9" xfId="1" applyFont="1" applyBorder="1" applyAlignment="1" applyProtection="1">
      <alignment horizontal="center" vertical="center"/>
    </xf>
    <xf numFmtId="0" fontId="43" fillId="0" borderId="8" xfId="1" applyFont="1" applyBorder="1" applyAlignment="1" applyProtection="1">
      <alignment horizontal="distributed" vertical="center" indent="1" shrinkToFit="1"/>
    </xf>
    <xf numFmtId="0" fontId="14" fillId="0" borderId="26" xfId="1" applyFont="1" applyBorder="1" applyAlignment="1" applyProtection="1">
      <alignment horizontal="distributed" vertical="center" indent="1" shrinkToFit="1"/>
    </xf>
    <xf numFmtId="0" fontId="22" fillId="0" borderId="24" xfId="1" applyFont="1" applyBorder="1" applyAlignment="1" applyProtection="1">
      <alignment horizontal="center" vertical="center"/>
    </xf>
    <xf numFmtId="0" fontId="14" fillId="0" borderId="27" xfId="1" applyFont="1" applyBorder="1" applyAlignment="1" applyProtection="1">
      <alignment horizontal="distributed" vertical="center" indent="1" shrinkToFit="1"/>
    </xf>
    <xf numFmtId="0" fontId="22" fillId="0" borderId="25" xfId="1" applyFont="1" applyBorder="1" applyAlignment="1" applyProtection="1">
      <alignment horizontal="center" vertical="center"/>
    </xf>
    <xf numFmtId="0" fontId="43" fillId="0" borderId="0" xfId="1" applyFont="1" applyBorder="1" applyAlignment="1" applyProtection="1">
      <alignment horizontal="distributed" vertical="center" indent="1" shrinkToFit="1"/>
    </xf>
    <xf numFmtId="0" fontId="15" fillId="0" borderId="0" xfId="1" applyFont="1" applyBorder="1" applyAlignment="1" applyProtection="1">
      <alignment horizontal="center" vertical="center"/>
    </xf>
    <xf numFmtId="0" fontId="14" fillId="0" borderId="10" xfId="1" applyFont="1" applyBorder="1" applyAlignment="1" applyProtection="1">
      <alignment horizontal="distributed" vertical="center" indent="2"/>
    </xf>
    <xf numFmtId="0" fontId="14" fillId="0" borderId="75" xfId="1" applyFont="1" applyBorder="1" applyAlignment="1" applyProtection="1">
      <alignment horizontal="distributed" vertical="center" indent="2"/>
    </xf>
    <xf numFmtId="0" fontId="14" fillId="0" borderId="0" xfId="1" applyFont="1" applyBorder="1" applyAlignment="1" applyProtection="1">
      <alignment horizontal="distributed" vertical="center" indent="1"/>
    </xf>
    <xf numFmtId="5" fontId="22" fillId="0" borderId="0" xfId="1" applyNumberFormat="1" applyFont="1" applyBorder="1" applyAlignment="1" applyProtection="1">
      <alignment vertical="center"/>
    </xf>
    <xf numFmtId="0" fontId="25" fillId="0" borderId="0" xfId="1" applyBorder="1" applyAlignment="1" applyProtection="1">
      <alignment vertical="center"/>
    </xf>
    <xf numFmtId="0" fontId="8" fillId="0" borderId="0" xfId="1" applyFont="1" applyBorder="1" applyAlignment="1" applyProtection="1">
      <alignment horizontal="distributed" vertical="center" indent="2"/>
    </xf>
    <xf numFmtId="0" fontId="33" fillId="0" borderId="0" xfId="1" applyFont="1" applyBorder="1" applyAlignment="1" applyProtection="1">
      <alignment vertical="center" shrinkToFit="1"/>
    </xf>
    <xf numFmtId="0" fontId="17" fillId="0" borderId="0" xfId="1" applyFont="1" applyBorder="1" applyAlignment="1" applyProtection="1"/>
    <xf numFmtId="0" fontId="25" fillId="0" borderId="0" xfId="1" applyBorder="1" applyAlignment="1" applyProtection="1">
      <alignment horizontal="right" shrinkToFit="1"/>
    </xf>
    <xf numFmtId="0" fontId="25" fillId="0" borderId="0" xfId="1" applyBorder="1" applyAlignment="1" applyProtection="1">
      <alignment horizontal="right"/>
    </xf>
    <xf numFmtId="2" fontId="26" fillId="0" borderId="7" xfId="0" applyNumberFormat="1" applyFont="1" applyBorder="1" applyAlignment="1" applyProtection="1">
      <alignment horizontal="center" vertical="center" shrinkToFit="1"/>
      <protection locked="0"/>
    </xf>
    <xf numFmtId="2" fontId="26" fillId="0" borderId="25" xfId="0" applyNumberFormat="1" applyFont="1" applyBorder="1" applyAlignment="1" applyProtection="1">
      <alignment horizontal="center" vertical="center" shrinkToFit="1"/>
      <protection locked="0"/>
    </xf>
    <xf numFmtId="2" fontId="26" fillId="0" borderId="78" xfId="0" applyNumberFormat="1" applyFont="1" applyBorder="1" applyAlignment="1" applyProtection="1">
      <alignment horizontal="center" vertical="center"/>
      <protection locked="0"/>
    </xf>
    <xf numFmtId="2" fontId="26" fillId="0" borderId="55" xfId="0" applyNumberFormat="1" applyFont="1" applyBorder="1" applyAlignment="1" applyProtection="1">
      <alignment horizontal="center" vertical="center"/>
      <protection locked="0"/>
    </xf>
    <xf numFmtId="0" fontId="26" fillId="0" borderId="5" xfId="0" applyNumberFormat="1" applyFont="1" applyBorder="1" applyAlignment="1" applyProtection="1">
      <alignment horizontal="center" vertical="center"/>
      <protection locked="0"/>
    </xf>
    <xf numFmtId="0" fontId="26" fillId="0" borderId="25" xfId="0" applyNumberFormat="1" applyFont="1" applyBorder="1" applyAlignment="1" applyProtection="1">
      <alignment horizontal="center" vertical="center"/>
      <protection locked="0"/>
    </xf>
    <xf numFmtId="0" fontId="0" fillId="0" borderId="0" xfId="0" applyFill="1" applyBorder="1">
      <alignment vertical="center"/>
    </xf>
    <xf numFmtId="0" fontId="51" fillId="0" borderId="0" xfId="0" applyFont="1" applyFill="1">
      <alignment vertical="center"/>
    </xf>
    <xf numFmtId="0" fontId="29" fillId="0" borderId="0" xfId="0" applyFont="1" applyAlignment="1">
      <alignment vertical="center" shrinkToFit="1"/>
    </xf>
    <xf numFmtId="0" fontId="43" fillId="0" borderId="6" xfId="1" applyFont="1" applyBorder="1" applyAlignment="1" applyProtection="1">
      <alignment horizontal="center" vertical="center" shrinkToFit="1"/>
    </xf>
    <xf numFmtId="0" fontId="14" fillId="0" borderId="6" xfId="1" applyFont="1" applyBorder="1" applyAlignment="1" applyProtection="1">
      <alignment horizontal="center" vertical="center" shrinkToFit="1"/>
    </xf>
    <xf numFmtId="0" fontId="14" fillId="0" borderId="13" xfId="1" applyFont="1" applyBorder="1" applyAlignment="1" applyProtection="1">
      <alignment horizontal="distributed" vertical="center" indent="1"/>
    </xf>
    <xf numFmtId="5" fontId="22" fillId="0" borderId="28" xfId="1" applyNumberFormat="1" applyFont="1" applyBorder="1" applyAlignment="1" applyProtection="1">
      <alignment vertical="center"/>
    </xf>
    <xf numFmtId="0" fontId="0" fillId="0" borderId="0" xfId="0" applyAlignment="1" applyProtection="1">
      <alignment horizontal="left" vertical="center"/>
    </xf>
    <xf numFmtId="0" fontId="11" fillId="0" borderId="0" xfId="1" applyFont="1" applyBorder="1" applyAlignment="1" applyProtection="1">
      <alignment horizontal="center" vertical="center" shrinkToFit="1"/>
    </xf>
    <xf numFmtId="0" fontId="11" fillId="0" borderId="0" xfId="1" applyFont="1" applyBorder="1" applyAlignment="1" applyProtection="1">
      <alignment horizontal="center" vertical="center"/>
    </xf>
    <xf numFmtId="0" fontId="14" fillId="0" borderId="53" xfId="1" applyFont="1" applyBorder="1" applyAlignment="1" applyProtection="1">
      <alignment horizontal="center" vertical="center"/>
    </xf>
    <xf numFmtId="0" fontId="14" fillId="0" borderId="12" xfId="1" applyFont="1" applyBorder="1" applyAlignment="1" applyProtection="1">
      <alignment horizontal="distributed" vertical="center" indent="1" shrinkToFit="1"/>
    </xf>
    <xf numFmtId="0" fontId="14" fillId="0" borderId="10" xfId="1" applyFont="1" applyBorder="1" applyAlignment="1" applyProtection="1">
      <alignment horizontal="distributed" vertical="center" indent="1" shrinkToFit="1"/>
    </xf>
    <xf numFmtId="0" fontId="14" fillId="0" borderId="11" xfId="1" applyFont="1" applyBorder="1" applyAlignment="1" applyProtection="1">
      <alignment horizontal="center" vertical="center" shrinkToFit="1"/>
    </xf>
    <xf numFmtId="0" fontId="12" fillId="0" borderId="83" xfId="1" applyFont="1" applyBorder="1" applyAlignment="1" applyProtection="1">
      <alignment horizontal="center" vertical="center"/>
    </xf>
    <xf numFmtId="0" fontId="43" fillId="0" borderId="11" xfId="1" applyFont="1" applyBorder="1" applyAlignment="1" applyProtection="1">
      <alignment horizontal="center" vertical="center" shrinkToFit="1"/>
    </xf>
    <xf numFmtId="0" fontId="26" fillId="0" borderId="84" xfId="0" applyFont="1" applyBorder="1" applyAlignment="1">
      <alignment horizontal="center" vertical="center" wrapText="1"/>
    </xf>
    <xf numFmtId="0" fontId="30" fillId="3" borderId="85" xfId="0" applyNumberFormat="1" applyFont="1" applyFill="1" applyBorder="1" applyAlignment="1">
      <alignment horizontal="center" vertical="center"/>
    </xf>
    <xf numFmtId="0" fontId="26" fillId="0" borderId="85" xfId="0" applyNumberFormat="1" applyFont="1" applyBorder="1" applyAlignment="1" applyProtection="1">
      <alignment horizontal="center" vertical="center" shrinkToFit="1"/>
      <protection locked="0"/>
    </xf>
    <xf numFmtId="0" fontId="10" fillId="0" borderId="30" xfId="1" applyFont="1" applyBorder="1" applyAlignment="1" applyProtection="1">
      <alignment horizontal="center" vertical="center" shrinkToFit="1"/>
    </xf>
    <xf numFmtId="0" fontId="10" fillId="0" borderId="32" xfId="1" applyFont="1" applyBorder="1" applyAlignment="1" applyProtection="1">
      <alignment horizontal="center" vertical="center" shrinkToFit="1"/>
    </xf>
    <xf numFmtId="0" fontId="42" fillId="0" borderId="86" xfId="1" applyFont="1" applyBorder="1" applyAlignment="1" applyProtection="1">
      <alignment horizontal="center" vertical="center" shrinkToFit="1"/>
    </xf>
    <xf numFmtId="0" fontId="14" fillId="0" borderId="49" xfId="1" applyFont="1" applyBorder="1" applyAlignment="1" applyProtection="1">
      <alignment horizontal="distributed" vertical="center" indent="1"/>
    </xf>
    <xf numFmtId="5" fontId="22" fillId="0" borderId="90" xfId="1" applyNumberFormat="1" applyFont="1" applyBorder="1" applyAlignment="1" applyProtection="1">
      <alignment vertical="center"/>
    </xf>
    <xf numFmtId="0" fontId="14" fillId="0" borderId="91" xfId="1" applyFont="1" applyBorder="1" applyAlignment="1" applyProtection="1">
      <alignment horizontal="distributed" vertical="center" indent="1"/>
    </xf>
    <xf numFmtId="5" fontId="22" fillId="0" borderId="92" xfId="1" applyNumberFormat="1" applyFont="1" applyBorder="1" applyAlignment="1" applyProtection="1">
      <alignment vertical="center"/>
    </xf>
    <xf numFmtId="0" fontId="14" fillId="0" borderId="11" xfId="1" applyFont="1" applyBorder="1" applyAlignment="1" applyProtection="1">
      <alignment horizontal="distributed" vertical="center" indent="1"/>
    </xf>
    <xf numFmtId="5" fontId="22" fillId="0" borderId="7" xfId="1" applyNumberFormat="1" applyFont="1" applyBorder="1" applyAlignment="1" applyProtection="1">
      <alignment vertical="center"/>
    </xf>
    <xf numFmtId="0" fontId="14" fillId="7" borderId="13" xfId="1" applyFont="1" applyFill="1" applyBorder="1" applyAlignment="1" applyProtection="1">
      <alignment horizontal="distributed" vertical="center" indent="2"/>
    </xf>
    <xf numFmtId="0" fontId="0" fillId="0" borderId="26"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52" fillId="0" borderId="0" xfId="0" applyFont="1" applyFill="1">
      <alignment vertical="center"/>
    </xf>
    <xf numFmtId="0" fontId="56" fillId="0" borderId="82" xfId="1" applyNumberFormat="1" applyFont="1" applyBorder="1" applyAlignment="1" applyProtection="1">
      <alignment horizontal="center" vertical="center"/>
      <protection locked="0"/>
    </xf>
    <xf numFmtId="0" fontId="26" fillId="2" borderId="93" xfId="0" applyFont="1" applyFill="1" applyBorder="1" applyAlignment="1" applyProtection="1">
      <alignment horizontal="center" vertical="center"/>
    </xf>
    <xf numFmtId="0" fontId="30" fillId="3" borderId="94" xfId="0" applyFont="1" applyFill="1" applyBorder="1" applyAlignment="1" applyProtection="1">
      <alignment horizontal="center" vertical="center"/>
    </xf>
    <xf numFmtId="2" fontId="26" fillId="2" borderId="94" xfId="0" applyNumberFormat="1" applyFont="1" applyFill="1" applyBorder="1" applyAlignment="1" applyProtection="1">
      <alignment horizontal="center" vertical="center" shrinkToFit="1"/>
    </xf>
    <xf numFmtId="2" fontId="26" fillId="2" borderId="95" xfId="0" applyNumberFormat="1" applyFont="1" applyFill="1" applyBorder="1" applyAlignment="1" applyProtection="1">
      <alignment horizontal="center" vertical="center" shrinkToFit="1"/>
    </xf>
    <xf numFmtId="0" fontId="46" fillId="0" borderId="96" xfId="0" applyFont="1" applyBorder="1" applyAlignment="1">
      <alignment horizontal="center" vertical="center"/>
    </xf>
    <xf numFmtId="0" fontId="46" fillId="0" borderId="97" xfId="0" applyFont="1" applyBorder="1">
      <alignment vertical="center"/>
    </xf>
    <xf numFmtId="0" fontId="46" fillId="0" borderId="97" xfId="0" applyFont="1" applyBorder="1" applyAlignment="1">
      <alignment horizontal="center" vertical="center"/>
    </xf>
    <xf numFmtId="0" fontId="46" fillId="0" borderId="98" xfId="0" applyFont="1" applyBorder="1">
      <alignment vertical="center"/>
    </xf>
    <xf numFmtId="0" fontId="46" fillId="0" borderId="98" xfId="0" applyFont="1" applyBorder="1" applyAlignment="1">
      <alignment horizontal="center" vertical="center"/>
    </xf>
    <xf numFmtId="0" fontId="46" fillId="0" borderId="99" xfId="0" applyFont="1" applyBorder="1">
      <alignment vertical="center"/>
    </xf>
    <xf numFmtId="0" fontId="46" fillId="0" borderId="99" xfId="0" applyFont="1" applyBorder="1" applyAlignment="1">
      <alignment horizontal="center" vertical="center"/>
    </xf>
    <xf numFmtId="0" fontId="46" fillId="0" borderId="100" xfId="0" applyFont="1" applyBorder="1">
      <alignment vertical="center"/>
    </xf>
    <xf numFmtId="0" fontId="46" fillId="0" borderId="100" xfId="0" applyFont="1" applyBorder="1" applyAlignment="1">
      <alignment horizontal="center" vertical="center"/>
    </xf>
    <xf numFmtId="0" fontId="46" fillId="0" borderId="101" xfId="0" applyFont="1" applyBorder="1">
      <alignment vertical="center"/>
    </xf>
    <xf numFmtId="0" fontId="46" fillId="0" borderId="101" xfId="0" applyFont="1" applyBorder="1" applyAlignment="1">
      <alignment horizontal="center" vertical="center"/>
    </xf>
    <xf numFmtId="0" fontId="60" fillId="0" borderId="0" xfId="0" applyFont="1" applyAlignment="1">
      <alignment vertical="center"/>
    </xf>
    <xf numFmtId="0" fontId="31" fillId="0" borderId="0" xfId="1" applyFont="1" applyAlignment="1" applyProtection="1">
      <alignment horizontal="center" vertical="center"/>
    </xf>
    <xf numFmtId="0" fontId="62" fillId="0" borderId="0" xfId="0" applyFont="1" applyAlignment="1">
      <alignment vertical="center"/>
    </xf>
    <xf numFmtId="0" fontId="22" fillId="0" borderId="87" xfId="1" applyNumberFormat="1" applyFont="1" applyBorder="1" applyAlignment="1" applyProtection="1">
      <alignment horizontal="center" vertical="center"/>
      <protection locked="0"/>
    </xf>
    <xf numFmtId="0" fontId="22" fillId="0" borderId="39" xfId="1" applyNumberFormat="1" applyFont="1" applyBorder="1" applyAlignment="1" applyProtection="1">
      <alignment vertical="center"/>
    </xf>
    <xf numFmtId="0" fontId="26" fillId="0" borderId="0" xfId="0" applyFont="1" applyBorder="1" applyAlignment="1">
      <alignment horizontal="right" vertical="center"/>
    </xf>
    <xf numFmtId="0" fontId="46" fillId="0" borderId="0" xfId="0" applyFont="1" applyBorder="1">
      <alignment vertical="center"/>
    </xf>
    <xf numFmtId="0" fontId="46" fillId="0" borderId="0" xfId="0" applyFont="1" applyBorder="1" applyAlignment="1">
      <alignment horizontal="center" vertical="center"/>
    </xf>
    <xf numFmtId="0" fontId="0" fillId="0" borderId="76" xfId="0" applyBorder="1" applyAlignment="1">
      <alignment vertical="center" textRotation="255"/>
    </xf>
    <xf numFmtId="0" fontId="0" fillId="0" borderId="77" xfId="0" applyBorder="1" applyAlignment="1">
      <alignment vertical="center" textRotation="255"/>
    </xf>
    <xf numFmtId="0" fontId="0" fillId="0" borderId="67" xfId="0" applyBorder="1" applyAlignment="1">
      <alignment vertical="center" textRotation="255"/>
    </xf>
    <xf numFmtId="0" fontId="0" fillId="0" borderId="4" xfId="0" applyBorder="1" applyAlignment="1">
      <alignment horizontal="center" vertical="center" textRotation="255"/>
    </xf>
    <xf numFmtId="0" fontId="0" fillId="0" borderId="8" xfId="0" applyBorder="1" applyAlignment="1">
      <alignment vertical="center" textRotation="255"/>
    </xf>
    <xf numFmtId="0" fontId="33" fillId="0" borderId="0" xfId="0" applyFont="1">
      <alignment vertical="center"/>
    </xf>
    <xf numFmtId="0" fontId="31" fillId="0" borderId="0" xfId="1" applyFont="1" applyAlignment="1" applyProtection="1">
      <alignment vertical="center"/>
    </xf>
    <xf numFmtId="0" fontId="28" fillId="0" borderId="0" xfId="0" applyFont="1" applyBorder="1" applyAlignment="1">
      <alignment vertical="center"/>
    </xf>
    <xf numFmtId="0" fontId="26" fillId="0" borderId="3" xfId="0" applyFont="1" applyFill="1" applyBorder="1" applyAlignment="1" applyProtection="1">
      <alignment horizontal="center" vertical="center"/>
    </xf>
    <xf numFmtId="0" fontId="37" fillId="0" borderId="0" xfId="0" applyFont="1" applyFill="1" applyBorder="1" applyAlignment="1" applyProtection="1">
      <alignment vertical="center"/>
    </xf>
    <xf numFmtId="0" fontId="38" fillId="0" borderId="3" xfId="0" applyFont="1" applyFill="1" applyBorder="1" applyAlignment="1" applyProtection="1">
      <alignment horizontal="center" vertical="center" shrinkToFit="1"/>
    </xf>
    <xf numFmtId="0" fontId="1" fillId="0" borderId="0" xfId="4">
      <alignment vertical="center"/>
    </xf>
    <xf numFmtId="0" fontId="26" fillId="0" borderId="0" xfId="0" applyFont="1" applyAlignment="1">
      <alignment vertical="center"/>
    </xf>
    <xf numFmtId="0" fontId="26" fillId="0" borderId="0" xfId="0" applyFont="1" applyBorder="1" applyAlignment="1">
      <alignment vertical="center" wrapText="1"/>
    </xf>
    <xf numFmtId="0" fontId="28" fillId="0" borderId="0" xfId="0" applyFont="1" applyAlignment="1">
      <alignment vertical="center"/>
    </xf>
    <xf numFmtId="0" fontId="63" fillId="0" borderId="0" xfId="0" applyFont="1">
      <alignment vertical="center"/>
    </xf>
    <xf numFmtId="0" fontId="34" fillId="5" borderId="0" xfId="0" applyFont="1" applyFill="1" applyAlignment="1">
      <alignment horizontal="center" vertical="center"/>
    </xf>
    <xf numFmtId="0" fontId="50" fillId="3" borderId="68" xfId="0" applyFont="1" applyFill="1" applyBorder="1" applyAlignment="1">
      <alignment horizontal="center" vertical="center" shrinkToFit="1"/>
    </xf>
    <xf numFmtId="0" fontId="50" fillId="3" borderId="69" xfId="0" applyFont="1" applyFill="1" applyBorder="1" applyAlignment="1">
      <alignment horizontal="center" vertical="center" shrinkToFit="1"/>
    </xf>
    <xf numFmtId="0" fontId="44" fillId="3" borderId="69" xfId="0" applyFont="1" applyFill="1" applyBorder="1" applyAlignment="1">
      <alignment horizontal="center" vertical="center"/>
    </xf>
    <xf numFmtId="0" fontId="44" fillId="3" borderId="70" xfId="0" applyFont="1" applyFill="1" applyBorder="1" applyAlignment="1">
      <alignment horizontal="center" vertical="center"/>
    </xf>
    <xf numFmtId="58" fontId="39" fillId="0" borderId="19" xfId="0" applyNumberFormat="1" applyFont="1" applyBorder="1" applyAlignment="1">
      <alignment horizontal="center" vertical="center"/>
    </xf>
    <xf numFmtId="0" fontId="39" fillId="0" borderId="19" xfId="0" applyFont="1" applyBorder="1" applyAlignment="1">
      <alignment horizontal="center" vertical="center" shrinkToFit="1"/>
    </xf>
    <xf numFmtId="0" fontId="28" fillId="0" borderId="0" xfId="0" applyFont="1" applyBorder="1" applyAlignment="1">
      <alignment vertical="center"/>
    </xf>
    <xf numFmtId="0" fontId="50" fillId="3" borderId="70" xfId="0" applyFont="1" applyFill="1" applyBorder="1" applyAlignment="1">
      <alignment horizontal="center" vertical="center" shrinkToFit="1"/>
    </xf>
    <xf numFmtId="0" fontId="50" fillId="0" borderId="42" xfId="0" applyFont="1" applyFill="1" applyBorder="1" applyAlignment="1">
      <alignment horizontal="center" vertical="center" shrinkToFit="1"/>
    </xf>
    <xf numFmtId="0" fontId="39" fillId="0" borderId="0" xfId="0" applyFont="1" applyBorder="1" applyAlignment="1">
      <alignment horizontal="center" vertical="center" shrinkToFit="1"/>
    </xf>
    <xf numFmtId="0" fontId="39" fillId="0" borderId="62" xfId="0" applyFont="1" applyBorder="1" applyAlignment="1">
      <alignment horizontal="center" vertical="center" shrinkToFit="1"/>
    </xf>
    <xf numFmtId="0" fontId="66" fillId="0" borderId="58" xfId="0" applyFont="1" applyFill="1" applyBorder="1" applyAlignment="1">
      <alignment horizontal="center" vertical="center" wrapText="1"/>
    </xf>
    <xf numFmtId="0" fontId="66" fillId="0" borderId="59" xfId="0" applyFont="1" applyFill="1" applyBorder="1" applyAlignment="1">
      <alignment horizontal="center" vertical="center" wrapText="1"/>
    </xf>
    <xf numFmtId="0" fontId="66" fillId="0" borderId="60" xfId="0" applyFont="1" applyFill="1" applyBorder="1" applyAlignment="1">
      <alignment horizontal="center" vertical="center" wrapText="1"/>
    </xf>
    <xf numFmtId="0" fontId="66" fillId="0" borderId="61" xfId="0" applyFont="1" applyFill="1" applyBorder="1" applyAlignment="1">
      <alignment horizontal="center" vertical="center" wrapText="1"/>
    </xf>
    <xf numFmtId="0" fontId="66" fillId="0" borderId="0" xfId="0" applyFont="1" applyFill="1" applyBorder="1" applyAlignment="1">
      <alignment horizontal="center" vertical="center" wrapText="1"/>
    </xf>
    <xf numFmtId="0" fontId="66" fillId="0" borderId="62" xfId="0" applyFont="1" applyFill="1" applyBorder="1" applyAlignment="1">
      <alignment horizontal="center" vertical="center" wrapText="1"/>
    </xf>
    <xf numFmtId="0" fontId="66" fillId="0" borderId="63" xfId="0" applyFont="1" applyFill="1" applyBorder="1" applyAlignment="1">
      <alignment horizontal="center" vertical="center" wrapText="1"/>
    </xf>
    <xf numFmtId="0" fontId="66" fillId="0" borderId="64" xfId="0" applyFont="1" applyFill="1" applyBorder="1" applyAlignment="1">
      <alignment horizontal="center" vertical="center" wrapText="1"/>
    </xf>
    <xf numFmtId="0" fontId="66" fillId="0" borderId="65" xfId="0" applyFont="1" applyFill="1" applyBorder="1" applyAlignment="1">
      <alignment horizontal="center" vertical="center" wrapText="1"/>
    </xf>
    <xf numFmtId="0" fontId="26" fillId="0" borderId="38" xfId="0" applyFont="1" applyBorder="1" applyAlignment="1">
      <alignment horizontal="center" vertical="center"/>
    </xf>
    <xf numFmtId="0" fontId="26" fillId="0" borderId="39" xfId="0" applyFont="1" applyBorder="1" applyAlignment="1">
      <alignment horizontal="center" vertical="center"/>
    </xf>
    <xf numFmtId="0" fontId="26" fillId="0" borderId="38" xfId="0" applyFont="1" applyBorder="1" applyAlignment="1" applyProtection="1">
      <alignment horizontal="center" vertical="center"/>
      <protection locked="0"/>
    </xf>
    <xf numFmtId="0" fontId="26" fillId="0" borderId="50" xfId="0" applyFont="1" applyBorder="1" applyAlignment="1" applyProtection="1">
      <alignment horizontal="center" vertical="center"/>
      <protection locked="0"/>
    </xf>
    <xf numFmtId="0" fontId="26" fillId="0" borderId="39" xfId="0" applyFont="1" applyBorder="1" applyAlignment="1" applyProtection="1">
      <alignment horizontal="center" vertical="center"/>
      <protection locked="0"/>
    </xf>
    <xf numFmtId="0" fontId="26" fillId="0" borderId="54" xfId="0" applyFont="1" applyBorder="1" applyAlignment="1">
      <alignment vertical="center"/>
    </xf>
    <xf numFmtId="0" fontId="26" fillId="0" borderId="0" xfId="0" applyFont="1" applyAlignment="1">
      <alignment vertical="center"/>
    </xf>
    <xf numFmtId="0" fontId="46" fillId="0" borderId="54" xfId="0" applyFont="1" applyBorder="1" applyAlignment="1">
      <alignment horizontal="left" vertical="center" wrapText="1"/>
    </xf>
    <xf numFmtId="0" fontId="46" fillId="0" borderId="0" xfId="0" applyFont="1" applyBorder="1" applyAlignment="1">
      <alignment horizontal="left" vertical="center" wrapText="1"/>
    </xf>
    <xf numFmtId="0" fontId="28" fillId="0" borderId="54" xfId="0" applyFont="1" applyFill="1" applyBorder="1" applyAlignment="1">
      <alignment vertical="center"/>
    </xf>
    <xf numFmtId="0" fontId="28" fillId="0" borderId="0" xfId="0" applyFont="1" applyFill="1" applyBorder="1" applyAlignment="1">
      <alignment vertical="center"/>
    </xf>
    <xf numFmtId="0" fontId="58" fillId="8" borderId="38" xfId="1" applyFont="1" applyFill="1" applyBorder="1" applyAlignment="1" applyProtection="1">
      <alignment horizontal="center" vertical="center"/>
    </xf>
    <xf numFmtId="0" fontId="58" fillId="8" borderId="80" xfId="1" applyFont="1" applyFill="1" applyBorder="1" applyAlignment="1" applyProtection="1">
      <alignment horizontal="center" vertical="center"/>
    </xf>
    <xf numFmtId="0" fontId="59" fillId="7" borderId="38" xfId="0" applyFont="1" applyFill="1" applyBorder="1" applyAlignment="1" applyProtection="1">
      <alignment horizontal="center" vertical="center"/>
    </xf>
    <xf numFmtId="0" fontId="59" fillId="7" borderId="50" xfId="0" applyFont="1" applyFill="1" applyBorder="1" applyAlignment="1" applyProtection="1">
      <alignment horizontal="center" vertical="center"/>
    </xf>
    <xf numFmtId="0" fontId="59" fillId="7" borderId="39" xfId="0" applyFont="1" applyFill="1" applyBorder="1" applyAlignment="1" applyProtection="1">
      <alignment horizontal="center" vertical="center"/>
    </xf>
    <xf numFmtId="0" fontId="29" fillId="0" borderId="27" xfId="0" applyFont="1" applyFill="1" applyBorder="1" applyAlignment="1" applyProtection="1">
      <alignment horizontal="center" vertical="center"/>
      <protection locked="0"/>
    </xf>
    <xf numFmtId="0" fontId="29" fillId="0" borderId="22" xfId="0" applyFont="1" applyFill="1" applyBorder="1" applyAlignment="1" applyProtection="1">
      <alignment horizontal="center" vertical="center"/>
      <protection locked="0"/>
    </xf>
    <xf numFmtId="0" fontId="29" fillId="0" borderId="25" xfId="0" applyFont="1" applyFill="1" applyBorder="1" applyAlignment="1" applyProtection="1">
      <alignment horizontal="center" vertical="center"/>
      <protection locked="0"/>
    </xf>
    <xf numFmtId="0" fontId="29" fillId="9" borderId="6" xfId="0" applyFont="1" applyFill="1" applyBorder="1" applyAlignment="1" applyProtection="1">
      <alignment horizontal="center" vertical="center"/>
      <protection locked="0"/>
    </xf>
    <xf numFmtId="0" fontId="29" fillId="9" borderId="3" xfId="0" applyFont="1" applyFill="1" applyBorder="1" applyAlignment="1" applyProtection="1">
      <alignment horizontal="center" vertical="center"/>
      <protection locked="0"/>
    </xf>
    <xf numFmtId="0" fontId="29" fillId="9" borderId="7" xfId="0" applyFont="1" applyFill="1" applyBorder="1" applyAlignment="1" applyProtection="1">
      <alignment horizontal="center" vertical="center"/>
      <protection locked="0"/>
    </xf>
    <xf numFmtId="0" fontId="26" fillId="0" borderId="3" xfId="0" applyFont="1" applyBorder="1" applyAlignment="1">
      <alignment horizontal="distributed" vertical="center" indent="1"/>
    </xf>
    <xf numFmtId="0" fontId="26" fillId="0" borderId="14" xfId="0" applyFont="1" applyBorder="1" applyAlignment="1">
      <alignment horizontal="distributed" vertical="center" indent="1"/>
    </xf>
    <xf numFmtId="0" fontId="29" fillId="10" borderId="10" xfId="0" applyFont="1" applyFill="1" applyBorder="1" applyAlignment="1" applyProtection="1">
      <alignment horizontal="center" vertical="center"/>
      <protection locked="0"/>
    </xf>
    <xf numFmtId="0" fontId="29" fillId="10" borderId="103" xfId="0" applyFont="1" applyFill="1" applyBorder="1" applyAlignment="1" applyProtection="1">
      <alignment horizontal="center" vertical="center"/>
      <protection locked="0"/>
    </xf>
    <xf numFmtId="0" fontId="29" fillId="10" borderId="15" xfId="0" applyFont="1" applyFill="1" applyBorder="1" applyAlignment="1" applyProtection="1">
      <alignment horizontal="center" vertical="center"/>
      <protection locked="0"/>
    </xf>
    <xf numFmtId="0" fontId="29" fillId="10" borderId="6" xfId="0" applyFont="1" applyFill="1" applyBorder="1" applyAlignment="1" applyProtection="1">
      <alignment horizontal="center" vertical="center"/>
      <protection locked="0"/>
    </xf>
    <xf numFmtId="0" fontId="29" fillId="10" borderId="3" xfId="0" applyFont="1" applyFill="1" applyBorder="1" applyAlignment="1" applyProtection="1">
      <alignment horizontal="center" vertical="center"/>
      <protection locked="0"/>
    </xf>
    <xf numFmtId="0" fontId="29" fillId="10" borderId="7" xfId="0" applyFont="1" applyFill="1" applyBorder="1" applyAlignment="1" applyProtection="1">
      <alignment horizontal="center" vertical="center"/>
      <protection locked="0"/>
    </xf>
    <xf numFmtId="0" fontId="29" fillId="0" borderId="6" xfId="0" applyFont="1" applyFill="1" applyBorder="1" applyAlignment="1" applyProtection="1">
      <alignment horizontal="center" vertical="center"/>
      <protection locked="0"/>
    </xf>
    <xf numFmtId="0" fontId="29" fillId="0" borderId="3" xfId="0" applyFont="1" applyFill="1" applyBorder="1" applyAlignment="1" applyProtection="1">
      <alignment horizontal="center" vertical="center"/>
      <protection locked="0"/>
    </xf>
    <xf numFmtId="0" fontId="29" fillId="0" borderId="7" xfId="0" applyFont="1" applyFill="1" applyBorder="1" applyAlignment="1" applyProtection="1">
      <alignment horizontal="center" vertical="center"/>
      <protection locked="0"/>
    </xf>
    <xf numFmtId="0" fontId="26" fillId="0" borderId="23" xfId="0" applyFont="1" applyBorder="1" applyAlignment="1">
      <alignment horizontal="distributed" vertical="center" indent="1"/>
    </xf>
    <xf numFmtId="0" fontId="26" fillId="0" borderId="102" xfId="0" applyFont="1" applyBorder="1" applyAlignment="1">
      <alignment horizontal="distributed" vertical="center" indent="1"/>
    </xf>
    <xf numFmtId="0" fontId="29" fillId="10" borderId="11" xfId="0" applyFont="1" applyFill="1" applyBorder="1" applyAlignment="1" applyProtection="1">
      <alignment horizontal="center" vertical="center" shrinkToFit="1"/>
      <protection locked="0"/>
    </xf>
    <xf numFmtId="0" fontId="29" fillId="10" borderId="19" xfId="0" applyFont="1" applyFill="1" applyBorder="1" applyAlignment="1" applyProtection="1">
      <alignment horizontal="center" vertical="center" shrinkToFit="1"/>
      <protection locked="0"/>
    </xf>
    <xf numFmtId="0" fontId="29" fillId="10" borderId="33" xfId="0" applyFont="1" applyFill="1" applyBorder="1" applyAlignment="1" applyProtection="1">
      <alignment horizontal="center" vertical="center" shrinkToFit="1"/>
      <protection locked="0"/>
    </xf>
    <xf numFmtId="0" fontId="27" fillId="6" borderId="0" xfId="0" applyFont="1" applyFill="1" applyBorder="1" applyAlignment="1">
      <alignment horizontal="center" vertical="center"/>
    </xf>
    <xf numFmtId="0" fontId="29" fillId="0" borderId="38" xfId="0" applyFont="1" applyFill="1" applyBorder="1" applyAlignment="1" applyProtection="1">
      <alignment horizontal="center" vertical="center"/>
    </xf>
    <xf numFmtId="0" fontId="29" fillId="0" borderId="50" xfId="0" applyFont="1" applyFill="1" applyBorder="1" applyAlignment="1" applyProtection="1">
      <alignment horizontal="center" vertical="center"/>
    </xf>
    <xf numFmtId="0" fontId="29" fillId="0" borderId="39"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0" fontId="29" fillId="4" borderId="3" xfId="0" applyFont="1" applyFill="1" applyBorder="1" applyAlignment="1" applyProtection="1">
      <alignment horizontal="center" vertical="center"/>
    </xf>
    <xf numFmtId="0" fontId="29" fillId="3" borderId="3" xfId="0" applyFont="1" applyFill="1" applyBorder="1" applyAlignment="1" applyProtection="1">
      <alignment horizontal="center" vertical="center"/>
    </xf>
    <xf numFmtId="0" fontId="29" fillId="4" borderId="14" xfId="0" applyFont="1" applyFill="1" applyBorder="1" applyAlignment="1" applyProtection="1">
      <alignment horizontal="center" vertical="center"/>
    </xf>
    <xf numFmtId="0" fontId="29" fillId="4" borderId="19" xfId="0" applyFont="1" applyFill="1" applyBorder="1" applyAlignment="1" applyProtection="1">
      <alignment horizontal="center" vertical="center"/>
    </xf>
    <xf numFmtId="0" fontId="29" fillId="4" borderId="36" xfId="0" applyFont="1" applyFill="1" applyBorder="1" applyAlignment="1" applyProtection="1">
      <alignment horizontal="center" vertical="center"/>
    </xf>
    <xf numFmtId="0" fontId="25" fillId="0" borderId="0" xfId="1" applyAlignment="1" applyProtection="1">
      <alignment horizontal="center" vertical="center"/>
    </xf>
    <xf numFmtId="0" fontId="40" fillId="5" borderId="0" xfId="1" applyFont="1" applyFill="1" applyAlignment="1" applyProtection="1">
      <alignment horizontal="center" vertical="center"/>
    </xf>
    <xf numFmtId="0" fontId="54" fillId="0" borderId="0" xfId="1" applyFont="1" applyBorder="1" applyAlignment="1" applyProtection="1">
      <alignment horizontal="distributed" vertical="center" indent="8" shrinkToFit="1"/>
    </xf>
    <xf numFmtId="0" fontId="54" fillId="0" borderId="0" xfId="1" applyFont="1" applyAlignment="1" applyProtection="1">
      <alignment horizontal="distributed" vertical="center" indent="8" shrinkToFit="1"/>
    </xf>
    <xf numFmtId="0" fontId="11" fillId="0" borderId="40" xfId="1" applyFont="1" applyBorder="1" applyAlignment="1" applyProtection="1">
      <alignment horizontal="center" vertical="center" shrinkToFit="1"/>
    </xf>
    <xf numFmtId="0" fontId="11" fillId="0" borderId="0" xfId="1" applyFont="1" applyBorder="1" applyAlignment="1" applyProtection="1">
      <alignment horizontal="center" vertical="center" shrinkToFit="1"/>
    </xf>
    <xf numFmtId="0" fontId="11" fillId="0" borderId="40" xfId="1" applyFont="1" applyBorder="1" applyAlignment="1" applyProtection="1">
      <alignment horizontal="center" vertical="center"/>
    </xf>
    <xf numFmtId="0" fontId="9" fillId="0" borderId="87" xfId="1" applyFont="1" applyBorder="1" applyAlignment="1" applyProtection="1">
      <alignment horizontal="center" vertical="center" shrinkToFit="1"/>
    </xf>
    <xf numFmtId="0" fontId="9" fillId="0" borderId="50" xfId="1" applyFont="1" applyBorder="1" applyAlignment="1" applyProtection="1">
      <alignment horizontal="center" vertical="center" shrinkToFit="1"/>
    </xf>
    <xf numFmtId="0" fontId="9" fillId="0" borderId="39" xfId="1" applyFont="1" applyBorder="1" applyAlignment="1" applyProtection="1">
      <alignment horizontal="center" vertical="center" shrinkToFit="1"/>
    </xf>
    <xf numFmtId="0" fontId="22" fillId="0" borderId="14" xfId="1" applyFont="1" applyBorder="1" applyAlignment="1" applyProtection="1">
      <alignment horizontal="center" vertical="center"/>
    </xf>
    <xf numFmtId="0" fontId="22" fillId="0" borderId="33" xfId="1" applyFont="1" applyBorder="1" applyAlignment="1" applyProtection="1">
      <alignment horizontal="center" vertical="center"/>
    </xf>
    <xf numFmtId="0" fontId="11" fillId="0" borderId="34" xfId="1" applyFont="1" applyBorder="1" applyAlignment="1" applyProtection="1">
      <alignment horizontal="center" vertical="center"/>
    </xf>
    <xf numFmtId="0" fontId="11" fillId="0" borderId="15" xfId="1" applyFont="1" applyBorder="1" applyAlignment="1" applyProtection="1">
      <alignment horizontal="center" vertical="center"/>
    </xf>
    <xf numFmtId="176" fontId="43" fillId="0" borderId="0" xfId="1" applyNumberFormat="1" applyFont="1" applyAlignment="1" applyProtection="1">
      <alignment horizontal="distributed" vertical="center" indent="4"/>
    </xf>
    <xf numFmtId="0" fontId="0" fillId="0" borderId="22"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56" fillId="0" borderId="34" xfId="1" applyNumberFormat="1" applyFont="1" applyBorder="1" applyAlignment="1" applyProtection="1">
      <alignment horizontal="center" vertical="center"/>
    </xf>
    <xf numFmtId="0" fontId="56" fillId="0" borderId="15" xfId="1" applyNumberFormat="1" applyFont="1" applyBorder="1" applyAlignment="1" applyProtection="1">
      <alignment horizontal="center" vertical="center"/>
    </xf>
    <xf numFmtId="0" fontId="56" fillId="0" borderId="88" xfId="1" applyNumberFormat="1" applyFont="1" applyBorder="1" applyAlignment="1" applyProtection="1">
      <alignment horizontal="center" vertical="center"/>
    </xf>
    <xf numFmtId="0" fontId="56" fillId="0" borderId="89" xfId="1" applyNumberFormat="1" applyFont="1" applyBorder="1" applyAlignment="1" applyProtection="1">
      <alignment horizontal="center" vertical="center"/>
    </xf>
    <xf numFmtId="0" fontId="0" fillId="7" borderId="38" xfId="0" applyFill="1" applyBorder="1" applyAlignment="1" applyProtection="1">
      <alignment horizontal="center" vertical="center"/>
    </xf>
    <xf numFmtId="0" fontId="0" fillId="7" borderId="50" xfId="0" applyFill="1" applyBorder="1" applyAlignment="1" applyProtection="1">
      <alignment horizontal="center" vertical="center"/>
    </xf>
    <xf numFmtId="0" fontId="0" fillId="7" borderId="39" xfId="0" applyFill="1" applyBorder="1" applyAlignment="1" applyProtection="1">
      <alignment horizontal="center" vertical="center"/>
    </xf>
    <xf numFmtId="0" fontId="0" fillId="0" borderId="20"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11" fillId="0" borderId="56" xfId="1" applyFont="1" applyBorder="1" applyAlignment="1" applyProtection="1">
      <alignment horizontal="center" vertical="center"/>
    </xf>
    <xf numFmtId="0" fontId="11" fillId="0" borderId="66" xfId="1" applyFont="1" applyBorder="1" applyAlignment="1" applyProtection="1">
      <alignment horizontal="center" vertical="center"/>
    </xf>
    <xf numFmtId="0" fontId="11" fillId="0" borderId="0" xfId="1" applyFont="1" applyBorder="1" applyAlignment="1" applyProtection="1">
      <alignment horizontal="center" vertical="center"/>
    </xf>
    <xf numFmtId="0" fontId="22" fillId="0" borderId="82" xfId="1" applyFont="1" applyBorder="1" applyAlignment="1" applyProtection="1">
      <alignment horizontal="center" vertical="center"/>
    </xf>
    <xf numFmtId="0" fontId="22" fillId="0" borderId="53" xfId="1" applyFont="1" applyBorder="1" applyAlignment="1" applyProtection="1">
      <alignment horizontal="center" vertical="center"/>
    </xf>
    <xf numFmtId="0" fontId="22" fillId="0" borderId="34" xfId="1" applyFont="1" applyBorder="1" applyAlignment="1" applyProtection="1">
      <alignment horizontal="center" vertical="center"/>
    </xf>
    <xf numFmtId="0" fontId="22" fillId="0" borderId="15" xfId="1" applyFont="1" applyBorder="1" applyAlignment="1" applyProtection="1">
      <alignment horizontal="center" vertical="center"/>
    </xf>
    <xf numFmtId="0" fontId="46" fillId="0" borderId="71" xfId="0" applyFont="1" applyBorder="1" applyAlignment="1">
      <alignment horizontal="center" vertical="center"/>
    </xf>
    <xf numFmtId="0" fontId="46" fillId="0" borderId="72" xfId="0" applyFont="1" applyBorder="1" applyAlignment="1">
      <alignment horizontal="center" vertical="center"/>
    </xf>
    <xf numFmtId="0" fontId="32" fillId="0" borderId="10" xfId="0" applyFont="1" applyBorder="1" applyAlignment="1">
      <alignment horizontal="center" vertical="center"/>
    </xf>
    <xf numFmtId="0" fontId="32" fillId="0" borderId="15" xfId="0" applyFont="1" applyBorder="1" applyAlignment="1">
      <alignment horizontal="center" vertical="center"/>
    </xf>
    <xf numFmtId="0" fontId="32" fillId="0" borderId="12" xfId="0" applyFont="1" applyBorder="1" applyAlignment="1">
      <alignment horizontal="center" vertical="center"/>
    </xf>
    <xf numFmtId="0" fontId="32" fillId="0" borderId="66" xfId="0" applyFont="1" applyBorder="1" applyAlignment="1">
      <alignment horizontal="center" vertical="center"/>
    </xf>
    <xf numFmtId="0" fontId="32" fillId="0" borderId="1" xfId="0" applyFont="1" applyBorder="1" applyAlignment="1">
      <alignment horizontal="center" vertical="center" shrinkToFit="1"/>
    </xf>
    <xf numFmtId="0" fontId="0" fillId="0" borderId="0" xfId="0" applyAlignment="1">
      <alignment horizontal="center" vertical="center"/>
    </xf>
    <xf numFmtId="0" fontId="26" fillId="11" borderId="0" xfId="0" applyFont="1" applyFill="1" applyProtection="1">
      <alignment vertical="center"/>
    </xf>
  </cellXfs>
  <cellStyles count="5">
    <cellStyle name="標準" xfId="0" builtinId="0"/>
    <cellStyle name="標準 2" xfId="1"/>
    <cellStyle name="標準 3" xfId="2"/>
    <cellStyle name="標準 4" xfId="3"/>
    <cellStyle name="標準 5" xfId="4"/>
  </cellStyles>
  <dxfs count="0"/>
  <tableStyles count="0" defaultTableStyle="TableStyleMedium9" defaultPivotStyle="PivotStyleLight16"/>
  <colors>
    <mruColors>
      <color rgb="FFFFFF99"/>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ichi-rk.jp/photo/&#31532;&#65297;&#22238;&#21517;&#21476;&#23627;&#22320;&#21306;&#29992;&#65301;&#65296;&#20154;&#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12467;&#12500;&#12540;2012nagoyatiku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R13" t="str">
            <v>○</v>
          </cell>
          <cell r="S13" t="str">
            <v>男</v>
          </cell>
          <cell r="T13" t="str">
            <v>100m</v>
          </cell>
        </row>
        <row r="14">
          <cell r="S14" t="str">
            <v>女</v>
          </cell>
          <cell r="T14" t="str">
            <v>200m</v>
          </cell>
        </row>
        <row r="15">
          <cell r="T15" t="str">
            <v>400m</v>
          </cell>
        </row>
        <row r="16">
          <cell r="T16" t="str">
            <v>800m</v>
          </cell>
        </row>
        <row r="17">
          <cell r="T17" t="str">
            <v>1500m</v>
          </cell>
        </row>
        <row r="18">
          <cell r="T18" t="str">
            <v>5000m</v>
          </cell>
        </row>
        <row r="19">
          <cell r="T19" t="str">
            <v>110mH</v>
          </cell>
        </row>
        <row r="20">
          <cell r="T20" t="str">
            <v>400mH</v>
          </cell>
        </row>
        <row r="21">
          <cell r="T21" t="str">
            <v>3000mSC</v>
          </cell>
        </row>
        <row r="22">
          <cell r="T22" t="str">
            <v>5000mW</v>
          </cell>
        </row>
        <row r="23">
          <cell r="T23" t="str">
            <v>走高跳</v>
          </cell>
        </row>
        <row r="24">
          <cell r="T24" t="str">
            <v>走幅跳</v>
          </cell>
        </row>
        <row r="25">
          <cell r="T25" t="str">
            <v>三段跳</v>
          </cell>
        </row>
        <row r="26">
          <cell r="T26" t="str">
            <v>砲丸投</v>
          </cell>
        </row>
        <row r="27">
          <cell r="T27" t="str">
            <v>高校砲丸投</v>
          </cell>
        </row>
        <row r="28">
          <cell r="T28" t="str">
            <v>円盤投</v>
          </cell>
        </row>
        <row r="29">
          <cell r="T29" t="str">
            <v>高校円盤投</v>
          </cell>
        </row>
        <row r="30">
          <cell r="T30" t="str">
            <v>ﾊﾝﾏｰ投</v>
          </cell>
        </row>
        <row r="31">
          <cell r="T31" t="str">
            <v>高校ﾊﾝﾏｰ投</v>
          </cell>
        </row>
        <row r="32">
          <cell r="T32" t="str">
            <v>やり投</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T13" t="str">
            <v>100m</v>
          </cell>
          <cell r="U13" t="str">
            <v>100m</v>
          </cell>
        </row>
        <row r="14">
          <cell r="T14" t="str">
            <v>200m</v>
          </cell>
          <cell r="U14" t="str">
            <v>200m</v>
          </cell>
        </row>
        <row r="15">
          <cell r="T15" t="str">
            <v>400m</v>
          </cell>
          <cell r="U15" t="str">
            <v>400m</v>
          </cell>
        </row>
        <row r="16">
          <cell r="T16" t="str">
            <v>800m</v>
          </cell>
          <cell r="U16" t="str">
            <v>800m</v>
          </cell>
        </row>
        <row r="17">
          <cell r="T17" t="str">
            <v>1500m</v>
          </cell>
          <cell r="U17" t="str">
            <v>1500m</v>
          </cell>
        </row>
        <row r="18">
          <cell r="T18" t="str">
            <v>5000m</v>
          </cell>
          <cell r="U18" t="str">
            <v>3000m</v>
          </cell>
        </row>
        <row r="19">
          <cell r="T19" t="str">
            <v>110mH</v>
          </cell>
          <cell r="U19" t="str">
            <v>100mH</v>
          </cell>
        </row>
        <row r="20">
          <cell r="T20" t="str">
            <v>400mH</v>
          </cell>
          <cell r="U20" t="str">
            <v>400mH</v>
          </cell>
        </row>
        <row r="21">
          <cell r="T21" t="str">
            <v>3000mSC</v>
          </cell>
          <cell r="U21" t="str">
            <v>5000mW</v>
          </cell>
        </row>
        <row r="22">
          <cell r="T22" t="str">
            <v>5000mW</v>
          </cell>
          <cell r="U22" t="str">
            <v>走高跳</v>
          </cell>
        </row>
        <row r="23">
          <cell r="T23" t="str">
            <v>走高跳</v>
          </cell>
          <cell r="U23" t="str">
            <v>走幅跳</v>
          </cell>
        </row>
        <row r="24">
          <cell r="T24" t="str">
            <v>走幅跳</v>
          </cell>
          <cell r="U24" t="str">
            <v>三段跳</v>
          </cell>
        </row>
        <row r="25">
          <cell r="T25" t="str">
            <v>三段跳</v>
          </cell>
          <cell r="U25" t="str">
            <v>砲丸投</v>
          </cell>
        </row>
        <row r="26">
          <cell r="T26" t="str">
            <v>砲丸投</v>
          </cell>
          <cell r="U26" t="str">
            <v>円盤投</v>
          </cell>
        </row>
        <row r="27">
          <cell r="T27" t="str">
            <v>高校砲丸投</v>
          </cell>
          <cell r="U27" t="str">
            <v>ﾊﾝﾏｰ投</v>
          </cell>
        </row>
        <row r="28">
          <cell r="T28" t="str">
            <v>円盤投</v>
          </cell>
          <cell r="U28" t="str">
            <v>やり投</v>
          </cell>
        </row>
        <row r="29">
          <cell r="T29" t="str">
            <v>高校円盤投</v>
          </cell>
        </row>
        <row r="30">
          <cell r="T30" t="str">
            <v>ﾊﾝﾏｰ投</v>
          </cell>
        </row>
        <row r="31">
          <cell r="T31" t="str">
            <v>高校ﾊﾝﾏｰ投</v>
          </cell>
        </row>
        <row r="32">
          <cell r="T32" t="str">
            <v>やり投</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8"/>
  <sheetViews>
    <sheetView showGridLines="0" tabSelected="1" workbookViewId="0">
      <selection activeCell="A2" sqref="A2"/>
    </sheetView>
  </sheetViews>
  <sheetFormatPr defaultColWidth="9" defaultRowHeight="13.2"/>
  <cols>
    <col min="1" max="3" width="9" style="13"/>
    <col min="4" max="4" width="9" style="13" customWidth="1"/>
    <col min="5" max="7" width="9" style="13"/>
    <col min="8" max="8" width="9.109375" style="13" customWidth="1"/>
    <col min="9" max="259" width="9" style="13"/>
    <col min="260" max="260" width="9" style="13" customWidth="1"/>
    <col min="261" max="263" width="9" style="13"/>
    <col min="264" max="264" width="9.109375" style="13" customWidth="1"/>
    <col min="265" max="515" width="9" style="13"/>
    <col min="516" max="516" width="9" style="13" customWidth="1"/>
    <col min="517" max="519" width="9" style="13"/>
    <col min="520" max="520" width="9.109375" style="13" customWidth="1"/>
    <col min="521" max="771" width="9" style="13"/>
    <col min="772" max="772" width="9" style="13" customWidth="1"/>
    <col min="773" max="775" width="9" style="13"/>
    <col min="776" max="776" width="9.109375" style="13" customWidth="1"/>
    <col min="777" max="1027" width="9" style="13"/>
    <col min="1028" max="1028" width="9" style="13" customWidth="1"/>
    <col min="1029" max="1031" width="9" style="13"/>
    <col min="1032" max="1032" width="9.109375" style="13" customWidth="1"/>
    <col min="1033" max="1283" width="9" style="13"/>
    <col min="1284" max="1284" width="9" style="13" customWidth="1"/>
    <col min="1285" max="1287" width="9" style="13"/>
    <col min="1288" max="1288" width="9.109375" style="13" customWidth="1"/>
    <col min="1289" max="1539" width="9" style="13"/>
    <col min="1540" max="1540" width="9" style="13" customWidth="1"/>
    <col min="1541" max="1543" width="9" style="13"/>
    <col min="1544" max="1544" width="9.109375" style="13" customWidth="1"/>
    <col min="1545" max="1795" width="9" style="13"/>
    <col min="1796" max="1796" width="9" style="13" customWidth="1"/>
    <col min="1797" max="1799" width="9" style="13"/>
    <col min="1800" max="1800" width="9.109375" style="13" customWidth="1"/>
    <col min="1801" max="2051" width="9" style="13"/>
    <col min="2052" max="2052" width="9" style="13" customWidth="1"/>
    <col min="2053" max="2055" width="9" style="13"/>
    <col min="2056" max="2056" width="9.109375" style="13" customWidth="1"/>
    <col min="2057" max="2307" width="9" style="13"/>
    <col min="2308" max="2308" width="9" style="13" customWidth="1"/>
    <col min="2309" max="2311" width="9" style="13"/>
    <col min="2312" max="2312" width="9.109375" style="13" customWidth="1"/>
    <col min="2313" max="2563" width="9" style="13"/>
    <col min="2564" max="2564" width="9" style="13" customWidth="1"/>
    <col min="2565" max="2567" width="9" style="13"/>
    <col min="2568" max="2568" width="9.109375" style="13" customWidth="1"/>
    <col min="2569" max="2819" width="9" style="13"/>
    <col min="2820" max="2820" width="9" style="13" customWidth="1"/>
    <col min="2821" max="2823" width="9" style="13"/>
    <col min="2824" max="2824" width="9.109375" style="13" customWidth="1"/>
    <col min="2825" max="3075" width="9" style="13"/>
    <col min="3076" max="3076" width="9" style="13" customWidth="1"/>
    <col min="3077" max="3079" width="9" style="13"/>
    <col min="3080" max="3080" width="9.109375" style="13" customWidth="1"/>
    <col min="3081" max="3331" width="9" style="13"/>
    <col min="3332" max="3332" width="9" style="13" customWidth="1"/>
    <col min="3333" max="3335" width="9" style="13"/>
    <col min="3336" max="3336" width="9.109375" style="13" customWidth="1"/>
    <col min="3337" max="3587" width="9" style="13"/>
    <col min="3588" max="3588" width="9" style="13" customWidth="1"/>
    <col min="3589" max="3591" width="9" style="13"/>
    <col min="3592" max="3592" width="9.109375" style="13" customWidth="1"/>
    <col min="3593" max="3843" width="9" style="13"/>
    <col min="3844" max="3844" width="9" style="13" customWidth="1"/>
    <col min="3845" max="3847" width="9" style="13"/>
    <col min="3848" max="3848" width="9.109375" style="13" customWidth="1"/>
    <col min="3849" max="4099" width="9" style="13"/>
    <col min="4100" max="4100" width="9" style="13" customWidth="1"/>
    <col min="4101" max="4103" width="9" style="13"/>
    <col min="4104" max="4104" width="9.109375" style="13" customWidth="1"/>
    <col min="4105" max="4355" width="9" style="13"/>
    <col min="4356" max="4356" width="9" style="13" customWidth="1"/>
    <col min="4357" max="4359" width="9" style="13"/>
    <col min="4360" max="4360" width="9.109375" style="13" customWidth="1"/>
    <col min="4361" max="4611" width="9" style="13"/>
    <col min="4612" max="4612" width="9" style="13" customWidth="1"/>
    <col min="4613" max="4615" width="9" style="13"/>
    <col min="4616" max="4616" width="9.109375" style="13" customWidth="1"/>
    <col min="4617" max="4867" width="9" style="13"/>
    <col min="4868" max="4868" width="9" style="13" customWidth="1"/>
    <col min="4869" max="4871" width="9" style="13"/>
    <col min="4872" max="4872" width="9.109375" style="13" customWidth="1"/>
    <col min="4873" max="5123" width="9" style="13"/>
    <col min="5124" max="5124" width="9" style="13" customWidth="1"/>
    <col min="5125" max="5127" width="9" style="13"/>
    <col min="5128" max="5128" width="9.109375" style="13" customWidth="1"/>
    <col min="5129" max="5379" width="9" style="13"/>
    <col min="5380" max="5380" width="9" style="13" customWidth="1"/>
    <col min="5381" max="5383" width="9" style="13"/>
    <col min="5384" max="5384" width="9.109375" style="13" customWidth="1"/>
    <col min="5385" max="5635" width="9" style="13"/>
    <col min="5636" max="5636" width="9" style="13" customWidth="1"/>
    <col min="5637" max="5639" width="9" style="13"/>
    <col min="5640" max="5640" width="9.109375" style="13" customWidth="1"/>
    <col min="5641" max="5891" width="9" style="13"/>
    <col min="5892" max="5892" width="9" style="13" customWidth="1"/>
    <col min="5893" max="5895" width="9" style="13"/>
    <col min="5896" max="5896" width="9.109375" style="13" customWidth="1"/>
    <col min="5897" max="6147" width="9" style="13"/>
    <col min="6148" max="6148" width="9" style="13" customWidth="1"/>
    <col min="6149" max="6151" width="9" style="13"/>
    <col min="6152" max="6152" width="9.109375" style="13" customWidth="1"/>
    <col min="6153" max="6403" width="9" style="13"/>
    <col min="6404" max="6404" width="9" style="13" customWidth="1"/>
    <col min="6405" max="6407" width="9" style="13"/>
    <col min="6408" max="6408" width="9.109375" style="13" customWidth="1"/>
    <col min="6409" max="6659" width="9" style="13"/>
    <col min="6660" max="6660" width="9" style="13" customWidth="1"/>
    <col min="6661" max="6663" width="9" style="13"/>
    <col min="6664" max="6664" width="9.109375" style="13" customWidth="1"/>
    <col min="6665" max="6915" width="9" style="13"/>
    <col min="6916" max="6916" width="9" style="13" customWidth="1"/>
    <col min="6917" max="6919" width="9" style="13"/>
    <col min="6920" max="6920" width="9.109375" style="13" customWidth="1"/>
    <col min="6921" max="7171" width="9" style="13"/>
    <col min="7172" max="7172" width="9" style="13" customWidth="1"/>
    <col min="7173" max="7175" width="9" style="13"/>
    <col min="7176" max="7176" width="9.109375" style="13" customWidth="1"/>
    <col min="7177" max="7427" width="9" style="13"/>
    <col min="7428" max="7428" width="9" style="13" customWidth="1"/>
    <col min="7429" max="7431" width="9" style="13"/>
    <col min="7432" max="7432" width="9.109375" style="13" customWidth="1"/>
    <col min="7433" max="7683" width="9" style="13"/>
    <col min="7684" max="7684" width="9" style="13" customWidth="1"/>
    <col min="7685" max="7687" width="9" style="13"/>
    <col min="7688" max="7688" width="9.109375" style="13" customWidth="1"/>
    <col min="7689" max="7939" width="9" style="13"/>
    <col min="7940" max="7940" width="9" style="13" customWidth="1"/>
    <col min="7941" max="7943" width="9" style="13"/>
    <col min="7944" max="7944" width="9.109375" style="13" customWidth="1"/>
    <col min="7945" max="8195" width="9" style="13"/>
    <col min="8196" max="8196" width="9" style="13" customWidth="1"/>
    <col min="8197" max="8199" width="9" style="13"/>
    <col min="8200" max="8200" width="9.109375" style="13" customWidth="1"/>
    <col min="8201" max="8451" width="9" style="13"/>
    <col min="8452" max="8452" width="9" style="13" customWidth="1"/>
    <col min="8453" max="8455" width="9" style="13"/>
    <col min="8456" max="8456" width="9.109375" style="13" customWidth="1"/>
    <col min="8457" max="8707" width="9" style="13"/>
    <col min="8708" max="8708" width="9" style="13" customWidth="1"/>
    <col min="8709" max="8711" width="9" style="13"/>
    <col min="8712" max="8712" width="9.109375" style="13" customWidth="1"/>
    <col min="8713" max="8963" width="9" style="13"/>
    <col min="8964" max="8964" width="9" style="13" customWidth="1"/>
    <col min="8965" max="8967" width="9" style="13"/>
    <col min="8968" max="8968" width="9.109375" style="13" customWidth="1"/>
    <col min="8969" max="9219" width="9" style="13"/>
    <col min="9220" max="9220" width="9" style="13" customWidth="1"/>
    <col min="9221" max="9223" width="9" style="13"/>
    <col min="9224" max="9224" width="9.109375" style="13" customWidth="1"/>
    <col min="9225" max="9475" width="9" style="13"/>
    <col min="9476" max="9476" width="9" style="13" customWidth="1"/>
    <col min="9477" max="9479" width="9" style="13"/>
    <col min="9480" max="9480" width="9.109375" style="13" customWidth="1"/>
    <col min="9481" max="9731" width="9" style="13"/>
    <col min="9732" max="9732" width="9" style="13" customWidth="1"/>
    <col min="9733" max="9735" width="9" style="13"/>
    <col min="9736" max="9736" width="9.109375" style="13" customWidth="1"/>
    <col min="9737" max="9987" width="9" style="13"/>
    <col min="9988" max="9988" width="9" style="13" customWidth="1"/>
    <col min="9989" max="9991" width="9" style="13"/>
    <col min="9992" max="9992" width="9.109375" style="13" customWidth="1"/>
    <col min="9993" max="10243" width="9" style="13"/>
    <col min="10244" max="10244" width="9" style="13" customWidth="1"/>
    <col min="10245" max="10247" width="9" style="13"/>
    <col min="10248" max="10248" width="9.109375" style="13" customWidth="1"/>
    <col min="10249" max="10499" width="9" style="13"/>
    <col min="10500" max="10500" width="9" style="13" customWidth="1"/>
    <col min="10501" max="10503" width="9" style="13"/>
    <col min="10504" max="10504" width="9.109375" style="13" customWidth="1"/>
    <col min="10505" max="10755" width="9" style="13"/>
    <col min="10756" max="10756" width="9" style="13" customWidth="1"/>
    <col min="10757" max="10759" width="9" style="13"/>
    <col min="10760" max="10760" width="9.109375" style="13" customWidth="1"/>
    <col min="10761" max="11011" width="9" style="13"/>
    <col min="11012" max="11012" width="9" style="13" customWidth="1"/>
    <col min="11013" max="11015" width="9" style="13"/>
    <col min="11016" max="11016" width="9.109375" style="13" customWidth="1"/>
    <col min="11017" max="11267" width="9" style="13"/>
    <col min="11268" max="11268" width="9" style="13" customWidth="1"/>
    <col min="11269" max="11271" width="9" style="13"/>
    <col min="11272" max="11272" width="9.109375" style="13" customWidth="1"/>
    <col min="11273" max="11523" width="9" style="13"/>
    <col min="11524" max="11524" width="9" style="13" customWidth="1"/>
    <col min="11525" max="11527" width="9" style="13"/>
    <col min="11528" max="11528" width="9.109375" style="13" customWidth="1"/>
    <col min="11529" max="11779" width="9" style="13"/>
    <col min="11780" max="11780" width="9" style="13" customWidth="1"/>
    <col min="11781" max="11783" width="9" style="13"/>
    <col min="11784" max="11784" width="9.109375" style="13" customWidth="1"/>
    <col min="11785" max="12035" width="9" style="13"/>
    <col min="12036" max="12036" width="9" style="13" customWidth="1"/>
    <col min="12037" max="12039" width="9" style="13"/>
    <col min="12040" max="12040" width="9.109375" style="13" customWidth="1"/>
    <col min="12041" max="12291" width="9" style="13"/>
    <col min="12292" max="12292" width="9" style="13" customWidth="1"/>
    <col min="12293" max="12295" width="9" style="13"/>
    <col min="12296" max="12296" width="9.109375" style="13" customWidth="1"/>
    <col min="12297" max="12547" width="9" style="13"/>
    <col min="12548" max="12548" width="9" style="13" customWidth="1"/>
    <col min="12549" max="12551" width="9" style="13"/>
    <col min="12552" max="12552" width="9.109375" style="13" customWidth="1"/>
    <col min="12553" max="12803" width="9" style="13"/>
    <col min="12804" max="12804" width="9" style="13" customWidth="1"/>
    <col min="12805" max="12807" width="9" style="13"/>
    <col min="12808" max="12808" width="9.109375" style="13" customWidth="1"/>
    <col min="12809" max="13059" width="9" style="13"/>
    <col min="13060" max="13060" width="9" style="13" customWidth="1"/>
    <col min="13061" max="13063" width="9" style="13"/>
    <col min="13064" max="13064" width="9.109375" style="13" customWidth="1"/>
    <col min="13065" max="13315" width="9" style="13"/>
    <col min="13316" max="13316" width="9" style="13" customWidth="1"/>
    <col min="13317" max="13319" width="9" style="13"/>
    <col min="13320" max="13320" width="9.109375" style="13" customWidth="1"/>
    <col min="13321" max="13571" width="9" style="13"/>
    <col min="13572" max="13572" width="9" style="13" customWidth="1"/>
    <col min="13573" max="13575" width="9" style="13"/>
    <col min="13576" max="13576" width="9.109375" style="13" customWidth="1"/>
    <col min="13577" max="13827" width="9" style="13"/>
    <col min="13828" max="13828" width="9" style="13" customWidth="1"/>
    <col min="13829" max="13831" width="9" style="13"/>
    <col min="13832" max="13832" width="9.109375" style="13" customWidth="1"/>
    <col min="13833" max="14083" width="9" style="13"/>
    <col min="14084" max="14084" width="9" style="13" customWidth="1"/>
    <col min="14085" max="14087" width="9" style="13"/>
    <col min="14088" max="14088" width="9.109375" style="13" customWidth="1"/>
    <col min="14089" max="14339" width="9" style="13"/>
    <col min="14340" max="14340" width="9" style="13" customWidth="1"/>
    <col min="14341" max="14343" width="9" style="13"/>
    <col min="14344" max="14344" width="9.109375" style="13" customWidth="1"/>
    <col min="14345" max="14595" width="9" style="13"/>
    <col min="14596" max="14596" width="9" style="13" customWidth="1"/>
    <col min="14597" max="14599" width="9" style="13"/>
    <col min="14600" max="14600" width="9.109375" style="13" customWidth="1"/>
    <col min="14601" max="14851" width="9" style="13"/>
    <col min="14852" max="14852" width="9" style="13" customWidth="1"/>
    <col min="14853" max="14855" width="9" style="13"/>
    <col min="14856" max="14856" width="9.109375" style="13" customWidth="1"/>
    <col min="14857" max="15107" width="9" style="13"/>
    <col min="15108" max="15108" width="9" style="13" customWidth="1"/>
    <col min="15109" max="15111" width="9" style="13"/>
    <col min="15112" max="15112" width="9.109375" style="13" customWidth="1"/>
    <col min="15113" max="15363" width="9" style="13"/>
    <col min="15364" max="15364" width="9" style="13" customWidth="1"/>
    <col min="15365" max="15367" width="9" style="13"/>
    <col min="15368" max="15368" width="9.109375" style="13" customWidth="1"/>
    <col min="15369" max="15619" width="9" style="13"/>
    <col min="15620" max="15620" width="9" style="13" customWidth="1"/>
    <col min="15621" max="15623" width="9" style="13"/>
    <col min="15624" max="15624" width="9.109375" style="13" customWidth="1"/>
    <col min="15625" max="15875" width="9" style="13"/>
    <col min="15876" max="15876" width="9" style="13" customWidth="1"/>
    <col min="15877" max="15879" width="9" style="13"/>
    <col min="15880" max="15880" width="9.109375" style="13" customWidth="1"/>
    <col min="15881" max="16131" width="9" style="13"/>
    <col min="16132" max="16132" width="9" style="13" customWidth="1"/>
    <col min="16133" max="16135" width="9" style="13"/>
    <col min="16136" max="16136" width="9.109375" style="13" customWidth="1"/>
    <col min="16137" max="16384" width="9" style="13"/>
  </cols>
  <sheetData>
    <row r="1" spans="1:15" ht="16.5" customHeight="1" thickBot="1">
      <c r="A1" s="271" t="s">
        <v>89</v>
      </c>
      <c r="B1" s="271"/>
      <c r="C1" s="271"/>
      <c r="D1" s="271"/>
      <c r="E1" s="271"/>
      <c r="F1" s="271"/>
      <c r="G1" s="271"/>
      <c r="H1" s="271"/>
      <c r="I1" s="271"/>
      <c r="J1" s="271"/>
      <c r="K1" s="271"/>
      <c r="L1" s="271"/>
      <c r="M1" s="271"/>
      <c r="N1" s="271"/>
    </row>
    <row r="2" spans="1:15" ht="19.5" customHeight="1" thickTop="1">
      <c r="A2" s="381"/>
      <c r="B2" s="16" t="s">
        <v>62</v>
      </c>
      <c r="C2" s="281" t="s">
        <v>279</v>
      </c>
      <c r="D2" s="281"/>
      <c r="E2" s="281"/>
      <c r="F2" s="281"/>
      <c r="G2" s="281"/>
      <c r="H2" s="281"/>
      <c r="I2" s="282"/>
      <c r="J2" s="283" t="s">
        <v>278</v>
      </c>
      <c r="K2" s="284"/>
      <c r="L2" s="284"/>
      <c r="M2" s="284"/>
      <c r="N2" s="285"/>
    </row>
    <row r="3" spans="1:15" ht="18.75" customHeight="1">
      <c r="B3" s="17" t="s">
        <v>84</v>
      </c>
      <c r="C3" s="276" t="s">
        <v>274</v>
      </c>
      <c r="D3" s="276"/>
      <c r="E3" s="276"/>
      <c r="F3" s="276"/>
      <c r="G3" s="276"/>
      <c r="H3" s="276"/>
      <c r="I3" s="74"/>
      <c r="J3" s="286"/>
      <c r="K3" s="287"/>
      <c r="L3" s="287"/>
      <c r="M3" s="287"/>
      <c r="N3" s="288"/>
    </row>
    <row r="4" spans="1:15" ht="19.5" customHeight="1" thickBot="1">
      <c r="B4" s="17" t="s">
        <v>85</v>
      </c>
      <c r="C4" s="277" t="s">
        <v>177</v>
      </c>
      <c r="D4" s="277"/>
      <c r="E4" s="277"/>
      <c r="F4" s="277"/>
      <c r="G4" s="277"/>
      <c r="H4" s="277"/>
      <c r="I4" s="74"/>
      <c r="J4" s="289"/>
      <c r="K4" s="290"/>
      <c r="L4" s="290"/>
      <c r="M4" s="290"/>
      <c r="N4" s="291"/>
    </row>
    <row r="5" spans="1:15" customFormat="1" ht="7.5" customHeight="1" thickTop="1" thickBot="1"/>
    <row r="6" spans="1:15" ht="19.5" customHeight="1" thickBot="1">
      <c r="B6" s="272" t="s">
        <v>197</v>
      </c>
      <c r="C6" s="273"/>
      <c r="D6" s="274" t="s">
        <v>275</v>
      </c>
      <c r="E6" s="274"/>
      <c r="F6" s="274"/>
      <c r="G6" s="274"/>
      <c r="H6" s="275"/>
      <c r="I6" s="13" t="s">
        <v>683</v>
      </c>
      <c r="J6" s="262"/>
      <c r="K6" s="262"/>
      <c r="L6" s="262"/>
      <c r="M6" s="262"/>
      <c r="N6" s="3"/>
    </row>
    <row r="7" spans="1:15" ht="19.2" customHeight="1">
      <c r="B7" s="278" t="s">
        <v>198</v>
      </c>
      <c r="C7" s="278"/>
      <c r="D7" s="278"/>
      <c r="E7" s="278"/>
      <c r="F7" s="278"/>
      <c r="G7" s="278"/>
      <c r="H7" s="278"/>
      <c r="I7" s="278"/>
      <c r="J7" s="278"/>
      <c r="K7" s="278"/>
    </row>
    <row r="8" spans="1:15" ht="13.8" thickBot="1">
      <c r="B8" s="262"/>
      <c r="C8" s="262"/>
      <c r="D8" s="262"/>
      <c r="E8" s="262"/>
      <c r="F8" s="262"/>
      <c r="G8" s="262"/>
      <c r="H8" s="262"/>
      <c r="I8" s="262"/>
      <c r="J8" s="262"/>
      <c r="K8" s="262"/>
    </row>
    <row r="9" spans="1:15" customFormat="1" ht="20.25" customHeight="1" thickBot="1">
      <c r="B9" s="272" t="s">
        <v>199</v>
      </c>
      <c r="C9" s="273"/>
      <c r="D9" s="272" t="s">
        <v>276</v>
      </c>
      <c r="E9" s="273"/>
      <c r="F9" s="273"/>
      <c r="G9" s="273"/>
      <c r="H9" s="279"/>
    </row>
    <row r="10" spans="1:15" customFormat="1" ht="16.2">
      <c r="B10" s="280" t="s">
        <v>200</v>
      </c>
      <c r="C10" s="280"/>
      <c r="D10" s="280"/>
      <c r="E10" s="280"/>
      <c r="F10" s="280"/>
      <c r="G10" s="280"/>
      <c r="H10" s="280"/>
    </row>
    <row r="11" spans="1:15" ht="16.5" customHeight="1">
      <c r="A11" s="18" t="s">
        <v>107</v>
      </c>
    </row>
    <row r="12" spans="1:15" ht="16.5" customHeight="1">
      <c r="A12" s="18"/>
      <c r="B12" s="18" t="s">
        <v>277</v>
      </c>
    </row>
    <row r="13" spans="1:15" ht="16.5" customHeight="1">
      <c r="A13" s="14" t="s">
        <v>82</v>
      </c>
      <c r="B13" s="13" t="s">
        <v>135</v>
      </c>
    </row>
    <row r="14" spans="1:15" ht="16.5" customHeight="1">
      <c r="A14" s="14" t="s">
        <v>201</v>
      </c>
      <c r="B14" s="13" t="s">
        <v>92</v>
      </c>
    </row>
    <row r="15" spans="1:15" ht="16.5" customHeight="1">
      <c r="A15" s="14" t="s">
        <v>83</v>
      </c>
      <c r="B15" s="13" t="s">
        <v>112</v>
      </c>
    </row>
    <row r="16" spans="1:15" ht="16.5" customHeight="1">
      <c r="A16" s="14" t="s">
        <v>202</v>
      </c>
      <c r="B16" s="111" t="s">
        <v>147</v>
      </c>
      <c r="C16" s="20"/>
      <c r="D16" s="20"/>
      <c r="E16" s="20"/>
      <c r="F16" s="20"/>
      <c r="G16" s="20"/>
      <c r="H16" s="20"/>
      <c r="I16" s="20"/>
      <c r="J16" s="20"/>
      <c r="K16" s="20"/>
      <c r="L16" s="20"/>
      <c r="M16" s="20"/>
      <c r="N16" s="20"/>
      <c r="O16" s="20"/>
    </row>
    <row r="17" spans="1:15" ht="16.5" customHeight="1">
      <c r="A17" s="14" t="s">
        <v>203</v>
      </c>
      <c r="B17" s="112" t="s">
        <v>192</v>
      </c>
      <c r="C17" s="20"/>
      <c r="D17" s="20"/>
      <c r="E17" s="20"/>
      <c r="F17" s="20"/>
      <c r="G17" s="20"/>
      <c r="H17" s="20"/>
      <c r="I17" s="20"/>
      <c r="J17" s="20"/>
      <c r="K17" s="20"/>
      <c r="L17" s="20"/>
      <c r="M17" s="20"/>
      <c r="N17" s="20"/>
      <c r="O17" s="20"/>
    </row>
    <row r="18" spans="1:15" ht="16.5" customHeight="1">
      <c r="A18" s="14" t="s">
        <v>204</v>
      </c>
      <c r="B18" s="13" t="s">
        <v>157</v>
      </c>
    </row>
    <row r="19" spans="1:15" ht="16.5" customHeight="1">
      <c r="A19" s="14" t="s">
        <v>146</v>
      </c>
      <c r="B19" s="13" t="s">
        <v>106</v>
      </c>
    </row>
    <row r="20" spans="1:15" ht="16.5" customHeight="1">
      <c r="A20" s="14" t="s">
        <v>253</v>
      </c>
      <c r="B20" s="260" t="s">
        <v>254</v>
      </c>
    </row>
    <row r="21" spans="1:15" ht="16.5" customHeight="1"/>
    <row r="22" spans="1:15" ht="16.5" customHeight="1">
      <c r="A22" s="13" t="s">
        <v>205</v>
      </c>
    </row>
    <row r="23" spans="1:15" ht="16.5" customHeight="1">
      <c r="A23" s="18" t="s">
        <v>206</v>
      </c>
    </row>
    <row r="24" spans="1:15" ht="16.5" customHeight="1">
      <c r="A24" s="15" t="s">
        <v>81</v>
      </c>
      <c r="B24" s="13" t="s">
        <v>136</v>
      </c>
      <c r="F24" s="13" t="s">
        <v>207</v>
      </c>
    </row>
    <row r="25" spans="1:15" ht="16.5" customHeight="1">
      <c r="A25" s="18" t="s">
        <v>86</v>
      </c>
    </row>
    <row r="26" spans="1:15" ht="16.5" customHeight="1">
      <c r="A26" s="15" t="s">
        <v>81</v>
      </c>
      <c r="B26" s="13" t="s">
        <v>100</v>
      </c>
    </row>
    <row r="27" spans="1:15" ht="16.5" customHeight="1">
      <c r="A27" s="15" t="s">
        <v>81</v>
      </c>
      <c r="B27" s="13" t="s">
        <v>99</v>
      </c>
    </row>
    <row r="28" spans="1:15" ht="16.5" customHeight="1">
      <c r="A28" s="15" t="s">
        <v>81</v>
      </c>
      <c r="B28" s="13" t="s">
        <v>209</v>
      </c>
    </row>
    <row r="29" spans="1:15" ht="16.5" customHeight="1">
      <c r="A29" s="15" t="s">
        <v>208</v>
      </c>
      <c r="B29" s="13" t="s">
        <v>210</v>
      </c>
    </row>
    <row r="30" spans="1:15" ht="16.5" customHeight="1">
      <c r="A30" s="15" t="s">
        <v>81</v>
      </c>
      <c r="B30" s="22" t="s">
        <v>102</v>
      </c>
      <c r="C30" s="22"/>
      <c r="D30" s="22"/>
      <c r="E30" s="22"/>
      <c r="F30" s="22"/>
      <c r="G30" s="20"/>
      <c r="H30" s="20"/>
      <c r="I30" s="20"/>
      <c r="J30" s="20"/>
      <c r="K30" s="20"/>
      <c r="L30" s="20"/>
    </row>
    <row r="31" spans="1:15" ht="16.5" customHeight="1">
      <c r="A31" s="15" t="s">
        <v>208</v>
      </c>
      <c r="B31" s="20"/>
      <c r="C31" s="20" t="s">
        <v>211</v>
      </c>
      <c r="D31" s="20"/>
      <c r="E31" s="20"/>
      <c r="F31" s="20"/>
      <c r="G31" s="20"/>
      <c r="H31" s="20"/>
      <c r="I31" s="20"/>
      <c r="J31" s="20"/>
      <c r="K31" s="20"/>
      <c r="L31" s="20"/>
    </row>
    <row r="32" spans="1:15" ht="16.5" customHeight="1">
      <c r="A32" s="15" t="s">
        <v>81</v>
      </c>
      <c r="B32" s="20"/>
      <c r="C32" s="47" t="s">
        <v>109</v>
      </c>
      <c r="D32" s="20"/>
      <c r="E32" s="23" t="s">
        <v>80</v>
      </c>
      <c r="F32" s="23" t="s">
        <v>158</v>
      </c>
      <c r="G32" s="23">
        <v>54.23</v>
      </c>
      <c r="H32" s="20"/>
      <c r="I32" s="20"/>
      <c r="J32" s="20"/>
      <c r="K32" s="20"/>
      <c r="L32" s="20"/>
    </row>
    <row r="33" spans="1:14" ht="16.5" customHeight="1" thickBot="1">
      <c r="A33" s="15" t="s">
        <v>81</v>
      </c>
      <c r="B33" s="20"/>
      <c r="C33" s="47" t="s">
        <v>110</v>
      </c>
      <c r="D33" s="20"/>
      <c r="E33" s="23" t="s">
        <v>103</v>
      </c>
      <c r="F33" s="23" t="s">
        <v>158</v>
      </c>
      <c r="G33" s="23" t="s">
        <v>104</v>
      </c>
      <c r="H33" s="20"/>
      <c r="I33" s="20"/>
      <c r="J33" s="20"/>
      <c r="K33" s="20"/>
      <c r="L33" s="20"/>
    </row>
    <row r="34" spans="1:14" ht="16.5" customHeight="1">
      <c r="A34" s="15" t="s">
        <v>81</v>
      </c>
      <c r="B34" s="20"/>
      <c r="C34" s="47"/>
      <c r="D34" s="48" t="s">
        <v>108</v>
      </c>
      <c r="E34" s="49"/>
      <c r="F34" s="49"/>
      <c r="G34" s="49"/>
      <c r="H34" s="50"/>
      <c r="I34" s="20"/>
      <c r="J34" s="51"/>
      <c r="K34" s="51"/>
      <c r="L34" s="45"/>
      <c r="M34" s="21"/>
      <c r="N34" s="7"/>
    </row>
    <row r="35" spans="1:14" ht="16.5" customHeight="1">
      <c r="A35" s="15" t="s">
        <v>81</v>
      </c>
      <c r="B35" s="20"/>
      <c r="C35" s="47"/>
      <c r="D35" s="52" t="s">
        <v>91</v>
      </c>
      <c r="E35" s="53"/>
      <c r="F35" s="53"/>
      <c r="G35" s="53"/>
      <c r="H35" s="54"/>
      <c r="I35" s="20"/>
      <c r="J35" s="51"/>
      <c r="K35" s="51"/>
      <c r="L35" s="45"/>
      <c r="M35" s="21"/>
      <c r="N35" s="7"/>
    </row>
    <row r="36" spans="1:14" ht="16.5" customHeight="1" thickBot="1">
      <c r="A36" s="15" t="s">
        <v>208</v>
      </c>
      <c r="B36" s="20"/>
      <c r="C36" s="47"/>
      <c r="D36" s="55" t="s">
        <v>43</v>
      </c>
      <c r="E36" s="56" t="s">
        <v>90</v>
      </c>
      <c r="F36" s="57" t="s">
        <v>158</v>
      </c>
      <c r="G36" s="58">
        <v>12</v>
      </c>
      <c r="H36" s="59"/>
      <c r="I36" s="20"/>
      <c r="J36" s="51"/>
      <c r="K36" s="51"/>
      <c r="L36" s="45"/>
      <c r="M36" s="21"/>
      <c r="N36" s="7"/>
    </row>
    <row r="37" spans="1:14" ht="16.5" customHeight="1">
      <c r="A37" s="15" t="s">
        <v>81</v>
      </c>
      <c r="B37" s="20"/>
      <c r="C37" s="20" t="s">
        <v>212</v>
      </c>
      <c r="D37" s="20"/>
      <c r="E37" s="20"/>
      <c r="F37" s="20"/>
      <c r="G37" s="20"/>
      <c r="H37" s="20"/>
      <c r="I37" s="20"/>
      <c r="J37" s="20"/>
      <c r="K37" s="20"/>
      <c r="L37" s="20"/>
    </row>
    <row r="38" spans="1:14" ht="16.5" customHeight="1">
      <c r="A38" s="15" t="s">
        <v>81</v>
      </c>
      <c r="B38" s="20"/>
      <c r="C38" s="47" t="s">
        <v>111</v>
      </c>
      <c r="D38" s="20"/>
      <c r="E38" s="23" t="s">
        <v>159</v>
      </c>
      <c r="F38" s="23" t="s">
        <v>213</v>
      </c>
      <c r="G38" s="23" t="s">
        <v>160</v>
      </c>
      <c r="H38" s="20"/>
      <c r="I38" s="20"/>
      <c r="J38" s="20"/>
      <c r="K38" s="20"/>
      <c r="L38" s="20"/>
    </row>
    <row r="39" spans="1:14" ht="16.5" customHeight="1">
      <c r="A39" s="15" t="s">
        <v>214</v>
      </c>
      <c r="B39" s="20"/>
      <c r="C39" s="80" t="s">
        <v>98</v>
      </c>
      <c r="D39" s="20"/>
      <c r="E39" s="23"/>
      <c r="F39" s="23"/>
      <c r="G39" s="23"/>
      <c r="H39" s="20"/>
      <c r="I39" s="20"/>
      <c r="J39" s="20"/>
      <c r="K39" s="20"/>
      <c r="L39" s="20"/>
    </row>
    <row r="40" spans="1:14" ht="16.5" customHeight="1">
      <c r="A40" s="15" t="s">
        <v>214</v>
      </c>
      <c r="B40" s="13" t="s">
        <v>95</v>
      </c>
    </row>
    <row r="41" spans="1:14" ht="16.5" customHeight="1">
      <c r="A41" s="15" t="s">
        <v>214</v>
      </c>
      <c r="B41" s="247" t="s">
        <v>230</v>
      </c>
    </row>
    <row r="42" spans="1:14" ht="16.5" customHeight="1">
      <c r="A42" s="18" t="s">
        <v>218</v>
      </c>
    </row>
    <row r="43" spans="1:14" ht="16.5" customHeight="1">
      <c r="A43" s="15" t="s">
        <v>81</v>
      </c>
      <c r="B43" s="13" t="s">
        <v>185</v>
      </c>
    </row>
    <row r="44" spans="1:14" ht="16.5" customHeight="1">
      <c r="A44" s="15" t="s">
        <v>81</v>
      </c>
      <c r="B44" s="13" t="s">
        <v>186</v>
      </c>
    </row>
    <row r="45" spans="1:14" ht="16.5" customHeight="1">
      <c r="A45" s="18" t="s">
        <v>219</v>
      </c>
    </row>
    <row r="46" spans="1:14" ht="16.5" customHeight="1">
      <c r="A46" s="15" t="s">
        <v>81</v>
      </c>
      <c r="B46" s="13" t="s">
        <v>231</v>
      </c>
    </row>
    <row r="47" spans="1:14" ht="16.5" customHeight="1">
      <c r="A47" s="15" t="s">
        <v>81</v>
      </c>
      <c r="B47" s="13" t="s">
        <v>93</v>
      </c>
    </row>
    <row r="48" spans="1:14" ht="16.5" customHeight="1">
      <c r="A48" s="18" t="s">
        <v>220</v>
      </c>
    </row>
    <row r="49" spans="1:13" ht="22.8" customHeight="1">
      <c r="A49" s="15" t="s">
        <v>208</v>
      </c>
      <c r="G49" s="13" t="s">
        <v>255</v>
      </c>
      <c r="H49" s="249"/>
      <c r="I49" s="249"/>
      <c r="J49" s="249"/>
      <c r="K49" s="249"/>
      <c r="L49" s="249"/>
      <c r="M49" s="249"/>
    </row>
    <row r="50" spans="1:13" ht="16.5" customHeight="1">
      <c r="A50" s="15" t="s">
        <v>81</v>
      </c>
      <c r="B50" s="13" t="s">
        <v>215</v>
      </c>
    </row>
    <row r="51" spans="1:13" ht="16.5" customHeight="1">
      <c r="A51" s="15" t="s">
        <v>81</v>
      </c>
      <c r="B51" s="13" t="s">
        <v>216</v>
      </c>
    </row>
    <row r="52" spans="1:13" ht="16.5" customHeight="1">
      <c r="A52" s="15" t="s">
        <v>81</v>
      </c>
      <c r="B52" s="13" t="s">
        <v>193</v>
      </c>
    </row>
    <row r="53" spans="1:13" s="133" customFormat="1" ht="16.5" customHeight="1">
      <c r="A53" s="132" t="s">
        <v>221</v>
      </c>
    </row>
    <row r="54" spans="1:13" s="133" customFormat="1" ht="16.5" customHeight="1">
      <c r="A54" s="134" t="s">
        <v>81</v>
      </c>
      <c r="B54" s="133" t="s">
        <v>232</v>
      </c>
    </row>
    <row r="55" spans="1:13" ht="16.5" customHeight="1">
      <c r="A55" s="18" t="s">
        <v>222</v>
      </c>
    </row>
    <row r="56" spans="1:13" ht="16.5" customHeight="1">
      <c r="A56" s="15" t="s">
        <v>81</v>
      </c>
      <c r="B56" s="13" t="s">
        <v>178</v>
      </c>
    </row>
    <row r="57" spans="1:13" ht="16.5" customHeight="1">
      <c r="A57" s="15" t="s">
        <v>81</v>
      </c>
    </row>
    <row r="58" spans="1:13" ht="16.5" customHeight="1">
      <c r="A58" s="15" t="s">
        <v>81</v>
      </c>
      <c r="C58" s="92" t="s">
        <v>87</v>
      </c>
    </row>
    <row r="59" spans="1:13" ht="16.5" customHeight="1">
      <c r="A59" s="15" t="s">
        <v>81</v>
      </c>
      <c r="C59" s="91" t="s">
        <v>179</v>
      </c>
      <c r="D59" s="91"/>
      <c r="E59" s="91"/>
      <c r="F59" s="91"/>
      <c r="G59" s="91"/>
      <c r="H59" s="91"/>
    </row>
    <row r="60" spans="1:13" ht="16.5" customHeight="1">
      <c r="A60" s="15" t="s">
        <v>81</v>
      </c>
    </row>
    <row r="61" spans="1:13" ht="16.5" customHeight="1">
      <c r="A61" s="18" t="s">
        <v>223</v>
      </c>
    </row>
    <row r="62" spans="1:13" ht="16.5" customHeight="1" thickBot="1"/>
    <row r="63" spans="1:13" ht="16.5" customHeight="1">
      <c r="B63" s="81" t="s">
        <v>88</v>
      </c>
      <c r="C63" s="82"/>
      <c r="D63" s="83"/>
      <c r="E63" s="82"/>
      <c r="F63" s="82"/>
      <c r="G63" s="82"/>
      <c r="H63" s="82"/>
      <c r="I63" s="82"/>
      <c r="J63" s="84"/>
    </row>
    <row r="64" spans="1:13" ht="16.5" customHeight="1">
      <c r="B64" s="85"/>
      <c r="D64" s="86"/>
      <c r="E64" s="86"/>
      <c r="F64" s="86"/>
      <c r="G64" s="86"/>
      <c r="H64" s="86"/>
      <c r="I64" s="86"/>
      <c r="J64" s="87"/>
    </row>
    <row r="65" spans="2:10" ht="30" customHeight="1">
      <c r="B65" s="85"/>
      <c r="C65" s="230" t="s">
        <v>217</v>
      </c>
      <c r="D65" s="270" t="s">
        <v>196</v>
      </c>
      <c r="E65" s="270"/>
      <c r="F65" s="270"/>
      <c r="G65" s="270"/>
      <c r="H65" s="86"/>
      <c r="I65" s="86"/>
      <c r="J65" s="87"/>
    </row>
    <row r="66" spans="2:10" ht="16.5" customHeight="1">
      <c r="B66" s="85"/>
      <c r="C66" s="200" t="s">
        <v>180</v>
      </c>
      <c r="D66" s="86"/>
      <c r="E66" s="86"/>
      <c r="F66" s="86"/>
      <c r="G66" s="86"/>
      <c r="H66" s="86"/>
      <c r="I66" s="86"/>
      <c r="J66" s="87"/>
    </row>
    <row r="67" spans="2:10" ht="16.5" customHeight="1" thickBot="1">
      <c r="B67" s="88"/>
      <c r="C67" s="89"/>
      <c r="D67" s="89"/>
      <c r="E67" s="89"/>
      <c r="F67" s="89"/>
      <c r="G67" s="89"/>
      <c r="H67" s="89"/>
      <c r="I67" s="89"/>
      <c r="J67" s="90"/>
    </row>
    <row r="68" spans="2:10" ht="16.5" customHeight="1"/>
  </sheetData>
  <sheetProtection sheet="1" selectLockedCells="1" selectUnlockedCells="1"/>
  <mergeCells count="12">
    <mergeCell ref="D65:G65"/>
    <mergeCell ref="A1:N1"/>
    <mergeCell ref="B6:C6"/>
    <mergeCell ref="D6:H6"/>
    <mergeCell ref="C3:H3"/>
    <mergeCell ref="C4:H4"/>
    <mergeCell ref="B7:K7"/>
    <mergeCell ref="B9:C9"/>
    <mergeCell ref="D9:H9"/>
    <mergeCell ref="B10:H10"/>
    <mergeCell ref="C2:I2"/>
    <mergeCell ref="J2:N4"/>
  </mergeCells>
  <phoneticPr fontId="3"/>
  <pageMargins left="0.7" right="0.7" top="0.75" bottom="0.75" header="0.3" footer="0.3"/>
  <pageSetup paperSize="9" scale="5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workbookViewId="0">
      <pane ySplit="1" topLeftCell="A2" activePane="bottomLeft" state="frozen"/>
      <selection activeCell="H14" sqref="H14"/>
      <selection pane="bottomLeft" activeCell="H14" sqref="H14"/>
    </sheetView>
  </sheetViews>
  <sheetFormatPr defaultRowHeight="13.2"/>
  <sheetData>
    <row r="1" spans="1:13">
      <c r="A1" t="s">
        <v>63</v>
      </c>
      <c r="B1" t="s">
        <v>64</v>
      </c>
      <c r="C1" t="s">
        <v>65</v>
      </c>
      <c r="D1" t="s">
        <v>66</v>
      </c>
      <c r="E1" t="s">
        <v>67</v>
      </c>
      <c r="F1" t="s">
        <v>68</v>
      </c>
      <c r="G1" t="s">
        <v>69</v>
      </c>
      <c r="H1" t="s">
        <v>3</v>
      </c>
      <c r="I1" t="s">
        <v>8</v>
      </c>
      <c r="J1" t="s">
        <v>70</v>
      </c>
      <c r="K1" t="s">
        <v>71</v>
      </c>
      <c r="L1" t="s">
        <v>72</v>
      </c>
      <c r="M1" t="s">
        <v>73</v>
      </c>
    </row>
    <row r="2" spans="1:13">
      <c r="A2" t="str">
        <f>IF(③リレー情報確認!C8="","",410000+①学校情報入力!$D$3*10)</f>
        <v/>
      </c>
      <c r="B2" t="str">
        <f>IF(A2="","",①学校情報入力!$D$3)</f>
        <v/>
      </c>
      <c r="C2" t="str">
        <f>IF(A2="","",③リレー情報確認!$J$1)</f>
        <v/>
      </c>
      <c r="D2" t="str">
        <f>IF(A2="","",③リレー情報確認!$P$1)</f>
        <v/>
      </c>
      <c r="G2">
        <v>1</v>
      </c>
      <c r="H2" t="str">
        <f>IF(A2="","",③リレー情報確認!E8)</f>
        <v/>
      </c>
      <c r="I2" t="str">
        <f>IF(A2="","",③リレー情報確認!D8)</f>
        <v/>
      </c>
      <c r="J2" t="str">
        <f>IF(A2="","",種目情報!$J$4)</f>
        <v/>
      </c>
      <c r="K2" t="str">
        <f>IF(A2="","",③リレー情報確認!$F$8)</f>
        <v/>
      </c>
      <c r="L2" t="str">
        <f>IF(A2="","",0)</f>
        <v/>
      </c>
      <c r="M2" t="str">
        <f>IF(A2="","",種目情報!$K$4)</f>
        <v/>
      </c>
    </row>
    <row r="3" spans="1:13">
      <c r="A3" t="str">
        <f>IF(③リレー情報確認!C9="","",410000+①学校情報入力!$D$3*10)</f>
        <v/>
      </c>
      <c r="B3" t="str">
        <f>IF(A3="","",①学校情報入力!$D$3)</f>
        <v/>
      </c>
      <c r="C3" t="str">
        <f>IF(A3="","",③リレー情報確認!$J$1)</f>
        <v/>
      </c>
      <c r="D3" t="str">
        <f>IF(A3="","",③リレー情報確認!$P$1)</f>
        <v/>
      </c>
      <c r="G3">
        <v>2</v>
      </c>
      <c r="H3" t="str">
        <f>IF(A3="","",③リレー情報確認!E9)</f>
        <v/>
      </c>
      <c r="I3" t="str">
        <f>IF(A3="","",③リレー情報確認!D9)</f>
        <v/>
      </c>
      <c r="J3" t="str">
        <f>IF(A3="","",種目情報!$J$4)</f>
        <v/>
      </c>
      <c r="K3" t="str">
        <f>IF(A3="","",③リレー情報確認!$F$8)</f>
        <v/>
      </c>
      <c r="L3" t="str">
        <f t="shared" ref="L3:L7" si="0">IF(A3="","",0)</f>
        <v/>
      </c>
      <c r="M3" t="str">
        <f>IF(A3="","",種目情報!$K$4)</f>
        <v/>
      </c>
    </row>
    <row r="4" spans="1:13">
      <c r="A4" t="str">
        <f>IF(③リレー情報確認!C10="","",410000+①学校情報入力!$D$3*10)</f>
        <v/>
      </c>
      <c r="B4" t="str">
        <f>IF(A4="","",①学校情報入力!$D$3)</f>
        <v/>
      </c>
      <c r="C4" t="str">
        <f>IF(A4="","",③リレー情報確認!$J$1)</f>
        <v/>
      </c>
      <c r="D4" t="str">
        <f>IF(A4="","",③リレー情報確認!$P$1)</f>
        <v/>
      </c>
      <c r="G4">
        <v>3</v>
      </c>
      <c r="H4" t="str">
        <f>IF(A4="","",③リレー情報確認!E10)</f>
        <v/>
      </c>
      <c r="I4" t="str">
        <f>IF(A4="","",③リレー情報確認!D10)</f>
        <v/>
      </c>
      <c r="J4" t="str">
        <f>IF(A4="","",種目情報!$J$4)</f>
        <v/>
      </c>
      <c r="K4" t="str">
        <f>IF(A4="","",③リレー情報確認!$F$8)</f>
        <v/>
      </c>
      <c r="L4" t="str">
        <f t="shared" si="0"/>
        <v/>
      </c>
      <c r="M4" t="str">
        <f>IF(A4="","",種目情報!$K$4)</f>
        <v/>
      </c>
    </row>
    <row r="5" spans="1:13">
      <c r="A5" t="str">
        <f>IF(③リレー情報確認!C11="","",410000+①学校情報入力!$D$3*10)</f>
        <v/>
      </c>
      <c r="B5" t="str">
        <f>IF(A5="","",①学校情報入力!$D$3)</f>
        <v/>
      </c>
      <c r="C5" t="str">
        <f>IF(A5="","",③リレー情報確認!$J$1)</f>
        <v/>
      </c>
      <c r="D5" t="str">
        <f>IF(A5="","",③リレー情報確認!$P$1)</f>
        <v/>
      </c>
      <c r="G5">
        <v>4</v>
      </c>
      <c r="H5" t="str">
        <f>IF(A5="","",③リレー情報確認!E11)</f>
        <v/>
      </c>
      <c r="I5" t="str">
        <f>IF(A5="","",③リレー情報確認!D11)</f>
        <v/>
      </c>
      <c r="J5" t="str">
        <f>IF(A5="","",種目情報!$J$4)</f>
        <v/>
      </c>
      <c r="K5" t="str">
        <f>IF(A5="","",③リレー情報確認!$F$8)</f>
        <v/>
      </c>
      <c r="L5" t="str">
        <f t="shared" si="0"/>
        <v/>
      </c>
      <c r="M5" t="str">
        <f>IF(A5="","",種目情報!$K$4)</f>
        <v/>
      </c>
    </row>
    <row r="6" spans="1:13">
      <c r="A6" t="str">
        <f>IF(③リレー情報確認!C12="","",410000+①学校情報入力!$D$3*10)</f>
        <v/>
      </c>
      <c r="B6" t="str">
        <f>IF(A6="","",①学校情報入力!$D$3)</f>
        <v/>
      </c>
      <c r="C6" t="str">
        <f>IF(A6="","",③リレー情報確認!$J$1)</f>
        <v/>
      </c>
      <c r="D6" t="str">
        <f>IF(A6="","",③リレー情報確認!$P$1)</f>
        <v/>
      </c>
      <c r="G6">
        <v>5</v>
      </c>
      <c r="H6" t="str">
        <f>IF(A6="","",③リレー情報確認!E12)</f>
        <v/>
      </c>
      <c r="I6" t="str">
        <f>IF(A6="","",③リレー情報確認!D12)</f>
        <v/>
      </c>
      <c r="J6" t="str">
        <f>IF(A6="","",種目情報!$J$4)</f>
        <v/>
      </c>
      <c r="K6" t="str">
        <f>IF(A6="","",③リレー情報確認!$F$8)</f>
        <v/>
      </c>
      <c r="L6" t="str">
        <f t="shared" si="0"/>
        <v/>
      </c>
      <c r="M6" t="str">
        <f>IF(A6="","",種目情報!$K$4)</f>
        <v/>
      </c>
    </row>
    <row r="7" spans="1:13">
      <c r="A7" t="str">
        <f>IF(③リレー情報確認!C13="","",410000+①学校情報入力!$D$3*10)</f>
        <v/>
      </c>
      <c r="B7" t="str">
        <f>IF(A7="","",①学校情報入力!$D$3)</f>
        <v/>
      </c>
      <c r="C7" t="str">
        <f>IF(A7="","",③リレー情報確認!$J$1)</f>
        <v/>
      </c>
      <c r="D7" t="str">
        <f>IF(A7="","",③リレー情報確認!$P$1)</f>
        <v/>
      </c>
      <c r="G7">
        <v>6</v>
      </c>
      <c r="H7" t="str">
        <f>IF(A7="","",③リレー情報確認!E13)</f>
        <v/>
      </c>
      <c r="I7" t="str">
        <f>IF(A7="","",③リレー情報確認!D13)</f>
        <v/>
      </c>
      <c r="J7" t="str">
        <f>IF(A7="","",種目情報!$J$4)</f>
        <v/>
      </c>
      <c r="K7" t="str">
        <f>IF(A7="","",③リレー情報確認!$F$8)</f>
        <v/>
      </c>
      <c r="L7" t="str">
        <f t="shared" si="0"/>
        <v/>
      </c>
      <c r="M7" t="str">
        <f>IF(A7="","",種目情報!$K$4)</f>
        <v/>
      </c>
    </row>
    <row r="8" spans="1:13">
      <c r="A8" s="12" t="str">
        <f>IF(③リレー情報確認!I8="","",1610000+①学校情報入力!$D$3*10)</f>
        <v/>
      </c>
      <c r="B8" s="12" t="str">
        <f>IF(A8="","",①学校情報入力!$D$3)</f>
        <v/>
      </c>
      <c r="C8" s="12" t="str">
        <f>IF(A8="","",③リレー情報確認!$J$1)</f>
        <v/>
      </c>
      <c r="D8" s="12" t="str">
        <f>IF(A8="","",③リレー情報確認!$P$1)</f>
        <v/>
      </c>
      <c r="E8" s="12"/>
      <c r="F8" s="12"/>
      <c r="G8" s="12">
        <v>1</v>
      </c>
      <c r="H8" s="12" t="str">
        <f>IF(A8="","",③リレー情報確認!K8)</f>
        <v/>
      </c>
      <c r="I8" s="12" t="str">
        <f>IF(A8="","",③リレー情報確認!J8)</f>
        <v/>
      </c>
      <c r="J8" s="12" t="str">
        <f>IF(A8="","",種目情報!$J$5)</f>
        <v/>
      </c>
      <c r="K8" s="12" t="str">
        <f>IF(A8="","",③リレー情報確認!$L$8)</f>
        <v/>
      </c>
      <c r="L8" s="12" t="str">
        <f>IF(A8="","",0)</f>
        <v/>
      </c>
      <c r="M8" s="12" t="str">
        <f>IF(A8="","",種目情報!$K$5)</f>
        <v/>
      </c>
    </row>
    <row r="9" spans="1:13">
      <c r="A9" s="12" t="str">
        <f>IF(③リレー情報確認!I9="","",1610000+①学校情報入力!$D$3*10)</f>
        <v/>
      </c>
      <c r="B9" s="12" t="str">
        <f>IF(A9="","",①学校情報入力!$D$3)</f>
        <v/>
      </c>
      <c r="C9" s="12" t="str">
        <f>IF(A9="","",③リレー情報確認!$J$1)</f>
        <v/>
      </c>
      <c r="D9" s="12" t="str">
        <f>IF(A9="","",③リレー情報確認!$P$1)</f>
        <v/>
      </c>
      <c r="E9" s="12"/>
      <c r="F9" s="12"/>
      <c r="G9" s="12">
        <v>2</v>
      </c>
      <c r="H9" s="12" t="str">
        <f>IF(A9="","",③リレー情報確認!K9)</f>
        <v/>
      </c>
      <c r="I9" s="12" t="str">
        <f>IF(A9="","",③リレー情報確認!J9)</f>
        <v/>
      </c>
      <c r="J9" s="12" t="str">
        <f>IF(A9="","",種目情報!$J$5)</f>
        <v/>
      </c>
      <c r="K9" s="12" t="str">
        <f>IF(A9="","",③リレー情報確認!$L$8)</f>
        <v/>
      </c>
      <c r="L9" s="12" t="str">
        <f t="shared" ref="L9:L13" si="1">IF(A9="","",0)</f>
        <v/>
      </c>
      <c r="M9" s="12" t="str">
        <f>IF(A9="","",種目情報!$K$5)</f>
        <v/>
      </c>
    </row>
    <row r="10" spans="1:13">
      <c r="A10" s="12" t="str">
        <f>IF(③リレー情報確認!I10="","",1610000+①学校情報入力!$D$3*10)</f>
        <v/>
      </c>
      <c r="B10" s="12" t="str">
        <f>IF(A10="","",①学校情報入力!$D$3)</f>
        <v/>
      </c>
      <c r="C10" s="12" t="str">
        <f>IF(A10="","",③リレー情報確認!$J$1)</f>
        <v/>
      </c>
      <c r="D10" s="12" t="str">
        <f>IF(A10="","",③リレー情報確認!$P$1)</f>
        <v/>
      </c>
      <c r="E10" s="12"/>
      <c r="F10" s="12"/>
      <c r="G10" s="12">
        <v>3</v>
      </c>
      <c r="H10" s="12" t="str">
        <f>IF(A10="","",③リレー情報確認!K10)</f>
        <v/>
      </c>
      <c r="I10" s="12" t="str">
        <f>IF(A10="","",③リレー情報確認!J10)</f>
        <v/>
      </c>
      <c r="J10" s="12" t="str">
        <f>IF(A10="","",種目情報!$J$5)</f>
        <v/>
      </c>
      <c r="K10" s="12" t="str">
        <f>IF(A10="","",③リレー情報確認!$L$8)</f>
        <v/>
      </c>
      <c r="L10" s="12" t="str">
        <f t="shared" si="1"/>
        <v/>
      </c>
      <c r="M10" s="12" t="str">
        <f>IF(A10="","",種目情報!$K$5)</f>
        <v/>
      </c>
    </row>
    <row r="11" spans="1:13">
      <c r="A11" s="12" t="str">
        <f>IF(③リレー情報確認!I11="","",1610000+①学校情報入力!$D$3*10)</f>
        <v/>
      </c>
      <c r="B11" s="12" t="str">
        <f>IF(A11="","",①学校情報入力!$D$3)</f>
        <v/>
      </c>
      <c r="C11" s="12" t="str">
        <f>IF(A11="","",③リレー情報確認!$J$1)</f>
        <v/>
      </c>
      <c r="D11" s="12" t="str">
        <f>IF(A11="","",③リレー情報確認!$P$1)</f>
        <v/>
      </c>
      <c r="E11" s="12"/>
      <c r="F11" s="12"/>
      <c r="G11" s="12">
        <v>4</v>
      </c>
      <c r="H11" s="12" t="str">
        <f>IF(A11="","",③リレー情報確認!K11)</f>
        <v/>
      </c>
      <c r="I11" s="12" t="str">
        <f>IF(A11="","",③リレー情報確認!J11)</f>
        <v/>
      </c>
      <c r="J11" s="12" t="str">
        <f>IF(A11="","",種目情報!$J$5)</f>
        <v/>
      </c>
      <c r="K11" s="12" t="str">
        <f>IF(A11="","",③リレー情報確認!$L$8)</f>
        <v/>
      </c>
      <c r="L11" s="12" t="str">
        <f t="shared" si="1"/>
        <v/>
      </c>
      <c r="M11" s="12" t="str">
        <f>IF(A11="","",種目情報!$K$5)</f>
        <v/>
      </c>
    </row>
    <row r="12" spans="1:13">
      <c r="A12" s="12" t="str">
        <f>IF(③リレー情報確認!I12="","",1610000+①学校情報入力!$D$3*10)</f>
        <v/>
      </c>
      <c r="B12" s="12" t="str">
        <f>IF(A12="","",①学校情報入力!$D$3)</f>
        <v/>
      </c>
      <c r="C12" s="12" t="str">
        <f>IF(A12="","",③リレー情報確認!$J$1)</f>
        <v/>
      </c>
      <c r="D12" s="12" t="str">
        <f>IF(A12="","",③リレー情報確認!$P$1)</f>
        <v/>
      </c>
      <c r="E12" s="12"/>
      <c r="F12" s="12"/>
      <c r="G12" s="12">
        <v>5</v>
      </c>
      <c r="H12" s="12" t="str">
        <f>IF(A12="","",③リレー情報確認!K12)</f>
        <v/>
      </c>
      <c r="I12" s="12" t="str">
        <f>IF(A12="","",③リレー情報確認!J12)</f>
        <v/>
      </c>
      <c r="J12" s="12" t="str">
        <f>IF(A12="","",種目情報!$J$5)</f>
        <v/>
      </c>
      <c r="K12" s="12" t="str">
        <f>IF(A12="","",③リレー情報確認!$L$8)</f>
        <v/>
      </c>
      <c r="L12" s="12" t="str">
        <f t="shared" si="1"/>
        <v/>
      </c>
      <c r="M12" s="12" t="str">
        <f>IF(A12="","",種目情報!$K$5)</f>
        <v/>
      </c>
    </row>
    <row r="13" spans="1:13">
      <c r="A13" s="12" t="str">
        <f>IF(③リレー情報確認!I13="","",1610000+①学校情報入力!$D$3*10)</f>
        <v/>
      </c>
      <c r="B13" s="12" t="str">
        <f>IF(A13="","",①学校情報入力!$D$3)</f>
        <v/>
      </c>
      <c r="C13" s="12" t="str">
        <f>IF(A13="","",③リレー情報確認!$J$1)</f>
        <v/>
      </c>
      <c r="D13" s="12" t="str">
        <f>IF(A13="","",③リレー情報確認!$P$1)</f>
        <v/>
      </c>
      <c r="E13" s="12"/>
      <c r="F13" s="12"/>
      <c r="G13" s="12">
        <v>6</v>
      </c>
      <c r="H13" s="12" t="str">
        <f>IF(A13="","",③リレー情報確認!K13)</f>
        <v/>
      </c>
      <c r="I13" s="12" t="str">
        <f>IF(A13="","",③リレー情報確認!J13)</f>
        <v/>
      </c>
      <c r="J13" s="12" t="str">
        <f>IF(A13="","",種目情報!$J$5)</f>
        <v/>
      </c>
      <c r="K13" s="12" t="str">
        <f>IF(A13="","",③リレー情報確認!$L$8)</f>
        <v/>
      </c>
      <c r="L13" s="12" t="str">
        <f t="shared" si="1"/>
        <v/>
      </c>
      <c r="M13" s="12" t="str">
        <f>IF(A13="","",種目情報!$K$5)</f>
        <v/>
      </c>
    </row>
    <row r="14" spans="1:13">
      <c r="A14" t="str">
        <f>IF(③リレー情報確認!O8="","",420000+①学校情報入力!$D$3*10)</f>
        <v/>
      </c>
      <c r="B14" t="str">
        <f>IF(A14="","",①学校情報入力!$D$3)</f>
        <v/>
      </c>
      <c r="C14" t="str">
        <f>IF(A14="","",③リレー情報確認!$J$1)</f>
        <v/>
      </c>
      <c r="D14" t="str">
        <f>IF(A14="","",③リレー情報確認!$P$1)</f>
        <v/>
      </c>
      <c r="G14">
        <v>1</v>
      </c>
      <c r="H14" t="str">
        <f>IF(A14="","",③リレー情報確認!Q8)</f>
        <v/>
      </c>
      <c r="I14" t="str">
        <f>IF(A14="","",③リレー情報確認!P8)</f>
        <v/>
      </c>
      <c r="J14" t="str">
        <f>IF(A14="","",種目情報!$J$6)</f>
        <v/>
      </c>
      <c r="K14" t="str">
        <f>IF(A14="","",③リレー情報確認!$R$8)</f>
        <v/>
      </c>
      <c r="L14" t="str">
        <f>IF(A14="","",0)</f>
        <v/>
      </c>
      <c r="M14" t="str">
        <f>IF(A14="","",種目情報!$K$6)</f>
        <v/>
      </c>
    </row>
    <row r="15" spans="1:13">
      <c r="A15" t="str">
        <f>IF(③リレー情報確認!O9="","",420000+①学校情報入力!$D$3*10)</f>
        <v/>
      </c>
      <c r="B15" t="str">
        <f>IF(A15="","",①学校情報入力!$D$3)</f>
        <v/>
      </c>
      <c r="C15" t="str">
        <f>IF(A15="","",③リレー情報確認!$J$1)</f>
        <v/>
      </c>
      <c r="D15" t="str">
        <f>IF(A15="","",③リレー情報確認!$P$1)</f>
        <v/>
      </c>
      <c r="G15">
        <v>2</v>
      </c>
      <c r="H15" t="str">
        <f>IF(A15="","",③リレー情報確認!Q9)</f>
        <v/>
      </c>
      <c r="I15" t="str">
        <f>IF(A15="","",③リレー情報確認!P9)</f>
        <v/>
      </c>
      <c r="J15" t="str">
        <f>IF(A15="","",種目情報!$J$6)</f>
        <v/>
      </c>
      <c r="K15" t="str">
        <f>IF(A15="","",③リレー情報確認!$R$8)</f>
        <v/>
      </c>
      <c r="L15" t="str">
        <f t="shared" ref="L15:L19" si="2">IF(A15="","",0)</f>
        <v/>
      </c>
      <c r="M15" t="str">
        <f>IF(A15="","",種目情報!$K$6)</f>
        <v/>
      </c>
    </row>
    <row r="16" spans="1:13">
      <c r="A16" t="str">
        <f>IF(③リレー情報確認!O10="","",420000+①学校情報入力!$D$3*10)</f>
        <v/>
      </c>
      <c r="B16" t="str">
        <f>IF(A16="","",①学校情報入力!$D$3)</f>
        <v/>
      </c>
      <c r="C16" t="str">
        <f>IF(A16="","",③リレー情報確認!$J$1)</f>
        <v/>
      </c>
      <c r="D16" t="str">
        <f>IF(A16="","",③リレー情報確認!$P$1)</f>
        <v/>
      </c>
      <c r="G16">
        <v>3</v>
      </c>
      <c r="H16" t="str">
        <f>IF(A16="","",③リレー情報確認!Q10)</f>
        <v/>
      </c>
      <c r="I16" t="str">
        <f>IF(A16="","",③リレー情報確認!P10)</f>
        <v/>
      </c>
      <c r="J16" t="str">
        <f>IF(A16="","",種目情報!$J$6)</f>
        <v/>
      </c>
      <c r="K16" t="str">
        <f>IF(A16="","",③リレー情報確認!$R$8)</f>
        <v/>
      </c>
      <c r="L16" t="str">
        <f t="shared" si="2"/>
        <v/>
      </c>
      <c r="M16" t="str">
        <f>IF(A16="","",種目情報!$K$6)</f>
        <v/>
      </c>
    </row>
    <row r="17" spans="1:13">
      <c r="A17" t="str">
        <f>IF(③リレー情報確認!O11="","",420000+①学校情報入力!$D$3*10)</f>
        <v/>
      </c>
      <c r="B17" t="str">
        <f>IF(A17="","",①学校情報入力!$D$3)</f>
        <v/>
      </c>
      <c r="C17" t="str">
        <f>IF(A17="","",③リレー情報確認!$J$1)</f>
        <v/>
      </c>
      <c r="D17" t="str">
        <f>IF(A17="","",③リレー情報確認!$P$1)</f>
        <v/>
      </c>
      <c r="G17">
        <v>4</v>
      </c>
      <c r="H17" t="str">
        <f>IF(A17="","",③リレー情報確認!Q11)</f>
        <v/>
      </c>
      <c r="I17" t="str">
        <f>IF(A17="","",③リレー情報確認!P11)</f>
        <v/>
      </c>
      <c r="J17" t="str">
        <f>IF(A17="","",種目情報!$J$6)</f>
        <v/>
      </c>
      <c r="K17" t="str">
        <f>IF(A17="","",③リレー情報確認!$R$8)</f>
        <v/>
      </c>
      <c r="L17" t="str">
        <f t="shared" si="2"/>
        <v/>
      </c>
      <c r="M17" t="str">
        <f>IF(A17="","",種目情報!$K$6)</f>
        <v/>
      </c>
    </row>
    <row r="18" spans="1:13">
      <c r="A18" t="str">
        <f>IF(③リレー情報確認!O12="","",420000+①学校情報入力!$D$3*10)</f>
        <v/>
      </c>
      <c r="B18" t="str">
        <f>IF(A18="","",①学校情報入力!$D$3)</f>
        <v/>
      </c>
      <c r="C18" t="str">
        <f>IF(A18="","",③リレー情報確認!$J$1)</f>
        <v/>
      </c>
      <c r="D18" t="str">
        <f>IF(A18="","",③リレー情報確認!$P$1)</f>
        <v/>
      </c>
      <c r="G18">
        <v>5</v>
      </c>
      <c r="H18" t="str">
        <f>IF(A18="","",③リレー情報確認!Q12)</f>
        <v/>
      </c>
      <c r="I18" t="str">
        <f>IF(A18="","",③リレー情報確認!P12)</f>
        <v/>
      </c>
      <c r="J18" t="str">
        <f>IF(A18="","",種目情報!$J$6)</f>
        <v/>
      </c>
      <c r="K18" t="str">
        <f>IF(A18="","",③リレー情報確認!$R$8)</f>
        <v/>
      </c>
      <c r="L18" t="str">
        <f t="shared" si="2"/>
        <v/>
      </c>
      <c r="M18" t="str">
        <f>IF(A18="","",種目情報!$K$6)</f>
        <v/>
      </c>
    </row>
    <row r="19" spans="1:13">
      <c r="A19" t="str">
        <f>IF(③リレー情報確認!O13="","",420000+①学校情報入力!$D$3*10)</f>
        <v/>
      </c>
      <c r="B19" t="str">
        <f>IF(A19="","",①学校情報入力!$D$3)</f>
        <v/>
      </c>
      <c r="C19" t="str">
        <f>IF(A19="","",③リレー情報確認!$J$1)</f>
        <v/>
      </c>
      <c r="D19" t="str">
        <f>IF(A19="","",③リレー情報確認!$P$1)</f>
        <v/>
      </c>
      <c r="G19">
        <v>6</v>
      </c>
      <c r="H19" t="str">
        <f>IF(A19="","",③リレー情報確認!Q13)</f>
        <v/>
      </c>
      <c r="I19" t="str">
        <f>IF(A19="","",③リレー情報確認!P13)</f>
        <v/>
      </c>
      <c r="J19" t="str">
        <f>IF(A19="","",種目情報!$J$6)</f>
        <v/>
      </c>
      <c r="K19" t="str">
        <f>IF(A19="","",③リレー情報確認!$R$8)</f>
        <v/>
      </c>
      <c r="L19" t="str">
        <f t="shared" si="2"/>
        <v/>
      </c>
      <c r="M19" t="str">
        <f>IF(A19="","",種目情報!$K$6)</f>
        <v/>
      </c>
    </row>
    <row r="20" spans="1:13">
      <c r="A20" s="11" t="str">
        <f>IF(③リレー情報確認!U8="","",1620000+①学校情報入力!$D$3*10)</f>
        <v/>
      </c>
      <c r="B20" s="11" t="str">
        <f>IF(A20="","",①学校情報入力!$D$3)</f>
        <v/>
      </c>
      <c r="C20" s="11" t="str">
        <f>IF(A20="","",③リレー情報確認!$J$1)</f>
        <v/>
      </c>
      <c r="D20" s="11" t="str">
        <f>IF(A20="","",③リレー情報確認!$P$1)</f>
        <v/>
      </c>
      <c r="E20" s="11"/>
      <c r="F20" s="11"/>
      <c r="G20" s="11">
        <v>1</v>
      </c>
      <c r="H20" s="11" t="str">
        <f>IF(A20="","",③リレー情報確認!W8)</f>
        <v/>
      </c>
      <c r="I20" s="11" t="str">
        <f>IF(A20="","",③リレー情報確認!V8)</f>
        <v/>
      </c>
      <c r="J20" s="11" t="str">
        <f>IF(A20="","",種目情報!$J$7)</f>
        <v/>
      </c>
      <c r="K20" s="11" t="str">
        <f>IF(A20="","",③リレー情報確認!$X$8)</f>
        <v/>
      </c>
      <c r="L20" s="11" t="str">
        <f t="shared" ref="L20" si="3">IF(A20="","",0)</f>
        <v/>
      </c>
      <c r="M20" s="11" t="str">
        <f>IF(A20="","",種目情報!$K$7)</f>
        <v/>
      </c>
    </row>
    <row r="21" spans="1:13">
      <c r="A21" s="11" t="str">
        <f>IF(③リレー情報確認!U9="","",1620000+①学校情報入力!$D$3*10)</f>
        <v/>
      </c>
      <c r="B21" s="11" t="str">
        <f>IF(A21="","",①学校情報入力!$D$3)</f>
        <v/>
      </c>
      <c r="C21" s="11" t="str">
        <f>IF(A21="","",③リレー情報確認!$J$1)</f>
        <v/>
      </c>
      <c r="D21" s="11" t="str">
        <f>IF(A21="","",③リレー情報確認!$P$1)</f>
        <v/>
      </c>
      <c r="E21" s="11"/>
      <c r="F21" s="11"/>
      <c r="G21" s="11">
        <v>2</v>
      </c>
      <c r="H21" s="11" t="str">
        <f>IF(A21="","",③リレー情報確認!W9)</f>
        <v/>
      </c>
      <c r="I21" s="11" t="str">
        <f>IF(A21="","",③リレー情報確認!V9)</f>
        <v/>
      </c>
      <c r="J21" s="11" t="str">
        <f>IF(A21="","",種目情報!$J$7)</f>
        <v/>
      </c>
      <c r="K21" s="11" t="str">
        <f>IF(A21="","",③リレー情報確認!$X$8)</f>
        <v/>
      </c>
      <c r="L21" s="11" t="str">
        <f t="shared" ref="L21:L25" si="4">IF(A21="","",0)</f>
        <v/>
      </c>
      <c r="M21" s="11" t="str">
        <f>IF(A21="","",種目情報!$K$7)</f>
        <v/>
      </c>
    </row>
    <row r="22" spans="1:13">
      <c r="A22" s="11" t="str">
        <f>IF(③リレー情報確認!U10="","",1620000+①学校情報入力!$D$3*10)</f>
        <v/>
      </c>
      <c r="B22" s="11" t="str">
        <f>IF(A22="","",①学校情報入力!$D$3)</f>
        <v/>
      </c>
      <c r="C22" s="11" t="str">
        <f>IF(A22="","",③リレー情報確認!$J$1)</f>
        <v/>
      </c>
      <c r="D22" s="11" t="str">
        <f>IF(A22="","",③リレー情報確認!$P$1)</f>
        <v/>
      </c>
      <c r="E22" s="11"/>
      <c r="F22" s="11"/>
      <c r="G22" s="11">
        <v>3</v>
      </c>
      <c r="H22" s="11" t="str">
        <f>IF(A22="","",③リレー情報確認!W10)</f>
        <v/>
      </c>
      <c r="I22" s="11" t="str">
        <f>IF(A22="","",③リレー情報確認!V10)</f>
        <v/>
      </c>
      <c r="J22" s="11" t="str">
        <f>IF(A22="","",種目情報!$J$7)</f>
        <v/>
      </c>
      <c r="K22" s="11" t="str">
        <f>IF(A22="","",③リレー情報確認!$X$8)</f>
        <v/>
      </c>
      <c r="L22" s="11" t="str">
        <f t="shared" si="4"/>
        <v/>
      </c>
      <c r="M22" s="11" t="str">
        <f>IF(A22="","",種目情報!$K$7)</f>
        <v/>
      </c>
    </row>
    <row r="23" spans="1:13">
      <c r="A23" s="11" t="str">
        <f>IF(③リレー情報確認!U11="","",1620000+①学校情報入力!$D$3*10)</f>
        <v/>
      </c>
      <c r="B23" s="11" t="str">
        <f>IF(A23="","",①学校情報入力!$D$3)</f>
        <v/>
      </c>
      <c r="C23" s="11" t="str">
        <f>IF(A23="","",③リレー情報確認!$J$1)</f>
        <v/>
      </c>
      <c r="D23" s="11" t="str">
        <f>IF(A23="","",③リレー情報確認!$P$1)</f>
        <v/>
      </c>
      <c r="E23" s="11"/>
      <c r="F23" s="11"/>
      <c r="G23" s="11">
        <v>4</v>
      </c>
      <c r="H23" s="11" t="str">
        <f>IF(A23="","",③リレー情報確認!W11)</f>
        <v/>
      </c>
      <c r="I23" s="11" t="str">
        <f>IF(A23="","",③リレー情報確認!V11)</f>
        <v/>
      </c>
      <c r="J23" s="11" t="str">
        <f>IF(A23="","",種目情報!$J$7)</f>
        <v/>
      </c>
      <c r="K23" s="11" t="str">
        <f>IF(A23="","",③リレー情報確認!$X$8)</f>
        <v/>
      </c>
      <c r="L23" s="11" t="str">
        <f t="shared" si="4"/>
        <v/>
      </c>
      <c r="M23" s="11" t="str">
        <f>IF(A23="","",種目情報!$K$7)</f>
        <v/>
      </c>
    </row>
    <row r="24" spans="1:13">
      <c r="A24" s="11" t="str">
        <f>IF(③リレー情報確認!U12="","",1620000+①学校情報入力!$D$3*10)</f>
        <v/>
      </c>
      <c r="B24" s="11" t="str">
        <f>IF(A24="","",①学校情報入力!$D$3)</f>
        <v/>
      </c>
      <c r="C24" s="11" t="str">
        <f>IF(A24="","",③リレー情報確認!$J$1)</f>
        <v/>
      </c>
      <c r="D24" s="11" t="str">
        <f>IF(A24="","",③リレー情報確認!$P$1)</f>
        <v/>
      </c>
      <c r="E24" s="11"/>
      <c r="F24" s="11"/>
      <c r="G24" s="11">
        <v>5</v>
      </c>
      <c r="H24" s="11" t="str">
        <f>IF(A24="","",③リレー情報確認!W12)</f>
        <v/>
      </c>
      <c r="I24" s="11" t="str">
        <f>IF(A24="","",③リレー情報確認!V12)</f>
        <v/>
      </c>
      <c r="J24" s="11" t="str">
        <f>IF(A24="","",種目情報!$J$7)</f>
        <v/>
      </c>
      <c r="K24" s="11" t="str">
        <f>IF(A24="","",③リレー情報確認!$X$8)</f>
        <v/>
      </c>
      <c r="L24" s="11" t="str">
        <f t="shared" si="4"/>
        <v/>
      </c>
      <c r="M24" s="11" t="str">
        <f>IF(A24="","",種目情報!$K$7)</f>
        <v/>
      </c>
    </row>
    <row r="25" spans="1:13">
      <c r="A25" s="11" t="str">
        <f>IF(③リレー情報確認!U13="","",1620000+①学校情報入力!$D$3*10)</f>
        <v/>
      </c>
      <c r="B25" s="11" t="str">
        <f>IF(A25="","",①学校情報入力!$D$3)</f>
        <v/>
      </c>
      <c r="C25" s="11" t="str">
        <f>IF(A25="","",③リレー情報確認!$J$1)</f>
        <v/>
      </c>
      <c r="D25" s="11" t="str">
        <f>IF(A25="","",③リレー情報確認!$P$1)</f>
        <v/>
      </c>
      <c r="E25" s="11"/>
      <c r="F25" s="11"/>
      <c r="G25" s="11">
        <v>6</v>
      </c>
      <c r="H25" s="11" t="str">
        <f>IF(A25="","",③リレー情報確認!W13)</f>
        <v/>
      </c>
      <c r="I25" s="11" t="str">
        <f>IF(A25="","",③リレー情報確認!V13)</f>
        <v/>
      </c>
      <c r="J25" s="11" t="str">
        <f>IF(A25="","",種目情報!$J$7)</f>
        <v/>
      </c>
      <c r="K25" s="11" t="str">
        <f>IF(A25="","",③リレー情報確認!$X$8)</f>
        <v/>
      </c>
      <c r="L25" s="11" t="str">
        <f t="shared" si="4"/>
        <v/>
      </c>
      <c r="M25" s="11" t="str">
        <f>IF(A25="","",種目情報!$K$7)</f>
        <v/>
      </c>
    </row>
  </sheetData>
  <sheetProtection sheet="1" objects="1" scenarios="1"/>
  <phoneticPr fontId="4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7"/>
  <sheetViews>
    <sheetView topLeftCell="A184" workbookViewId="0">
      <selection activeCell="B182" sqref="B182"/>
    </sheetView>
  </sheetViews>
  <sheetFormatPr defaultRowHeight="13.2"/>
  <cols>
    <col min="1" max="1" width="8.88671875" style="266"/>
    <col min="2" max="2" width="13.88671875" style="266" bestFit="1" customWidth="1"/>
    <col min="3" max="3" width="8.88671875" style="266"/>
    <col min="4" max="4" width="13.88671875" style="266" bestFit="1" customWidth="1"/>
    <col min="5" max="7" width="8.88671875" style="266"/>
    <col min="8" max="8" width="12.88671875" style="266" customWidth="1"/>
    <col min="9" max="16384" width="8.88671875" style="266"/>
  </cols>
  <sheetData>
    <row r="1" spans="1:6">
      <c r="A1" s="266" t="s">
        <v>280</v>
      </c>
      <c r="B1" s="266" t="s">
        <v>281</v>
      </c>
      <c r="C1" s="266" t="s">
        <v>282</v>
      </c>
      <c r="D1" s="266" t="s">
        <v>281</v>
      </c>
      <c r="E1" s="266" t="s">
        <v>283</v>
      </c>
      <c r="F1" s="266" t="s">
        <v>284</v>
      </c>
    </row>
    <row r="2" spans="1:6">
      <c r="A2" s="266">
        <v>1</v>
      </c>
      <c r="B2" s="266" t="s">
        <v>285</v>
      </c>
      <c r="C2" s="266">
        <v>235201</v>
      </c>
      <c r="D2" s="266" t="s">
        <v>285</v>
      </c>
      <c r="E2" s="266" t="s">
        <v>286</v>
      </c>
      <c r="F2" s="266">
        <v>1</v>
      </c>
    </row>
    <row r="3" spans="1:6">
      <c r="A3" s="266">
        <v>2</v>
      </c>
      <c r="B3" s="266" t="s">
        <v>287</v>
      </c>
      <c r="C3" s="266">
        <v>235185</v>
      </c>
      <c r="D3" s="266" t="s">
        <v>287</v>
      </c>
      <c r="E3" s="266" t="s">
        <v>288</v>
      </c>
      <c r="F3" s="266">
        <v>2</v>
      </c>
    </row>
    <row r="4" spans="1:6">
      <c r="A4" s="266">
        <v>3</v>
      </c>
      <c r="B4" s="266" t="s">
        <v>289</v>
      </c>
      <c r="C4" s="266">
        <v>235181</v>
      </c>
      <c r="D4" s="266" t="s">
        <v>289</v>
      </c>
      <c r="E4" s="266" t="s">
        <v>290</v>
      </c>
      <c r="F4" s="266">
        <v>3</v>
      </c>
    </row>
    <row r="5" spans="1:6">
      <c r="A5" s="266">
        <v>4</v>
      </c>
      <c r="B5" s="266" t="s">
        <v>291</v>
      </c>
      <c r="C5" s="266">
        <v>235180</v>
      </c>
      <c r="D5" s="266" t="s">
        <v>291</v>
      </c>
      <c r="E5" s="266" t="s">
        <v>292</v>
      </c>
      <c r="F5" s="266">
        <v>4</v>
      </c>
    </row>
    <row r="6" spans="1:6">
      <c r="A6" s="266">
        <v>5</v>
      </c>
      <c r="B6" s="266" t="s">
        <v>293</v>
      </c>
      <c r="C6" s="266">
        <v>235148</v>
      </c>
      <c r="D6" s="266" t="s">
        <v>293</v>
      </c>
      <c r="E6" s="266" t="s">
        <v>294</v>
      </c>
      <c r="F6" s="266">
        <v>5</v>
      </c>
    </row>
    <row r="7" spans="1:6">
      <c r="A7" s="266">
        <v>6</v>
      </c>
      <c r="B7" s="266" t="s">
        <v>295</v>
      </c>
      <c r="C7" s="266">
        <v>235141</v>
      </c>
      <c r="D7" s="266" t="s">
        <v>295</v>
      </c>
      <c r="E7" s="266" t="s">
        <v>296</v>
      </c>
      <c r="F7" s="266">
        <v>6</v>
      </c>
    </row>
    <row r="8" spans="1:6">
      <c r="A8" s="266">
        <v>7</v>
      </c>
      <c r="B8" s="266" t="s">
        <v>297</v>
      </c>
      <c r="C8" s="266">
        <v>235144</v>
      </c>
      <c r="D8" s="266" t="s">
        <v>297</v>
      </c>
      <c r="E8" s="266" t="s">
        <v>298</v>
      </c>
      <c r="F8" s="266">
        <v>7</v>
      </c>
    </row>
    <row r="9" spans="1:6">
      <c r="A9" s="266">
        <v>8</v>
      </c>
      <c r="B9" s="266" t="s">
        <v>299</v>
      </c>
      <c r="C9" s="266">
        <v>235146</v>
      </c>
      <c r="D9" s="266" t="s">
        <v>299</v>
      </c>
      <c r="E9" s="266" t="s">
        <v>300</v>
      </c>
      <c r="F9" s="266">
        <v>8</v>
      </c>
    </row>
    <row r="10" spans="1:6">
      <c r="A10" s="266">
        <v>9</v>
      </c>
      <c r="B10" s="266" t="s">
        <v>301</v>
      </c>
      <c r="C10" s="266">
        <v>235138</v>
      </c>
      <c r="D10" s="266" t="s">
        <v>301</v>
      </c>
      <c r="E10" s="266" t="s">
        <v>302</v>
      </c>
      <c r="F10" s="266">
        <v>9</v>
      </c>
    </row>
    <row r="11" spans="1:6">
      <c r="A11" s="266">
        <v>10</v>
      </c>
      <c r="B11" s="266" t="s">
        <v>303</v>
      </c>
      <c r="C11" s="266">
        <v>235186</v>
      </c>
      <c r="D11" s="266" t="s">
        <v>303</v>
      </c>
      <c r="E11" s="266" t="s">
        <v>304</v>
      </c>
      <c r="F11" s="266">
        <v>10</v>
      </c>
    </row>
    <row r="12" spans="1:6">
      <c r="A12" s="266">
        <v>11</v>
      </c>
      <c r="B12" s="266" t="s">
        <v>305</v>
      </c>
      <c r="C12" s="266">
        <v>235162</v>
      </c>
      <c r="D12" s="266" t="s">
        <v>305</v>
      </c>
      <c r="E12" s="266" t="s">
        <v>306</v>
      </c>
      <c r="F12" s="266">
        <v>11</v>
      </c>
    </row>
    <row r="13" spans="1:6">
      <c r="A13" s="266">
        <v>12</v>
      </c>
      <c r="B13" s="266" t="s">
        <v>307</v>
      </c>
      <c r="C13" s="266">
        <v>235428</v>
      </c>
      <c r="D13" s="266" t="s">
        <v>307</v>
      </c>
      <c r="E13" s="266" t="s">
        <v>308</v>
      </c>
      <c r="F13" s="266">
        <v>12</v>
      </c>
    </row>
    <row r="14" spans="1:6">
      <c r="A14" s="266">
        <v>13</v>
      </c>
      <c r="B14" s="266" t="s">
        <v>309</v>
      </c>
      <c r="C14" s="266">
        <v>235132</v>
      </c>
      <c r="D14" s="266" t="s">
        <v>309</v>
      </c>
      <c r="E14" s="266" t="s">
        <v>310</v>
      </c>
      <c r="F14" s="266">
        <v>13</v>
      </c>
    </row>
    <row r="15" spans="1:6">
      <c r="A15" s="266">
        <v>14</v>
      </c>
      <c r="B15" s="266" t="s">
        <v>311</v>
      </c>
      <c r="C15" s="266">
        <v>235131</v>
      </c>
      <c r="D15" s="266" t="s">
        <v>311</v>
      </c>
      <c r="E15" s="266" t="s">
        <v>312</v>
      </c>
      <c r="F15" s="266">
        <v>14</v>
      </c>
    </row>
    <row r="16" spans="1:6">
      <c r="A16" s="266">
        <v>15</v>
      </c>
      <c r="B16" s="266" t="s">
        <v>313</v>
      </c>
      <c r="C16" s="266">
        <v>235184</v>
      </c>
      <c r="D16" s="266" t="s">
        <v>313</v>
      </c>
      <c r="E16" s="266" t="s">
        <v>314</v>
      </c>
      <c r="F16" s="266">
        <v>15</v>
      </c>
    </row>
    <row r="17" spans="1:6">
      <c r="A17" s="266">
        <v>16</v>
      </c>
      <c r="B17" s="266" t="s">
        <v>315</v>
      </c>
      <c r="C17" s="266">
        <v>235203</v>
      </c>
      <c r="D17" s="266" t="s">
        <v>315</v>
      </c>
      <c r="E17" s="266" t="s">
        <v>316</v>
      </c>
      <c r="F17" s="266">
        <v>16</v>
      </c>
    </row>
    <row r="18" spans="1:6">
      <c r="A18" s="266">
        <v>17</v>
      </c>
      <c r="B18" s="266" t="s">
        <v>317</v>
      </c>
      <c r="C18" s="266">
        <v>235437</v>
      </c>
      <c r="D18" s="266" t="s">
        <v>317</v>
      </c>
      <c r="E18" s="266" t="s">
        <v>318</v>
      </c>
      <c r="F18" s="266">
        <v>17</v>
      </c>
    </row>
    <row r="19" spans="1:6">
      <c r="A19" s="266">
        <v>18</v>
      </c>
      <c r="B19" s="266" t="s">
        <v>319</v>
      </c>
      <c r="C19" s="266">
        <v>235188</v>
      </c>
      <c r="D19" s="266" t="s">
        <v>319</v>
      </c>
      <c r="E19" s="266" t="s">
        <v>320</v>
      </c>
      <c r="F19" s="266">
        <v>18</v>
      </c>
    </row>
    <row r="20" spans="1:6">
      <c r="A20" s="266">
        <v>19</v>
      </c>
      <c r="B20" s="266" t="s">
        <v>321</v>
      </c>
      <c r="C20" s="266">
        <v>235189</v>
      </c>
      <c r="D20" s="266" t="s">
        <v>321</v>
      </c>
      <c r="E20" s="266" t="s">
        <v>322</v>
      </c>
      <c r="F20" s="266">
        <v>19</v>
      </c>
    </row>
    <row r="21" spans="1:6">
      <c r="A21" s="266">
        <v>20</v>
      </c>
      <c r="B21" s="266" t="s">
        <v>323</v>
      </c>
      <c r="C21" s="266">
        <v>235246</v>
      </c>
      <c r="D21" s="266" t="s">
        <v>323</v>
      </c>
      <c r="E21" s="266" t="s">
        <v>324</v>
      </c>
      <c r="F21" s="266">
        <v>20</v>
      </c>
    </row>
    <row r="22" spans="1:6">
      <c r="A22" s="266">
        <v>21</v>
      </c>
      <c r="B22" s="266" t="s">
        <v>325</v>
      </c>
      <c r="C22" s="266">
        <v>235253</v>
      </c>
      <c r="D22" s="266" t="s">
        <v>325</v>
      </c>
      <c r="E22" s="266" t="s">
        <v>326</v>
      </c>
      <c r="F22" s="266">
        <v>21</v>
      </c>
    </row>
    <row r="23" spans="1:6">
      <c r="A23" s="266">
        <v>22</v>
      </c>
      <c r="B23" s="266" t="s">
        <v>327</v>
      </c>
      <c r="C23" s="266">
        <v>235255</v>
      </c>
      <c r="D23" s="266" t="s">
        <v>327</v>
      </c>
      <c r="E23" s="266" t="s">
        <v>328</v>
      </c>
      <c r="F23" s="266">
        <v>22</v>
      </c>
    </row>
    <row r="24" spans="1:6">
      <c r="A24" s="266">
        <v>23</v>
      </c>
      <c r="B24" s="266" t="s">
        <v>329</v>
      </c>
      <c r="C24" s="266">
        <v>235248</v>
      </c>
      <c r="D24" s="266" t="s">
        <v>329</v>
      </c>
      <c r="E24" s="266" t="s">
        <v>330</v>
      </c>
      <c r="F24" s="266">
        <v>23</v>
      </c>
    </row>
    <row r="25" spans="1:6">
      <c r="A25" s="266">
        <v>24</v>
      </c>
      <c r="B25" s="266" t="s">
        <v>331</v>
      </c>
      <c r="C25" s="266">
        <v>235249</v>
      </c>
      <c r="D25" s="266" t="s">
        <v>331</v>
      </c>
      <c r="E25" s="266" t="s">
        <v>332</v>
      </c>
      <c r="F25" s="266">
        <v>24</v>
      </c>
    </row>
    <row r="26" spans="1:6">
      <c r="A26" s="266">
        <v>25</v>
      </c>
      <c r="B26" s="266" t="s">
        <v>333</v>
      </c>
      <c r="C26" s="266">
        <v>235247</v>
      </c>
      <c r="D26" s="266" t="s">
        <v>333</v>
      </c>
      <c r="E26" s="266" t="s">
        <v>334</v>
      </c>
      <c r="F26" s="266">
        <v>25</v>
      </c>
    </row>
    <row r="27" spans="1:6">
      <c r="A27" s="266">
        <v>26</v>
      </c>
      <c r="B27" s="266" t="s">
        <v>335</v>
      </c>
      <c r="C27" s="266">
        <v>235233</v>
      </c>
      <c r="D27" s="266" t="s">
        <v>335</v>
      </c>
      <c r="E27" s="266" t="s">
        <v>336</v>
      </c>
      <c r="F27" s="266">
        <v>26</v>
      </c>
    </row>
    <row r="28" spans="1:6">
      <c r="A28" s="266">
        <v>27</v>
      </c>
      <c r="B28" s="266" t="s">
        <v>337</v>
      </c>
      <c r="C28" s="266">
        <v>235265</v>
      </c>
      <c r="D28" s="266" t="s">
        <v>337</v>
      </c>
      <c r="E28" s="266" t="s">
        <v>338</v>
      </c>
      <c r="F28" s="266">
        <v>27</v>
      </c>
    </row>
    <row r="29" spans="1:6">
      <c r="A29" s="266">
        <v>28</v>
      </c>
      <c r="B29" s="266" t="s">
        <v>339</v>
      </c>
      <c r="C29" s="266">
        <v>235266</v>
      </c>
      <c r="D29" s="266" t="s">
        <v>339</v>
      </c>
      <c r="E29" s="266" t="s">
        <v>340</v>
      </c>
      <c r="F29" s="266">
        <v>28</v>
      </c>
    </row>
    <row r="30" spans="1:6">
      <c r="A30" s="266">
        <v>29</v>
      </c>
      <c r="B30" s="266" t="s">
        <v>341</v>
      </c>
      <c r="C30" s="266">
        <v>235251</v>
      </c>
      <c r="D30" s="266" t="s">
        <v>341</v>
      </c>
      <c r="E30" s="266" t="s">
        <v>342</v>
      </c>
      <c r="F30" s="266">
        <v>29</v>
      </c>
    </row>
    <row r="31" spans="1:6">
      <c r="A31" s="266">
        <v>30</v>
      </c>
      <c r="B31" s="266" t="s">
        <v>343</v>
      </c>
      <c r="C31" s="266">
        <v>235254</v>
      </c>
      <c r="D31" s="266" t="s">
        <v>343</v>
      </c>
      <c r="E31" s="266" t="s">
        <v>344</v>
      </c>
      <c r="F31" s="266">
        <v>30</v>
      </c>
    </row>
    <row r="32" spans="1:6">
      <c r="A32" s="266">
        <v>31</v>
      </c>
      <c r="B32" s="266" t="s">
        <v>345</v>
      </c>
      <c r="C32" s="266">
        <v>235242</v>
      </c>
      <c r="D32" s="266" t="s">
        <v>345</v>
      </c>
      <c r="E32" s="266" t="s">
        <v>346</v>
      </c>
      <c r="F32" s="266">
        <v>31</v>
      </c>
    </row>
    <row r="33" spans="1:6">
      <c r="A33" s="266">
        <v>32</v>
      </c>
      <c r="B33" s="266" t="s">
        <v>347</v>
      </c>
      <c r="C33" s="266">
        <v>235258</v>
      </c>
      <c r="D33" s="266" t="s">
        <v>347</v>
      </c>
      <c r="E33" s="266" t="s">
        <v>348</v>
      </c>
      <c r="F33" s="266">
        <v>32</v>
      </c>
    </row>
    <row r="34" spans="1:6">
      <c r="A34" s="266">
        <v>33</v>
      </c>
      <c r="B34" s="266" t="s">
        <v>349</v>
      </c>
      <c r="C34" s="266">
        <v>235256</v>
      </c>
      <c r="D34" s="266" t="s">
        <v>349</v>
      </c>
      <c r="E34" s="266" t="s">
        <v>350</v>
      </c>
      <c r="F34" s="266">
        <v>33</v>
      </c>
    </row>
    <row r="35" spans="1:6">
      <c r="A35" s="266">
        <v>34</v>
      </c>
      <c r="B35" s="266" t="s">
        <v>351</v>
      </c>
      <c r="C35" s="266">
        <v>235257</v>
      </c>
      <c r="D35" s="266" t="s">
        <v>351</v>
      </c>
      <c r="E35" s="266" t="s">
        <v>352</v>
      </c>
      <c r="F35" s="266">
        <v>34</v>
      </c>
    </row>
    <row r="36" spans="1:6">
      <c r="A36" s="266">
        <v>35</v>
      </c>
      <c r="B36" s="266" t="s">
        <v>353</v>
      </c>
      <c r="C36" s="266">
        <v>235267</v>
      </c>
      <c r="D36" s="266" t="s">
        <v>353</v>
      </c>
      <c r="E36" s="266" t="s">
        <v>354</v>
      </c>
      <c r="F36" s="266">
        <v>35</v>
      </c>
    </row>
    <row r="37" spans="1:6">
      <c r="A37" s="266">
        <v>36</v>
      </c>
      <c r="B37" s="266" t="s">
        <v>355</v>
      </c>
      <c r="C37" s="266">
        <v>235414</v>
      </c>
      <c r="D37" s="266" t="s">
        <v>355</v>
      </c>
      <c r="E37" s="266" t="s">
        <v>356</v>
      </c>
      <c r="F37" s="266">
        <v>36</v>
      </c>
    </row>
    <row r="38" spans="1:6">
      <c r="A38" s="266">
        <v>37</v>
      </c>
      <c r="B38" s="266" t="s">
        <v>357</v>
      </c>
      <c r="C38" s="266">
        <v>235417</v>
      </c>
      <c r="D38" s="266" t="s">
        <v>357</v>
      </c>
      <c r="E38" s="266" t="s">
        <v>358</v>
      </c>
      <c r="F38" s="266">
        <v>37</v>
      </c>
    </row>
    <row r="39" spans="1:6">
      <c r="A39" s="266">
        <v>38</v>
      </c>
      <c r="B39" s="266" t="s">
        <v>359</v>
      </c>
      <c r="C39" s="266">
        <v>235086</v>
      </c>
      <c r="D39" s="266" t="s">
        <v>359</v>
      </c>
      <c r="E39" s="266" t="s">
        <v>360</v>
      </c>
      <c r="F39" s="266">
        <v>38</v>
      </c>
    </row>
    <row r="40" spans="1:6">
      <c r="A40" s="266">
        <v>39</v>
      </c>
      <c r="B40" s="266" t="s">
        <v>361</v>
      </c>
      <c r="C40" s="266">
        <v>235035</v>
      </c>
      <c r="D40" s="266" t="s">
        <v>361</v>
      </c>
      <c r="E40" s="266" t="s">
        <v>362</v>
      </c>
      <c r="F40" s="266">
        <v>39</v>
      </c>
    </row>
    <row r="41" spans="1:6">
      <c r="A41" s="266">
        <v>40</v>
      </c>
      <c r="B41" s="266" t="s">
        <v>363</v>
      </c>
      <c r="C41" s="266">
        <v>235090</v>
      </c>
      <c r="D41" s="266" t="s">
        <v>363</v>
      </c>
      <c r="E41" s="266" t="s">
        <v>364</v>
      </c>
      <c r="F41" s="266">
        <v>40</v>
      </c>
    </row>
    <row r="42" spans="1:6">
      <c r="A42" s="266">
        <v>41</v>
      </c>
      <c r="B42" s="266" t="s">
        <v>365</v>
      </c>
      <c r="C42" s="266">
        <v>235015</v>
      </c>
      <c r="D42" s="266" t="s">
        <v>365</v>
      </c>
      <c r="E42" s="266" t="s">
        <v>366</v>
      </c>
      <c r="F42" s="266">
        <v>41</v>
      </c>
    </row>
    <row r="43" spans="1:6">
      <c r="A43" s="266">
        <v>42</v>
      </c>
      <c r="B43" s="266" t="s">
        <v>367</v>
      </c>
      <c r="C43" s="266">
        <v>235102</v>
      </c>
      <c r="D43" s="266" t="s">
        <v>367</v>
      </c>
      <c r="E43" s="266" t="s">
        <v>368</v>
      </c>
      <c r="F43" s="266">
        <v>42</v>
      </c>
    </row>
    <row r="44" spans="1:6">
      <c r="A44" s="266">
        <v>43</v>
      </c>
      <c r="B44" s="266" t="s">
        <v>369</v>
      </c>
      <c r="C44" s="266">
        <v>235096</v>
      </c>
      <c r="D44" s="266" t="s">
        <v>369</v>
      </c>
      <c r="E44" s="266" t="s">
        <v>370</v>
      </c>
      <c r="F44" s="266">
        <v>43</v>
      </c>
    </row>
    <row r="45" spans="1:6">
      <c r="A45" s="266">
        <v>44</v>
      </c>
      <c r="B45" s="266" t="s">
        <v>371</v>
      </c>
      <c r="C45" s="266">
        <v>235094</v>
      </c>
      <c r="D45" s="266" t="s">
        <v>371</v>
      </c>
      <c r="E45" s="266" t="s">
        <v>372</v>
      </c>
      <c r="F45" s="266">
        <v>44</v>
      </c>
    </row>
    <row r="46" spans="1:6">
      <c r="A46" s="266">
        <v>45</v>
      </c>
      <c r="B46" s="266" t="s">
        <v>373</v>
      </c>
      <c r="C46" s="266">
        <v>235038</v>
      </c>
      <c r="D46" s="266" t="s">
        <v>373</v>
      </c>
      <c r="E46" s="266" t="s">
        <v>374</v>
      </c>
      <c r="F46" s="266">
        <v>45</v>
      </c>
    </row>
    <row r="47" spans="1:6">
      <c r="A47" s="266">
        <v>46</v>
      </c>
      <c r="B47" s="266" t="s">
        <v>375</v>
      </c>
      <c r="C47" s="266">
        <v>235071</v>
      </c>
      <c r="D47" s="266" t="s">
        <v>375</v>
      </c>
      <c r="E47" s="266" t="s">
        <v>376</v>
      </c>
      <c r="F47" s="266">
        <v>46</v>
      </c>
    </row>
    <row r="48" spans="1:6">
      <c r="A48" s="266">
        <v>47</v>
      </c>
      <c r="B48" s="266" t="s">
        <v>377</v>
      </c>
      <c r="C48" s="266">
        <v>235045</v>
      </c>
      <c r="D48" s="266" t="s">
        <v>377</v>
      </c>
      <c r="E48" s="266" t="s">
        <v>378</v>
      </c>
      <c r="F48" s="266">
        <v>47</v>
      </c>
    </row>
    <row r="49" spans="1:6">
      <c r="A49" s="266">
        <v>48</v>
      </c>
      <c r="B49" s="266" t="s">
        <v>379</v>
      </c>
      <c r="C49" s="266">
        <v>235002</v>
      </c>
      <c r="D49" s="266" t="s">
        <v>379</v>
      </c>
      <c r="E49" s="266" t="s">
        <v>380</v>
      </c>
      <c r="F49" s="266">
        <v>48</v>
      </c>
    </row>
    <row r="50" spans="1:6">
      <c r="A50" s="266">
        <v>49</v>
      </c>
      <c r="B50" s="266" t="s">
        <v>381</v>
      </c>
      <c r="C50" s="266">
        <v>235097</v>
      </c>
      <c r="D50" s="266" t="s">
        <v>381</v>
      </c>
      <c r="E50" s="266" t="s">
        <v>382</v>
      </c>
      <c r="F50" s="266">
        <v>49</v>
      </c>
    </row>
    <row r="51" spans="1:6">
      <c r="A51" s="266">
        <v>50</v>
      </c>
      <c r="B51" s="266" t="s">
        <v>383</v>
      </c>
      <c r="C51" s="266">
        <v>235003</v>
      </c>
      <c r="D51" s="266" t="s">
        <v>383</v>
      </c>
      <c r="E51" s="266" t="s">
        <v>384</v>
      </c>
      <c r="F51" s="266">
        <v>50</v>
      </c>
    </row>
    <row r="52" spans="1:6">
      <c r="A52" s="266">
        <v>51</v>
      </c>
      <c r="B52" s="266" t="s">
        <v>385</v>
      </c>
      <c r="C52" s="266">
        <v>235006</v>
      </c>
      <c r="D52" s="266" t="s">
        <v>385</v>
      </c>
      <c r="E52" s="266" t="s">
        <v>386</v>
      </c>
      <c r="F52" s="266">
        <v>51</v>
      </c>
    </row>
    <row r="53" spans="1:6">
      <c r="A53" s="266">
        <v>52</v>
      </c>
      <c r="B53" s="266" t="s">
        <v>387</v>
      </c>
      <c r="C53" s="266">
        <v>235022</v>
      </c>
      <c r="D53" s="266" t="s">
        <v>387</v>
      </c>
      <c r="E53" s="266" t="s">
        <v>388</v>
      </c>
      <c r="F53" s="266">
        <v>52</v>
      </c>
    </row>
    <row r="54" spans="1:6">
      <c r="A54" s="266">
        <v>53</v>
      </c>
      <c r="B54" s="266" t="s">
        <v>389</v>
      </c>
      <c r="C54" s="266">
        <v>235420</v>
      </c>
      <c r="D54" s="266" t="s">
        <v>389</v>
      </c>
      <c r="E54" s="266" t="s">
        <v>390</v>
      </c>
      <c r="F54" s="266">
        <v>53</v>
      </c>
    </row>
    <row r="55" spans="1:6">
      <c r="A55" s="266">
        <v>54</v>
      </c>
      <c r="B55" s="266" t="s">
        <v>391</v>
      </c>
      <c r="C55" s="266">
        <v>235063</v>
      </c>
      <c r="D55" s="266" t="s">
        <v>391</v>
      </c>
      <c r="E55" s="266" t="s">
        <v>392</v>
      </c>
      <c r="F55" s="266">
        <v>54</v>
      </c>
    </row>
    <row r="56" spans="1:6">
      <c r="A56" s="266">
        <v>55</v>
      </c>
      <c r="B56" s="266" t="s">
        <v>393</v>
      </c>
      <c r="C56" s="266">
        <v>235066</v>
      </c>
      <c r="D56" s="266" t="s">
        <v>393</v>
      </c>
      <c r="E56" s="266" t="s">
        <v>394</v>
      </c>
      <c r="F56" s="266">
        <v>55</v>
      </c>
    </row>
    <row r="57" spans="1:6">
      <c r="A57" s="266">
        <v>56</v>
      </c>
      <c r="B57" s="266" t="s">
        <v>395</v>
      </c>
      <c r="C57" s="266">
        <v>235051</v>
      </c>
      <c r="D57" s="266" t="s">
        <v>395</v>
      </c>
      <c r="E57" s="266" t="s">
        <v>396</v>
      </c>
      <c r="F57" s="266">
        <v>56</v>
      </c>
    </row>
    <row r="58" spans="1:6">
      <c r="A58" s="266">
        <v>57</v>
      </c>
      <c r="B58" s="266" t="s">
        <v>397</v>
      </c>
      <c r="C58" s="266">
        <v>235018</v>
      </c>
      <c r="D58" s="266" t="s">
        <v>397</v>
      </c>
      <c r="E58" s="266" t="s">
        <v>398</v>
      </c>
      <c r="F58" s="266">
        <v>57</v>
      </c>
    </row>
    <row r="59" spans="1:6">
      <c r="A59" s="266">
        <v>58</v>
      </c>
      <c r="B59" s="266" t="s">
        <v>399</v>
      </c>
      <c r="C59" s="266">
        <v>235424</v>
      </c>
      <c r="D59" s="266" t="s">
        <v>399</v>
      </c>
      <c r="E59" s="266" t="s">
        <v>400</v>
      </c>
      <c r="F59" s="266">
        <v>58</v>
      </c>
    </row>
    <row r="60" spans="1:6">
      <c r="A60" s="266">
        <v>59</v>
      </c>
      <c r="B60" s="266" t="s">
        <v>401</v>
      </c>
      <c r="C60" s="266">
        <v>235095</v>
      </c>
      <c r="D60" s="266" t="s">
        <v>401</v>
      </c>
      <c r="E60" s="266" t="s">
        <v>402</v>
      </c>
      <c r="F60" s="266">
        <v>59</v>
      </c>
    </row>
    <row r="61" spans="1:6">
      <c r="A61" s="266">
        <v>60</v>
      </c>
      <c r="B61" s="266" t="s">
        <v>403</v>
      </c>
      <c r="C61" s="266">
        <v>235053</v>
      </c>
      <c r="D61" s="266" t="s">
        <v>403</v>
      </c>
      <c r="E61" s="266" t="s">
        <v>404</v>
      </c>
      <c r="F61" s="266">
        <v>60</v>
      </c>
    </row>
    <row r="62" spans="1:6">
      <c r="A62" s="266">
        <v>61</v>
      </c>
      <c r="B62" s="266" t="s">
        <v>405</v>
      </c>
      <c r="C62" s="266">
        <v>235085</v>
      </c>
      <c r="D62" s="266" t="s">
        <v>405</v>
      </c>
      <c r="E62" s="266" t="s">
        <v>406</v>
      </c>
      <c r="F62" s="266">
        <v>61</v>
      </c>
    </row>
    <row r="63" spans="1:6">
      <c r="A63" s="266">
        <v>62</v>
      </c>
      <c r="B63" s="266" t="s">
        <v>407</v>
      </c>
      <c r="C63" s="266">
        <v>235080</v>
      </c>
      <c r="D63" s="266" t="s">
        <v>407</v>
      </c>
      <c r="E63" s="266" t="s">
        <v>408</v>
      </c>
      <c r="F63" s="266">
        <v>62</v>
      </c>
    </row>
    <row r="64" spans="1:6">
      <c r="A64" s="266">
        <v>63</v>
      </c>
      <c r="B64" s="266" t="s">
        <v>409</v>
      </c>
      <c r="C64" s="266">
        <v>235440</v>
      </c>
      <c r="D64" s="266" t="s">
        <v>409</v>
      </c>
      <c r="E64" s="266" t="s">
        <v>410</v>
      </c>
      <c r="F64" s="266">
        <v>63</v>
      </c>
    </row>
    <row r="65" spans="1:6">
      <c r="A65" s="266">
        <v>64</v>
      </c>
      <c r="B65" s="266" t="s">
        <v>411</v>
      </c>
      <c r="C65" s="266">
        <v>235061</v>
      </c>
      <c r="D65" s="266" t="s">
        <v>411</v>
      </c>
      <c r="E65" s="266" t="s">
        <v>412</v>
      </c>
      <c r="F65" s="266">
        <v>64</v>
      </c>
    </row>
    <row r="66" spans="1:6">
      <c r="A66" s="266">
        <v>65</v>
      </c>
      <c r="B66" s="266" t="s">
        <v>413</v>
      </c>
      <c r="C66" s="266">
        <v>235047</v>
      </c>
      <c r="D66" s="266" t="s">
        <v>413</v>
      </c>
      <c r="E66" s="266" t="s">
        <v>414</v>
      </c>
      <c r="F66" s="266">
        <v>65</v>
      </c>
    </row>
    <row r="67" spans="1:6">
      <c r="A67" s="266">
        <v>66</v>
      </c>
      <c r="B67" s="266" t="s">
        <v>415</v>
      </c>
      <c r="C67" s="266">
        <v>235004</v>
      </c>
      <c r="D67" s="266" t="s">
        <v>415</v>
      </c>
      <c r="E67" s="266" t="s">
        <v>416</v>
      </c>
      <c r="F67" s="266">
        <v>66</v>
      </c>
    </row>
    <row r="68" spans="1:6">
      <c r="A68" s="266">
        <v>67</v>
      </c>
      <c r="B68" s="266" t="s">
        <v>417</v>
      </c>
      <c r="C68" s="266">
        <v>235088</v>
      </c>
      <c r="D68" s="266" t="s">
        <v>417</v>
      </c>
      <c r="E68" s="266" t="s">
        <v>418</v>
      </c>
      <c r="F68" s="266">
        <v>67</v>
      </c>
    </row>
    <row r="69" spans="1:6">
      <c r="A69" s="266">
        <v>68</v>
      </c>
      <c r="B69" s="266" t="s">
        <v>419</v>
      </c>
      <c r="C69" s="266">
        <v>235056</v>
      </c>
      <c r="D69" s="266" t="s">
        <v>419</v>
      </c>
      <c r="E69" s="266" t="s">
        <v>420</v>
      </c>
      <c r="F69" s="266">
        <v>68</v>
      </c>
    </row>
    <row r="70" spans="1:6">
      <c r="A70" s="266">
        <v>69</v>
      </c>
      <c r="B70" s="266" t="s">
        <v>421</v>
      </c>
      <c r="C70" s="266">
        <v>235026</v>
      </c>
      <c r="D70" s="266" t="s">
        <v>421</v>
      </c>
      <c r="E70" s="266" t="s">
        <v>422</v>
      </c>
      <c r="F70" s="266">
        <v>69</v>
      </c>
    </row>
    <row r="71" spans="1:6">
      <c r="A71" s="266">
        <v>70</v>
      </c>
      <c r="B71" s="266" t="s">
        <v>423</v>
      </c>
      <c r="C71" s="266">
        <v>4034334</v>
      </c>
      <c r="D71" s="266" t="s">
        <v>423</v>
      </c>
      <c r="E71" s="266" t="s">
        <v>424</v>
      </c>
      <c r="F71" s="266">
        <v>70</v>
      </c>
    </row>
    <row r="72" spans="1:6">
      <c r="A72" s="266">
        <v>71</v>
      </c>
      <c r="B72" s="266" t="s">
        <v>425</v>
      </c>
      <c r="C72" s="266">
        <v>235064</v>
      </c>
      <c r="D72" s="266" t="s">
        <v>425</v>
      </c>
      <c r="E72" s="266" t="s">
        <v>426</v>
      </c>
      <c r="F72" s="266">
        <v>71</v>
      </c>
    </row>
    <row r="73" spans="1:6">
      <c r="A73" s="266">
        <v>72</v>
      </c>
      <c r="B73" s="266" t="s">
        <v>427</v>
      </c>
      <c r="C73" s="266">
        <v>235044</v>
      </c>
      <c r="D73" s="266" t="s">
        <v>427</v>
      </c>
      <c r="E73" s="266" t="s">
        <v>428</v>
      </c>
      <c r="F73" s="266">
        <v>72</v>
      </c>
    </row>
    <row r="74" spans="1:6">
      <c r="A74" s="266">
        <v>73</v>
      </c>
      <c r="B74" s="266" t="s">
        <v>429</v>
      </c>
      <c r="C74" s="266">
        <v>235105</v>
      </c>
      <c r="D74" s="266" t="s">
        <v>429</v>
      </c>
      <c r="E74" s="266" t="s">
        <v>430</v>
      </c>
      <c r="F74" s="266">
        <v>73</v>
      </c>
    </row>
    <row r="75" spans="1:6">
      <c r="A75" s="266">
        <v>74</v>
      </c>
      <c r="B75" s="266" t="s">
        <v>431</v>
      </c>
      <c r="C75" s="266">
        <v>235100</v>
      </c>
      <c r="D75" s="266" t="s">
        <v>431</v>
      </c>
      <c r="E75" s="266" t="s">
        <v>432</v>
      </c>
      <c r="F75" s="266">
        <v>74</v>
      </c>
    </row>
    <row r="76" spans="1:6">
      <c r="A76" s="266">
        <v>75</v>
      </c>
      <c r="B76" s="266" t="s">
        <v>433</v>
      </c>
      <c r="C76" s="266">
        <v>235077</v>
      </c>
      <c r="D76" s="266" t="s">
        <v>433</v>
      </c>
      <c r="E76" s="266" t="s">
        <v>434</v>
      </c>
      <c r="F76" s="266">
        <v>75</v>
      </c>
    </row>
    <row r="77" spans="1:6">
      <c r="A77" s="266">
        <v>76</v>
      </c>
      <c r="B77" s="266" t="s">
        <v>435</v>
      </c>
      <c r="C77" s="266">
        <v>235011</v>
      </c>
      <c r="D77" s="266" t="s">
        <v>435</v>
      </c>
      <c r="E77" s="266" t="s">
        <v>436</v>
      </c>
      <c r="F77" s="266">
        <v>76</v>
      </c>
    </row>
    <row r="78" spans="1:6">
      <c r="A78" s="266">
        <v>77</v>
      </c>
      <c r="B78" s="266" t="s">
        <v>437</v>
      </c>
      <c r="C78" s="266">
        <v>235005</v>
      </c>
      <c r="D78" s="266" t="s">
        <v>437</v>
      </c>
      <c r="E78" s="266" t="s">
        <v>438</v>
      </c>
      <c r="F78" s="266">
        <v>77</v>
      </c>
    </row>
    <row r="79" spans="1:6">
      <c r="A79" s="266">
        <v>78</v>
      </c>
      <c r="B79" s="266" t="s">
        <v>439</v>
      </c>
      <c r="C79" s="266">
        <v>235421</v>
      </c>
      <c r="D79" s="266" t="s">
        <v>439</v>
      </c>
      <c r="E79" s="266" t="s">
        <v>440</v>
      </c>
      <c r="F79" s="266">
        <v>78</v>
      </c>
    </row>
    <row r="80" spans="1:6">
      <c r="A80" s="266">
        <v>79</v>
      </c>
      <c r="B80" s="266" t="s">
        <v>441</v>
      </c>
      <c r="C80" s="266">
        <v>235021</v>
      </c>
      <c r="D80" s="266" t="s">
        <v>441</v>
      </c>
      <c r="E80" s="266" t="s">
        <v>442</v>
      </c>
      <c r="F80" s="266">
        <v>79</v>
      </c>
    </row>
    <row r="81" spans="1:6">
      <c r="A81" s="266">
        <v>80</v>
      </c>
      <c r="B81" s="266" t="s">
        <v>443</v>
      </c>
      <c r="C81" s="266">
        <v>235083</v>
      </c>
      <c r="D81" s="266" t="s">
        <v>443</v>
      </c>
      <c r="E81" s="266" t="s">
        <v>444</v>
      </c>
      <c r="F81" s="266">
        <v>80</v>
      </c>
    </row>
    <row r="82" spans="1:6">
      <c r="A82" s="266">
        <v>81</v>
      </c>
      <c r="B82" s="266" t="s">
        <v>445</v>
      </c>
      <c r="C82" s="266">
        <v>235075</v>
      </c>
      <c r="D82" s="266" t="s">
        <v>445</v>
      </c>
      <c r="E82" s="266" t="s">
        <v>446</v>
      </c>
      <c r="F82" s="266">
        <v>81</v>
      </c>
    </row>
    <row r="83" spans="1:6">
      <c r="A83" s="266">
        <v>82</v>
      </c>
      <c r="B83" s="266" t="s">
        <v>447</v>
      </c>
      <c r="C83" s="266">
        <v>235422</v>
      </c>
      <c r="D83" s="266" t="s">
        <v>447</v>
      </c>
      <c r="E83" s="266" t="s">
        <v>448</v>
      </c>
      <c r="F83" s="266">
        <v>82</v>
      </c>
    </row>
    <row r="84" spans="1:6">
      <c r="A84" s="266">
        <v>83</v>
      </c>
      <c r="B84" s="266" t="s">
        <v>449</v>
      </c>
      <c r="C84" s="266">
        <v>235057</v>
      </c>
      <c r="D84" s="266" t="s">
        <v>449</v>
      </c>
      <c r="E84" s="266" t="s">
        <v>450</v>
      </c>
      <c r="F84" s="266">
        <v>83</v>
      </c>
    </row>
    <row r="85" spans="1:6">
      <c r="A85" s="266">
        <v>84</v>
      </c>
      <c r="B85" s="266" t="s">
        <v>451</v>
      </c>
      <c r="C85" s="266">
        <v>235049</v>
      </c>
      <c r="D85" s="266" t="s">
        <v>451</v>
      </c>
      <c r="E85" s="266" t="s">
        <v>452</v>
      </c>
      <c r="F85" s="266">
        <v>84</v>
      </c>
    </row>
    <row r="86" spans="1:6">
      <c r="A86" s="266">
        <v>85</v>
      </c>
      <c r="B86" s="266" t="s">
        <v>453</v>
      </c>
      <c r="C86" s="266">
        <v>235106</v>
      </c>
      <c r="D86" s="266" t="s">
        <v>453</v>
      </c>
      <c r="E86" s="266" t="s">
        <v>454</v>
      </c>
      <c r="F86" s="266">
        <v>85</v>
      </c>
    </row>
    <row r="87" spans="1:6">
      <c r="A87" s="266">
        <v>86</v>
      </c>
      <c r="B87" s="266" t="s">
        <v>455</v>
      </c>
      <c r="C87" s="266">
        <v>235009</v>
      </c>
      <c r="D87" s="266" t="s">
        <v>455</v>
      </c>
      <c r="E87" s="266" t="s">
        <v>456</v>
      </c>
      <c r="F87" s="266">
        <v>86</v>
      </c>
    </row>
    <row r="88" spans="1:6">
      <c r="A88" s="266">
        <v>87</v>
      </c>
      <c r="B88" s="266" t="s">
        <v>457</v>
      </c>
      <c r="C88" s="266">
        <v>235099</v>
      </c>
      <c r="D88" s="266" t="s">
        <v>457</v>
      </c>
      <c r="E88" s="266" t="s">
        <v>458</v>
      </c>
      <c r="F88" s="266">
        <v>87</v>
      </c>
    </row>
    <row r="89" spans="1:6">
      <c r="A89" s="266">
        <v>88</v>
      </c>
      <c r="B89" s="266" t="s">
        <v>459</v>
      </c>
      <c r="C89" s="266">
        <v>235065</v>
      </c>
      <c r="D89" s="266" t="s">
        <v>459</v>
      </c>
      <c r="E89" s="266" t="s">
        <v>460</v>
      </c>
      <c r="F89" s="266">
        <v>88</v>
      </c>
    </row>
    <row r="90" spans="1:6">
      <c r="A90" s="266">
        <v>89</v>
      </c>
      <c r="B90" s="266" t="s">
        <v>461</v>
      </c>
      <c r="C90" s="266">
        <v>235030</v>
      </c>
      <c r="D90" s="266" t="s">
        <v>461</v>
      </c>
      <c r="E90" s="266" t="s">
        <v>462</v>
      </c>
      <c r="F90" s="266">
        <v>89</v>
      </c>
    </row>
    <row r="91" spans="1:6">
      <c r="A91" s="266">
        <v>90</v>
      </c>
      <c r="B91" s="266" t="s">
        <v>463</v>
      </c>
      <c r="C91" s="266">
        <v>235014</v>
      </c>
      <c r="D91" s="266" t="s">
        <v>463</v>
      </c>
      <c r="E91" s="266" t="s">
        <v>464</v>
      </c>
      <c r="F91" s="266">
        <v>90</v>
      </c>
    </row>
    <row r="92" spans="1:6">
      <c r="A92" s="266">
        <v>91</v>
      </c>
      <c r="B92" s="266" t="s">
        <v>465</v>
      </c>
      <c r="C92" s="266">
        <v>235043</v>
      </c>
      <c r="D92" s="266" t="s">
        <v>465</v>
      </c>
      <c r="E92" s="266" t="s">
        <v>466</v>
      </c>
      <c r="F92" s="266">
        <v>91</v>
      </c>
    </row>
    <row r="93" spans="1:6">
      <c r="A93" s="266">
        <v>92</v>
      </c>
      <c r="B93" s="266" t="s">
        <v>467</v>
      </c>
      <c r="C93" s="266">
        <v>235104</v>
      </c>
      <c r="D93" s="266" t="s">
        <v>467</v>
      </c>
      <c r="E93" s="266" t="s">
        <v>468</v>
      </c>
      <c r="F93" s="266">
        <v>92</v>
      </c>
    </row>
    <row r="94" spans="1:6">
      <c r="A94" s="266">
        <v>93</v>
      </c>
      <c r="B94" s="266" t="s">
        <v>469</v>
      </c>
      <c r="C94" s="266">
        <v>235425</v>
      </c>
      <c r="D94" s="266" t="s">
        <v>469</v>
      </c>
      <c r="E94" s="266" t="s">
        <v>470</v>
      </c>
      <c r="F94" s="266">
        <v>93</v>
      </c>
    </row>
    <row r="95" spans="1:6">
      <c r="A95" s="266">
        <v>94</v>
      </c>
      <c r="B95" s="266" t="s">
        <v>471</v>
      </c>
      <c r="C95" s="266">
        <v>235074</v>
      </c>
      <c r="D95" s="266" t="s">
        <v>471</v>
      </c>
      <c r="E95" s="266" t="s">
        <v>472</v>
      </c>
      <c r="F95" s="266">
        <v>94</v>
      </c>
    </row>
    <row r="96" spans="1:6">
      <c r="A96" s="266">
        <v>95</v>
      </c>
      <c r="B96" s="266" t="s">
        <v>473</v>
      </c>
      <c r="C96" s="266">
        <v>235076</v>
      </c>
      <c r="D96" s="266" t="s">
        <v>473</v>
      </c>
      <c r="E96" s="266" t="s">
        <v>474</v>
      </c>
      <c r="F96" s="266">
        <v>95</v>
      </c>
    </row>
    <row r="97" spans="1:6">
      <c r="A97" s="266">
        <v>96</v>
      </c>
      <c r="B97" s="266" t="s">
        <v>475</v>
      </c>
      <c r="C97" s="266">
        <v>235078</v>
      </c>
      <c r="D97" s="266" t="s">
        <v>475</v>
      </c>
      <c r="E97" s="266" t="s">
        <v>476</v>
      </c>
      <c r="F97" s="266">
        <v>96</v>
      </c>
    </row>
    <row r="98" spans="1:6">
      <c r="A98" s="266">
        <v>97</v>
      </c>
      <c r="B98" t="s">
        <v>477</v>
      </c>
      <c r="C98">
        <v>230000</v>
      </c>
      <c r="D98" t="s">
        <v>477</v>
      </c>
      <c r="E98" t="s">
        <v>478</v>
      </c>
      <c r="F98" s="266">
        <v>97</v>
      </c>
    </row>
    <row r="99" spans="1:6">
      <c r="A99" s="266">
        <v>98</v>
      </c>
      <c r="B99" t="s">
        <v>479</v>
      </c>
      <c r="C99">
        <v>230010</v>
      </c>
      <c r="D99" t="s">
        <v>479</v>
      </c>
      <c r="E99" t="s">
        <v>480</v>
      </c>
      <c r="F99" s="266">
        <v>98</v>
      </c>
    </row>
    <row r="100" spans="1:6">
      <c r="A100" s="266">
        <v>99</v>
      </c>
      <c r="B100" t="s">
        <v>481</v>
      </c>
      <c r="C100">
        <v>230017</v>
      </c>
      <c r="D100" t="s">
        <v>481</v>
      </c>
      <c r="E100" t="s">
        <v>482</v>
      </c>
      <c r="F100" s="266">
        <v>99</v>
      </c>
    </row>
    <row r="101" spans="1:6">
      <c r="A101" s="266">
        <v>100</v>
      </c>
      <c r="B101" t="s">
        <v>483</v>
      </c>
      <c r="C101">
        <v>230019</v>
      </c>
      <c r="D101" t="s">
        <v>483</v>
      </c>
      <c r="E101" t="s">
        <v>484</v>
      </c>
      <c r="F101" s="266">
        <v>100</v>
      </c>
    </row>
    <row r="102" spans="1:6">
      <c r="A102" s="266">
        <v>101</v>
      </c>
      <c r="B102" t="s">
        <v>485</v>
      </c>
      <c r="C102">
        <v>230024</v>
      </c>
      <c r="D102" t="s">
        <v>485</v>
      </c>
      <c r="E102" t="s">
        <v>486</v>
      </c>
      <c r="F102" s="266">
        <v>101</v>
      </c>
    </row>
    <row r="103" spans="1:6">
      <c r="A103" s="266">
        <v>102</v>
      </c>
      <c r="B103" t="s">
        <v>487</v>
      </c>
      <c r="C103">
        <v>230026</v>
      </c>
      <c r="D103" t="s">
        <v>487</v>
      </c>
      <c r="E103" t="s">
        <v>488</v>
      </c>
      <c r="F103" s="266">
        <v>102</v>
      </c>
    </row>
    <row r="104" spans="1:6">
      <c r="A104" s="266">
        <v>103</v>
      </c>
      <c r="B104" t="s">
        <v>489</v>
      </c>
      <c r="C104">
        <v>230029</v>
      </c>
      <c r="D104" t="s">
        <v>489</v>
      </c>
      <c r="E104" t="s">
        <v>490</v>
      </c>
      <c r="F104" s="266">
        <v>103</v>
      </c>
    </row>
    <row r="105" spans="1:6">
      <c r="A105" s="266">
        <v>104</v>
      </c>
      <c r="B105" t="s">
        <v>491</v>
      </c>
      <c r="C105">
        <v>230030</v>
      </c>
      <c r="D105" t="s">
        <v>491</v>
      </c>
      <c r="E105" t="s">
        <v>492</v>
      </c>
      <c r="F105" s="266">
        <v>104</v>
      </c>
    </row>
    <row r="106" spans="1:6">
      <c r="A106" s="266">
        <v>105</v>
      </c>
      <c r="B106" t="s">
        <v>493</v>
      </c>
      <c r="C106">
        <v>230033</v>
      </c>
      <c r="D106" t="s">
        <v>493</v>
      </c>
      <c r="E106" t="s">
        <v>494</v>
      </c>
      <c r="F106" s="266">
        <v>105</v>
      </c>
    </row>
    <row r="107" spans="1:6">
      <c r="A107" s="266">
        <v>106</v>
      </c>
      <c r="B107" t="s">
        <v>495</v>
      </c>
      <c r="C107">
        <v>230035</v>
      </c>
      <c r="D107" t="s">
        <v>495</v>
      </c>
      <c r="E107" t="s">
        <v>496</v>
      </c>
      <c r="F107" s="266">
        <v>106</v>
      </c>
    </row>
    <row r="108" spans="1:6">
      <c r="A108" s="266">
        <v>107</v>
      </c>
      <c r="B108" t="s">
        <v>497</v>
      </c>
      <c r="C108">
        <v>230036</v>
      </c>
      <c r="D108" t="s">
        <v>497</v>
      </c>
      <c r="E108" t="s">
        <v>498</v>
      </c>
      <c r="F108" s="266">
        <v>107</v>
      </c>
    </row>
    <row r="109" spans="1:6">
      <c r="A109" s="266">
        <v>108</v>
      </c>
      <c r="B109" t="s">
        <v>499</v>
      </c>
      <c r="C109">
        <v>230039</v>
      </c>
      <c r="D109" t="s">
        <v>499</v>
      </c>
      <c r="E109" t="s">
        <v>500</v>
      </c>
      <c r="F109" s="266">
        <v>108</v>
      </c>
    </row>
    <row r="110" spans="1:6">
      <c r="A110" s="266">
        <v>109</v>
      </c>
      <c r="B110" t="s">
        <v>501</v>
      </c>
      <c r="C110">
        <v>230041</v>
      </c>
      <c r="D110" t="s">
        <v>501</v>
      </c>
      <c r="E110" t="s">
        <v>502</v>
      </c>
      <c r="F110" s="266">
        <v>109</v>
      </c>
    </row>
    <row r="111" spans="1:6">
      <c r="A111" s="266">
        <v>110</v>
      </c>
      <c r="B111" t="s">
        <v>503</v>
      </c>
      <c r="C111">
        <v>230044</v>
      </c>
      <c r="D111" t="s">
        <v>503</v>
      </c>
      <c r="E111" t="s">
        <v>504</v>
      </c>
      <c r="F111" s="266">
        <v>110</v>
      </c>
    </row>
    <row r="112" spans="1:6">
      <c r="A112" s="266">
        <v>111</v>
      </c>
      <c r="B112" t="s">
        <v>505</v>
      </c>
      <c r="C112">
        <v>230045</v>
      </c>
      <c r="D112" t="s">
        <v>505</v>
      </c>
      <c r="E112" t="s">
        <v>506</v>
      </c>
      <c r="F112" s="266">
        <v>111</v>
      </c>
    </row>
    <row r="113" spans="1:6">
      <c r="A113" s="266">
        <v>112</v>
      </c>
      <c r="B113" t="s">
        <v>507</v>
      </c>
      <c r="C113">
        <v>230054</v>
      </c>
      <c r="D113" t="s">
        <v>507</v>
      </c>
      <c r="E113" t="s">
        <v>508</v>
      </c>
      <c r="F113" s="266">
        <v>112</v>
      </c>
    </row>
    <row r="114" spans="1:6">
      <c r="A114" s="266">
        <v>113</v>
      </c>
      <c r="B114" t="s">
        <v>509</v>
      </c>
      <c r="C114">
        <v>230060</v>
      </c>
      <c r="D114" t="s">
        <v>509</v>
      </c>
      <c r="E114" t="s">
        <v>510</v>
      </c>
      <c r="F114" s="266">
        <v>113</v>
      </c>
    </row>
    <row r="115" spans="1:6">
      <c r="A115" s="266">
        <v>114</v>
      </c>
      <c r="B115" t="s">
        <v>511</v>
      </c>
      <c r="C115">
        <v>230067</v>
      </c>
      <c r="D115" t="s">
        <v>511</v>
      </c>
      <c r="E115" t="s">
        <v>512</v>
      </c>
      <c r="F115" s="266">
        <v>114</v>
      </c>
    </row>
    <row r="116" spans="1:6">
      <c r="A116" s="266">
        <v>115</v>
      </c>
      <c r="B116" t="s">
        <v>513</v>
      </c>
      <c r="C116">
        <v>230075</v>
      </c>
      <c r="D116" t="s">
        <v>513</v>
      </c>
      <c r="E116" t="s">
        <v>514</v>
      </c>
      <c r="F116" s="266">
        <v>115</v>
      </c>
    </row>
    <row r="117" spans="1:6">
      <c r="A117" s="266">
        <v>116</v>
      </c>
      <c r="B117" t="s">
        <v>515</v>
      </c>
      <c r="C117">
        <v>230077</v>
      </c>
      <c r="D117" t="s">
        <v>515</v>
      </c>
      <c r="E117" t="s">
        <v>516</v>
      </c>
      <c r="F117" s="266">
        <v>116</v>
      </c>
    </row>
    <row r="118" spans="1:6">
      <c r="A118" s="266">
        <v>117</v>
      </c>
      <c r="B118" t="s">
        <v>517</v>
      </c>
      <c r="C118">
        <v>230083</v>
      </c>
      <c r="D118" t="s">
        <v>517</v>
      </c>
      <c r="E118" t="s">
        <v>518</v>
      </c>
      <c r="F118" s="266">
        <v>117</v>
      </c>
    </row>
    <row r="119" spans="1:6">
      <c r="A119" s="266">
        <v>118</v>
      </c>
      <c r="B119" t="s">
        <v>519</v>
      </c>
      <c r="C119">
        <v>230086</v>
      </c>
      <c r="D119" t="s">
        <v>519</v>
      </c>
      <c r="E119" t="s">
        <v>520</v>
      </c>
      <c r="F119" s="266">
        <v>118</v>
      </c>
    </row>
    <row r="120" spans="1:6">
      <c r="A120" s="266">
        <v>119</v>
      </c>
      <c r="B120" t="s">
        <v>521</v>
      </c>
      <c r="C120">
        <v>230090</v>
      </c>
      <c r="D120" t="s">
        <v>521</v>
      </c>
      <c r="E120" t="s">
        <v>522</v>
      </c>
      <c r="F120" s="266">
        <v>119</v>
      </c>
    </row>
    <row r="121" spans="1:6">
      <c r="A121" s="266">
        <v>120</v>
      </c>
      <c r="B121" t="s">
        <v>523</v>
      </c>
      <c r="C121">
        <v>230091</v>
      </c>
      <c r="D121" t="s">
        <v>523</v>
      </c>
      <c r="E121" t="s">
        <v>524</v>
      </c>
      <c r="F121" s="266">
        <v>120</v>
      </c>
    </row>
    <row r="122" spans="1:6">
      <c r="A122" s="266">
        <v>121</v>
      </c>
      <c r="B122" t="s">
        <v>525</v>
      </c>
      <c r="C122">
        <v>230093</v>
      </c>
      <c r="D122" t="s">
        <v>525</v>
      </c>
      <c r="E122" t="s">
        <v>526</v>
      </c>
      <c r="F122" s="266">
        <v>121</v>
      </c>
    </row>
    <row r="123" spans="1:6">
      <c r="A123" s="266">
        <v>122</v>
      </c>
      <c r="B123" t="s">
        <v>527</v>
      </c>
      <c r="C123">
        <v>230094</v>
      </c>
      <c r="D123" t="s">
        <v>527</v>
      </c>
      <c r="E123" t="s">
        <v>528</v>
      </c>
      <c r="F123" s="266">
        <v>122</v>
      </c>
    </row>
    <row r="124" spans="1:6">
      <c r="A124" s="266">
        <v>123</v>
      </c>
      <c r="B124" t="s">
        <v>529</v>
      </c>
      <c r="C124">
        <v>230095</v>
      </c>
      <c r="D124" t="s">
        <v>529</v>
      </c>
      <c r="E124" t="s">
        <v>530</v>
      </c>
      <c r="F124" s="266">
        <v>123</v>
      </c>
    </row>
    <row r="125" spans="1:6">
      <c r="A125" s="266">
        <v>124</v>
      </c>
      <c r="B125" t="s">
        <v>531</v>
      </c>
      <c r="C125">
        <v>230097</v>
      </c>
      <c r="D125" t="s">
        <v>531</v>
      </c>
      <c r="E125" t="s">
        <v>532</v>
      </c>
      <c r="F125" s="266">
        <v>124</v>
      </c>
    </row>
    <row r="126" spans="1:6">
      <c r="A126" s="266">
        <v>125</v>
      </c>
      <c r="B126" t="s">
        <v>533</v>
      </c>
      <c r="C126">
        <v>230099</v>
      </c>
      <c r="D126" t="s">
        <v>533</v>
      </c>
      <c r="E126" t="s">
        <v>534</v>
      </c>
      <c r="F126" s="266">
        <v>125</v>
      </c>
    </row>
    <row r="127" spans="1:6">
      <c r="A127" s="266">
        <v>126</v>
      </c>
      <c r="B127" t="s">
        <v>535</v>
      </c>
      <c r="C127">
        <v>230108</v>
      </c>
      <c r="D127" t="s">
        <v>535</v>
      </c>
      <c r="E127" t="s">
        <v>536</v>
      </c>
      <c r="F127" s="266">
        <v>126</v>
      </c>
    </row>
    <row r="128" spans="1:6">
      <c r="A128" s="266">
        <v>127</v>
      </c>
      <c r="B128" t="s">
        <v>537</v>
      </c>
      <c r="C128">
        <v>230115</v>
      </c>
      <c r="D128" t="s">
        <v>537</v>
      </c>
      <c r="E128" t="s">
        <v>538</v>
      </c>
      <c r="F128" s="266">
        <v>127</v>
      </c>
    </row>
    <row r="129" spans="1:6">
      <c r="A129" s="266">
        <v>128</v>
      </c>
      <c r="B129" t="s">
        <v>539</v>
      </c>
      <c r="C129">
        <v>230123</v>
      </c>
      <c r="D129" t="s">
        <v>539</v>
      </c>
      <c r="E129" t="s">
        <v>540</v>
      </c>
      <c r="F129" s="266">
        <v>128</v>
      </c>
    </row>
    <row r="130" spans="1:6">
      <c r="A130" s="266">
        <v>129</v>
      </c>
      <c r="B130" t="s">
        <v>541</v>
      </c>
      <c r="C130">
        <v>230124</v>
      </c>
      <c r="D130" t="s">
        <v>541</v>
      </c>
      <c r="E130" t="s">
        <v>542</v>
      </c>
      <c r="F130" s="266">
        <v>129</v>
      </c>
    </row>
    <row r="131" spans="1:6">
      <c r="A131" s="266">
        <v>130</v>
      </c>
      <c r="B131" t="s">
        <v>543</v>
      </c>
      <c r="C131">
        <v>230139</v>
      </c>
      <c r="D131" t="s">
        <v>543</v>
      </c>
      <c r="E131" t="s">
        <v>544</v>
      </c>
      <c r="F131" s="266">
        <v>130</v>
      </c>
    </row>
    <row r="132" spans="1:6">
      <c r="A132" s="266">
        <v>131</v>
      </c>
      <c r="B132" t="s">
        <v>545</v>
      </c>
      <c r="C132">
        <v>230142</v>
      </c>
      <c r="D132" t="s">
        <v>545</v>
      </c>
      <c r="E132" t="s">
        <v>546</v>
      </c>
      <c r="F132" s="266">
        <v>131</v>
      </c>
    </row>
    <row r="133" spans="1:6">
      <c r="A133" s="266">
        <v>132</v>
      </c>
      <c r="B133" t="s">
        <v>547</v>
      </c>
      <c r="C133">
        <v>230154</v>
      </c>
      <c r="D133" t="s">
        <v>547</v>
      </c>
      <c r="E133" t="s">
        <v>548</v>
      </c>
      <c r="F133" s="266">
        <v>132</v>
      </c>
    </row>
    <row r="134" spans="1:6">
      <c r="A134" s="266">
        <v>133</v>
      </c>
      <c r="B134" t="s">
        <v>549</v>
      </c>
      <c r="C134">
        <v>230165</v>
      </c>
      <c r="D134" t="s">
        <v>549</v>
      </c>
      <c r="E134" t="s">
        <v>550</v>
      </c>
      <c r="F134" s="266">
        <v>133</v>
      </c>
    </row>
    <row r="135" spans="1:6">
      <c r="A135" s="266">
        <v>134</v>
      </c>
      <c r="B135" t="s">
        <v>551</v>
      </c>
      <c r="C135">
        <v>230169</v>
      </c>
      <c r="D135" t="s">
        <v>551</v>
      </c>
      <c r="E135" t="s">
        <v>552</v>
      </c>
      <c r="F135" s="266">
        <v>134</v>
      </c>
    </row>
    <row r="136" spans="1:6">
      <c r="A136" s="266">
        <v>135</v>
      </c>
      <c r="B136" t="s">
        <v>553</v>
      </c>
      <c r="C136">
        <v>230175</v>
      </c>
      <c r="D136" t="s">
        <v>553</v>
      </c>
      <c r="E136" t="s">
        <v>554</v>
      </c>
      <c r="F136" s="266">
        <v>135</v>
      </c>
    </row>
    <row r="137" spans="1:6">
      <c r="A137" s="266">
        <v>136</v>
      </c>
      <c r="B137" t="s">
        <v>555</v>
      </c>
      <c r="C137">
        <v>230180</v>
      </c>
      <c r="D137" t="s">
        <v>555</v>
      </c>
      <c r="E137" t="s">
        <v>556</v>
      </c>
      <c r="F137" s="266">
        <v>136</v>
      </c>
    </row>
    <row r="138" spans="1:6">
      <c r="A138" s="266">
        <v>137</v>
      </c>
      <c r="B138" t="s">
        <v>557</v>
      </c>
      <c r="C138">
        <v>230198</v>
      </c>
      <c r="D138" t="s">
        <v>557</v>
      </c>
      <c r="E138" t="s">
        <v>558</v>
      </c>
      <c r="F138" s="266">
        <v>137</v>
      </c>
    </row>
    <row r="139" spans="1:6">
      <c r="A139" s="266">
        <v>138</v>
      </c>
      <c r="B139" t="s">
        <v>559</v>
      </c>
      <c r="C139">
        <v>230200</v>
      </c>
      <c r="D139" t="s">
        <v>559</v>
      </c>
      <c r="E139" t="s">
        <v>560</v>
      </c>
      <c r="F139" s="266">
        <v>138</v>
      </c>
    </row>
    <row r="140" spans="1:6">
      <c r="A140" s="266">
        <v>139</v>
      </c>
      <c r="B140" t="s">
        <v>561</v>
      </c>
      <c r="C140">
        <v>230226</v>
      </c>
      <c r="D140" t="s">
        <v>561</v>
      </c>
      <c r="E140" t="s">
        <v>562</v>
      </c>
      <c r="F140" s="266">
        <v>139</v>
      </c>
    </row>
    <row r="141" spans="1:6">
      <c r="A141" s="266">
        <v>140</v>
      </c>
      <c r="B141" t="s">
        <v>563</v>
      </c>
      <c r="C141">
        <v>230238</v>
      </c>
      <c r="D141" t="s">
        <v>563</v>
      </c>
      <c r="E141" t="s">
        <v>564</v>
      </c>
      <c r="F141" s="266">
        <v>140</v>
      </c>
    </row>
    <row r="142" spans="1:6">
      <c r="A142" s="266">
        <v>141</v>
      </c>
      <c r="B142" t="s">
        <v>565</v>
      </c>
      <c r="C142">
        <v>230252</v>
      </c>
      <c r="D142" t="s">
        <v>565</v>
      </c>
      <c r="E142" t="s">
        <v>566</v>
      </c>
      <c r="F142" s="266">
        <v>141</v>
      </c>
    </row>
    <row r="143" spans="1:6">
      <c r="A143" s="266">
        <v>142</v>
      </c>
      <c r="B143" t="s">
        <v>567</v>
      </c>
      <c r="C143">
        <v>230265</v>
      </c>
      <c r="D143" t="s">
        <v>567</v>
      </c>
      <c r="E143" t="s">
        <v>568</v>
      </c>
      <c r="F143" s="266">
        <v>142</v>
      </c>
    </row>
    <row r="144" spans="1:6">
      <c r="A144" s="266">
        <v>143</v>
      </c>
      <c r="B144" t="s">
        <v>569</v>
      </c>
      <c r="C144">
        <v>230268</v>
      </c>
      <c r="D144" t="s">
        <v>569</v>
      </c>
      <c r="E144" t="s">
        <v>570</v>
      </c>
      <c r="F144" s="266">
        <v>143</v>
      </c>
    </row>
    <row r="145" spans="1:6">
      <c r="A145" s="266">
        <v>144</v>
      </c>
      <c r="B145" t="s">
        <v>571</v>
      </c>
      <c r="C145">
        <v>230272</v>
      </c>
      <c r="D145" t="s">
        <v>571</v>
      </c>
      <c r="E145" t="s">
        <v>572</v>
      </c>
      <c r="F145" s="266">
        <v>144</v>
      </c>
    </row>
    <row r="146" spans="1:6">
      <c r="A146" s="266">
        <v>145</v>
      </c>
      <c r="B146" t="s">
        <v>573</v>
      </c>
      <c r="C146">
        <v>230278</v>
      </c>
      <c r="D146" t="s">
        <v>573</v>
      </c>
      <c r="E146" t="s">
        <v>574</v>
      </c>
      <c r="F146" s="266">
        <v>145</v>
      </c>
    </row>
    <row r="147" spans="1:6">
      <c r="A147" s="266">
        <v>146</v>
      </c>
      <c r="B147" t="s">
        <v>575</v>
      </c>
      <c r="C147">
        <v>230289</v>
      </c>
      <c r="D147" t="s">
        <v>575</v>
      </c>
      <c r="E147" t="s">
        <v>576</v>
      </c>
      <c r="F147" s="266">
        <v>146</v>
      </c>
    </row>
    <row r="148" spans="1:6">
      <c r="A148" s="266">
        <v>147</v>
      </c>
      <c r="B148" t="s">
        <v>577</v>
      </c>
      <c r="C148">
        <v>230315</v>
      </c>
      <c r="D148" t="s">
        <v>577</v>
      </c>
      <c r="E148" t="s">
        <v>578</v>
      </c>
      <c r="F148" s="266">
        <v>147</v>
      </c>
    </row>
    <row r="149" spans="1:6">
      <c r="A149" s="266">
        <v>148</v>
      </c>
      <c r="B149" t="s">
        <v>579</v>
      </c>
      <c r="C149">
        <v>230326</v>
      </c>
      <c r="D149" t="s">
        <v>579</v>
      </c>
      <c r="E149" t="s">
        <v>580</v>
      </c>
      <c r="F149" s="266">
        <v>148</v>
      </c>
    </row>
    <row r="150" spans="1:6">
      <c r="A150" s="266">
        <v>149</v>
      </c>
      <c r="B150" t="s">
        <v>581</v>
      </c>
      <c r="C150">
        <v>230329</v>
      </c>
      <c r="D150" t="s">
        <v>581</v>
      </c>
      <c r="E150" t="s">
        <v>582</v>
      </c>
      <c r="F150" s="266">
        <v>149</v>
      </c>
    </row>
    <row r="151" spans="1:6">
      <c r="A151" s="266">
        <v>150</v>
      </c>
      <c r="B151" t="s">
        <v>583</v>
      </c>
      <c r="C151">
        <v>230338</v>
      </c>
      <c r="D151" t="s">
        <v>583</v>
      </c>
      <c r="E151" t="s">
        <v>584</v>
      </c>
      <c r="F151" s="266">
        <v>150</v>
      </c>
    </row>
    <row r="152" spans="1:6">
      <c r="A152" s="266">
        <v>151</v>
      </c>
      <c r="B152" t="s">
        <v>585</v>
      </c>
      <c r="C152">
        <v>230340</v>
      </c>
      <c r="D152" t="s">
        <v>585</v>
      </c>
      <c r="E152" t="s">
        <v>586</v>
      </c>
      <c r="F152" s="266">
        <v>151</v>
      </c>
    </row>
    <row r="153" spans="1:6">
      <c r="A153" s="266">
        <v>152</v>
      </c>
      <c r="B153" t="s">
        <v>587</v>
      </c>
      <c r="C153">
        <v>230346</v>
      </c>
      <c r="D153" t="s">
        <v>587</v>
      </c>
      <c r="E153" t="s">
        <v>588</v>
      </c>
      <c r="F153" s="266">
        <v>152</v>
      </c>
    </row>
    <row r="154" spans="1:6">
      <c r="A154" s="266">
        <v>153</v>
      </c>
      <c r="B154" t="s">
        <v>589</v>
      </c>
      <c r="C154">
        <v>230353</v>
      </c>
      <c r="D154" t="s">
        <v>589</v>
      </c>
      <c r="E154" t="s">
        <v>590</v>
      </c>
      <c r="F154" s="266">
        <v>153</v>
      </c>
    </row>
    <row r="155" spans="1:6">
      <c r="A155" s="266">
        <v>154</v>
      </c>
      <c r="B155" t="s">
        <v>591</v>
      </c>
      <c r="C155">
        <v>230354</v>
      </c>
      <c r="D155" t="s">
        <v>591</v>
      </c>
      <c r="E155" t="s">
        <v>592</v>
      </c>
      <c r="F155" s="266">
        <v>154</v>
      </c>
    </row>
    <row r="156" spans="1:6">
      <c r="A156" s="266">
        <v>155</v>
      </c>
      <c r="B156" t="s">
        <v>593</v>
      </c>
      <c r="C156">
        <v>230355</v>
      </c>
      <c r="D156" t="s">
        <v>593</v>
      </c>
      <c r="E156" t="s">
        <v>594</v>
      </c>
      <c r="F156" s="266">
        <v>155</v>
      </c>
    </row>
    <row r="157" spans="1:6">
      <c r="A157" s="266">
        <v>156</v>
      </c>
      <c r="B157" t="s">
        <v>595</v>
      </c>
      <c r="C157">
        <v>230356</v>
      </c>
      <c r="D157" t="s">
        <v>595</v>
      </c>
      <c r="E157" t="s">
        <v>596</v>
      </c>
      <c r="F157" s="266">
        <v>156</v>
      </c>
    </row>
    <row r="158" spans="1:6">
      <c r="A158" s="266">
        <v>157</v>
      </c>
      <c r="B158" t="s">
        <v>597</v>
      </c>
      <c r="C158">
        <v>230365</v>
      </c>
      <c r="D158" t="s">
        <v>597</v>
      </c>
      <c r="E158" t="s">
        <v>598</v>
      </c>
      <c r="F158" s="266">
        <v>157</v>
      </c>
    </row>
    <row r="159" spans="1:6">
      <c r="A159" s="266">
        <v>158</v>
      </c>
      <c r="B159" t="s">
        <v>599</v>
      </c>
      <c r="C159">
        <v>230366</v>
      </c>
      <c r="D159" t="s">
        <v>599</v>
      </c>
      <c r="E159" t="s">
        <v>600</v>
      </c>
      <c r="F159" s="266">
        <v>158</v>
      </c>
    </row>
    <row r="160" spans="1:6">
      <c r="A160" s="266">
        <v>159</v>
      </c>
      <c r="B160" t="s">
        <v>601</v>
      </c>
      <c r="C160">
        <v>230368</v>
      </c>
      <c r="D160" t="s">
        <v>601</v>
      </c>
      <c r="E160" t="s">
        <v>602</v>
      </c>
      <c r="F160" s="266">
        <v>159</v>
      </c>
    </row>
    <row r="161" spans="1:6">
      <c r="A161" s="266">
        <v>160</v>
      </c>
      <c r="B161" t="s">
        <v>603</v>
      </c>
      <c r="C161">
        <v>230372</v>
      </c>
      <c r="D161" t="s">
        <v>603</v>
      </c>
      <c r="E161" t="s">
        <v>604</v>
      </c>
      <c r="F161" s="266">
        <v>160</v>
      </c>
    </row>
    <row r="162" spans="1:6">
      <c r="A162" s="266">
        <v>161</v>
      </c>
      <c r="B162" t="s">
        <v>605</v>
      </c>
      <c r="C162">
        <v>230374</v>
      </c>
      <c r="D162" t="s">
        <v>605</v>
      </c>
      <c r="E162" t="s">
        <v>606</v>
      </c>
      <c r="F162" s="266">
        <v>161</v>
      </c>
    </row>
    <row r="163" spans="1:6">
      <c r="A163" s="266">
        <v>162</v>
      </c>
      <c r="B163" t="s">
        <v>607</v>
      </c>
      <c r="C163">
        <v>230384</v>
      </c>
      <c r="D163" t="s">
        <v>607</v>
      </c>
      <c r="E163" t="s">
        <v>608</v>
      </c>
      <c r="F163" s="266">
        <v>162</v>
      </c>
    </row>
    <row r="164" spans="1:6">
      <c r="A164" s="266">
        <v>163</v>
      </c>
      <c r="B164" t="s">
        <v>609</v>
      </c>
      <c r="C164">
        <v>230385</v>
      </c>
      <c r="D164" t="s">
        <v>609</v>
      </c>
      <c r="E164" t="s">
        <v>610</v>
      </c>
      <c r="F164" s="266">
        <v>163</v>
      </c>
    </row>
    <row r="165" spans="1:6">
      <c r="A165" s="266">
        <v>164</v>
      </c>
      <c r="B165" t="s">
        <v>611</v>
      </c>
      <c r="C165">
        <v>230388</v>
      </c>
      <c r="D165" t="s">
        <v>611</v>
      </c>
      <c r="E165" t="s">
        <v>612</v>
      </c>
      <c r="F165" s="266">
        <v>164</v>
      </c>
    </row>
    <row r="166" spans="1:6">
      <c r="A166" s="266">
        <v>165</v>
      </c>
      <c r="B166" t="s">
        <v>613</v>
      </c>
      <c r="C166">
        <v>230390</v>
      </c>
      <c r="D166" t="s">
        <v>613</v>
      </c>
      <c r="E166" t="s">
        <v>614</v>
      </c>
      <c r="F166" s="266">
        <v>165</v>
      </c>
    </row>
    <row r="167" spans="1:6">
      <c r="A167" s="266">
        <v>166</v>
      </c>
      <c r="B167" t="s">
        <v>615</v>
      </c>
      <c r="C167">
        <v>230393</v>
      </c>
      <c r="D167" t="s">
        <v>615</v>
      </c>
      <c r="E167" t="s">
        <v>616</v>
      </c>
      <c r="F167" s="266">
        <v>166</v>
      </c>
    </row>
    <row r="168" spans="1:6">
      <c r="A168" s="266">
        <v>167</v>
      </c>
      <c r="B168" t="s">
        <v>617</v>
      </c>
      <c r="C168">
        <v>230394</v>
      </c>
      <c r="D168" t="s">
        <v>617</v>
      </c>
      <c r="E168" t="s">
        <v>618</v>
      </c>
      <c r="F168" s="266">
        <v>167</v>
      </c>
    </row>
    <row r="169" spans="1:6">
      <c r="A169" s="266">
        <v>168</v>
      </c>
      <c r="B169" t="s">
        <v>619</v>
      </c>
      <c r="C169">
        <v>230397</v>
      </c>
      <c r="D169" t="s">
        <v>619</v>
      </c>
      <c r="E169" t="s">
        <v>620</v>
      </c>
      <c r="F169" s="266">
        <v>168</v>
      </c>
    </row>
    <row r="170" spans="1:6">
      <c r="A170" s="266">
        <v>169</v>
      </c>
      <c r="B170" t="s">
        <v>621</v>
      </c>
      <c r="C170">
        <v>230398</v>
      </c>
      <c r="D170" t="s">
        <v>621</v>
      </c>
      <c r="E170" t="s">
        <v>622</v>
      </c>
      <c r="F170" s="266">
        <v>169</v>
      </c>
    </row>
    <row r="171" spans="1:6">
      <c r="A171" s="266">
        <v>170</v>
      </c>
      <c r="B171" t="s">
        <v>623</v>
      </c>
      <c r="C171">
        <v>230399</v>
      </c>
      <c r="D171" t="s">
        <v>623</v>
      </c>
      <c r="E171" t="s">
        <v>624</v>
      </c>
      <c r="F171" s="266">
        <v>170</v>
      </c>
    </row>
    <row r="172" spans="1:6">
      <c r="A172" s="266">
        <v>171</v>
      </c>
      <c r="B172" t="s">
        <v>677</v>
      </c>
      <c r="C172">
        <v>230403</v>
      </c>
      <c r="D172" t="s">
        <v>677</v>
      </c>
      <c r="E172" t="s">
        <v>625</v>
      </c>
      <c r="F172" s="266">
        <v>171</v>
      </c>
    </row>
    <row r="173" spans="1:6">
      <c r="A173" s="266">
        <v>172</v>
      </c>
      <c r="B173" t="s">
        <v>678</v>
      </c>
      <c r="C173">
        <v>230406</v>
      </c>
      <c r="D173" t="s">
        <v>626</v>
      </c>
      <c r="E173" t="s">
        <v>627</v>
      </c>
      <c r="F173" s="266">
        <v>172</v>
      </c>
    </row>
    <row r="174" spans="1:6">
      <c r="A174" s="266">
        <v>173</v>
      </c>
      <c r="B174" t="s">
        <v>628</v>
      </c>
      <c r="C174">
        <v>230407</v>
      </c>
      <c r="D174" t="s">
        <v>628</v>
      </c>
      <c r="E174" t="s">
        <v>629</v>
      </c>
      <c r="F174" s="266">
        <v>173</v>
      </c>
    </row>
    <row r="175" spans="1:6">
      <c r="A175" s="266">
        <v>174</v>
      </c>
      <c r="B175" t="s">
        <v>630</v>
      </c>
      <c r="C175">
        <v>230411</v>
      </c>
      <c r="D175" t="s">
        <v>630</v>
      </c>
      <c r="E175" t="s">
        <v>631</v>
      </c>
      <c r="F175" s="266">
        <v>174</v>
      </c>
    </row>
    <row r="176" spans="1:6">
      <c r="A176" s="266">
        <v>175</v>
      </c>
      <c r="B176" t="s">
        <v>632</v>
      </c>
      <c r="C176">
        <v>230413</v>
      </c>
      <c r="D176" t="s">
        <v>632</v>
      </c>
      <c r="E176" t="s">
        <v>633</v>
      </c>
      <c r="F176" s="266">
        <v>175</v>
      </c>
    </row>
    <row r="177" spans="1:6">
      <c r="A177" s="266">
        <v>176</v>
      </c>
      <c r="B177" t="s">
        <v>634</v>
      </c>
      <c r="C177">
        <v>230416</v>
      </c>
      <c r="D177" t="s">
        <v>634</v>
      </c>
      <c r="E177" t="s">
        <v>635</v>
      </c>
      <c r="F177" s="266">
        <v>176</v>
      </c>
    </row>
    <row r="178" spans="1:6">
      <c r="A178" s="266">
        <v>177</v>
      </c>
      <c r="B178" t="s">
        <v>636</v>
      </c>
      <c r="C178">
        <v>230424</v>
      </c>
      <c r="D178" t="s">
        <v>636</v>
      </c>
      <c r="E178" t="s">
        <v>637</v>
      </c>
      <c r="F178" s="266">
        <v>177</v>
      </c>
    </row>
    <row r="179" spans="1:6">
      <c r="A179" s="266">
        <v>178</v>
      </c>
      <c r="B179" t="s">
        <v>638</v>
      </c>
      <c r="C179">
        <v>230425</v>
      </c>
      <c r="D179" t="s">
        <v>638</v>
      </c>
      <c r="E179" t="s">
        <v>639</v>
      </c>
      <c r="F179" s="266">
        <v>178</v>
      </c>
    </row>
    <row r="180" spans="1:6">
      <c r="A180" s="266">
        <v>179</v>
      </c>
      <c r="B180" t="s">
        <v>640</v>
      </c>
      <c r="C180">
        <v>230426</v>
      </c>
      <c r="D180" t="s">
        <v>640</v>
      </c>
      <c r="E180" t="s">
        <v>641</v>
      </c>
      <c r="F180" s="266">
        <v>179</v>
      </c>
    </row>
    <row r="181" spans="1:6">
      <c r="A181" s="266">
        <v>180</v>
      </c>
      <c r="B181" t="s">
        <v>642</v>
      </c>
      <c r="C181">
        <v>230431</v>
      </c>
      <c r="D181" t="s">
        <v>642</v>
      </c>
      <c r="E181" t="s">
        <v>643</v>
      </c>
      <c r="F181" s="266">
        <v>180</v>
      </c>
    </row>
    <row r="182" spans="1:6">
      <c r="A182" s="266">
        <v>181</v>
      </c>
      <c r="B182" t="s">
        <v>644</v>
      </c>
      <c r="C182">
        <v>230432</v>
      </c>
      <c r="D182" t="s">
        <v>644</v>
      </c>
      <c r="E182" t="s">
        <v>645</v>
      </c>
      <c r="F182" s="266">
        <v>181</v>
      </c>
    </row>
    <row r="183" spans="1:6">
      <c r="A183" s="266">
        <v>182</v>
      </c>
      <c r="B183" t="s">
        <v>646</v>
      </c>
      <c r="C183">
        <v>230435</v>
      </c>
      <c r="D183" t="s">
        <v>646</v>
      </c>
      <c r="E183" t="s">
        <v>646</v>
      </c>
      <c r="F183" s="266">
        <v>182</v>
      </c>
    </row>
    <row r="184" spans="1:6">
      <c r="A184" s="266">
        <v>183</v>
      </c>
      <c r="B184" t="s">
        <v>647</v>
      </c>
      <c r="C184">
        <v>230436</v>
      </c>
      <c r="D184" t="s">
        <v>647</v>
      </c>
      <c r="E184" t="s">
        <v>648</v>
      </c>
      <c r="F184" s="266">
        <v>183</v>
      </c>
    </row>
    <row r="185" spans="1:6">
      <c r="A185" s="266">
        <v>184</v>
      </c>
      <c r="B185" t="s">
        <v>649</v>
      </c>
      <c r="C185">
        <v>230437</v>
      </c>
      <c r="D185" t="s">
        <v>649</v>
      </c>
      <c r="E185" t="s">
        <v>650</v>
      </c>
      <c r="F185" s="266">
        <v>184</v>
      </c>
    </row>
    <row r="186" spans="1:6">
      <c r="A186" s="266">
        <v>185</v>
      </c>
      <c r="B186" t="s">
        <v>651</v>
      </c>
      <c r="C186">
        <v>230438</v>
      </c>
      <c r="D186" t="s">
        <v>651</v>
      </c>
      <c r="E186" t="s">
        <v>652</v>
      </c>
      <c r="F186" s="266">
        <v>185</v>
      </c>
    </row>
    <row r="187" spans="1:6">
      <c r="A187" s="266">
        <v>186</v>
      </c>
      <c r="B187" t="s">
        <v>653</v>
      </c>
      <c r="C187">
        <v>230440</v>
      </c>
      <c r="D187" t="s">
        <v>653</v>
      </c>
      <c r="E187" t="s">
        <v>654</v>
      </c>
      <c r="F187" s="266">
        <v>186</v>
      </c>
    </row>
    <row r="188" spans="1:6">
      <c r="A188" s="266">
        <v>187</v>
      </c>
      <c r="B188" t="s">
        <v>655</v>
      </c>
      <c r="C188">
        <v>230442</v>
      </c>
      <c r="D188" t="s">
        <v>655</v>
      </c>
      <c r="E188" t="s">
        <v>656</v>
      </c>
      <c r="F188" s="266">
        <v>187</v>
      </c>
    </row>
    <row r="189" spans="1:6">
      <c r="A189" s="266">
        <v>188</v>
      </c>
      <c r="B189" t="s">
        <v>657</v>
      </c>
      <c r="C189">
        <v>230443</v>
      </c>
      <c r="D189" t="s">
        <v>657</v>
      </c>
      <c r="E189" t="s">
        <v>658</v>
      </c>
      <c r="F189" s="266">
        <v>188</v>
      </c>
    </row>
    <row r="190" spans="1:6">
      <c r="A190" s="266">
        <v>189</v>
      </c>
      <c r="B190" t="s">
        <v>659</v>
      </c>
      <c r="C190">
        <v>230445</v>
      </c>
      <c r="D190" t="s">
        <v>659</v>
      </c>
      <c r="E190" t="s">
        <v>660</v>
      </c>
      <c r="F190" s="266">
        <v>189</v>
      </c>
    </row>
    <row r="191" spans="1:6">
      <c r="A191" s="266">
        <v>190</v>
      </c>
      <c r="B191" t="s">
        <v>661</v>
      </c>
      <c r="C191">
        <v>230447</v>
      </c>
      <c r="D191" t="s">
        <v>661</v>
      </c>
      <c r="E191" t="s">
        <v>662</v>
      </c>
      <c r="F191" s="266">
        <v>190</v>
      </c>
    </row>
    <row r="192" spans="1:6">
      <c r="A192" s="266">
        <v>191</v>
      </c>
      <c r="B192" t="s">
        <v>663</v>
      </c>
      <c r="C192">
        <v>230448</v>
      </c>
      <c r="D192" t="s">
        <v>663</v>
      </c>
      <c r="E192" t="s">
        <v>664</v>
      </c>
      <c r="F192" s="266">
        <v>191</v>
      </c>
    </row>
    <row r="193" spans="1:6">
      <c r="A193" s="266">
        <v>192</v>
      </c>
      <c r="B193" t="s">
        <v>665</v>
      </c>
      <c r="C193">
        <v>230449</v>
      </c>
      <c r="D193" t="s">
        <v>665</v>
      </c>
      <c r="E193" t="s">
        <v>666</v>
      </c>
      <c r="F193" s="266">
        <v>192</v>
      </c>
    </row>
    <row r="194" spans="1:6">
      <c r="A194" s="266">
        <v>193</v>
      </c>
      <c r="B194" t="s">
        <v>667</v>
      </c>
      <c r="C194">
        <v>230450</v>
      </c>
      <c r="D194" t="s">
        <v>667</v>
      </c>
      <c r="E194" t="s">
        <v>668</v>
      </c>
      <c r="F194" s="266">
        <v>193</v>
      </c>
    </row>
    <row r="195" spans="1:6">
      <c r="A195" s="266">
        <v>194</v>
      </c>
      <c r="B195" t="s">
        <v>669</v>
      </c>
      <c r="C195">
        <v>230451</v>
      </c>
      <c r="D195" t="s">
        <v>669</v>
      </c>
      <c r="E195" t="s">
        <v>670</v>
      </c>
      <c r="F195" s="266">
        <v>194</v>
      </c>
    </row>
    <row r="196" spans="1:6">
      <c r="A196" s="266">
        <v>195</v>
      </c>
      <c r="B196" t="s">
        <v>671</v>
      </c>
      <c r="C196">
        <v>230453</v>
      </c>
      <c r="D196" t="s">
        <v>671</v>
      </c>
      <c r="E196" t="s">
        <v>672</v>
      </c>
      <c r="F196" s="266">
        <v>195</v>
      </c>
    </row>
    <row r="197" spans="1:6">
      <c r="A197" s="266">
        <v>196</v>
      </c>
      <c r="B197" t="s">
        <v>673</v>
      </c>
      <c r="C197">
        <v>230455</v>
      </c>
      <c r="D197" t="s">
        <v>673</v>
      </c>
      <c r="E197" t="s">
        <v>674</v>
      </c>
      <c r="F197" s="266">
        <v>196</v>
      </c>
    </row>
  </sheetData>
  <sheetProtection sheet="1" objects="1" scenarios="1"/>
  <phoneticPr fontId="4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B58"/>
  <sheetViews>
    <sheetView zoomScaleNormal="100" workbookViewId="0">
      <pane ySplit="16" topLeftCell="A17" activePane="bottomLeft" state="frozenSplit"/>
      <selection activeCell="H14" sqref="H14"/>
      <selection pane="bottomLeft" activeCell="B11" sqref="B11:E11"/>
    </sheetView>
  </sheetViews>
  <sheetFormatPr defaultColWidth="9" defaultRowHeight="13.2"/>
  <cols>
    <col min="1" max="1" width="5.77734375" style="2" customWidth="1"/>
    <col min="2" max="2" width="16.109375" style="2" customWidth="1"/>
    <col min="3" max="3" width="5.77734375" style="2" customWidth="1"/>
    <col min="4" max="4" width="16.109375" style="2" customWidth="1"/>
    <col min="5" max="5" width="5.77734375" style="2" customWidth="1"/>
    <col min="6" max="6" width="16.109375" style="2" customWidth="1"/>
    <col min="7" max="7" width="5.77734375" style="2" customWidth="1"/>
    <col min="8" max="8" width="16.109375" style="2" customWidth="1"/>
    <col min="9" max="9" width="4.44140625" style="2" customWidth="1"/>
    <col min="10" max="10" width="16.109375" style="2" customWidth="1"/>
    <col min="11" max="11" width="9" style="2" customWidth="1"/>
    <col min="12" max="12" width="9" style="2" hidden="1" customWidth="1"/>
    <col min="13" max="13" width="25.44140625" style="2" hidden="1" customWidth="1"/>
    <col min="14" max="14" width="11.6640625" style="2" hidden="1" customWidth="1"/>
    <col min="15" max="20" width="9" style="2" hidden="1" customWidth="1"/>
    <col min="21" max="23" width="9" style="2"/>
    <col min="24" max="26" width="9" style="2" hidden="1" customWidth="1"/>
    <col min="27" max="256" width="9" style="2"/>
    <col min="257" max="257" width="5.77734375" style="2" customWidth="1"/>
    <col min="258" max="258" width="16.109375" style="2" customWidth="1"/>
    <col min="259" max="259" width="5.77734375" style="2" customWidth="1"/>
    <col min="260" max="260" width="16.109375" style="2" customWidth="1"/>
    <col min="261" max="261" width="5.77734375" style="2" customWidth="1"/>
    <col min="262" max="262" width="16.109375" style="2" customWidth="1"/>
    <col min="263" max="263" width="5.77734375" style="2" customWidth="1"/>
    <col min="264" max="264" width="16.109375" style="2" customWidth="1"/>
    <col min="265" max="265" width="4.44140625" style="2" customWidth="1"/>
    <col min="266" max="266" width="16.109375" style="2" customWidth="1"/>
    <col min="267" max="267" width="9" style="2" customWidth="1"/>
    <col min="268" max="276" width="0" style="2" hidden="1" customWidth="1"/>
    <col min="277" max="512" width="9" style="2"/>
    <col min="513" max="513" width="5.77734375" style="2" customWidth="1"/>
    <col min="514" max="514" width="16.109375" style="2" customWidth="1"/>
    <col min="515" max="515" width="5.77734375" style="2" customWidth="1"/>
    <col min="516" max="516" width="16.109375" style="2" customWidth="1"/>
    <col min="517" max="517" width="5.77734375" style="2" customWidth="1"/>
    <col min="518" max="518" width="16.109375" style="2" customWidth="1"/>
    <col min="519" max="519" width="5.77734375" style="2" customWidth="1"/>
    <col min="520" max="520" width="16.109375" style="2" customWidth="1"/>
    <col min="521" max="521" width="4.44140625" style="2" customWidth="1"/>
    <col min="522" max="522" width="16.109375" style="2" customWidth="1"/>
    <col min="523" max="523" width="9" style="2" customWidth="1"/>
    <col min="524" max="532" width="0" style="2" hidden="1" customWidth="1"/>
    <col min="533" max="768" width="9" style="2"/>
    <col min="769" max="769" width="5.77734375" style="2" customWidth="1"/>
    <col min="770" max="770" width="16.109375" style="2" customWidth="1"/>
    <col min="771" max="771" width="5.77734375" style="2" customWidth="1"/>
    <col min="772" max="772" width="16.109375" style="2" customWidth="1"/>
    <col min="773" max="773" width="5.77734375" style="2" customWidth="1"/>
    <col min="774" max="774" width="16.109375" style="2" customWidth="1"/>
    <col min="775" max="775" width="5.77734375" style="2" customWidth="1"/>
    <col min="776" max="776" width="16.109375" style="2" customWidth="1"/>
    <col min="777" max="777" width="4.44140625" style="2" customWidth="1"/>
    <col min="778" max="778" width="16.109375" style="2" customWidth="1"/>
    <col min="779" max="779" width="9" style="2" customWidth="1"/>
    <col min="780" max="788" width="0" style="2" hidden="1" customWidth="1"/>
    <col min="789" max="1024" width="9" style="2"/>
    <col min="1025" max="1025" width="5.77734375" style="2" customWidth="1"/>
    <col min="1026" max="1026" width="16.109375" style="2" customWidth="1"/>
    <col min="1027" max="1027" width="5.77734375" style="2" customWidth="1"/>
    <col min="1028" max="1028" width="16.109375" style="2" customWidth="1"/>
    <col min="1029" max="1029" width="5.77734375" style="2" customWidth="1"/>
    <col min="1030" max="1030" width="16.109375" style="2" customWidth="1"/>
    <col min="1031" max="1031" width="5.77734375" style="2" customWidth="1"/>
    <col min="1032" max="1032" width="16.109375" style="2" customWidth="1"/>
    <col min="1033" max="1033" width="4.44140625" style="2" customWidth="1"/>
    <col min="1034" max="1034" width="16.109375" style="2" customWidth="1"/>
    <col min="1035" max="1035" width="9" style="2" customWidth="1"/>
    <col min="1036" max="1044" width="0" style="2" hidden="1" customWidth="1"/>
    <col min="1045" max="1280" width="9" style="2"/>
    <col min="1281" max="1281" width="5.77734375" style="2" customWidth="1"/>
    <col min="1282" max="1282" width="16.109375" style="2" customWidth="1"/>
    <col min="1283" max="1283" width="5.77734375" style="2" customWidth="1"/>
    <col min="1284" max="1284" width="16.109375" style="2" customWidth="1"/>
    <col min="1285" max="1285" width="5.77734375" style="2" customWidth="1"/>
    <col min="1286" max="1286" width="16.109375" style="2" customWidth="1"/>
    <col min="1287" max="1287" width="5.77734375" style="2" customWidth="1"/>
    <col min="1288" max="1288" width="16.109375" style="2" customWidth="1"/>
    <col min="1289" max="1289" width="4.44140625" style="2" customWidth="1"/>
    <col min="1290" max="1290" width="16.109375" style="2" customWidth="1"/>
    <col min="1291" max="1291" width="9" style="2" customWidth="1"/>
    <col min="1292" max="1300" width="0" style="2" hidden="1" customWidth="1"/>
    <col min="1301" max="1536" width="9" style="2"/>
    <col min="1537" max="1537" width="5.77734375" style="2" customWidth="1"/>
    <col min="1538" max="1538" width="16.109375" style="2" customWidth="1"/>
    <col min="1539" max="1539" width="5.77734375" style="2" customWidth="1"/>
    <col min="1540" max="1540" width="16.109375" style="2" customWidth="1"/>
    <col min="1541" max="1541" width="5.77734375" style="2" customWidth="1"/>
    <col min="1542" max="1542" width="16.109375" style="2" customWidth="1"/>
    <col min="1543" max="1543" width="5.77734375" style="2" customWidth="1"/>
    <col min="1544" max="1544" width="16.109375" style="2" customWidth="1"/>
    <col min="1545" max="1545" width="4.44140625" style="2" customWidth="1"/>
    <col min="1546" max="1546" width="16.109375" style="2" customWidth="1"/>
    <col min="1547" max="1547" width="9" style="2" customWidth="1"/>
    <col min="1548" max="1556" width="0" style="2" hidden="1" customWidth="1"/>
    <col min="1557" max="1792" width="9" style="2"/>
    <col min="1793" max="1793" width="5.77734375" style="2" customWidth="1"/>
    <col min="1794" max="1794" width="16.109375" style="2" customWidth="1"/>
    <col min="1795" max="1795" width="5.77734375" style="2" customWidth="1"/>
    <col min="1796" max="1796" width="16.109375" style="2" customWidth="1"/>
    <col min="1797" max="1797" width="5.77734375" style="2" customWidth="1"/>
    <col min="1798" max="1798" width="16.109375" style="2" customWidth="1"/>
    <col min="1799" max="1799" width="5.77734375" style="2" customWidth="1"/>
    <col min="1800" max="1800" width="16.109375" style="2" customWidth="1"/>
    <col min="1801" max="1801" width="4.44140625" style="2" customWidth="1"/>
    <col min="1802" max="1802" width="16.109375" style="2" customWidth="1"/>
    <col min="1803" max="1803" width="9" style="2" customWidth="1"/>
    <col min="1804" max="1812" width="0" style="2" hidden="1" customWidth="1"/>
    <col min="1813" max="2048" width="9" style="2"/>
    <col min="2049" max="2049" width="5.77734375" style="2" customWidth="1"/>
    <col min="2050" max="2050" width="16.109375" style="2" customWidth="1"/>
    <col min="2051" max="2051" width="5.77734375" style="2" customWidth="1"/>
    <col min="2052" max="2052" width="16.109375" style="2" customWidth="1"/>
    <col min="2053" max="2053" width="5.77734375" style="2" customWidth="1"/>
    <col min="2054" max="2054" width="16.109375" style="2" customWidth="1"/>
    <col min="2055" max="2055" width="5.77734375" style="2" customWidth="1"/>
    <col min="2056" max="2056" width="16.109375" style="2" customWidth="1"/>
    <col min="2057" max="2057" width="4.44140625" style="2" customWidth="1"/>
    <col min="2058" max="2058" width="16.109375" style="2" customWidth="1"/>
    <col min="2059" max="2059" width="9" style="2" customWidth="1"/>
    <col min="2060" max="2068" width="0" style="2" hidden="1" customWidth="1"/>
    <col min="2069" max="2304" width="9" style="2"/>
    <col min="2305" max="2305" width="5.77734375" style="2" customWidth="1"/>
    <col min="2306" max="2306" width="16.109375" style="2" customWidth="1"/>
    <col min="2307" max="2307" width="5.77734375" style="2" customWidth="1"/>
    <col min="2308" max="2308" width="16.109375" style="2" customWidth="1"/>
    <col min="2309" max="2309" width="5.77734375" style="2" customWidth="1"/>
    <col min="2310" max="2310" width="16.109375" style="2" customWidth="1"/>
    <col min="2311" max="2311" width="5.77734375" style="2" customWidth="1"/>
    <col min="2312" max="2312" width="16.109375" style="2" customWidth="1"/>
    <col min="2313" max="2313" width="4.44140625" style="2" customWidth="1"/>
    <col min="2314" max="2314" width="16.109375" style="2" customWidth="1"/>
    <col min="2315" max="2315" width="9" style="2" customWidth="1"/>
    <col min="2316" max="2324" width="0" style="2" hidden="1" customWidth="1"/>
    <col min="2325" max="2560" width="9" style="2"/>
    <col min="2561" max="2561" width="5.77734375" style="2" customWidth="1"/>
    <col min="2562" max="2562" width="16.109375" style="2" customWidth="1"/>
    <col min="2563" max="2563" width="5.77734375" style="2" customWidth="1"/>
    <col min="2564" max="2564" width="16.109375" style="2" customWidth="1"/>
    <col min="2565" max="2565" width="5.77734375" style="2" customWidth="1"/>
    <col min="2566" max="2566" width="16.109375" style="2" customWidth="1"/>
    <col min="2567" max="2567" width="5.77734375" style="2" customWidth="1"/>
    <col min="2568" max="2568" width="16.109375" style="2" customWidth="1"/>
    <col min="2569" max="2569" width="4.44140625" style="2" customWidth="1"/>
    <col min="2570" max="2570" width="16.109375" style="2" customWidth="1"/>
    <col min="2571" max="2571" width="9" style="2" customWidth="1"/>
    <col min="2572" max="2580" width="0" style="2" hidden="1" customWidth="1"/>
    <col min="2581" max="2816" width="9" style="2"/>
    <col min="2817" max="2817" width="5.77734375" style="2" customWidth="1"/>
    <col min="2818" max="2818" width="16.109375" style="2" customWidth="1"/>
    <col min="2819" max="2819" width="5.77734375" style="2" customWidth="1"/>
    <col min="2820" max="2820" width="16.109375" style="2" customWidth="1"/>
    <col min="2821" max="2821" width="5.77734375" style="2" customWidth="1"/>
    <col min="2822" max="2822" width="16.109375" style="2" customWidth="1"/>
    <col min="2823" max="2823" width="5.77734375" style="2" customWidth="1"/>
    <col min="2824" max="2824" width="16.109375" style="2" customWidth="1"/>
    <col min="2825" max="2825" width="4.44140625" style="2" customWidth="1"/>
    <col min="2826" max="2826" width="16.109375" style="2" customWidth="1"/>
    <col min="2827" max="2827" width="9" style="2" customWidth="1"/>
    <col min="2828" max="2836" width="0" style="2" hidden="1" customWidth="1"/>
    <col min="2837" max="3072" width="9" style="2"/>
    <col min="3073" max="3073" width="5.77734375" style="2" customWidth="1"/>
    <col min="3074" max="3074" width="16.109375" style="2" customWidth="1"/>
    <col min="3075" max="3075" width="5.77734375" style="2" customWidth="1"/>
    <col min="3076" max="3076" width="16.109375" style="2" customWidth="1"/>
    <col min="3077" max="3077" width="5.77734375" style="2" customWidth="1"/>
    <col min="3078" max="3078" width="16.109375" style="2" customWidth="1"/>
    <col min="3079" max="3079" width="5.77734375" style="2" customWidth="1"/>
    <col min="3080" max="3080" width="16.109375" style="2" customWidth="1"/>
    <col min="3081" max="3081" width="4.44140625" style="2" customWidth="1"/>
    <col min="3082" max="3082" width="16.109375" style="2" customWidth="1"/>
    <col min="3083" max="3083" width="9" style="2" customWidth="1"/>
    <col min="3084" max="3092" width="0" style="2" hidden="1" customWidth="1"/>
    <col min="3093" max="3328" width="9" style="2"/>
    <col min="3329" max="3329" width="5.77734375" style="2" customWidth="1"/>
    <col min="3330" max="3330" width="16.109375" style="2" customWidth="1"/>
    <col min="3331" max="3331" width="5.77734375" style="2" customWidth="1"/>
    <col min="3332" max="3332" width="16.109375" style="2" customWidth="1"/>
    <col min="3333" max="3333" width="5.77734375" style="2" customWidth="1"/>
    <col min="3334" max="3334" width="16.109375" style="2" customWidth="1"/>
    <col min="3335" max="3335" width="5.77734375" style="2" customWidth="1"/>
    <col min="3336" max="3336" width="16.109375" style="2" customWidth="1"/>
    <col min="3337" max="3337" width="4.44140625" style="2" customWidth="1"/>
    <col min="3338" max="3338" width="16.109375" style="2" customWidth="1"/>
    <col min="3339" max="3339" width="9" style="2" customWidth="1"/>
    <col min="3340" max="3348" width="0" style="2" hidden="1" customWidth="1"/>
    <col min="3349" max="3584" width="9" style="2"/>
    <col min="3585" max="3585" width="5.77734375" style="2" customWidth="1"/>
    <col min="3586" max="3586" width="16.109375" style="2" customWidth="1"/>
    <col min="3587" max="3587" width="5.77734375" style="2" customWidth="1"/>
    <col min="3588" max="3588" width="16.109375" style="2" customWidth="1"/>
    <col min="3589" max="3589" width="5.77734375" style="2" customWidth="1"/>
    <col min="3590" max="3590" width="16.109375" style="2" customWidth="1"/>
    <col min="3591" max="3591" width="5.77734375" style="2" customWidth="1"/>
    <col min="3592" max="3592" width="16.109375" style="2" customWidth="1"/>
    <col min="3593" max="3593" width="4.44140625" style="2" customWidth="1"/>
    <col min="3594" max="3594" width="16.109375" style="2" customWidth="1"/>
    <col min="3595" max="3595" width="9" style="2" customWidth="1"/>
    <col min="3596" max="3604" width="0" style="2" hidden="1" customWidth="1"/>
    <col min="3605" max="3840" width="9" style="2"/>
    <col min="3841" max="3841" width="5.77734375" style="2" customWidth="1"/>
    <col min="3842" max="3842" width="16.109375" style="2" customWidth="1"/>
    <col min="3843" max="3843" width="5.77734375" style="2" customWidth="1"/>
    <col min="3844" max="3844" width="16.109375" style="2" customWidth="1"/>
    <col min="3845" max="3845" width="5.77734375" style="2" customWidth="1"/>
    <col min="3846" max="3846" width="16.109375" style="2" customWidth="1"/>
    <col min="3847" max="3847" width="5.77734375" style="2" customWidth="1"/>
    <col min="3848" max="3848" width="16.109375" style="2" customWidth="1"/>
    <col min="3849" max="3849" width="4.44140625" style="2" customWidth="1"/>
    <col min="3850" max="3850" width="16.109375" style="2" customWidth="1"/>
    <col min="3851" max="3851" width="9" style="2" customWidth="1"/>
    <col min="3852" max="3860" width="0" style="2" hidden="1" customWidth="1"/>
    <col min="3861" max="4096" width="9" style="2"/>
    <col min="4097" max="4097" width="5.77734375" style="2" customWidth="1"/>
    <col min="4098" max="4098" width="16.109375" style="2" customWidth="1"/>
    <col min="4099" max="4099" width="5.77734375" style="2" customWidth="1"/>
    <col min="4100" max="4100" width="16.109375" style="2" customWidth="1"/>
    <col min="4101" max="4101" width="5.77734375" style="2" customWidth="1"/>
    <col min="4102" max="4102" width="16.109375" style="2" customWidth="1"/>
    <col min="4103" max="4103" width="5.77734375" style="2" customWidth="1"/>
    <col min="4104" max="4104" width="16.109375" style="2" customWidth="1"/>
    <col min="4105" max="4105" width="4.44140625" style="2" customWidth="1"/>
    <col min="4106" max="4106" width="16.109375" style="2" customWidth="1"/>
    <col min="4107" max="4107" width="9" style="2" customWidth="1"/>
    <col min="4108" max="4116" width="0" style="2" hidden="1" customWidth="1"/>
    <col min="4117" max="4352" width="9" style="2"/>
    <col min="4353" max="4353" width="5.77734375" style="2" customWidth="1"/>
    <col min="4354" max="4354" width="16.109375" style="2" customWidth="1"/>
    <col min="4355" max="4355" width="5.77734375" style="2" customWidth="1"/>
    <col min="4356" max="4356" width="16.109375" style="2" customWidth="1"/>
    <col min="4357" max="4357" width="5.77734375" style="2" customWidth="1"/>
    <col min="4358" max="4358" width="16.109375" style="2" customWidth="1"/>
    <col min="4359" max="4359" width="5.77734375" style="2" customWidth="1"/>
    <col min="4360" max="4360" width="16.109375" style="2" customWidth="1"/>
    <col min="4361" max="4361" width="4.44140625" style="2" customWidth="1"/>
    <col min="4362" max="4362" width="16.109375" style="2" customWidth="1"/>
    <col min="4363" max="4363" width="9" style="2" customWidth="1"/>
    <col min="4364" max="4372" width="0" style="2" hidden="1" customWidth="1"/>
    <col min="4373" max="4608" width="9" style="2"/>
    <col min="4609" max="4609" width="5.77734375" style="2" customWidth="1"/>
    <col min="4610" max="4610" width="16.109375" style="2" customWidth="1"/>
    <col min="4611" max="4611" width="5.77734375" style="2" customWidth="1"/>
    <col min="4612" max="4612" width="16.109375" style="2" customWidth="1"/>
    <col min="4613" max="4613" width="5.77734375" style="2" customWidth="1"/>
    <col min="4614" max="4614" width="16.109375" style="2" customWidth="1"/>
    <col min="4615" max="4615" width="5.77734375" style="2" customWidth="1"/>
    <col min="4616" max="4616" width="16.109375" style="2" customWidth="1"/>
    <col min="4617" max="4617" width="4.44140625" style="2" customWidth="1"/>
    <col min="4618" max="4618" width="16.109375" style="2" customWidth="1"/>
    <col min="4619" max="4619" width="9" style="2" customWidth="1"/>
    <col min="4620" max="4628" width="0" style="2" hidden="1" customWidth="1"/>
    <col min="4629" max="4864" width="9" style="2"/>
    <col min="4865" max="4865" width="5.77734375" style="2" customWidth="1"/>
    <col min="4866" max="4866" width="16.109375" style="2" customWidth="1"/>
    <col min="4867" max="4867" width="5.77734375" style="2" customWidth="1"/>
    <col min="4868" max="4868" width="16.109375" style="2" customWidth="1"/>
    <col min="4869" max="4869" width="5.77734375" style="2" customWidth="1"/>
    <col min="4870" max="4870" width="16.109375" style="2" customWidth="1"/>
    <col min="4871" max="4871" width="5.77734375" style="2" customWidth="1"/>
    <col min="4872" max="4872" width="16.109375" style="2" customWidth="1"/>
    <col min="4873" max="4873" width="4.44140625" style="2" customWidth="1"/>
    <col min="4874" max="4874" width="16.109375" style="2" customWidth="1"/>
    <col min="4875" max="4875" width="9" style="2" customWidth="1"/>
    <col min="4876" max="4884" width="0" style="2" hidden="1" customWidth="1"/>
    <col min="4885" max="5120" width="9" style="2"/>
    <col min="5121" max="5121" width="5.77734375" style="2" customWidth="1"/>
    <col min="5122" max="5122" width="16.109375" style="2" customWidth="1"/>
    <col min="5123" max="5123" width="5.77734375" style="2" customWidth="1"/>
    <col min="5124" max="5124" width="16.109375" style="2" customWidth="1"/>
    <col min="5125" max="5125" width="5.77734375" style="2" customWidth="1"/>
    <col min="5126" max="5126" width="16.109375" style="2" customWidth="1"/>
    <col min="5127" max="5127" width="5.77734375" style="2" customWidth="1"/>
    <col min="5128" max="5128" width="16.109375" style="2" customWidth="1"/>
    <col min="5129" max="5129" width="4.44140625" style="2" customWidth="1"/>
    <col min="5130" max="5130" width="16.109375" style="2" customWidth="1"/>
    <col min="5131" max="5131" width="9" style="2" customWidth="1"/>
    <col min="5132" max="5140" width="0" style="2" hidden="1" customWidth="1"/>
    <col min="5141" max="5376" width="9" style="2"/>
    <col min="5377" max="5377" width="5.77734375" style="2" customWidth="1"/>
    <col min="5378" max="5378" width="16.109375" style="2" customWidth="1"/>
    <col min="5379" max="5379" width="5.77734375" style="2" customWidth="1"/>
    <col min="5380" max="5380" width="16.109375" style="2" customWidth="1"/>
    <col min="5381" max="5381" width="5.77734375" style="2" customWidth="1"/>
    <col min="5382" max="5382" width="16.109375" style="2" customWidth="1"/>
    <col min="5383" max="5383" width="5.77734375" style="2" customWidth="1"/>
    <col min="5384" max="5384" width="16.109375" style="2" customWidth="1"/>
    <col min="5385" max="5385" width="4.44140625" style="2" customWidth="1"/>
    <col min="5386" max="5386" width="16.109375" style="2" customWidth="1"/>
    <col min="5387" max="5387" width="9" style="2" customWidth="1"/>
    <col min="5388" max="5396" width="0" style="2" hidden="1" customWidth="1"/>
    <col min="5397" max="5632" width="9" style="2"/>
    <col min="5633" max="5633" width="5.77734375" style="2" customWidth="1"/>
    <col min="5634" max="5634" width="16.109375" style="2" customWidth="1"/>
    <col min="5635" max="5635" width="5.77734375" style="2" customWidth="1"/>
    <col min="5636" max="5636" width="16.109375" style="2" customWidth="1"/>
    <col min="5637" max="5637" width="5.77734375" style="2" customWidth="1"/>
    <col min="5638" max="5638" width="16.109375" style="2" customWidth="1"/>
    <col min="5639" max="5639" width="5.77734375" style="2" customWidth="1"/>
    <col min="5640" max="5640" width="16.109375" style="2" customWidth="1"/>
    <col min="5641" max="5641" width="4.44140625" style="2" customWidth="1"/>
    <col min="5642" max="5642" width="16.109375" style="2" customWidth="1"/>
    <col min="5643" max="5643" width="9" style="2" customWidth="1"/>
    <col min="5644" max="5652" width="0" style="2" hidden="1" customWidth="1"/>
    <col min="5653" max="5888" width="9" style="2"/>
    <col min="5889" max="5889" width="5.77734375" style="2" customWidth="1"/>
    <col min="5890" max="5890" width="16.109375" style="2" customWidth="1"/>
    <col min="5891" max="5891" width="5.77734375" style="2" customWidth="1"/>
    <col min="5892" max="5892" width="16.109375" style="2" customWidth="1"/>
    <col min="5893" max="5893" width="5.77734375" style="2" customWidth="1"/>
    <col min="5894" max="5894" width="16.109375" style="2" customWidth="1"/>
    <col min="5895" max="5895" width="5.77734375" style="2" customWidth="1"/>
    <col min="5896" max="5896" width="16.109375" style="2" customWidth="1"/>
    <col min="5897" max="5897" width="4.44140625" style="2" customWidth="1"/>
    <col min="5898" max="5898" width="16.109375" style="2" customWidth="1"/>
    <col min="5899" max="5899" width="9" style="2" customWidth="1"/>
    <col min="5900" max="5908" width="0" style="2" hidden="1" customWidth="1"/>
    <col min="5909" max="6144" width="9" style="2"/>
    <col min="6145" max="6145" width="5.77734375" style="2" customWidth="1"/>
    <col min="6146" max="6146" width="16.109375" style="2" customWidth="1"/>
    <col min="6147" max="6147" width="5.77734375" style="2" customWidth="1"/>
    <col min="6148" max="6148" width="16.109375" style="2" customWidth="1"/>
    <col min="6149" max="6149" width="5.77734375" style="2" customWidth="1"/>
    <col min="6150" max="6150" width="16.109375" style="2" customWidth="1"/>
    <col min="6151" max="6151" width="5.77734375" style="2" customWidth="1"/>
    <col min="6152" max="6152" width="16.109375" style="2" customWidth="1"/>
    <col min="6153" max="6153" width="4.44140625" style="2" customWidth="1"/>
    <col min="6154" max="6154" width="16.109375" style="2" customWidth="1"/>
    <col min="6155" max="6155" width="9" style="2" customWidth="1"/>
    <col min="6156" max="6164" width="0" style="2" hidden="1" customWidth="1"/>
    <col min="6165" max="6400" width="9" style="2"/>
    <col min="6401" max="6401" width="5.77734375" style="2" customWidth="1"/>
    <col min="6402" max="6402" width="16.109375" style="2" customWidth="1"/>
    <col min="6403" max="6403" width="5.77734375" style="2" customWidth="1"/>
    <col min="6404" max="6404" width="16.109375" style="2" customWidth="1"/>
    <col min="6405" max="6405" width="5.77734375" style="2" customWidth="1"/>
    <col min="6406" max="6406" width="16.109375" style="2" customWidth="1"/>
    <col min="6407" max="6407" width="5.77734375" style="2" customWidth="1"/>
    <col min="6408" max="6408" width="16.109375" style="2" customWidth="1"/>
    <col min="6409" max="6409" width="4.44140625" style="2" customWidth="1"/>
    <col min="6410" max="6410" width="16.109375" style="2" customWidth="1"/>
    <col min="6411" max="6411" width="9" style="2" customWidth="1"/>
    <col min="6412" max="6420" width="0" style="2" hidden="1" customWidth="1"/>
    <col min="6421" max="6656" width="9" style="2"/>
    <col min="6657" max="6657" width="5.77734375" style="2" customWidth="1"/>
    <col min="6658" max="6658" width="16.109375" style="2" customWidth="1"/>
    <col min="6659" max="6659" width="5.77734375" style="2" customWidth="1"/>
    <col min="6660" max="6660" width="16.109375" style="2" customWidth="1"/>
    <col min="6661" max="6661" width="5.77734375" style="2" customWidth="1"/>
    <col min="6662" max="6662" width="16.109375" style="2" customWidth="1"/>
    <col min="6663" max="6663" width="5.77734375" style="2" customWidth="1"/>
    <col min="6664" max="6664" width="16.109375" style="2" customWidth="1"/>
    <col min="6665" max="6665" width="4.44140625" style="2" customWidth="1"/>
    <col min="6666" max="6666" width="16.109375" style="2" customWidth="1"/>
    <col min="6667" max="6667" width="9" style="2" customWidth="1"/>
    <col min="6668" max="6676" width="0" style="2" hidden="1" customWidth="1"/>
    <col min="6677" max="6912" width="9" style="2"/>
    <col min="6913" max="6913" width="5.77734375" style="2" customWidth="1"/>
    <col min="6914" max="6914" width="16.109375" style="2" customWidth="1"/>
    <col min="6915" max="6915" width="5.77734375" style="2" customWidth="1"/>
    <col min="6916" max="6916" width="16.109375" style="2" customWidth="1"/>
    <col min="6917" max="6917" width="5.77734375" style="2" customWidth="1"/>
    <col min="6918" max="6918" width="16.109375" style="2" customWidth="1"/>
    <col min="6919" max="6919" width="5.77734375" style="2" customWidth="1"/>
    <col min="6920" max="6920" width="16.109375" style="2" customWidth="1"/>
    <col min="6921" max="6921" width="4.44140625" style="2" customWidth="1"/>
    <col min="6922" max="6922" width="16.109375" style="2" customWidth="1"/>
    <col min="6923" max="6923" width="9" style="2" customWidth="1"/>
    <col min="6924" max="6932" width="0" style="2" hidden="1" customWidth="1"/>
    <col min="6933" max="7168" width="9" style="2"/>
    <col min="7169" max="7169" width="5.77734375" style="2" customWidth="1"/>
    <col min="7170" max="7170" width="16.109375" style="2" customWidth="1"/>
    <col min="7171" max="7171" width="5.77734375" style="2" customWidth="1"/>
    <col min="7172" max="7172" width="16.109375" style="2" customWidth="1"/>
    <col min="7173" max="7173" width="5.77734375" style="2" customWidth="1"/>
    <col min="7174" max="7174" width="16.109375" style="2" customWidth="1"/>
    <col min="7175" max="7175" width="5.77734375" style="2" customWidth="1"/>
    <col min="7176" max="7176" width="16.109375" style="2" customWidth="1"/>
    <col min="7177" max="7177" width="4.44140625" style="2" customWidth="1"/>
    <col min="7178" max="7178" width="16.109375" style="2" customWidth="1"/>
    <col min="7179" max="7179" width="9" style="2" customWidth="1"/>
    <col min="7180" max="7188" width="0" style="2" hidden="1" customWidth="1"/>
    <col min="7189" max="7424" width="9" style="2"/>
    <col min="7425" max="7425" width="5.77734375" style="2" customWidth="1"/>
    <col min="7426" max="7426" width="16.109375" style="2" customWidth="1"/>
    <col min="7427" max="7427" width="5.77734375" style="2" customWidth="1"/>
    <col min="7428" max="7428" width="16.109375" style="2" customWidth="1"/>
    <col min="7429" max="7429" width="5.77734375" style="2" customWidth="1"/>
    <col min="7430" max="7430" width="16.109375" style="2" customWidth="1"/>
    <col min="7431" max="7431" width="5.77734375" style="2" customWidth="1"/>
    <col min="7432" max="7432" width="16.109375" style="2" customWidth="1"/>
    <col min="7433" max="7433" width="4.44140625" style="2" customWidth="1"/>
    <col min="7434" max="7434" width="16.109375" style="2" customWidth="1"/>
    <col min="7435" max="7435" width="9" style="2" customWidth="1"/>
    <col min="7436" max="7444" width="0" style="2" hidden="1" customWidth="1"/>
    <col min="7445" max="7680" width="9" style="2"/>
    <col min="7681" max="7681" width="5.77734375" style="2" customWidth="1"/>
    <col min="7682" max="7682" width="16.109375" style="2" customWidth="1"/>
    <col min="7683" max="7683" width="5.77734375" style="2" customWidth="1"/>
    <col min="7684" max="7684" width="16.109375" style="2" customWidth="1"/>
    <col min="7685" max="7685" width="5.77734375" style="2" customWidth="1"/>
    <col min="7686" max="7686" width="16.109375" style="2" customWidth="1"/>
    <col min="7687" max="7687" width="5.77734375" style="2" customWidth="1"/>
    <col min="7688" max="7688" width="16.109375" style="2" customWidth="1"/>
    <col min="7689" max="7689" width="4.44140625" style="2" customWidth="1"/>
    <col min="7690" max="7690" width="16.109375" style="2" customWidth="1"/>
    <col min="7691" max="7691" width="9" style="2" customWidth="1"/>
    <col min="7692" max="7700" width="0" style="2" hidden="1" customWidth="1"/>
    <col min="7701" max="7936" width="9" style="2"/>
    <col min="7937" max="7937" width="5.77734375" style="2" customWidth="1"/>
    <col min="7938" max="7938" width="16.109375" style="2" customWidth="1"/>
    <col min="7939" max="7939" width="5.77734375" style="2" customWidth="1"/>
    <col min="7940" max="7940" width="16.109375" style="2" customWidth="1"/>
    <col min="7941" max="7941" width="5.77734375" style="2" customWidth="1"/>
    <col min="7942" max="7942" width="16.109375" style="2" customWidth="1"/>
    <col min="7943" max="7943" width="5.77734375" style="2" customWidth="1"/>
    <col min="7944" max="7944" width="16.109375" style="2" customWidth="1"/>
    <col min="7945" max="7945" width="4.44140625" style="2" customWidth="1"/>
    <col min="7946" max="7946" width="16.109375" style="2" customWidth="1"/>
    <col min="7947" max="7947" width="9" style="2" customWidth="1"/>
    <col min="7948" max="7956" width="0" style="2" hidden="1" customWidth="1"/>
    <col min="7957" max="8192" width="9" style="2"/>
    <col min="8193" max="8193" width="5.77734375" style="2" customWidth="1"/>
    <col min="8194" max="8194" width="16.109375" style="2" customWidth="1"/>
    <col min="8195" max="8195" width="5.77734375" style="2" customWidth="1"/>
    <col min="8196" max="8196" width="16.109375" style="2" customWidth="1"/>
    <col min="8197" max="8197" width="5.77734375" style="2" customWidth="1"/>
    <col min="8198" max="8198" width="16.109375" style="2" customWidth="1"/>
    <col min="8199" max="8199" width="5.77734375" style="2" customWidth="1"/>
    <col min="8200" max="8200" width="16.109375" style="2" customWidth="1"/>
    <col min="8201" max="8201" width="4.44140625" style="2" customWidth="1"/>
    <col min="8202" max="8202" width="16.109375" style="2" customWidth="1"/>
    <col min="8203" max="8203" width="9" style="2" customWidth="1"/>
    <col min="8204" max="8212" width="0" style="2" hidden="1" customWidth="1"/>
    <col min="8213" max="8448" width="9" style="2"/>
    <col min="8449" max="8449" width="5.77734375" style="2" customWidth="1"/>
    <col min="8450" max="8450" width="16.109375" style="2" customWidth="1"/>
    <col min="8451" max="8451" width="5.77734375" style="2" customWidth="1"/>
    <col min="8452" max="8452" width="16.109375" style="2" customWidth="1"/>
    <col min="8453" max="8453" width="5.77734375" style="2" customWidth="1"/>
    <col min="8454" max="8454" width="16.109375" style="2" customWidth="1"/>
    <col min="8455" max="8455" width="5.77734375" style="2" customWidth="1"/>
    <col min="8456" max="8456" width="16.109375" style="2" customWidth="1"/>
    <col min="8457" max="8457" width="4.44140625" style="2" customWidth="1"/>
    <col min="8458" max="8458" width="16.109375" style="2" customWidth="1"/>
    <col min="8459" max="8459" width="9" style="2" customWidth="1"/>
    <col min="8460" max="8468" width="0" style="2" hidden="1" customWidth="1"/>
    <col min="8469" max="8704" width="9" style="2"/>
    <col min="8705" max="8705" width="5.77734375" style="2" customWidth="1"/>
    <col min="8706" max="8706" width="16.109375" style="2" customWidth="1"/>
    <col min="8707" max="8707" width="5.77734375" style="2" customWidth="1"/>
    <col min="8708" max="8708" width="16.109375" style="2" customWidth="1"/>
    <col min="8709" max="8709" width="5.77734375" style="2" customWidth="1"/>
    <col min="8710" max="8710" width="16.109375" style="2" customWidth="1"/>
    <col min="8711" max="8711" width="5.77734375" style="2" customWidth="1"/>
    <col min="8712" max="8712" width="16.109375" style="2" customWidth="1"/>
    <col min="8713" max="8713" width="4.44140625" style="2" customWidth="1"/>
    <col min="8714" max="8714" width="16.109375" style="2" customWidth="1"/>
    <col min="8715" max="8715" width="9" style="2" customWidth="1"/>
    <col min="8716" max="8724" width="0" style="2" hidden="1" customWidth="1"/>
    <col min="8725" max="8960" width="9" style="2"/>
    <col min="8961" max="8961" width="5.77734375" style="2" customWidth="1"/>
    <col min="8962" max="8962" width="16.109375" style="2" customWidth="1"/>
    <col min="8963" max="8963" width="5.77734375" style="2" customWidth="1"/>
    <col min="8964" max="8964" width="16.109375" style="2" customWidth="1"/>
    <col min="8965" max="8965" width="5.77734375" style="2" customWidth="1"/>
    <col min="8966" max="8966" width="16.109375" style="2" customWidth="1"/>
    <col min="8967" max="8967" width="5.77734375" style="2" customWidth="1"/>
    <col min="8968" max="8968" width="16.109375" style="2" customWidth="1"/>
    <col min="8969" max="8969" width="4.44140625" style="2" customWidth="1"/>
    <col min="8970" max="8970" width="16.109375" style="2" customWidth="1"/>
    <col min="8971" max="8971" width="9" style="2" customWidth="1"/>
    <col min="8972" max="8980" width="0" style="2" hidden="1" customWidth="1"/>
    <col min="8981" max="9216" width="9" style="2"/>
    <col min="9217" max="9217" width="5.77734375" style="2" customWidth="1"/>
    <col min="9218" max="9218" width="16.109375" style="2" customWidth="1"/>
    <col min="9219" max="9219" width="5.77734375" style="2" customWidth="1"/>
    <col min="9220" max="9220" width="16.109375" style="2" customWidth="1"/>
    <col min="9221" max="9221" width="5.77734375" style="2" customWidth="1"/>
    <col min="9222" max="9222" width="16.109375" style="2" customWidth="1"/>
    <col min="9223" max="9223" width="5.77734375" style="2" customWidth="1"/>
    <col min="9224" max="9224" width="16.109375" style="2" customWidth="1"/>
    <col min="9225" max="9225" width="4.44140625" style="2" customWidth="1"/>
    <col min="9226" max="9226" width="16.109375" style="2" customWidth="1"/>
    <col min="9227" max="9227" width="9" style="2" customWidth="1"/>
    <col min="9228" max="9236" width="0" style="2" hidden="1" customWidth="1"/>
    <col min="9237" max="9472" width="9" style="2"/>
    <col min="9473" max="9473" width="5.77734375" style="2" customWidth="1"/>
    <col min="9474" max="9474" width="16.109375" style="2" customWidth="1"/>
    <col min="9475" max="9475" width="5.77734375" style="2" customWidth="1"/>
    <col min="9476" max="9476" width="16.109375" style="2" customWidth="1"/>
    <col min="9477" max="9477" width="5.77734375" style="2" customWidth="1"/>
    <col min="9478" max="9478" width="16.109375" style="2" customWidth="1"/>
    <col min="9479" max="9479" width="5.77734375" style="2" customWidth="1"/>
    <col min="9480" max="9480" width="16.109375" style="2" customWidth="1"/>
    <col min="9481" max="9481" width="4.44140625" style="2" customWidth="1"/>
    <col min="9482" max="9482" width="16.109375" style="2" customWidth="1"/>
    <col min="9483" max="9483" width="9" style="2" customWidth="1"/>
    <col min="9484" max="9492" width="0" style="2" hidden="1" customWidth="1"/>
    <col min="9493" max="9728" width="9" style="2"/>
    <col min="9729" max="9729" width="5.77734375" style="2" customWidth="1"/>
    <col min="9730" max="9730" width="16.109375" style="2" customWidth="1"/>
    <col min="9731" max="9731" width="5.77734375" style="2" customWidth="1"/>
    <col min="9732" max="9732" width="16.109375" style="2" customWidth="1"/>
    <col min="9733" max="9733" width="5.77734375" style="2" customWidth="1"/>
    <col min="9734" max="9734" width="16.109375" style="2" customWidth="1"/>
    <col min="9735" max="9735" width="5.77734375" style="2" customWidth="1"/>
    <col min="9736" max="9736" width="16.109375" style="2" customWidth="1"/>
    <col min="9737" max="9737" width="4.44140625" style="2" customWidth="1"/>
    <col min="9738" max="9738" width="16.109375" style="2" customWidth="1"/>
    <col min="9739" max="9739" width="9" style="2" customWidth="1"/>
    <col min="9740" max="9748" width="0" style="2" hidden="1" customWidth="1"/>
    <col min="9749" max="9984" width="9" style="2"/>
    <col min="9985" max="9985" width="5.77734375" style="2" customWidth="1"/>
    <col min="9986" max="9986" width="16.109375" style="2" customWidth="1"/>
    <col min="9987" max="9987" width="5.77734375" style="2" customWidth="1"/>
    <col min="9988" max="9988" width="16.109375" style="2" customWidth="1"/>
    <col min="9989" max="9989" width="5.77734375" style="2" customWidth="1"/>
    <col min="9990" max="9990" width="16.109375" style="2" customWidth="1"/>
    <col min="9991" max="9991" width="5.77734375" style="2" customWidth="1"/>
    <col min="9992" max="9992" width="16.109375" style="2" customWidth="1"/>
    <col min="9993" max="9993" width="4.44140625" style="2" customWidth="1"/>
    <col min="9994" max="9994" width="16.109375" style="2" customWidth="1"/>
    <col min="9995" max="9995" width="9" style="2" customWidth="1"/>
    <col min="9996" max="10004" width="0" style="2" hidden="1" customWidth="1"/>
    <col min="10005" max="10240" width="9" style="2"/>
    <col min="10241" max="10241" width="5.77734375" style="2" customWidth="1"/>
    <col min="10242" max="10242" width="16.109375" style="2" customWidth="1"/>
    <col min="10243" max="10243" width="5.77734375" style="2" customWidth="1"/>
    <col min="10244" max="10244" width="16.109375" style="2" customWidth="1"/>
    <col min="10245" max="10245" width="5.77734375" style="2" customWidth="1"/>
    <col min="10246" max="10246" width="16.109375" style="2" customWidth="1"/>
    <col min="10247" max="10247" width="5.77734375" style="2" customWidth="1"/>
    <col min="10248" max="10248" width="16.109375" style="2" customWidth="1"/>
    <col min="10249" max="10249" width="4.44140625" style="2" customWidth="1"/>
    <col min="10250" max="10250" width="16.109375" style="2" customWidth="1"/>
    <col min="10251" max="10251" width="9" style="2" customWidth="1"/>
    <col min="10252" max="10260" width="0" style="2" hidden="1" customWidth="1"/>
    <col min="10261" max="10496" width="9" style="2"/>
    <col min="10497" max="10497" width="5.77734375" style="2" customWidth="1"/>
    <col min="10498" max="10498" width="16.109375" style="2" customWidth="1"/>
    <col min="10499" max="10499" width="5.77734375" style="2" customWidth="1"/>
    <col min="10500" max="10500" width="16.109375" style="2" customWidth="1"/>
    <col min="10501" max="10501" width="5.77734375" style="2" customWidth="1"/>
    <col min="10502" max="10502" width="16.109375" style="2" customWidth="1"/>
    <col min="10503" max="10503" width="5.77734375" style="2" customWidth="1"/>
    <col min="10504" max="10504" width="16.109375" style="2" customWidth="1"/>
    <col min="10505" max="10505" width="4.44140625" style="2" customWidth="1"/>
    <col min="10506" max="10506" width="16.109375" style="2" customWidth="1"/>
    <col min="10507" max="10507" width="9" style="2" customWidth="1"/>
    <col min="10508" max="10516" width="0" style="2" hidden="1" customWidth="1"/>
    <col min="10517" max="10752" width="9" style="2"/>
    <col min="10753" max="10753" width="5.77734375" style="2" customWidth="1"/>
    <col min="10754" max="10754" width="16.109375" style="2" customWidth="1"/>
    <col min="10755" max="10755" width="5.77734375" style="2" customWidth="1"/>
    <col min="10756" max="10756" width="16.109375" style="2" customWidth="1"/>
    <col min="10757" max="10757" width="5.77734375" style="2" customWidth="1"/>
    <col min="10758" max="10758" width="16.109375" style="2" customWidth="1"/>
    <col min="10759" max="10759" width="5.77734375" style="2" customWidth="1"/>
    <col min="10760" max="10760" width="16.109375" style="2" customWidth="1"/>
    <col min="10761" max="10761" width="4.44140625" style="2" customWidth="1"/>
    <col min="10762" max="10762" width="16.109375" style="2" customWidth="1"/>
    <col min="10763" max="10763" width="9" style="2" customWidth="1"/>
    <col min="10764" max="10772" width="0" style="2" hidden="1" customWidth="1"/>
    <col min="10773" max="11008" width="9" style="2"/>
    <col min="11009" max="11009" width="5.77734375" style="2" customWidth="1"/>
    <col min="11010" max="11010" width="16.109375" style="2" customWidth="1"/>
    <col min="11011" max="11011" width="5.77734375" style="2" customWidth="1"/>
    <col min="11012" max="11012" width="16.109375" style="2" customWidth="1"/>
    <col min="11013" max="11013" width="5.77734375" style="2" customWidth="1"/>
    <col min="11014" max="11014" width="16.109375" style="2" customWidth="1"/>
    <col min="11015" max="11015" width="5.77734375" style="2" customWidth="1"/>
    <col min="11016" max="11016" width="16.109375" style="2" customWidth="1"/>
    <col min="11017" max="11017" width="4.44140625" style="2" customWidth="1"/>
    <col min="11018" max="11018" width="16.109375" style="2" customWidth="1"/>
    <col min="11019" max="11019" width="9" style="2" customWidth="1"/>
    <col min="11020" max="11028" width="0" style="2" hidden="1" customWidth="1"/>
    <col min="11029" max="11264" width="9" style="2"/>
    <col min="11265" max="11265" width="5.77734375" style="2" customWidth="1"/>
    <col min="11266" max="11266" width="16.109375" style="2" customWidth="1"/>
    <col min="11267" max="11267" width="5.77734375" style="2" customWidth="1"/>
    <col min="11268" max="11268" width="16.109375" style="2" customWidth="1"/>
    <col min="11269" max="11269" width="5.77734375" style="2" customWidth="1"/>
    <col min="11270" max="11270" width="16.109375" style="2" customWidth="1"/>
    <col min="11271" max="11271" width="5.77734375" style="2" customWidth="1"/>
    <col min="11272" max="11272" width="16.109375" style="2" customWidth="1"/>
    <col min="11273" max="11273" width="4.44140625" style="2" customWidth="1"/>
    <col min="11274" max="11274" width="16.109375" style="2" customWidth="1"/>
    <col min="11275" max="11275" width="9" style="2" customWidth="1"/>
    <col min="11276" max="11284" width="0" style="2" hidden="1" customWidth="1"/>
    <col min="11285" max="11520" width="9" style="2"/>
    <col min="11521" max="11521" width="5.77734375" style="2" customWidth="1"/>
    <col min="11522" max="11522" width="16.109375" style="2" customWidth="1"/>
    <col min="11523" max="11523" width="5.77734375" style="2" customWidth="1"/>
    <col min="11524" max="11524" width="16.109375" style="2" customWidth="1"/>
    <col min="11525" max="11525" width="5.77734375" style="2" customWidth="1"/>
    <col min="11526" max="11526" width="16.109375" style="2" customWidth="1"/>
    <col min="11527" max="11527" width="5.77734375" style="2" customWidth="1"/>
    <col min="11528" max="11528" width="16.109375" style="2" customWidth="1"/>
    <col min="11529" max="11529" width="4.44140625" style="2" customWidth="1"/>
    <col min="11530" max="11530" width="16.109375" style="2" customWidth="1"/>
    <col min="11531" max="11531" width="9" style="2" customWidth="1"/>
    <col min="11532" max="11540" width="0" style="2" hidden="1" customWidth="1"/>
    <col min="11541" max="11776" width="9" style="2"/>
    <col min="11777" max="11777" width="5.77734375" style="2" customWidth="1"/>
    <col min="11778" max="11778" width="16.109375" style="2" customWidth="1"/>
    <col min="11779" max="11779" width="5.77734375" style="2" customWidth="1"/>
    <col min="11780" max="11780" width="16.109375" style="2" customWidth="1"/>
    <col min="11781" max="11781" width="5.77734375" style="2" customWidth="1"/>
    <col min="11782" max="11782" width="16.109375" style="2" customWidth="1"/>
    <col min="11783" max="11783" width="5.77734375" style="2" customWidth="1"/>
    <col min="11784" max="11784" width="16.109375" style="2" customWidth="1"/>
    <col min="11785" max="11785" width="4.44140625" style="2" customWidth="1"/>
    <col min="11786" max="11786" width="16.109375" style="2" customWidth="1"/>
    <col min="11787" max="11787" width="9" style="2" customWidth="1"/>
    <col min="11788" max="11796" width="0" style="2" hidden="1" customWidth="1"/>
    <col min="11797" max="12032" width="9" style="2"/>
    <col min="12033" max="12033" width="5.77734375" style="2" customWidth="1"/>
    <col min="12034" max="12034" width="16.109375" style="2" customWidth="1"/>
    <col min="12035" max="12035" width="5.77734375" style="2" customWidth="1"/>
    <col min="12036" max="12036" width="16.109375" style="2" customWidth="1"/>
    <col min="12037" max="12037" width="5.77734375" style="2" customWidth="1"/>
    <col min="12038" max="12038" width="16.109375" style="2" customWidth="1"/>
    <col min="12039" max="12039" width="5.77734375" style="2" customWidth="1"/>
    <col min="12040" max="12040" width="16.109375" style="2" customWidth="1"/>
    <col min="12041" max="12041" width="4.44140625" style="2" customWidth="1"/>
    <col min="12042" max="12042" width="16.109375" style="2" customWidth="1"/>
    <col min="12043" max="12043" width="9" style="2" customWidth="1"/>
    <col min="12044" max="12052" width="0" style="2" hidden="1" customWidth="1"/>
    <col min="12053" max="12288" width="9" style="2"/>
    <col min="12289" max="12289" width="5.77734375" style="2" customWidth="1"/>
    <col min="12290" max="12290" width="16.109375" style="2" customWidth="1"/>
    <col min="12291" max="12291" width="5.77734375" style="2" customWidth="1"/>
    <col min="12292" max="12292" width="16.109375" style="2" customWidth="1"/>
    <col min="12293" max="12293" width="5.77734375" style="2" customWidth="1"/>
    <col min="12294" max="12294" width="16.109375" style="2" customWidth="1"/>
    <col min="12295" max="12295" width="5.77734375" style="2" customWidth="1"/>
    <col min="12296" max="12296" width="16.109375" style="2" customWidth="1"/>
    <col min="12297" max="12297" width="4.44140625" style="2" customWidth="1"/>
    <col min="12298" max="12298" width="16.109375" style="2" customWidth="1"/>
    <col min="12299" max="12299" width="9" style="2" customWidth="1"/>
    <col min="12300" max="12308" width="0" style="2" hidden="1" customWidth="1"/>
    <col min="12309" max="12544" width="9" style="2"/>
    <col min="12545" max="12545" width="5.77734375" style="2" customWidth="1"/>
    <col min="12546" max="12546" width="16.109375" style="2" customWidth="1"/>
    <col min="12547" max="12547" width="5.77734375" style="2" customWidth="1"/>
    <col min="12548" max="12548" width="16.109375" style="2" customWidth="1"/>
    <col min="12549" max="12549" width="5.77734375" style="2" customWidth="1"/>
    <col min="12550" max="12550" width="16.109375" style="2" customWidth="1"/>
    <col min="12551" max="12551" width="5.77734375" style="2" customWidth="1"/>
    <col min="12552" max="12552" width="16.109375" style="2" customWidth="1"/>
    <col min="12553" max="12553" width="4.44140625" style="2" customWidth="1"/>
    <col min="12554" max="12554" width="16.109375" style="2" customWidth="1"/>
    <col min="12555" max="12555" width="9" style="2" customWidth="1"/>
    <col min="12556" max="12564" width="0" style="2" hidden="1" customWidth="1"/>
    <col min="12565" max="12800" width="9" style="2"/>
    <col min="12801" max="12801" width="5.77734375" style="2" customWidth="1"/>
    <col min="12802" max="12802" width="16.109375" style="2" customWidth="1"/>
    <col min="12803" max="12803" width="5.77734375" style="2" customWidth="1"/>
    <col min="12804" max="12804" width="16.109375" style="2" customWidth="1"/>
    <col min="12805" max="12805" width="5.77734375" style="2" customWidth="1"/>
    <col min="12806" max="12806" width="16.109375" style="2" customWidth="1"/>
    <col min="12807" max="12807" width="5.77734375" style="2" customWidth="1"/>
    <col min="12808" max="12808" width="16.109375" style="2" customWidth="1"/>
    <col min="12809" max="12809" width="4.44140625" style="2" customWidth="1"/>
    <col min="12810" max="12810" width="16.109375" style="2" customWidth="1"/>
    <col min="12811" max="12811" width="9" style="2" customWidth="1"/>
    <col min="12812" max="12820" width="0" style="2" hidden="1" customWidth="1"/>
    <col min="12821" max="13056" width="9" style="2"/>
    <col min="13057" max="13057" width="5.77734375" style="2" customWidth="1"/>
    <col min="13058" max="13058" width="16.109375" style="2" customWidth="1"/>
    <col min="13059" max="13059" width="5.77734375" style="2" customWidth="1"/>
    <col min="13060" max="13060" width="16.109375" style="2" customWidth="1"/>
    <col min="13061" max="13061" width="5.77734375" style="2" customWidth="1"/>
    <col min="13062" max="13062" width="16.109375" style="2" customWidth="1"/>
    <col min="13063" max="13063" width="5.77734375" style="2" customWidth="1"/>
    <col min="13064" max="13064" width="16.109375" style="2" customWidth="1"/>
    <col min="13065" max="13065" width="4.44140625" style="2" customWidth="1"/>
    <col min="13066" max="13066" width="16.109375" style="2" customWidth="1"/>
    <col min="13067" max="13067" width="9" style="2" customWidth="1"/>
    <col min="13068" max="13076" width="0" style="2" hidden="1" customWidth="1"/>
    <col min="13077" max="13312" width="9" style="2"/>
    <col min="13313" max="13313" width="5.77734375" style="2" customWidth="1"/>
    <col min="13314" max="13314" width="16.109375" style="2" customWidth="1"/>
    <col min="13315" max="13315" width="5.77734375" style="2" customWidth="1"/>
    <col min="13316" max="13316" width="16.109375" style="2" customWidth="1"/>
    <col min="13317" max="13317" width="5.77734375" style="2" customWidth="1"/>
    <col min="13318" max="13318" width="16.109375" style="2" customWidth="1"/>
    <col min="13319" max="13319" width="5.77734375" style="2" customWidth="1"/>
    <col min="13320" max="13320" width="16.109375" style="2" customWidth="1"/>
    <col min="13321" max="13321" width="4.44140625" style="2" customWidth="1"/>
    <col min="13322" max="13322" width="16.109375" style="2" customWidth="1"/>
    <col min="13323" max="13323" width="9" style="2" customWidth="1"/>
    <col min="13324" max="13332" width="0" style="2" hidden="1" customWidth="1"/>
    <col min="13333" max="13568" width="9" style="2"/>
    <col min="13569" max="13569" width="5.77734375" style="2" customWidth="1"/>
    <col min="13570" max="13570" width="16.109375" style="2" customWidth="1"/>
    <col min="13571" max="13571" width="5.77734375" style="2" customWidth="1"/>
    <col min="13572" max="13572" width="16.109375" style="2" customWidth="1"/>
    <col min="13573" max="13573" width="5.77734375" style="2" customWidth="1"/>
    <col min="13574" max="13574" width="16.109375" style="2" customWidth="1"/>
    <col min="13575" max="13575" width="5.77734375" style="2" customWidth="1"/>
    <col min="13576" max="13576" width="16.109375" style="2" customWidth="1"/>
    <col min="13577" max="13577" width="4.44140625" style="2" customWidth="1"/>
    <col min="13578" max="13578" width="16.109375" style="2" customWidth="1"/>
    <col min="13579" max="13579" width="9" style="2" customWidth="1"/>
    <col min="13580" max="13588" width="0" style="2" hidden="1" customWidth="1"/>
    <col min="13589" max="13824" width="9" style="2"/>
    <col min="13825" max="13825" width="5.77734375" style="2" customWidth="1"/>
    <col min="13826" max="13826" width="16.109375" style="2" customWidth="1"/>
    <col min="13827" max="13827" width="5.77734375" style="2" customWidth="1"/>
    <col min="13828" max="13828" width="16.109375" style="2" customWidth="1"/>
    <col min="13829" max="13829" width="5.77734375" style="2" customWidth="1"/>
    <col min="13830" max="13830" width="16.109375" style="2" customWidth="1"/>
    <col min="13831" max="13831" width="5.77734375" style="2" customWidth="1"/>
    <col min="13832" max="13832" width="16.109375" style="2" customWidth="1"/>
    <col min="13833" max="13833" width="4.44140625" style="2" customWidth="1"/>
    <col min="13834" max="13834" width="16.109375" style="2" customWidth="1"/>
    <col min="13835" max="13835" width="9" style="2" customWidth="1"/>
    <col min="13836" max="13844" width="0" style="2" hidden="1" customWidth="1"/>
    <col min="13845" max="14080" width="9" style="2"/>
    <col min="14081" max="14081" width="5.77734375" style="2" customWidth="1"/>
    <col min="14082" max="14082" width="16.109375" style="2" customWidth="1"/>
    <col min="14083" max="14083" width="5.77734375" style="2" customWidth="1"/>
    <col min="14084" max="14084" width="16.109375" style="2" customWidth="1"/>
    <col min="14085" max="14085" width="5.77734375" style="2" customWidth="1"/>
    <col min="14086" max="14086" width="16.109375" style="2" customWidth="1"/>
    <col min="14087" max="14087" width="5.77734375" style="2" customWidth="1"/>
    <col min="14088" max="14088" width="16.109375" style="2" customWidth="1"/>
    <col min="14089" max="14089" width="4.44140625" style="2" customWidth="1"/>
    <col min="14090" max="14090" width="16.109375" style="2" customWidth="1"/>
    <col min="14091" max="14091" width="9" style="2" customWidth="1"/>
    <col min="14092" max="14100" width="0" style="2" hidden="1" customWidth="1"/>
    <col min="14101" max="14336" width="9" style="2"/>
    <col min="14337" max="14337" width="5.77734375" style="2" customWidth="1"/>
    <col min="14338" max="14338" width="16.109375" style="2" customWidth="1"/>
    <col min="14339" max="14339" width="5.77734375" style="2" customWidth="1"/>
    <col min="14340" max="14340" width="16.109375" style="2" customWidth="1"/>
    <col min="14341" max="14341" width="5.77734375" style="2" customWidth="1"/>
    <col min="14342" max="14342" width="16.109375" style="2" customWidth="1"/>
    <col min="14343" max="14343" width="5.77734375" style="2" customWidth="1"/>
    <col min="14344" max="14344" width="16.109375" style="2" customWidth="1"/>
    <col min="14345" max="14345" width="4.44140625" style="2" customWidth="1"/>
    <col min="14346" max="14346" width="16.109375" style="2" customWidth="1"/>
    <col min="14347" max="14347" width="9" style="2" customWidth="1"/>
    <col min="14348" max="14356" width="0" style="2" hidden="1" customWidth="1"/>
    <col min="14357" max="14592" width="9" style="2"/>
    <col min="14593" max="14593" width="5.77734375" style="2" customWidth="1"/>
    <col min="14594" max="14594" width="16.109375" style="2" customWidth="1"/>
    <col min="14595" max="14595" width="5.77734375" style="2" customWidth="1"/>
    <col min="14596" max="14596" width="16.109375" style="2" customWidth="1"/>
    <col min="14597" max="14597" width="5.77734375" style="2" customWidth="1"/>
    <col min="14598" max="14598" width="16.109375" style="2" customWidth="1"/>
    <col min="14599" max="14599" width="5.77734375" style="2" customWidth="1"/>
    <col min="14600" max="14600" width="16.109375" style="2" customWidth="1"/>
    <col min="14601" max="14601" width="4.44140625" style="2" customWidth="1"/>
    <col min="14602" max="14602" width="16.109375" style="2" customWidth="1"/>
    <col min="14603" max="14603" width="9" style="2" customWidth="1"/>
    <col min="14604" max="14612" width="0" style="2" hidden="1" customWidth="1"/>
    <col min="14613" max="14848" width="9" style="2"/>
    <col min="14849" max="14849" width="5.77734375" style="2" customWidth="1"/>
    <col min="14850" max="14850" width="16.109375" style="2" customWidth="1"/>
    <col min="14851" max="14851" width="5.77734375" style="2" customWidth="1"/>
    <col min="14852" max="14852" width="16.109375" style="2" customWidth="1"/>
    <col min="14853" max="14853" width="5.77734375" style="2" customWidth="1"/>
    <col min="14854" max="14854" width="16.109375" style="2" customWidth="1"/>
    <col min="14855" max="14855" width="5.77734375" style="2" customWidth="1"/>
    <col min="14856" max="14856" width="16.109375" style="2" customWidth="1"/>
    <col min="14857" max="14857" width="4.44140625" style="2" customWidth="1"/>
    <col min="14858" max="14858" width="16.109375" style="2" customWidth="1"/>
    <col min="14859" max="14859" width="9" style="2" customWidth="1"/>
    <col min="14860" max="14868" width="0" style="2" hidden="1" customWidth="1"/>
    <col min="14869" max="15104" width="9" style="2"/>
    <col min="15105" max="15105" width="5.77734375" style="2" customWidth="1"/>
    <col min="15106" max="15106" width="16.109375" style="2" customWidth="1"/>
    <col min="15107" max="15107" width="5.77734375" style="2" customWidth="1"/>
    <col min="15108" max="15108" width="16.109375" style="2" customWidth="1"/>
    <col min="15109" max="15109" width="5.77734375" style="2" customWidth="1"/>
    <col min="15110" max="15110" width="16.109375" style="2" customWidth="1"/>
    <col min="15111" max="15111" width="5.77734375" style="2" customWidth="1"/>
    <col min="15112" max="15112" width="16.109375" style="2" customWidth="1"/>
    <col min="15113" max="15113" width="4.44140625" style="2" customWidth="1"/>
    <col min="15114" max="15114" width="16.109375" style="2" customWidth="1"/>
    <col min="15115" max="15115" width="9" style="2" customWidth="1"/>
    <col min="15116" max="15124" width="0" style="2" hidden="1" customWidth="1"/>
    <col min="15125" max="15360" width="9" style="2"/>
    <col min="15361" max="15361" width="5.77734375" style="2" customWidth="1"/>
    <col min="15362" max="15362" width="16.109375" style="2" customWidth="1"/>
    <col min="15363" max="15363" width="5.77734375" style="2" customWidth="1"/>
    <col min="15364" max="15364" width="16.109375" style="2" customWidth="1"/>
    <col min="15365" max="15365" width="5.77734375" style="2" customWidth="1"/>
    <col min="15366" max="15366" width="16.109375" style="2" customWidth="1"/>
    <col min="15367" max="15367" width="5.77734375" style="2" customWidth="1"/>
    <col min="15368" max="15368" width="16.109375" style="2" customWidth="1"/>
    <col min="15369" max="15369" width="4.44140625" style="2" customWidth="1"/>
    <col min="15370" max="15370" width="16.109375" style="2" customWidth="1"/>
    <col min="15371" max="15371" width="9" style="2" customWidth="1"/>
    <col min="15372" max="15380" width="0" style="2" hidden="1" customWidth="1"/>
    <col min="15381" max="15616" width="9" style="2"/>
    <col min="15617" max="15617" width="5.77734375" style="2" customWidth="1"/>
    <col min="15618" max="15618" width="16.109375" style="2" customWidth="1"/>
    <col min="15619" max="15619" width="5.77734375" style="2" customWidth="1"/>
    <col min="15620" max="15620" width="16.109375" style="2" customWidth="1"/>
    <col min="15621" max="15621" width="5.77734375" style="2" customWidth="1"/>
    <col min="15622" max="15622" width="16.109375" style="2" customWidth="1"/>
    <col min="15623" max="15623" width="5.77734375" style="2" customWidth="1"/>
    <col min="15624" max="15624" width="16.109375" style="2" customWidth="1"/>
    <col min="15625" max="15625" width="4.44140625" style="2" customWidth="1"/>
    <col min="15626" max="15626" width="16.109375" style="2" customWidth="1"/>
    <col min="15627" max="15627" width="9" style="2" customWidth="1"/>
    <col min="15628" max="15636" width="0" style="2" hidden="1" customWidth="1"/>
    <col min="15637" max="15872" width="9" style="2"/>
    <col min="15873" max="15873" width="5.77734375" style="2" customWidth="1"/>
    <col min="15874" max="15874" width="16.109375" style="2" customWidth="1"/>
    <col min="15875" max="15875" width="5.77734375" style="2" customWidth="1"/>
    <col min="15876" max="15876" width="16.109375" style="2" customWidth="1"/>
    <col min="15877" max="15877" width="5.77734375" style="2" customWidth="1"/>
    <col min="15878" max="15878" width="16.109375" style="2" customWidth="1"/>
    <col min="15879" max="15879" width="5.77734375" style="2" customWidth="1"/>
    <col min="15880" max="15880" width="16.109375" style="2" customWidth="1"/>
    <col min="15881" max="15881" width="4.44140625" style="2" customWidth="1"/>
    <col min="15882" max="15882" width="16.109375" style="2" customWidth="1"/>
    <col min="15883" max="15883" width="9" style="2" customWidth="1"/>
    <col min="15884" max="15892" width="0" style="2" hidden="1" customWidth="1"/>
    <col min="15893" max="16128" width="9" style="2"/>
    <col min="16129" max="16129" width="5.77734375" style="2" customWidth="1"/>
    <col min="16130" max="16130" width="16.109375" style="2" customWidth="1"/>
    <col min="16131" max="16131" width="5.77734375" style="2" customWidth="1"/>
    <col min="16132" max="16132" width="16.109375" style="2" customWidth="1"/>
    <col min="16133" max="16133" width="5.77734375" style="2" customWidth="1"/>
    <col min="16134" max="16134" width="16.109375" style="2" customWidth="1"/>
    <col min="16135" max="16135" width="5.77734375" style="2" customWidth="1"/>
    <col min="16136" max="16136" width="16.109375" style="2" customWidth="1"/>
    <col min="16137" max="16137" width="4.44140625" style="2" customWidth="1"/>
    <col min="16138" max="16138" width="16.109375" style="2" customWidth="1"/>
    <col min="16139" max="16139" width="9" style="2" customWidth="1"/>
    <col min="16140" max="16148" width="0" style="2" hidden="1" customWidth="1"/>
    <col min="16149" max="16384" width="9" style="2"/>
  </cols>
  <sheetData>
    <row r="1" spans="1:28" ht="22.2" customHeight="1" thickBot="1">
      <c r="A1" s="8" t="s">
        <v>224</v>
      </c>
      <c r="D1" s="8" t="str">
        <f>注意事項!J2</f>
        <v>中学･クラブチーム用</v>
      </c>
      <c r="E1" s="247"/>
      <c r="G1" s="269" t="s">
        <v>680</v>
      </c>
    </row>
    <row r="2" spans="1:28" ht="34.200000000000003" customHeight="1" thickBot="1">
      <c r="B2" s="292" t="s">
        <v>675</v>
      </c>
      <c r="C2" s="293"/>
      <c r="D2" s="294"/>
      <c r="E2" s="295"/>
      <c r="F2" s="296"/>
      <c r="G2" s="297" t="s">
        <v>676</v>
      </c>
      <c r="H2" s="298"/>
      <c r="I2" s="298"/>
      <c r="J2" s="298"/>
      <c r="K2" s="298"/>
      <c r="L2" s="298"/>
      <c r="M2" s="298"/>
      <c r="N2" s="298"/>
      <c r="O2" s="298"/>
      <c r="P2" s="298"/>
      <c r="Q2" s="298"/>
      <c r="R2" s="298"/>
      <c r="S2" s="298"/>
      <c r="T2" s="298"/>
      <c r="U2" s="298"/>
      <c r="Y2" s="2">
        <f>D2</f>
        <v>0</v>
      </c>
    </row>
    <row r="3" spans="1:28" ht="24.6" customHeight="1" thickBot="1">
      <c r="A3" s="2">
        <v>1</v>
      </c>
      <c r="B3" s="325" t="s">
        <v>681</v>
      </c>
      <c r="C3" s="326"/>
      <c r="D3" s="311"/>
      <c r="E3" s="312"/>
      <c r="F3" s="313"/>
      <c r="G3" s="299" t="s">
        <v>679</v>
      </c>
      <c r="H3" s="300"/>
      <c r="I3" s="300"/>
      <c r="J3" s="300"/>
      <c r="K3" s="300"/>
      <c r="L3" s="300"/>
      <c r="M3" s="300"/>
      <c r="N3" s="300"/>
      <c r="O3" s="300"/>
      <c r="P3" s="300"/>
      <c r="Q3" s="300"/>
      <c r="R3" s="300"/>
      <c r="S3" s="300"/>
      <c r="T3" s="300"/>
      <c r="U3" s="300"/>
      <c r="V3" s="268"/>
      <c r="W3" s="268"/>
      <c r="X3" s="268">
        <v>1</v>
      </c>
      <c r="Y3" s="268" t="e">
        <f>VLOOKUP("*"&amp;$Y$2&amp;"*",中学!B2:F200,1,FALSE)</f>
        <v>#N/A</v>
      </c>
      <c r="Z3" s="268" t="e">
        <f>VLOOKUP("*"&amp;Y2&amp;"*",中学!B2:F197,5,FALSE)</f>
        <v>#N/A</v>
      </c>
      <c r="AA3" s="268"/>
      <c r="AB3" s="268"/>
    </row>
    <row r="4" spans="1:28" ht="27" customHeight="1">
      <c r="A4" s="2">
        <v>2</v>
      </c>
      <c r="B4" s="314" t="s">
        <v>225</v>
      </c>
      <c r="C4" s="315"/>
      <c r="D4" s="316" t="str">
        <f>IF(D3="","",VLOOKUP(D3,中学!B:C,2,0))</f>
        <v/>
      </c>
      <c r="E4" s="317"/>
      <c r="F4" s="318"/>
      <c r="G4" s="301" t="s">
        <v>682</v>
      </c>
      <c r="H4" s="302"/>
      <c r="I4" s="302"/>
      <c r="J4" s="302"/>
      <c r="K4" s="302"/>
      <c r="X4" s="2">
        <v>2</v>
      </c>
      <c r="Y4" s="2" t="e">
        <f ca="1">VLOOKUP("*"&amp;$Y$2&amp;"*",OFFSET(中学!$B$2:$F$197,Z3,0),1,FALSE)</f>
        <v>#N/A</v>
      </c>
      <c r="Z4" s="2" t="e">
        <f ca="1">VLOOKUP("*"&amp;$Y$2&amp;"*",OFFSET(中学!$B$2:$F$197,Z3,0),5,FALSE)</f>
        <v>#N/A</v>
      </c>
    </row>
    <row r="5" spans="1:28" ht="27" customHeight="1">
      <c r="A5" s="2">
        <v>3</v>
      </c>
      <c r="B5" s="314" t="s">
        <v>226</v>
      </c>
      <c r="C5" s="315"/>
      <c r="D5" s="327" t="str">
        <f>IF(D3="","",D3)</f>
        <v/>
      </c>
      <c r="E5" s="328"/>
      <c r="F5" s="329"/>
      <c r="G5" s="301"/>
      <c r="H5" s="302"/>
      <c r="I5" s="302"/>
      <c r="J5" s="302"/>
      <c r="K5" s="302"/>
      <c r="X5" s="2">
        <v>3</v>
      </c>
      <c r="Y5" s="2" t="e">
        <f ca="1">VLOOKUP("*"&amp;$Y$2&amp;"*",OFFSET(中学!$B$2:$F$197,Z4,0),1,FALSE)</f>
        <v>#N/A</v>
      </c>
      <c r="Z5" s="2" t="e">
        <f ca="1">VLOOKUP("*"&amp;$Y$2&amp;"*",OFFSET(中学!$B$2:$F$197,Z4,0),5,FALSE)</f>
        <v>#N/A</v>
      </c>
    </row>
    <row r="6" spans="1:28" ht="27" customHeight="1">
      <c r="A6" s="2">
        <v>4</v>
      </c>
      <c r="B6" s="314" t="s">
        <v>227</v>
      </c>
      <c r="C6" s="315"/>
      <c r="D6" s="319" t="str">
        <f>IF(D4="","",VLOOKUP(D4,中学!C:E,3,0))</f>
        <v/>
      </c>
      <c r="E6" s="320"/>
      <c r="F6" s="321"/>
      <c r="G6" s="301"/>
      <c r="H6" s="302"/>
      <c r="I6" s="302"/>
      <c r="J6" s="302"/>
      <c r="K6" s="302"/>
      <c r="X6" s="2">
        <v>4</v>
      </c>
      <c r="Y6" s="2" t="e">
        <f ca="1">VLOOKUP("*"&amp;$Y$2&amp;"*",OFFSET(中学!$B$2:$F$197,Z5,0),1,FALSE)</f>
        <v>#N/A</v>
      </c>
      <c r="Z6" s="2" t="e">
        <f ca="1">VLOOKUP("*"&amp;$Y$2&amp;"*",OFFSET(中学!$B$2:$F$197,Z5,0),5,FALSE)</f>
        <v>#N/A</v>
      </c>
    </row>
    <row r="7" spans="1:28" ht="27" customHeight="1">
      <c r="B7" s="314" t="s">
        <v>228</v>
      </c>
      <c r="C7" s="315"/>
      <c r="D7" s="322"/>
      <c r="E7" s="323"/>
      <c r="F7" s="324"/>
      <c r="G7" s="4" t="s">
        <v>94</v>
      </c>
      <c r="X7" s="2">
        <v>5</v>
      </c>
      <c r="Y7" s="2" t="e">
        <f ca="1">VLOOKUP("*"&amp;$Y$2&amp;"*",OFFSET(中学!$B$2:$F$197,Z6,0),1,FALSE)</f>
        <v>#N/A</v>
      </c>
      <c r="Z7" s="2" t="e">
        <f ca="1">VLOOKUP("*"&amp;$Y$2&amp;"*",OFFSET(中学!$B$2:$F$197,Z6,0),5,FALSE)</f>
        <v>#N/A</v>
      </c>
    </row>
    <row r="8" spans="1:28" ht="27" customHeight="1" thickBot="1">
      <c r="B8" s="314" t="s">
        <v>37</v>
      </c>
      <c r="C8" s="315"/>
      <c r="D8" s="308"/>
      <c r="E8" s="309"/>
      <c r="F8" s="310"/>
      <c r="G8" s="4" t="s">
        <v>132</v>
      </c>
      <c r="I8" s="3"/>
      <c r="X8" s="2">
        <v>6</v>
      </c>
      <c r="Y8" s="2" t="e">
        <f ca="1">VLOOKUP("*"&amp;$Y$2&amp;"*",OFFSET(中学!$B$2:$F$197,Z7,0),1,FALSE)</f>
        <v>#N/A</v>
      </c>
      <c r="Z8" s="2" t="e">
        <f ca="1">VLOOKUP("*"&amp;$Y$2&amp;"*",OFFSET(中学!$B$2:$F$197,Z7,0),5,FALSE)</f>
        <v>#N/A</v>
      </c>
    </row>
    <row r="9" spans="1:28" ht="30" customHeight="1" thickBot="1">
      <c r="A9" s="201"/>
      <c r="B9" s="303" t="s">
        <v>251</v>
      </c>
      <c r="C9" s="304"/>
      <c r="D9" s="250"/>
      <c r="E9" s="251" t="s">
        <v>252</v>
      </c>
      <c r="F9" s="67"/>
      <c r="G9" s="201"/>
      <c r="H9" s="67"/>
      <c r="M9"/>
      <c r="X9" s="2">
        <v>7</v>
      </c>
      <c r="Y9" s="2" t="e">
        <f ca="1">VLOOKUP("*"&amp;$Y$2&amp;"*",OFFSET(中学!$B$2:$F$197,Z8,0),1,FALSE)</f>
        <v>#N/A</v>
      </c>
      <c r="Z9" s="2" t="e">
        <f ca="1">VLOOKUP("*"&amp;$Y$2&amp;"*",OFFSET(中学!$B$2:$F$197,Z8,0),5,FALSE)</f>
        <v>#N/A</v>
      </c>
    </row>
    <row r="10" spans="1:28" ht="13.8" thickBot="1">
      <c r="A10" s="201"/>
      <c r="B10" s="305" t="s">
        <v>229</v>
      </c>
      <c r="C10" s="306"/>
      <c r="D10" s="306"/>
      <c r="E10" s="306"/>
      <c r="F10" s="306"/>
      <c r="G10" s="306"/>
      <c r="H10" s="306"/>
      <c r="I10" s="307"/>
      <c r="M10"/>
      <c r="X10" s="2">
        <v>8</v>
      </c>
      <c r="Y10" s="2" t="e">
        <f ca="1">VLOOKUP("*"&amp;$Y$2&amp;"*",OFFSET(中学!$B$2:$F$197,Z9,0),1,FALSE)</f>
        <v>#N/A</v>
      </c>
      <c r="Z10" s="2" t="e">
        <f ca="1">VLOOKUP("*"&amp;$Y$2&amp;"*",OFFSET(中学!$B$2:$F$197,Z9,0),5,FALSE)</f>
        <v>#N/A</v>
      </c>
    </row>
    <row r="11" spans="1:28" ht="26.4" customHeight="1" thickBot="1">
      <c r="A11" s="201"/>
      <c r="B11" s="294"/>
      <c r="C11" s="295"/>
      <c r="D11" s="295"/>
      <c r="E11" s="296"/>
      <c r="F11" s="295"/>
      <c r="G11" s="295"/>
      <c r="H11" s="295"/>
      <c r="I11" s="296"/>
      <c r="M11"/>
      <c r="X11" s="2">
        <v>9</v>
      </c>
      <c r="Y11" s="2" t="e">
        <f ca="1">VLOOKUP("*"&amp;$Y$2&amp;"*",OFFSET(中学!$B$2:$F$197,Z10,0),1,FALSE)</f>
        <v>#N/A</v>
      </c>
      <c r="Z11" s="2" t="e">
        <f ca="1">VLOOKUP("*"&amp;$Y$2&amp;"*",OFFSET(中学!$B$2:$F$197,Z10,0),5,FALSE)</f>
        <v>#N/A</v>
      </c>
    </row>
    <row r="12" spans="1:28" ht="26.4" customHeight="1" thickBot="1">
      <c r="A12" s="201"/>
      <c r="B12" s="294"/>
      <c r="C12" s="295"/>
      <c r="D12" s="295"/>
      <c r="E12" s="296"/>
      <c r="F12" s="295"/>
      <c r="G12" s="295"/>
      <c r="H12" s="295"/>
      <c r="I12" s="296"/>
      <c r="M12"/>
      <c r="X12" s="2">
        <v>10</v>
      </c>
      <c r="Y12" s="2" t="e">
        <f ca="1">VLOOKUP("*"&amp;$Y$2&amp;"*",OFFSET(中学!$B$2:$F$197,Z11,0),1,FALSE)</f>
        <v>#N/A</v>
      </c>
      <c r="Z12" s="2" t="e">
        <f ca="1">VLOOKUP("*"&amp;$Y$2&amp;"*",OFFSET(中学!$B$2:$F$197,Z11,0),5,FALSE)</f>
        <v>#N/A</v>
      </c>
    </row>
    <row r="13" spans="1:28" ht="22.8" customHeight="1">
      <c r="A13" s="201"/>
      <c r="B13" s="67"/>
      <c r="C13" s="201"/>
      <c r="D13" s="67"/>
      <c r="E13" s="201"/>
      <c r="F13" s="67"/>
      <c r="G13" s="201"/>
      <c r="H13" s="67"/>
      <c r="M13"/>
      <c r="X13" s="2">
        <v>11</v>
      </c>
      <c r="Y13" s="2" t="e">
        <f ca="1">VLOOKUP("*"&amp;$Y$2&amp;"*",OFFSET(中学!$B$2:$F$197,Z12,0),1,FALSE)</f>
        <v>#N/A</v>
      </c>
      <c r="Z13" s="2" t="e">
        <f ca="1">VLOOKUP("*"&amp;$Y$2&amp;"*",OFFSET(中学!$B$2:$F$197,Z12,0),5,FALSE)</f>
        <v>#N/A</v>
      </c>
    </row>
    <row r="14" spans="1:28" ht="22.8" customHeight="1">
      <c r="A14" s="201"/>
      <c r="B14" s="67"/>
      <c r="C14" s="201"/>
      <c r="D14" s="67"/>
      <c r="E14" s="201"/>
      <c r="F14" s="67"/>
      <c r="G14" s="201"/>
      <c r="H14" s="67"/>
      <c r="M14"/>
      <c r="X14" s="2">
        <v>12</v>
      </c>
      <c r="Y14" s="2" t="e">
        <f ca="1">VLOOKUP("*"&amp;$Y$2&amp;"*",OFFSET(中学!$B$2:$F$197,Z13,0),1,FALSE)</f>
        <v>#N/A</v>
      </c>
      <c r="Z14" s="2" t="e">
        <f ca="1">VLOOKUP("*"&amp;$Y$2&amp;"*",OFFSET(中学!$B$2:$F$197,Z13,0),5,FALSE)</f>
        <v>#N/A</v>
      </c>
    </row>
    <row r="15" spans="1:28" ht="22.8" customHeight="1">
      <c r="A15" s="201"/>
      <c r="B15" s="67"/>
      <c r="C15" s="201"/>
      <c r="D15" s="67"/>
      <c r="E15" s="201"/>
      <c r="F15" s="67"/>
      <c r="G15" s="201"/>
      <c r="H15" s="67"/>
      <c r="M15"/>
      <c r="X15" s="2">
        <v>13</v>
      </c>
      <c r="Y15" s="2" t="e">
        <f ca="1">VLOOKUP("*"&amp;$Y$2&amp;"*",OFFSET(中学!$B$2:$F$197,Z14,0),1,FALSE)</f>
        <v>#N/A</v>
      </c>
      <c r="Z15" s="2" t="e">
        <f ca="1">VLOOKUP("*"&amp;$Y$2&amp;"*",OFFSET(中学!$B$2:$F$197,Z14,0),5,FALSE)</f>
        <v>#N/A</v>
      </c>
    </row>
    <row r="16" spans="1:28" ht="22.8" customHeight="1">
      <c r="A16" s="201"/>
      <c r="B16" s="67"/>
      <c r="C16" s="201"/>
      <c r="D16" s="67"/>
      <c r="E16" s="201"/>
      <c r="F16" s="67"/>
      <c r="G16" s="201"/>
      <c r="H16" s="67"/>
      <c r="M16"/>
      <c r="X16" s="2">
        <v>14</v>
      </c>
      <c r="Y16" s="2" t="e">
        <f ca="1">VLOOKUP("*"&amp;$Y$2&amp;"*",OFFSET(中学!$B$2:$F$197,Z15,0),1,FALSE)</f>
        <v>#N/A</v>
      </c>
      <c r="Z16" s="2" t="e">
        <f ca="1">VLOOKUP("*"&amp;$Y$2&amp;"*",OFFSET(中学!$B$2:$F$197,Z15,0),5,FALSE)</f>
        <v>#N/A</v>
      </c>
    </row>
    <row r="17" spans="1:26">
      <c r="A17" s="201"/>
      <c r="B17" s="67"/>
      <c r="C17" s="201"/>
      <c r="D17" s="67"/>
      <c r="E17" s="201"/>
      <c r="F17" s="67"/>
      <c r="G17" s="201"/>
      <c r="H17" s="67"/>
      <c r="M17"/>
      <c r="X17" s="267">
        <v>15</v>
      </c>
      <c r="Y17" s="267" t="e">
        <f ca="1">VLOOKUP("*"&amp;$Y$2&amp;"*",OFFSET(中学!$B$2:$F$197,Z16,0),1,FALSE)</f>
        <v>#N/A</v>
      </c>
      <c r="Z17" s="267" t="e">
        <f ca="1">VLOOKUP("*"&amp;$Y$2&amp;"*",OFFSET(中学!$B$2:$F$197,Z16,0),5,FALSE)</f>
        <v>#N/A</v>
      </c>
    </row>
    <row r="18" spans="1:26">
      <c r="A18" s="201"/>
      <c r="B18" s="67"/>
      <c r="C18" s="201"/>
      <c r="D18" s="67"/>
      <c r="E18" s="201"/>
      <c r="F18" s="67"/>
      <c r="G18" s="201"/>
      <c r="H18" s="67"/>
      <c r="M18"/>
      <c r="X18" s="267">
        <v>16</v>
      </c>
      <c r="Y18" s="267" t="e">
        <f ca="1">VLOOKUP("*"&amp;$Y$2&amp;"*",OFFSET(中学!$B$2:$F$197,Z17,0),1,FALSE)</f>
        <v>#N/A</v>
      </c>
      <c r="Z18" s="267" t="e">
        <f ca="1">VLOOKUP("*"&amp;$Y$2&amp;"*",OFFSET(中学!$B$2:$F$197,Z17,0),5,FALSE)</f>
        <v>#N/A</v>
      </c>
    </row>
    <row r="19" spans="1:26">
      <c r="A19" s="201"/>
      <c r="B19" s="67"/>
      <c r="C19" s="201"/>
      <c r="D19" s="67"/>
      <c r="E19" s="201"/>
      <c r="F19" s="67"/>
      <c r="G19" s="201"/>
      <c r="H19" s="67"/>
      <c r="M19"/>
      <c r="X19" s="267">
        <v>17</v>
      </c>
      <c r="Y19" s="267" t="e">
        <f ca="1">VLOOKUP("*"&amp;$Y$2&amp;"*",OFFSET(中学!$B$2:$F$197,Z18,0),1,FALSE)</f>
        <v>#N/A</v>
      </c>
      <c r="Z19" s="267" t="e">
        <f ca="1">VLOOKUP("*"&amp;$Y$2&amp;"*",OFFSET(中学!$B$2:$F$197,Z18,0),5,FALSE)</f>
        <v>#N/A</v>
      </c>
    </row>
    <row r="20" spans="1:26">
      <c r="A20" s="201"/>
      <c r="B20" s="67"/>
      <c r="C20" s="201"/>
      <c r="D20" s="67"/>
      <c r="E20" s="201"/>
      <c r="F20" s="67"/>
      <c r="G20" s="201"/>
      <c r="H20" s="67"/>
      <c r="M20"/>
      <c r="X20" s="267">
        <v>18</v>
      </c>
      <c r="Y20" s="267" t="e">
        <f ca="1">VLOOKUP("*"&amp;$Y$2&amp;"*",OFFSET(中学!$B$2:$F$197,Z19,0),1,FALSE)</f>
        <v>#N/A</v>
      </c>
      <c r="Z20" s="267" t="e">
        <f ca="1">VLOOKUP("*"&amp;$Y$2&amp;"*",OFFSET(中学!$B$2:$F$197,Z19,0),5,FALSE)</f>
        <v>#N/A</v>
      </c>
    </row>
    <row r="21" spans="1:26">
      <c r="A21" s="201"/>
      <c r="B21" s="67"/>
      <c r="C21" s="201"/>
      <c r="D21" s="67"/>
      <c r="E21" s="201"/>
      <c r="F21" s="67"/>
      <c r="G21" s="201"/>
      <c r="H21" s="67"/>
      <c r="M21"/>
      <c r="X21" s="267">
        <v>19</v>
      </c>
      <c r="Y21" s="267" t="e">
        <f ca="1">VLOOKUP("*"&amp;$Y$2&amp;"*",OFFSET(中学!$B$2:$F$197,Z20,0),1,FALSE)</f>
        <v>#N/A</v>
      </c>
      <c r="Z21" s="267" t="e">
        <f ca="1">VLOOKUP("*"&amp;$Y$2&amp;"*",OFFSET(中学!$B$2:$F$197,Z20,0),5,FALSE)</f>
        <v>#N/A</v>
      </c>
    </row>
    <row r="22" spans="1:26">
      <c r="A22" s="201"/>
      <c r="B22" s="67"/>
      <c r="C22" s="201"/>
      <c r="D22" s="67"/>
      <c r="E22" s="201"/>
      <c r="F22" s="67"/>
      <c r="G22" s="201"/>
      <c r="H22" s="67"/>
      <c r="M22"/>
      <c r="X22" s="267">
        <v>20</v>
      </c>
      <c r="Y22" s="267" t="e">
        <f ca="1">VLOOKUP("*"&amp;$Y$2&amp;"*",OFFSET(中学!$B$2:$F$197,Z21,0),1,FALSE)</f>
        <v>#N/A</v>
      </c>
      <c r="Z22" s="267" t="e">
        <f ca="1">VLOOKUP("*"&amp;$Y$2&amp;"*",OFFSET(中学!$B$2:$F$197,Z21,0),5,FALSE)</f>
        <v>#N/A</v>
      </c>
    </row>
    <row r="23" spans="1:26">
      <c r="A23" s="201"/>
      <c r="B23" s="67"/>
      <c r="C23" s="201"/>
      <c r="D23" s="67"/>
      <c r="E23" s="201"/>
      <c r="F23" s="67"/>
      <c r="G23" s="201"/>
      <c r="H23" s="67"/>
      <c r="M23"/>
      <c r="X23" s="267">
        <v>21</v>
      </c>
      <c r="Y23" s="267" t="e">
        <f ca="1">VLOOKUP("*"&amp;$Y$2&amp;"*",OFFSET(中学!$B$2:$F$197,Z22,0),1,FALSE)</f>
        <v>#N/A</v>
      </c>
      <c r="Z23" s="267" t="e">
        <f ca="1">VLOOKUP("*"&amp;$Y$2&amp;"*",OFFSET(中学!$B$2:$F$197,Z22,0),5,FALSE)</f>
        <v>#N/A</v>
      </c>
    </row>
    <row r="24" spans="1:26">
      <c r="A24" s="201"/>
      <c r="B24" s="67"/>
      <c r="C24" s="201"/>
      <c r="D24" s="67"/>
      <c r="E24" s="201"/>
      <c r="F24" s="67"/>
      <c r="G24" s="201"/>
      <c r="H24" s="67"/>
      <c r="M24"/>
      <c r="X24" s="267">
        <v>22</v>
      </c>
      <c r="Y24" s="267" t="e">
        <f ca="1">VLOOKUP("*"&amp;$Y$2&amp;"*",OFFSET(中学!$B$2:$F$197,Z23,0),1,FALSE)</f>
        <v>#N/A</v>
      </c>
      <c r="Z24" s="267" t="e">
        <f ca="1">VLOOKUP("*"&amp;$Y$2&amp;"*",OFFSET(中学!$B$2:$F$197,Z23,0),5,FALSE)</f>
        <v>#N/A</v>
      </c>
    </row>
    <row r="25" spans="1:26">
      <c r="A25" s="201"/>
      <c r="B25" s="67"/>
      <c r="C25" s="201"/>
      <c r="D25" s="67"/>
      <c r="E25" s="201"/>
      <c r="F25" s="67"/>
      <c r="G25" s="201"/>
      <c r="H25" s="67"/>
      <c r="M25"/>
      <c r="X25" s="267">
        <v>23</v>
      </c>
      <c r="Y25" s="267" t="e">
        <f ca="1">VLOOKUP("*"&amp;$Y$2&amp;"*",OFFSET(中学!$B$2:$F$197,Z24,0),1,FALSE)</f>
        <v>#N/A</v>
      </c>
      <c r="Z25" s="267" t="e">
        <f ca="1">VLOOKUP("*"&amp;$Y$2&amp;"*",OFFSET(中学!$B$2:$F$197,Z24,0),5,FALSE)</f>
        <v>#N/A</v>
      </c>
    </row>
    <row r="26" spans="1:26">
      <c r="A26" s="201"/>
      <c r="B26" s="67"/>
      <c r="C26" s="201"/>
      <c r="D26" s="67"/>
      <c r="E26" s="201"/>
      <c r="F26" s="67"/>
      <c r="G26" s="201"/>
      <c r="H26" s="67"/>
      <c r="M26"/>
      <c r="X26" s="267">
        <v>24</v>
      </c>
      <c r="Y26" s="267" t="e">
        <f ca="1">VLOOKUP("*"&amp;$Y$2&amp;"*",OFFSET(中学!$B$2:$F$197,Z25,0),1,FALSE)</f>
        <v>#N/A</v>
      </c>
      <c r="Z26" s="267" t="e">
        <f ca="1">VLOOKUP("*"&amp;$Y$2&amp;"*",OFFSET(中学!$B$2:$F$197,Z25,0),5,FALSE)</f>
        <v>#N/A</v>
      </c>
    </row>
    <row r="27" spans="1:26">
      <c r="A27" s="201"/>
      <c r="B27" s="67"/>
      <c r="C27" s="201"/>
      <c r="D27" s="67"/>
      <c r="E27" s="201"/>
      <c r="F27" s="67"/>
      <c r="G27" s="201"/>
      <c r="H27" s="67"/>
      <c r="M27"/>
      <c r="X27" s="267">
        <v>25</v>
      </c>
      <c r="Y27" s="267" t="e">
        <f ca="1">VLOOKUP("*"&amp;$Y$2&amp;"*",OFFSET(中学!$B$2:$F$197,Z26,0),1,FALSE)</f>
        <v>#N/A</v>
      </c>
      <c r="Z27" s="267" t="e">
        <f ca="1">VLOOKUP("*"&amp;$Y$2&amp;"*",OFFSET(中学!$B$2:$F$197,Z26,0),5,FALSE)</f>
        <v>#N/A</v>
      </c>
    </row>
    <row r="28" spans="1:26">
      <c r="A28" s="201"/>
      <c r="B28" s="67"/>
      <c r="C28" s="201"/>
      <c r="D28" s="67"/>
      <c r="E28" s="201"/>
      <c r="F28" s="67"/>
      <c r="G28" s="201"/>
      <c r="H28" s="67"/>
      <c r="M28"/>
      <c r="X28" s="267">
        <v>26</v>
      </c>
      <c r="Y28" s="267" t="e">
        <f ca="1">VLOOKUP("*"&amp;$Y$2&amp;"*",OFFSET(中学!$B$2:$F$197,Z27,0),1,FALSE)</f>
        <v>#N/A</v>
      </c>
      <c r="Z28" s="267" t="e">
        <f ca="1">VLOOKUP("*"&amp;$Y$2&amp;"*",OFFSET(中学!$B$2:$F$197,Z27,0),5,FALSE)</f>
        <v>#N/A</v>
      </c>
    </row>
    <row r="29" spans="1:26">
      <c r="A29" s="201"/>
      <c r="B29" s="67"/>
      <c r="C29" s="201"/>
      <c r="D29" s="67"/>
      <c r="E29" s="201"/>
      <c r="F29" s="67"/>
      <c r="G29" s="201"/>
      <c r="H29" s="67"/>
      <c r="M29"/>
      <c r="X29" s="267">
        <v>27</v>
      </c>
      <c r="Y29" s="267" t="e">
        <f ca="1">VLOOKUP("*"&amp;$Y$2&amp;"*",OFFSET(中学!$B$2:$F$197,Z28,0),1,FALSE)</f>
        <v>#N/A</v>
      </c>
      <c r="Z29" s="267" t="e">
        <f ca="1">VLOOKUP("*"&amp;$Y$2&amp;"*",OFFSET(中学!$B$2:$F$197,Z28,0),5,FALSE)</f>
        <v>#N/A</v>
      </c>
    </row>
    <row r="30" spans="1:26">
      <c r="A30" s="201"/>
      <c r="B30" s="67"/>
      <c r="C30" s="201"/>
      <c r="D30" s="67"/>
      <c r="E30" s="201"/>
      <c r="F30" s="67"/>
      <c r="G30" s="201"/>
      <c r="H30" s="67"/>
      <c r="M30"/>
      <c r="X30" s="267">
        <v>28</v>
      </c>
      <c r="Y30" s="267" t="e">
        <f ca="1">VLOOKUP("*"&amp;$Y$2&amp;"*",OFFSET(中学!$B$2:$F$197,Z29,0),1,FALSE)</f>
        <v>#N/A</v>
      </c>
      <c r="Z30" s="267" t="e">
        <f ca="1">VLOOKUP("*"&amp;$Y$2&amp;"*",OFFSET(中学!$B$2:$F$197,Z29,0),5,FALSE)</f>
        <v>#N/A</v>
      </c>
    </row>
    <row r="31" spans="1:26">
      <c r="A31" s="201"/>
      <c r="B31" s="67"/>
      <c r="C31" s="201"/>
      <c r="D31" s="67"/>
      <c r="E31" s="201"/>
      <c r="F31" s="67"/>
      <c r="G31" s="201"/>
      <c r="H31" s="67"/>
      <c r="M31"/>
      <c r="X31" s="267">
        <v>29</v>
      </c>
    </row>
    <row r="32" spans="1:26">
      <c r="A32" s="201"/>
      <c r="B32" s="67"/>
      <c r="C32" s="201"/>
      <c r="D32" s="67"/>
      <c r="E32" s="201"/>
      <c r="F32" s="67"/>
      <c r="G32" s="201"/>
      <c r="H32" s="67"/>
      <c r="M32"/>
      <c r="X32" s="267">
        <v>30</v>
      </c>
    </row>
    <row r="33" spans="1:24">
      <c r="A33" s="201"/>
      <c r="B33" s="67"/>
      <c r="C33" s="201"/>
      <c r="D33" s="67"/>
      <c r="E33" s="201"/>
      <c r="F33" s="67"/>
      <c r="G33" s="67"/>
      <c r="H33" s="67"/>
      <c r="M33"/>
      <c r="X33" s="267">
        <v>31</v>
      </c>
    </row>
    <row r="34" spans="1:24">
      <c r="A34" s="201"/>
      <c r="B34" s="67"/>
      <c r="C34" s="201"/>
      <c r="D34" s="67"/>
      <c r="E34" s="201"/>
      <c r="F34" s="67"/>
      <c r="G34" s="67"/>
      <c r="H34" s="67"/>
      <c r="M34"/>
      <c r="X34" s="267">
        <v>32</v>
      </c>
    </row>
    <row r="35" spans="1:24">
      <c r="A35" s="201"/>
      <c r="B35" s="67"/>
      <c r="C35" s="201"/>
      <c r="D35" s="67"/>
      <c r="E35" s="201"/>
      <c r="F35" s="67"/>
      <c r="G35" s="67"/>
      <c r="H35" s="67"/>
      <c r="M35"/>
      <c r="X35" s="267">
        <v>33</v>
      </c>
    </row>
    <row r="36" spans="1:24">
      <c r="A36" s="201"/>
      <c r="B36" s="67"/>
      <c r="C36" s="201"/>
      <c r="D36" s="67"/>
      <c r="E36" s="201"/>
      <c r="F36" s="67"/>
      <c r="G36" s="67"/>
      <c r="H36" s="67"/>
      <c r="M36"/>
      <c r="X36" s="267">
        <v>34</v>
      </c>
    </row>
    <row r="37" spans="1:24">
      <c r="A37" s="201"/>
      <c r="B37" s="67"/>
      <c r="C37" s="201"/>
      <c r="D37" s="67"/>
      <c r="E37" s="201"/>
      <c r="F37" s="67"/>
      <c r="G37" s="67"/>
      <c r="H37" s="67"/>
      <c r="M37"/>
      <c r="X37" s="267">
        <v>35</v>
      </c>
    </row>
    <row r="38" spans="1:24">
      <c r="A38" s="201"/>
      <c r="B38" s="67"/>
      <c r="C38" s="201"/>
      <c r="D38" s="67"/>
      <c r="E38" s="201"/>
      <c r="F38" s="67"/>
      <c r="G38" s="67"/>
      <c r="H38" s="67"/>
      <c r="M38"/>
      <c r="X38" s="267">
        <v>36</v>
      </c>
    </row>
    <row r="39" spans="1:24">
      <c r="A39" s="201"/>
      <c r="B39" s="67"/>
      <c r="C39" s="201"/>
      <c r="D39" s="67"/>
      <c r="E39" s="201"/>
      <c r="F39" s="67"/>
      <c r="G39" s="67"/>
      <c r="H39" s="67"/>
      <c r="M39"/>
      <c r="X39" s="267">
        <v>37</v>
      </c>
    </row>
    <row r="40" spans="1:24">
      <c r="A40" s="201"/>
      <c r="B40" s="67"/>
      <c r="C40" s="201"/>
      <c r="D40" s="67"/>
      <c r="E40" s="201"/>
      <c r="F40" s="67"/>
      <c r="G40" s="67"/>
      <c r="H40" s="67"/>
      <c r="M40"/>
      <c r="X40" s="267">
        <v>38</v>
      </c>
    </row>
    <row r="41" spans="1:24">
      <c r="A41" s="201"/>
      <c r="B41" s="67"/>
      <c r="C41" s="201"/>
      <c r="D41" s="67"/>
      <c r="E41" s="201"/>
      <c r="F41" s="67"/>
      <c r="G41" s="67"/>
      <c r="H41" s="67"/>
      <c r="M41"/>
      <c r="X41" s="267">
        <v>39</v>
      </c>
    </row>
    <row r="42" spans="1:24">
      <c r="A42" s="201"/>
      <c r="B42" s="67"/>
      <c r="C42" s="201"/>
      <c r="D42" s="67"/>
      <c r="E42" s="201"/>
      <c r="F42" s="67"/>
      <c r="G42" s="67"/>
      <c r="H42" s="67"/>
      <c r="M42"/>
      <c r="X42" s="267">
        <v>40</v>
      </c>
    </row>
    <row r="43" spans="1:24">
      <c r="A43" s="201"/>
      <c r="B43" s="67"/>
      <c r="C43" s="201"/>
      <c r="D43" s="67"/>
      <c r="E43" s="201"/>
      <c r="F43" s="67"/>
      <c r="M43"/>
      <c r="X43" s="267">
        <v>41</v>
      </c>
    </row>
    <row r="44" spans="1:24">
      <c r="M44"/>
      <c r="X44" s="267">
        <v>42</v>
      </c>
    </row>
    <row r="45" spans="1:24">
      <c r="M45"/>
      <c r="X45" s="267">
        <v>43</v>
      </c>
    </row>
    <row r="46" spans="1:24">
      <c r="M46"/>
      <c r="X46" s="267">
        <v>44</v>
      </c>
    </row>
    <row r="47" spans="1:24">
      <c r="M47"/>
      <c r="X47" s="267">
        <v>45</v>
      </c>
    </row>
    <row r="48" spans="1:24">
      <c r="M48"/>
      <c r="X48" s="267">
        <v>46</v>
      </c>
    </row>
    <row r="49" spans="13:24">
      <c r="M49"/>
      <c r="X49" s="267">
        <v>47</v>
      </c>
    </row>
    <row r="50" spans="13:24">
      <c r="M50"/>
      <c r="X50" s="267">
        <v>48</v>
      </c>
    </row>
    <row r="51" spans="13:24">
      <c r="M51"/>
      <c r="X51" s="267">
        <v>49</v>
      </c>
    </row>
    <row r="52" spans="13:24">
      <c r="M52"/>
      <c r="X52" s="267">
        <v>50</v>
      </c>
    </row>
    <row r="53" spans="13:24">
      <c r="M53"/>
    </row>
    <row r="54" spans="13:24">
      <c r="M54"/>
    </row>
    <row r="55" spans="13:24">
      <c r="M55"/>
    </row>
    <row r="56" spans="13:24">
      <c r="M56"/>
    </row>
    <row r="57" spans="13:24">
      <c r="M57"/>
    </row>
    <row r="58" spans="13:24">
      <c r="M58"/>
    </row>
  </sheetData>
  <sheetProtection sheet="1" selectLockedCells="1"/>
  <mergeCells count="23">
    <mergeCell ref="D8:F8"/>
    <mergeCell ref="D3:F3"/>
    <mergeCell ref="B5:C5"/>
    <mergeCell ref="D4:F4"/>
    <mergeCell ref="D6:F6"/>
    <mergeCell ref="D7:F7"/>
    <mergeCell ref="B6:C6"/>
    <mergeCell ref="B7:C7"/>
    <mergeCell ref="B8:C8"/>
    <mergeCell ref="B3:C3"/>
    <mergeCell ref="B4:C4"/>
    <mergeCell ref="D5:F5"/>
    <mergeCell ref="B9:C9"/>
    <mergeCell ref="B10:I10"/>
    <mergeCell ref="B11:E11"/>
    <mergeCell ref="F11:I11"/>
    <mergeCell ref="B12:E12"/>
    <mergeCell ref="F12:I12"/>
    <mergeCell ref="B2:C2"/>
    <mergeCell ref="D2:F2"/>
    <mergeCell ref="G2:U2"/>
    <mergeCell ref="G3:U3"/>
    <mergeCell ref="G4:K6"/>
  </mergeCells>
  <phoneticPr fontId="3"/>
  <dataValidations count="5">
    <dataValidation imeMode="on" allowBlank="1" showInputMessage="1" showErrorMessage="1" sqref="C6:C8 IY3 SU3 ACQ3 AMM3 AWI3 BGE3 BQA3 BZW3 CJS3 CTO3 DDK3 DNG3 DXC3 EGY3 EQU3 FAQ3 FKM3 FUI3 GEE3 GOA3 GXW3 HHS3 HRO3 IBK3 ILG3 IVC3 JEY3 JOU3 JYQ3 KIM3 KSI3 LCE3 LMA3 LVW3 MFS3 MPO3 MZK3 NJG3 NTC3 OCY3 OMU3 OWQ3 PGM3 PQI3 QAE3 QKA3 QTW3 RDS3 RNO3 RXK3 SHG3 SRC3 TAY3 TKU3 TUQ3 UEM3 UOI3 UYE3 VIA3 VRW3 WBS3 WLO3 WVK3 C65539 IY65539 SU65539 ACQ65539 AMM65539 AWI65539 BGE65539 BQA65539 BZW65539 CJS65539 CTO65539 DDK65539 DNG65539 DXC65539 EGY65539 EQU65539 FAQ65539 FKM65539 FUI65539 GEE65539 GOA65539 GXW65539 HHS65539 HRO65539 IBK65539 ILG65539 IVC65539 JEY65539 JOU65539 JYQ65539 KIM65539 KSI65539 LCE65539 LMA65539 LVW65539 MFS65539 MPO65539 MZK65539 NJG65539 NTC65539 OCY65539 OMU65539 OWQ65539 PGM65539 PQI65539 QAE65539 QKA65539 QTW65539 RDS65539 RNO65539 RXK65539 SHG65539 SRC65539 TAY65539 TKU65539 TUQ65539 UEM65539 UOI65539 UYE65539 VIA65539 VRW65539 WBS65539 WLO65539 WVK65539 C131075 IY131075 SU131075 ACQ131075 AMM131075 AWI131075 BGE131075 BQA131075 BZW131075 CJS131075 CTO131075 DDK131075 DNG131075 DXC131075 EGY131075 EQU131075 FAQ131075 FKM131075 FUI131075 GEE131075 GOA131075 GXW131075 HHS131075 HRO131075 IBK131075 ILG131075 IVC131075 JEY131075 JOU131075 JYQ131075 KIM131075 KSI131075 LCE131075 LMA131075 LVW131075 MFS131075 MPO131075 MZK131075 NJG131075 NTC131075 OCY131075 OMU131075 OWQ131075 PGM131075 PQI131075 QAE131075 QKA131075 QTW131075 RDS131075 RNO131075 RXK131075 SHG131075 SRC131075 TAY131075 TKU131075 TUQ131075 UEM131075 UOI131075 UYE131075 VIA131075 VRW131075 WBS131075 WLO131075 WVK131075 C196611 IY196611 SU196611 ACQ196611 AMM196611 AWI196611 BGE196611 BQA196611 BZW196611 CJS196611 CTO196611 DDK196611 DNG196611 DXC196611 EGY196611 EQU196611 FAQ196611 FKM196611 FUI196611 GEE196611 GOA196611 GXW196611 HHS196611 HRO196611 IBK196611 ILG196611 IVC196611 JEY196611 JOU196611 JYQ196611 KIM196611 KSI196611 LCE196611 LMA196611 LVW196611 MFS196611 MPO196611 MZK196611 NJG196611 NTC196611 OCY196611 OMU196611 OWQ196611 PGM196611 PQI196611 QAE196611 QKA196611 QTW196611 RDS196611 RNO196611 RXK196611 SHG196611 SRC196611 TAY196611 TKU196611 TUQ196611 UEM196611 UOI196611 UYE196611 VIA196611 VRW196611 WBS196611 WLO196611 WVK196611 C262147 IY262147 SU262147 ACQ262147 AMM262147 AWI262147 BGE262147 BQA262147 BZW262147 CJS262147 CTO262147 DDK262147 DNG262147 DXC262147 EGY262147 EQU262147 FAQ262147 FKM262147 FUI262147 GEE262147 GOA262147 GXW262147 HHS262147 HRO262147 IBK262147 ILG262147 IVC262147 JEY262147 JOU262147 JYQ262147 KIM262147 KSI262147 LCE262147 LMA262147 LVW262147 MFS262147 MPO262147 MZK262147 NJG262147 NTC262147 OCY262147 OMU262147 OWQ262147 PGM262147 PQI262147 QAE262147 QKA262147 QTW262147 RDS262147 RNO262147 RXK262147 SHG262147 SRC262147 TAY262147 TKU262147 TUQ262147 UEM262147 UOI262147 UYE262147 VIA262147 VRW262147 WBS262147 WLO262147 WVK262147 C327683 IY327683 SU327683 ACQ327683 AMM327683 AWI327683 BGE327683 BQA327683 BZW327683 CJS327683 CTO327683 DDK327683 DNG327683 DXC327683 EGY327683 EQU327683 FAQ327683 FKM327683 FUI327683 GEE327683 GOA327683 GXW327683 HHS327683 HRO327683 IBK327683 ILG327683 IVC327683 JEY327683 JOU327683 JYQ327683 KIM327683 KSI327683 LCE327683 LMA327683 LVW327683 MFS327683 MPO327683 MZK327683 NJG327683 NTC327683 OCY327683 OMU327683 OWQ327683 PGM327683 PQI327683 QAE327683 QKA327683 QTW327683 RDS327683 RNO327683 RXK327683 SHG327683 SRC327683 TAY327683 TKU327683 TUQ327683 UEM327683 UOI327683 UYE327683 VIA327683 VRW327683 WBS327683 WLO327683 WVK327683 C393219 IY393219 SU393219 ACQ393219 AMM393219 AWI393219 BGE393219 BQA393219 BZW393219 CJS393219 CTO393219 DDK393219 DNG393219 DXC393219 EGY393219 EQU393219 FAQ393219 FKM393219 FUI393219 GEE393219 GOA393219 GXW393219 HHS393219 HRO393219 IBK393219 ILG393219 IVC393219 JEY393219 JOU393219 JYQ393219 KIM393219 KSI393219 LCE393219 LMA393219 LVW393219 MFS393219 MPO393219 MZK393219 NJG393219 NTC393219 OCY393219 OMU393219 OWQ393219 PGM393219 PQI393219 QAE393219 QKA393219 QTW393219 RDS393219 RNO393219 RXK393219 SHG393219 SRC393219 TAY393219 TKU393219 TUQ393219 UEM393219 UOI393219 UYE393219 VIA393219 VRW393219 WBS393219 WLO393219 WVK393219 C458755 IY458755 SU458755 ACQ458755 AMM458755 AWI458755 BGE458755 BQA458755 BZW458755 CJS458755 CTO458755 DDK458755 DNG458755 DXC458755 EGY458755 EQU458755 FAQ458755 FKM458755 FUI458755 GEE458755 GOA458755 GXW458755 HHS458755 HRO458755 IBK458755 ILG458755 IVC458755 JEY458755 JOU458755 JYQ458755 KIM458755 KSI458755 LCE458755 LMA458755 LVW458755 MFS458755 MPO458755 MZK458755 NJG458755 NTC458755 OCY458755 OMU458755 OWQ458755 PGM458755 PQI458755 QAE458755 QKA458755 QTW458755 RDS458755 RNO458755 RXK458755 SHG458755 SRC458755 TAY458755 TKU458755 TUQ458755 UEM458755 UOI458755 UYE458755 VIA458755 VRW458755 WBS458755 WLO458755 WVK458755 C524291 IY524291 SU524291 ACQ524291 AMM524291 AWI524291 BGE524291 BQA524291 BZW524291 CJS524291 CTO524291 DDK524291 DNG524291 DXC524291 EGY524291 EQU524291 FAQ524291 FKM524291 FUI524291 GEE524291 GOA524291 GXW524291 HHS524291 HRO524291 IBK524291 ILG524291 IVC524291 JEY524291 JOU524291 JYQ524291 KIM524291 KSI524291 LCE524291 LMA524291 LVW524291 MFS524291 MPO524291 MZK524291 NJG524291 NTC524291 OCY524291 OMU524291 OWQ524291 PGM524291 PQI524291 QAE524291 QKA524291 QTW524291 RDS524291 RNO524291 RXK524291 SHG524291 SRC524291 TAY524291 TKU524291 TUQ524291 UEM524291 UOI524291 UYE524291 VIA524291 VRW524291 WBS524291 WLO524291 WVK524291 C589827 IY589827 SU589827 ACQ589827 AMM589827 AWI589827 BGE589827 BQA589827 BZW589827 CJS589827 CTO589827 DDK589827 DNG589827 DXC589827 EGY589827 EQU589827 FAQ589827 FKM589827 FUI589827 GEE589827 GOA589827 GXW589827 HHS589827 HRO589827 IBK589827 ILG589827 IVC589827 JEY589827 JOU589827 JYQ589827 KIM589827 KSI589827 LCE589827 LMA589827 LVW589827 MFS589827 MPO589827 MZK589827 NJG589827 NTC589827 OCY589827 OMU589827 OWQ589827 PGM589827 PQI589827 QAE589827 QKA589827 QTW589827 RDS589827 RNO589827 RXK589827 SHG589827 SRC589827 TAY589827 TKU589827 TUQ589827 UEM589827 UOI589827 UYE589827 VIA589827 VRW589827 WBS589827 WLO589827 WVK589827 C655363 IY655363 SU655363 ACQ655363 AMM655363 AWI655363 BGE655363 BQA655363 BZW655363 CJS655363 CTO655363 DDK655363 DNG655363 DXC655363 EGY655363 EQU655363 FAQ655363 FKM655363 FUI655363 GEE655363 GOA655363 GXW655363 HHS655363 HRO655363 IBK655363 ILG655363 IVC655363 JEY655363 JOU655363 JYQ655363 KIM655363 KSI655363 LCE655363 LMA655363 LVW655363 MFS655363 MPO655363 MZK655363 NJG655363 NTC655363 OCY655363 OMU655363 OWQ655363 PGM655363 PQI655363 QAE655363 QKA655363 QTW655363 RDS655363 RNO655363 RXK655363 SHG655363 SRC655363 TAY655363 TKU655363 TUQ655363 UEM655363 UOI655363 UYE655363 VIA655363 VRW655363 WBS655363 WLO655363 WVK655363 C720899 IY720899 SU720899 ACQ720899 AMM720899 AWI720899 BGE720899 BQA720899 BZW720899 CJS720899 CTO720899 DDK720899 DNG720899 DXC720899 EGY720899 EQU720899 FAQ720899 FKM720899 FUI720899 GEE720899 GOA720899 GXW720899 HHS720899 HRO720899 IBK720899 ILG720899 IVC720899 JEY720899 JOU720899 JYQ720899 KIM720899 KSI720899 LCE720899 LMA720899 LVW720899 MFS720899 MPO720899 MZK720899 NJG720899 NTC720899 OCY720899 OMU720899 OWQ720899 PGM720899 PQI720899 QAE720899 QKA720899 QTW720899 RDS720899 RNO720899 RXK720899 SHG720899 SRC720899 TAY720899 TKU720899 TUQ720899 UEM720899 UOI720899 UYE720899 VIA720899 VRW720899 WBS720899 WLO720899 WVK720899 C786435 IY786435 SU786435 ACQ786435 AMM786435 AWI786435 BGE786435 BQA786435 BZW786435 CJS786435 CTO786435 DDK786435 DNG786435 DXC786435 EGY786435 EQU786435 FAQ786435 FKM786435 FUI786435 GEE786435 GOA786435 GXW786435 HHS786435 HRO786435 IBK786435 ILG786435 IVC786435 JEY786435 JOU786435 JYQ786435 KIM786435 KSI786435 LCE786435 LMA786435 LVW786435 MFS786435 MPO786435 MZK786435 NJG786435 NTC786435 OCY786435 OMU786435 OWQ786435 PGM786435 PQI786435 QAE786435 QKA786435 QTW786435 RDS786435 RNO786435 RXK786435 SHG786435 SRC786435 TAY786435 TKU786435 TUQ786435 UEM786435 UOI786435 UYE786435 VIA786435 VRW786435 WBS786435 WLO786435 WVK786435 C851971 IY851971 SU851971 ACQ851971 AMM851971 AWI851971 BGE851971 BQA851971 BZW851971 CJS851971 CTO851971 DDK851971 DNG851971 DXC851971 EGY851971 EQU851971 FAQ851971 FKM851971 FUI851971 GEE851971 GOA851971 GXW851971 HHS851971 HRO851971 IBK851971 ILG851971 IVC851971 JEY851971 JOU851971 JYQ851971 KIM851971 KSI851971 LCE851971 LMA851971 LVW851971 MFS851971 MPO851971 MZK851971 NJG851971 NTC851971 OCY851971 OMU851971 OWQ851971 PGM851971 PQI851971 QAE851971 QKA851971 QTW851971 RDS851971 RNO851971 RXK851971 SHG851971 SRC851971 TAY851971 TKU851971 TUQ851971 UEM851971 UOI851971 UYE851971 VIA851971 VRW851971 WBS851971 WLO851971 WVK851971 C917507 IY917507 SU917507 ACQ917507 AMM917507 AWI917507 BGE917507 BQA917507 BZW917507 CJS917507 CTO917507 DDK917507 DNG917507 DXC917507 EGY917507 EQU917507 FAQ917507 FKM917507 FUI917507 GEE917507 GOA917507 GXW917507 HHS917507 HRO917507 IBK917507 ILG917507 IVC917507 JEY917507 JOU917507 JYQ917507 KIM917507 KSI917507 LCE917507 LMA917507 LVW917507 MFS917507 MPO917507 MZK917507 NJG917507 NTC917507 OCY917507 OMU917507 OWQ917507 PGM917507 PQI917507 QAE917507 QKA917507 QTW917507 RDS917507 RNO917507 RXK917507 SHG917507 SRC917507 TAY917507 TKU917507 TUQ917507 UEM917507 UOI917507 UYE917507 VIA917507 VRW917507 WBS917507 WLO917507 WVK917507 C983043 IY983043 SU983043 ACQ983043 AMM983043 AWI983043 BGE983043 BQA983043 BZW983043 CJS983043 CTO983043 DDK983043 DNG983043 DXC983043 EGY983043 EQU983043 FAQ983043 FKM983043 FUI983043 GEE983043 GOA983043 GXW983043 HHS983043 HRO983043 IBK983043 ILG983043 IVC983043 JEY983043 JOU983043 JYQ983043 KIM983043 KSI983043 LCE983043 LMA983043 LVW983043 MFS983043 MPO983043 MZK983043 NJG983043 NTC983043 OCY983043 OMU983043 OWQ983043 PGM983043 PQI983043 QAE983043 QKA983043 QTW983043 RDS983043 RNO983043 RXK983043 SHG983043 SRC983043 TAY983043 TKU983043 TUQ983043 UEM983043 UOI983043 UYE983043 VIA983043 VRW983043 WBS983043 WLO983043 WVK983043 WVK983046:WVK983048 IY6:IY8 SU6:SU8 ACQ6:ACQ8 AMM6:AMM8 AWI6:AWI8 BGE6:BGE8 BQA6:BQA8 BZW6:BZW8 CJS6:CJS8 CTO6:CTO8 DDK6:DDK8 DNG6:DNG8 DXC6:DXC8 EGY6:EGY8 EQU6:EQU8 FAQ6:FAQ8 FKM6:FKM8 FUI6:FUI8 GEE6:GEE8 GOA6:GOA8 GXW6:GXW8 HHS6:HHS8 HRO6:HRO8 IBK6:IBK8 ILG6:ILG8 IVC6:IVC8 JEY6:JEY8 JOU6:JOU8 JYQ6:JYQ8 KIM6:KIM8 KSI6:KSI8 LCE6:LCE8 LMA6:LMA8 LVW6:LVW8 MFS6:MFS8 MPO6:MPO8 MZK6:MZK8 NJG6:NJG8 NTC6:NTC8 OCY6:OCY8 OMU6:OMU8 OWQ6:OWQ8 PGM6:PGM8 PQI6:PQI8 QAE6:QAE8 QKA6:QKA8 QTW6:QTW8 RDS6:RDS8 RNO6:RNO8 RXK6:RXK8 SHG6:SHG8 SRC6:SRC8 TAY6:TAY8 TKU6:TKU8 TUQ6:TUQ8 UEM6:UEM8 UOI6:UOI8 UYE6:UYE8 VIA6:VIA8 VRW6:VRW8 WBS6:WBS8 WLO6:WLO8 WVK6:WVK8 C65542:C65544 IY65542:IY65544 SU65542:SU65544 ACQ65542:ACQ65544 AMM65542:AMM65544 AWI65542:AWI65544 BGE65542:BGE65544 BQA65542:BQA65544 BZW65542:BZW65544 CJS65542:CJS65544 CTO65542:CTO65544 DDK65542:DDK65544 DNG65542:DNG65544 DXC65542:DXC65544 EGY65542:EGY65544 EQU65542:EQU65544 FAQ65542:FAQ65544 FKM65542:FKM65544 FUI65542:FUI65544 GEE65542:GEE65544 GOA65542:GOA65544 GXW65542:GXW65544 HHS65542:HHS65544 HRO65542:HRO65544 IBK65542:IBK65544 ILG65542:ILG65544 IVC65542:IVC65544 JEY65542:JEY65544 JOU65542:JOU65544 JYQ65542:JYQ65544 KIM65542:KIM65544 KSI65542:KSI65544 LCE65542:LCE65544 LMA65542:LMA65544 LVW65542:LVW65544 MFS65542:MFS65544 MPO65542:MPO65544 MZK65542:MZK65544 NJG65542:NJG65544 NTC65542:NTC65544 OCY65542:OCY65544 OMU65542:OMU65544 OWQ65542:OWQ65544 PGM65542:PGM65544 PQI65542:PQI65544 QAE65542:QAE65544 QKA65542:QKA65544 QTW65542:QTW65544 RDS65542:RDS65544 RNO65542:RNO65544 RXK65542:RXK65544 SHG65542:SHG65544 SRC65542:SRC65544 TAY65542:TAY65544 TKU65542:TKU65544 TUQ65542:TUQ65544 UEM65542:UEM65544 UOI65542:UOI65544 UYE65542:UYE65544 VIA65542:VIA65544 VRW65542:VRW65544 WBS65542:WBS65544 WLO65542:WLO65544 WVK65542:WVK65544 C131078:C131080 IY131078:IY131080 SU131078:SU131080 ACQ131078:ACQ131080 AMM131078:AMM131080 AWI131078:AWI131080 BGE131078:BGE131080 BQA131078:BQA131080 BZW131078:BZW131080 CJS131078:CJS131080 CTO131078:CTO131080 DDK131078:DDK131080 DNG131078:DNG131080 DXC131078:DXC131080 EGY131078:EGY131080 EQU131078:EQU131080 FAQ131078:FAQ131080 FKM131078:FKM131080 FUI131078:FUI131080 GEE131078:GEE131080 GOA131078:GOA131080 GXW131078:GXW131080 HHS131078:HHS131080 HRO131078:HRO131080 IBK131078:IBK131080 ILG131078:ILG131080 IVC131078:IVC131080 JEY131078:JEY131080 JOU131078:JOU131080 JYQ131078:JYQ131080 KIM131078:KIM131080 KSI131078:KSI131080 LCE131078:LCE131080 LMA131078:LMA131080 LVW131078:LVW131080 MFS131078:MFS131080 MPO131078:MPO131080 MZK131078:MZK131080 NJG131078:NJG131080 NTC131078:NTC131080 OCY131078:OCY131080 OMU131078:OMU131080 OWQ131078:OWQ131080 PGM131078:PGM131080 PQI131078:PQI131080 QAE131078:QAE131080 QKA131078:QKA131080 QTW131078:QTW131080 RDS131078:RDS131080 RNO131078:RNO131080 RXK131078:RXK131080 SHG131078:SHG131080 SRC131078:SRC131080 TAY131078:TAY131080 TKU131078:TKU131080 TUQ131078:TUQ131080 UEM131078:UEM131080 UOI131078:UOI131080 UYE131078:UYE131080 VIA131078:VIA131080 VRW131078:VRW131080 WBS131078:WBS131080 WLO131078:WLO131080 WVK131078:WVK131080 C196614:C196616 IY196614:IY196616 SU196614:SU196616 ACQ196614:ACQ196616 AMM196614:AMM196616 AWI196614:AWI196616 BGE196614:BGE196616 BQA196614:BQA196616 BZW196614:BZW196616 CJS196614:CJS196616 CTO196614:CTO196616 DDK196614:DDK196616 DNG196614:DNG196616 DXC196614:DXC196616 EGY196614:EGY196616 EQU196614:EQU196616 FAQ196614:FAQ196616 FKM196614:FKM196616 FUI196614:FUI196616 GEE196614:GEE196616 GOA196614:GOA196616 GXW196614:GXW196616 HHS196614:HHS196616 HRO196614:HRO196616 IBK196614:IBK196616 ILG196614:ILG196616 IVC196614:IVC196616 JEY196614:JEY196616 JOU196614:JOU196616 JYQ196614:JYQ196616 KIM196614:KIM196616 KSI196614:KSI196616 LCE196614:LCE196616 LMA196614:LMA196616 LVW196614:LVW196616 MFS196614:MFS196616 MPO196614:MPO196616 MZK196614:MZK196616 NJG196614:NJG196616 NTC196614:NTC196616 OCY196614:OCY196616 OMU196614:OMU196616 OWQ196614:OWQ196616 PGM196614:PGM196616 PQI196614:PQI196616 QAE196614:QAE196616 QKA196614:QKA196616 QTW196614:QTW196616 RDS196614:RDS196616 RNO196614:RNO196616 RXK196614:RXK196616 SHG196614:SHG196616 SRC196614:SRC196616 TAY196614:TAY196616 TKU196614:TKU196616 TUQ196614:TUQ196616 UEM196614:UEM196616 UOI196614:UOI196616 UYE196614:UYE196616 VIA196614:VIA196616 VRW196614:VRW196616 WBS196614:WBS196616 WLO196614:WLO196616 WVK196614:WVK196616 C262150:C262152 IY262150:IY262152 SU262150:SU262152 ACQ262150:ACQ262152 AMM262150:AMM262152 AWI262150:AWI262152 BGE262150:BGE262152 BQA262150:BQA262152 BZW262150:BZW262152 CJS262150:CJS262152 CTO262150:CTO262152 DDK262150:DDK262152 DNG262150:DNG262152 DXC262150:DXC262152 EGY262150:EGY262152 EQU262150:EQU262152 FAQ262150:FAQ262152 FKM262150:FKM262152 FUI262150:FUI262152 GEE262150:GEE262152 GOA262150:GOA262152 GXW262150:GXW262152 HHS262150:HHS262152 HRO262150:HRO262152 IBK262150:IBK262152 ILG262150:ILG262152 IVC262150:IVC262152 JEY262150:JEY262152 JOU262150:JOU262152 JYQ262150:JYQ262152 KIM262150:KIM262152 KSI262150:KSI262152 LCE262150:LCE262152 LMA262150:LMA262152 LVW262150:LVW262152 MFS262150:MFS262152 MPO262150:MPO262152 MZK262150:MZK262152 NJG262150:NJG262152 NTC262150:NTC262152 OCY262150:OCY262152 OMU262150:OMU262152 OWQ262150:OWQ262152 PGM262150:PGM262152 PQI262150:PQI262152 QAE262150:QAE262152 QKA262150:QKA262152 QTW262150:QTW262152 RDS262150:RDS262152 RNO262150:RNO262152 RXK262150:RXK262152 SHG262150:SHG262152 SRC262150:SRC262152 TAY262150:TAY262152 TKU262150:TKU262152 TUQ262150:TUQ262152 UEM262150:UEM262152 UOI262150:UOI262152 UYE262150:UYE262152 VIA262150:VIA262152 VRW262150:VRW262152 WBS262150:WBS262152 WLO262150:WLO262152 WVK262150:WVK262152 C327686:C327688 IY327686:IY327688 SU327686:SU327688 ACQ327686:ACQ327688 AMM327686:AMM327688 AWI327686:AWI327688 BGE327686:BGE327688 BQA327686:BQA327688 BZW327686:BZW327688 CJS327686:CJS327688 CTO327686:CTO327688 DDK327686:DDK327688 DNG327686:DNG327688 DXC327686:DXC327688 EGY327686:EGY327688 EQU327686:EQU327688 FAQ327686:FAQ327688 FKM327686:FKM327688 FUI327686:FUI327688 GEE327686:GEE327688 GOA327686:GOA327688 GXW327686:GXW327688 HHS327686:HHS327688 HRO327686:HRO327688 IBK327686:IBK327688 ILG327686:ILG327688 IVC327686:IVC327688 JEY327686:JEY327688 JOU327686:JOU327688 JYQ327686:JYQ327688 KIM327686:KIM327688 KSI327686:KSI327688 LCE327686:LCE327688 LMA327686:LMA327688 LVW327686:LVW327688 MFS327686:MFS327688 MPO327686:MPO327688 MZK327686:MZK327688 NJG327686:NJG327688 NTC327686:NTC327688 OCY327686:OCY327688 OMU327686:OMU327688 OWQ327686:OWQ327688 PGM327686:PGM327688 PQI327686:PQI327688 QAE327686:QAE327688 QKA327686:QKA327688 QTW327686:QTW327688 RDS327686:RDS327688 RNO327686:RNO327688 RXK327686:RXK327688 SHG327686:SHG327688 SRC327686:SRC327688 TAY327686:TAY327688 TKU327686:TKU327688 TUQ327686:TUQ327688 UEM327686:UEM327688 UOI327686:UOI327688 UYE327686:UYE327688 VIA327686:VIA327688 VRW327686:VRW327688 WBS327686:WBS327688 WLO327686:WLO327688 WVK327686:WVK327688 C393222:C393224 IY393222:IY393224 SU393222:SU393224 ACQ393222:ACQ393224 AMM393222:AMM393224 AWI393222:AWI393224 BGE393222:BGE393224 BQA393222:BQA393224 BZW393222:BZW393224 CJS393222:CJS393224 CTO393222:CTO393224 DDK393222:DDK393224 DNG393222:DNG393224 DXC393222:DXC393224 EGY393222:EGY393224 EQU393222:EQU393224 FAQ393222:FAQ393224 FKM393222:FKM393224 FUI393222:FUI393224 GEE393222:GEE393224 GOA393222:GOA393224 GXW393222:GXW393224 HHS393222:HHS393224 HRO393222:HRO393224 IBK393222:IBK393224 ILG393222:ILG393224 IVC393222:IVC393224 JEY393222:JEY393224 JOU393222:JOU393224 JYQ393222:JYQ393224 KIM393222:KIM393224 KSI393222:KSI393224 LCE393222:LCE393224 LMA393222:LMA393224 LVW393222:LVW393224 MFS393222:MFS393224 MPO393222:MPO393224 MZK393222:MZK393224 NJG393222:NJG393224 NTC393222:NTC393224 OCY393222:OCY393224 OMU393222:OMU393224 OWQ393222:OWQ393224 PGM393222:PGM393224 PQI393222:PQI393224 QAE393222:QAE393224 QKA393222:QKA393224 QTW393222:QTW393224 RDS393222:RDS393224 RNO393222:RNO393224 RXK393222:RXK393224 SHG393222:SHG393224 SRC393222:SRC393224 TAY393222:TAY393224 TKU393222:TKU393224 TUQ393222:TUQ393224 UEM393222:UEM393224 UOI393222:UOI393224 UYE393222:UYE393224 VIA393222:VIA393224 VRW393222:VRW393224 WBS393222:WBS393224 WLO393222:WLO393224 WVK393222:WVK393224 C458758:C458760 IY458758:IY458760 SU458758:SU458760 ACQ458758:ACQ458760 AMM458758:AMM458760 AWI458758:AWI458760 BGE458758:BGE458760 BQA458758:BQA458760 BZW458758:BZW458760 CJS458758:CJS458760 CTO458758:CTO458760 DDK458758:DDK458760 DNG458758:DNG458760 DXC458758:DXC458760 EGY458758:EGY458760 EQU458758:EQU458760 FAQ458758:FAQ458760 FKM458758:FKM458760 FUI458758:FUI458760 GEE458758:GEE458760 GOA458758:GOA458760 GXW458758:GXW458760 HHS458758:HHS458760 HRO458758:HRO458760 IBK458758:IBK458760 ILG458758:ILG458760 IVC458758:IVC458760 JEY458758:JEY458760 JOU458758:JOU458760 JYQ458758:JYQ458760 KIM458758:KIM458760 KSI458758:KSI458760 LCE458758:LCE458760 LMA458758:LMA458760 LVW458758:LVW458760 MFS458758:MFS458760 MPO458758:MPO458760 MZK458758:MZK458760 NJG458758:NJG458760 NTC458758:NTC458760 OCY458758:OCY458760 OMU458758:OMU458760 OWQ458758:OWQ458760 PGM458758:PGM458760 PQI458758:PQI458760 QAE458758:QAE458760 QKA458758:QKA458760 QTW458758:QTW458760 RDS458758:RDS458760 RNO458758:RNO458760 RXK458758:RXK458760 SHG458758:SHG458760 SRC458758:SRC458760 TAY458758:TAY458760 TKU458758:TKU458760 TUQ458758:TUQ458760 UEM458758:UEM458760 UOI458758:UOI458760 UYE458758:UYE458760 VIA458758:VIA458760 VRW458758:VRW458760 WBS458758:WBS458760 WLO458758:WLO458760 WVK458758:WVK458760 C524294:C524296 IY524294:IY524296 SU524294:SU524296 ACQ524294:ACQ524296 AMM524294:AMM524296 AWI524294:AWI524296 BGE524294:BGE524296 BQA524294:BQA524296 BZW524294:BZW524296 CJS524294:CJS524296 CTO524294:CTO524296 DDK524294:DDK524296 DNG524294:DNG524296 DXC524294:DXC524296 EGY524294:EGY524296 EQU524294:EQU524296 FAQ524294:FAQ524296 FKM524294:FKM524296 FUI524294:FUI524296 GEE524294:GEE524296 GOA524294:GOA524296 GXW524294:GXW524296 HHS524294:HHS524296 HRO524294:HRO524296 IBK524294:IBK524296 ILG524294:ILG524296 IVC524294:IVC524296 JEY524294:JEY524296 JOU524294:JOU524296 JYQ524294:JYQ524296 KIM524294:KIM524296 KSI524294:KSI524296 LCE524294:LCE524296 LMA524294:LMA524296 LVW524294:LVW524296 MFS524294:MFS524296 MPO524294:MPO524296 MZK524294:MZK524296 NJG524294:NJG524296 NTC524294:NTC524296 OCY524294:OCY524296 OMU524294:OMU524296 OWQ524294:OWQ524296 PGM524294:PGM524296 PQI524294:PQI524296 QAE524294:QAE524296 QKA524294:QKA524296 QTW524294:QTW524296 RDS524294:RDS524296 RNO524294:RNO524296 RXK524294:RXK524296 SHG524294:SHG524296 SRC524294:SRC524296 TAY524294:TAY524296 TKU524294:TKU524296 TUQ524294:TUQ524296 UEM524294:UEM524296 UOI524294:UOI524296 UYE524294:UYE524296 VIA524294:VIA524296 VRW524294:VRW524296 WBS524294:WBS524296 WLO524294:WLO524296 WVK524294:WVK524296 C589830:C589832 IY589830:IY589832 SU589830:SU589832 ACQ589830:ACQ589832 AMM589830:AMM589832 AWI589830:AWI589832 BGE589830:BGE589832 BQA589830:BQA589832 BZW589830:BZW589832 CJS589830:CJS589832 CTO589830:CTO589832 DDK589830:DDK589832 DNG589830:DNG589832 DXC589830:DXC589832 EGY589830:EGY589832 EQU589830:EQU589832 FAQ589830:FAQ589832 FKM589830:FKM589832 FUI589830:FUI589832 GEE589830:GEE589832 GOA589830:GOA589832 GXW589830:GXW589832 HHS589830:HHS589832 HRO589830:HRO589832 IBK589830:IBK589832 ILG589830:ILG589832 IVC589830:IVC589832 JEY589830:JEY589832 JOU589830:JOU589832 JYQ589830:JYQ589832 KIM589830:KIM589832 KSI589830:KSI589832 LCE589830:LCE589832 LMA589830:LMA589832 LVW589830:LVW589832 MFS589830:MFS589832 MPO589830:MPO589832 MZK589830:MZK589832 NJG589830:NJG589832 NTC589830:NTC589832 OCY589830:OCY589832 OMU589830:OMU589832 OWQ589830:OWQ589832 PGM589830:PGM589832 PQI589830:PQI589832 QAE589830:QAE589832 QKA589830:QKA589832 QTW589830:QTW589832 RDS589830:RDS589832 RNO589830:RNO589832 RXK589830:RXK589832 SHG589830:SHG589832 SRC589830:SRC589832 TAY589830:TAY589832 TKU589830:TKU589832 TUQ589830:TUQ589832 UEM589830:UEM589832 UOI589830:UOI589832 UYE589830:UYE589832 VIA589830:VIA589832 VRW589830:VRW589832 WBS589830:WBS589832 WLO589830:WLO589832 WVK589830:WVK589832 C655366:C655368 IY655366:IY655368 SU655366:SU655368 ACQ655366:ACQ655368 AMM655366:AMM655368 AWI655366:AWI655368 BGE655366:BGE655368 BQA655366:BQA655368 BZW655366:BZW655368 CJS655366:CJS655368 CTO655366:CTO655368 DDK655366:DDK655368 DNG655366:DNG655368 DXC655366:DXC655368 EGY655366:EGY655368 EQU655366:EQU655368 FAQ655366:FAQ655368 FKM655366:FKM655368 FUI655366:FUI655368 GEE655366:GEE655368 GOA655366:GOA655368 GXW655366:GXW655368 HHS655366:HHS655368 HRO655366:HRO655368 IBK655366:IBK655368 ILG655366:ILG655368 IVC655366:IVC655368 JEY655366:JEY655368 JOU655366:JOU655368 JYQ655366:JYQ655368 KIM655366:KIM655368 KSI655366:KSI655368 LCE655366:LCE655368 LMA655366:LMA655368 LVW655366:LVW655368 MFS655366:MFS655368 MPO655366:MPO655368 MZK655366:MZK655368 NJG655366:NJG655368 NTC655366:NTC655368 OCY655366:OCY655368 OMU655366:OMU655368 OWQ655366:OWQ655368 PGM655366:PGM655368 PQI655366:PQI655368 QAE655366:QAE655368 QKA655366:QKA655368 QTW655366:QTW655368 RDS655366:RDS655368 RNO655366:RNO655368 RXK655366:RXK655368 SHG655366:SHG655368 SRC655366:SRC655368 TAY655366:TAY655368 TKU655366:TKU655368 TUQ655366:TUQ655368 UEM655366:UEM655368 UOI655366:UOI655368 UYE655366:UYE655368 VIA655366:VIA655368 VRW655366:VRW655368 WBS655366:WBS655368 WLO655366:WLO655368 WVK655366:WVK655368 C720902:C720904 IY720902:IY720904 SU720902:SU720904 ACQ720902:ACQ720904 AMM720902:AMM720904 AWI720902:AWI720904 BGE720902:BGE720904 BQA720902:BQA720904 BZW720902:BZW720904 CJS720902:CJS720904 CTO720902:CTO720904 DDK720902:DDK720904 DNG720902:DNG720904 DXC720902:DXC720904 EGY720902:EGY720904 EQU720902:EQU720904 FAQ720902:FAQ720904 FKM720902:FKM720904 FUI720902:FUI720904 GEE720902:GEE720904 GOA720902:GOA720904 GXW720902:GXW720904 HHS720902:HHS720904 HRO720902:HRO720904 IBK720902:IBK720904 ILG720902:ILG720904 IVC720902:IVC720904 JEY720902:JEY720904 JOU720902:JOU720904 JYQ720902:JYQ720904 KIM720902:KIM720904 KSI720902:KSI720904 LCE720902:LCE720904 LMA720902:LMA720904 LVW720902:LVW720904 MFS720902:MFS720904 MPO720902:MPO720904 MZK720902:MZK720904 NJG720902:NJG720904 NTC720902:NTC720904 OCY720902:OCY720904 OMU720902:OMU720904 OWQ720902:OWQ720904 PGM720902:PGM720904 PQI720902:PQI720904 QAE720902:QAE720904 QKA720902:QKA720904 QTW720902:QTW720904 RDS720902:RDS720904 RNO720902:RNO720904 RXK720902:RXK720904 SHG720902:SHG720904 SRC720902:SRC720904 TAY720902:TAY720904 TKU720902:TKU720904 TUQ720902:TUQ720904 UEM720902:UEM720904 UOI720902:UOI720904 UYE720902:UYE720904 VIA720902:VIA720904 VRW720902:VRW720904 WBS720902:WBS720904 WLO720902:WLO720904 WVK720902:WVK720904 C786438:C786440 IY786438:IY786440 SU786438:SU786440 ACQ786438:ACQ786440 AMM786438:AMM786440 AWI786438:AWI786440 BGE786438:BGE786440 BQA786438:BQA786440 BZW786438:BZW786440 CJS786438:CJS786440 CTO786438:CTO786440 DDK786438:DDK786440 DNG786438:DNG786440 DXC786438:DXC786440 EGY786438:EGY786440 EQU786438:EQU786440 FAQ786438:FAQ786440 FKM786438:FKM786440 FUI786438:FUI786440 GEE786438:GEE786440 GOA786438:GOA786440 GXW786438:GXW786440 HHS786438:HHS786440 HRO786438:HRO786440 IBK786438:IBK786440 ILG786438:ILG786440 IVC786438:IVC786440 JEY786438:JEY786440 JOU786438:JOU786440 JYQ786438:JYQ786440 KIM786438:KIM786440 KSI786438:KSI786440 LCE786438:LCE786440 LMA786438:LMA786440 LVW786438:LVW786440 MFS786438:MFS786440 MPO786438:MPO786440 MZK786438:MZK786440 NJG786438:NJG786440 NTC786438:NTC786440 OCY786438:OCY786440 OMU786438:OMU786440 OWQ786438:OWQ786440 PGM786438:PGM786440 PQI786438:PQI786440 QAE786438:QAE786440 QKA786438:QKA786440 QTW786438:QTW786440 RDS786438:RDS786440 RNO786438:RNO786440 RXK786438:RXK786440 SHG786438:SHG786440 SRC786438:SRC786440 TAY786438:TAY786440 TKU786438:TKU786440 TUQ786438:TUQ786440 UEM786438:UEM786440 UOI786438:UOI786440 UYE786438:UYE786440 VIA786438:VIA786440 VRW786438:VRW786440 WBS786438:WBS786440 WLO786438:WLO786440 WVK786438:WVK786440 C851974:C851976 IY851974:IY851976 SU851974:SU851976 ACQ851974:ACQ851976 AMM851974:AMM851976 AWI851974:AWI851976 BGE851974:BGE851976 BQA851974:BQA851976 BZW851974:BZW851976 CJS851974:CJS851976 CTO851974:CTO851976 DDK851974:DDK851976 DNG851974:DNG851976 DXC851974:DXC851976 EGY851974:EGY851976 EQU851974:EQU851976 FAQ851974:FAQ851976 FKM851974:FKM851976 FUI851974:FUI851976 GEE851974:GEE851976 GOA851974:GOA851976 GXW851974:GXW851976 HHS851974:HHS851976 HRO851974:HRO851976 IBK851974:IBK851976 ILG851974:ILG851976 IVC851974:IVC851976 JEY851974:JEY851976 JOU851974:JOU851976 JYQ851974:JYQ851976 KIM851974:KIM851976 KSI851974:KSI851976 LCE851974:LCE851976 LMA851974:LMA851976 LVW851974:LVW851976 MFS851974:MFS851976 MPO851974:MPO851976 MZK851974:MZK851976 NJG851974:NJG851976 NTC851974:NTC851976 OCY851974:OCY851976 OMU851974:OMU851976 OWQ851974:OWQ851976 PGM851974:PGM851976 PQI851974:PQI851976 QAE851974:QAE851976 QKA851974:QKA851976 QTW851974:QTW851976 RDS851974:RDS851976 RNO851974:RNO851976 RXK851974:RXK851976 SHG851974:SHG851976 SRC851974:SRC851976 TAY851974:TAY851976 TKU851974:TKU851976 TUQ851974:TUQ851976 UEM851974:UEM851976 UOI851974:UOI851976 UYE851974:UYE851976 VIA851974:VIA851976 VRW851974:VRW851976 WBS851974:WBS851976 WLO851974:WLO851976 WVK851974:WVK851976 C917510:C917512 IY917510:IY917512 SU917510:SU917512 ACQ917510:ACQ917512 AMM917510:AMM917512 AWI917510:AWI917512 BGE917510:BGE917512 BQA917510:BQA917512 BZW917510:BZW917512 CJS917510:CJS917512 CTO917510:CTO917512 DDK917510:DDK917512 DNG917510:DNG917512 DXC917510:DXC917512 EGY917510:EGY917512 EQU917510:EQU917512 FAQ917510:FAQ917512 FKM917510:FKM917512 FUI917510:FUI917512 GEE917510:GEE917512 GOA917510:GOA917512 GXW917510:GXW917512 HHS917510:HHS917512 HRO917510:HRO917512 IBK917510:IBK917512 ILG917510:ILG917512 IVC917510:IVC917512 JEY917510:JEY917512 JOU917510:JOU917512 JYQ917510:JYQ917512 KIM917510:KIM917512 KSI917510:KSI917512 LCE917510:LCE917512 LMA917510:LMA917512 LVW917510:LVW917512 MFS917510:MFS917512 MPO917510:MPO917512 MZK917510:MZK917512 NJG917510:NJG917512 NTC917510:NTC917512 OCY917510:OCY917512 OMU917510:OMU917512 OWQ917510:OWQ917512 PGM917510:PGM917512 PQI917510:PQI917512 QAE917510:QAE917512 QKA917510:QKA917512 QTW917510:QTW917512 RDS917510:RDS917512 RNO917510:RNO917512 RXK917510:RXK917512 SHG917510:SHG917512 SRC917510:SRC917512 TAY917510:TAY917512 TKU917510:TKU917512 TUQ917510:TUQ917512 UEM917510:UEM917512 UOI917510:UOI917512 UYE917510:UYE917512 VIA917510:VIA917512 VRW917510:VRW917512 WBS917510:WBS917512 WLO917510:WLO917512 WVK917510:WVK917512 C983046:C983048 IY983046:IY983048 SU983046:SU983048 ACQ983046:ACQ983048 AMM983046:AMM983048 AWI983046:AWI983048 BGE983046:BGE983048 BQA983046:BQA983048 BZW983046:BZW983048 CJS983046:CJS983048 CTO983046:CTO983048 DDK983046:DDK983048 DNG983046:DNG983048 DXC983046:DXC983048 EGY983046:EGY983048 EQU983046:EQU983048 FAQ983046:FAQ983048 FKM983046:FKM983048 FUI983046:FUI983048 GEE983046:GEE983048 GOA983046:GOA983048 GXW983046:GXW983048 HHS983046:HHS983048 HRO983046:HRO983048 IBK983046:IBK983048 ILG983046:ILG983048 IVC983046:IVC983048 JEY983046:JEY983048 JOU983046:JOU983048 JYQ983046:JYQ983048 KIM983046:KIM983048 KSI983046:KSI983048 LCE983046:LCE983048 LMA983046:LMA983048 LVW983046:LVW983048 MFS983046:MFS983048 MPO983046:MPO983048 MZK983046:MZK983048 NJG983046:NJG983048 NTC983046:NTC983048 OCY983046:OCY983048 OMU983046:OMU983048 OWQ983046:OWQ983048 PGM983046:PGM983048 PQI983046:PQI983048 QAE983046:QAE983048 QKA983046:QKA983048 QTW983046:QTW983048 RDS983046:RDS983048 RNO983046:RNO983048 RXK983046:RXK983048 SHG983046:SHG983048 SRC983046:SRC983048 TAY983046:TAY983048 TKU983046:TKU983048 TUQ983046:TUQ983048 UEM983046:UEM983048 UOI983046:UOI983048 UYE983046:UYE983048 VIA983046:VIA983048 VRW983046:VRW983048 WBS983046:WBS983048 WLO983046:WLO983048"/>
    <dataValidation imeMode="off" allowBlank="1" showInputMessage="1" showErrorMessage="1" sqref="D8:F8 IZ8:JB8 SV8:SX8 ACR8:ACT8 AMN8:AMP8 AWJ8:AWL8 BGF8:BGH8 BQB8:BQD8 BZX8:BZZ8 CJT8:CJV8 CTP8:CTR8 DDL8:DDN8 DNH8:DNJ8 DXD8:DXF8 EGZ8:EHB8 EQV8:EQX8 FAR8:FAT8 FKN8:FKP8 FUJ8:FUL8 GEF8:GEH8 GOB8:GOD8 GXX8:GXZ8 HHT8:HHV8 HRP8:HRR8 IBL8:IBN8 ILH8:ILJ8 IVD8:IVF8 JEZ8:JFB8 JOV8:JOX8 JYR8:JYT8 KIN8:KIP8 KSJ8:KSL8 LCF8:LCH8 LMB8:LMD8 LVX8:LVZ8 MFT8:MFV8 MPP8:MPR8 MZL8:MZN8 NJH8:NJJ8 NTD8:NTF8 OCZ8:ODB8 OMV8:OMX8 OWR8:OWT8 PGN8:PGP8 PQJ8:PQL8 QAF8:QAH8 QKB8:QKD8 QTX8:QTZ8 RDT8:RDV8 RNP8:RNR8 RXL8:RXN8 SHH8:SHJ8 SRD8:SRF8 TAZ8:TBB8 TKV8:TKX8 TUR8:TUT8 UEN8:UEP8 UOJ8:UOL8 UYF8:UYH8 VIB8:VID8 VRX8:VRZ8 WBT8:WBV8 WLP8:WLR8 WVL8:WVN8 D65544:F65544 IZ65544:JB65544 SV65544:SX65544 ACR65544:ACT65544 AMN65544:AMP65544 AWJ65544:AWL65544 BGF65544:BGH65544 BQB65544:BQD65544 BZX65544:BZZ65544 CJT65544:CJV65544 CTP65544:CTR65544 DDL65544:DDN65544 DNH65544:DNJ65544 DXD65544:DXF65544 EGZ65544:EHB65544 EQV65544:EQX65544 FAR65544:FAT65544 FKN65544:FKP65544 FUJ65544:FUL65544 GEF65544:GEH65544 GOB65544:GOD65544 GXX65544:GXZ65544 HHT65544:HHV65544 HRP65544:HRR65544 IBL65544:IBN65544 ILH65544:ILJ65544 IVD65544:IVF65544 JEZ65544:JFB65544 JOV65544:JOX65544 JYR65544:JYT65544 KIN65544:KIP65544 KSJ65544:KSL65544 LCF65544:LCH65544 LMB65544:LMD65544 LVX65544:LVZ65544 MFT65544:MFV65544 MPP65544:MPR65544 MZL65544:MZN65544 NJH65544:NJJ65544 NTD65544:NTF65544 OCZ65544:ODB65544 OMV65544:OMX65544 OWR65544:OWT65544 PGN65544:PGP65544 PQJ65544:PQL65544 QAF65544:QAH65544 QKB65544:QKD65544 QTX65544:QTZ65544 RDT65544:RDV65544 RNP65544:RNR65544 RXL65544:RXN65544 SHH65544:SHJ65544 SRD65544:SRF65544 TAZ65544:TBB65544 TKV65544:TKX65544 TUR65544:TUT65544 UEN65544:UEP65544 UOJ65544:UOL65544 UYF65544:UYH65544 VIB65544:VID65544 VRX65544:VRZ65544 WBT65544:WBV65544 WLP65544:WLR65544 WVL65544:WVN65544 D131080:F131080 IZ131080:JB131080 SV131080:SX131080 ACR131080:ACT131080 AMN131080:AMP131080 AWJ131080:AWL131080 BGF131080:BGH131080 BQB131080:BQD131080 BZX131080:BZZ131080 CJT131080:CJV131080 CTP131080:CTR131080 DDL131080:DDN131080 DNH131080:DNJ131080 DXD131080:DXF131080 EGZ131080:EHB131080 EQV131080:EQX131080 FAR131080:FAT131080 FKN131080:FKP131080 FUJ131080:FUL131080 GEF131080:GEH131080 GOB131080:GOD131080 GXX131080:GXZ131080 HHT131080:HHV131080 HRP131080:HRR131080 IBL131080:IBN131080 ILH131080:ILJ131080 IVD131080:IVF131080 JEZ131080:JFB131080 JOV131080:JOX131080 JYR131080:JYT131080 KIN131080:KIP131080 KSJ131080:KSL131080 LCF131080:LCH131080 LMB131080:LMD131080 LVX131080:LVZ131080 MFT131080:MFV131080 MPP131080:MPR131080 MZL131080:MZN131080 NJH131080:NJJ131080 NTD131080:NTF131080 OCZ131080:ODB131080 OMV131080:OMX131080 OWR131080:OWT131080 PGN131080:PGP131080 PQJ131080:PQL131080 QAF131080:QAH131080 QKB131080:QKD131080 QTX131080:QTZ131080 RDT131080:RDV131080 RNP131080:RNR131080 RXL131080:RXN131080 SHH131080:SHJ131080 SRD131080:SRF131080 TAZ131080:TBB131080 TKV131080:TKX131080 TUR131080:TUT131080 UEN131080:UEP131080 UOJ131080:UOL131080 UYF131080:UYH131080 VIB131080:VID131080 VRX131080:VRZ131080 WBT131080:WBV131080 WLP131080:WLR131080 WVL131080:WVN131080 D196616:F196616 IZ196616:JB196616 SV196616:SX196616 ACR196616:ACT196616 AMN196616:AMP196616 AWJ196616:AWL196616 BGF196616:BGH196616 BQB196616:BQD196616 BZX196616:BZZ196616 CJT196616:CJV196616 CTP196616:CTR196616 DDL196616:DDN196616 DNH196616:DNJ196616 DXD196616:DXF196616 EGZ196616:EHB196616 EQV196616:EQX196616 FAR196616:FAT196616 FKN196616:FKP196616 FUJ196616:FUL196616 GEF196616:GEH196616 GOB196616:GOD196616 GXX196616:GXZ196616 HHT196616:HHV196616 HRP196616:HRR196616 IBL196616:IBN196616 ILH196616:ILJ196616 IVD196616:IVF196616 JEZ196616:JFB196616 JOV196616:JOX196616 JYR196616:JYT196616 KIN196616:KIP196616 KSJ196616:KSL196616 LCF196616:LCH196616 LMB196616:LMD196616 LVX196616:LVZ196616 MFT196616:MFV196616 MPP196616:MPR196616 MZL196616:MZN196616 NJH196616:NJJ196616 NTD196616:NTF196616 OCZ196616:ODB196616 OMV196616:OMX196616 OWR196616:OWT196616 PGN196616:PGP196616 PQJ196616:PQL196616 QAF196616:QAH196616 QKB196616:QKD196616 QTX196616:QTZ196616 RDT196616:RDV196616 RNP196616:RNR196616 RXL196616:RXN196616 SHH196616:SHJ196616 SRD196616:SRF196616 TAZ196616:TBB196616 TKV196616:TKX196616 TUR196616:TUT196616 UEN196616:UEP196616 UOJ196616:UOL196616 UYF196616:UYH196616 VIB196616:VID196616 VRX196616:VRZ196616 WBT196616:WBV196616 WLP196616:WLR196616 WVL196616:WVN196616 D262152:F262152 IZ262152:JB262152 SV262152:SX262152 ACR262152:ACT262152 AMN262152:AMP262152 AWJ262152:AWL262152 BGF262152:BGH262152 BQB262152:BQD262152 BZX262152:BZZ262152 CJT262152:CJV262152 CTP262152:CTR262152 DDL262152:DDN262152 DNH262152:DNJ262152 DXD262152:DXF262152 EGZ262152:EHB262152 EQV262152:EQX262152 FAR262152:FAT262152 FKN262152:FKP262152 FUJ262152:FUL262152 GEF262152:GEH262152 GOB262152:GOD262152 GXX262152:GXZ262152 HHT262152:HHV262152 HRP262152:HRR262152 IBL262152:IBN262152 ILH262152:ILJ262152 IVD262152:IVF262152 JEZ262152:JFB262152 JOV262152:JOX262152 JYR262152:JYT262152 KIN262152:KIP262152 KSJ262152:KSL262152 LCF262152:LCH262152 LMB262152:LMD262152 LVX262152:LVZ262152 MFT262152:MFV262152 MPP262152:MPR262152 MZL262152:MZN262152 NJH262152:NJJ262152 NTD262152:NTF262152 OCZ262152:ODB262152 OMV262152:OMX262152 OWR262152:OWT262152 PGN262152:PGP262152 PQJ262152:PQL262152 QAF262152:QAH262152 QKB262152:QKD262152 QTX262152:QTZ262152 RDT262152:RDV262152 RNP262152:RNR262152 RXL262152:RXN262152 SHH262152:SHJ262152 SRD262152:SRF262152 TAZ262152:TBB262152 TKV262152:TKX262152 TUR262152:TUT262152 UEN262152:UEP262152 UOJ262152:UOL262152 UYF262152:UYH262152 VIB262152:VID262152 VRX262152:VRZ262152 WBT262152:WBV262152 WLP262152:WLR262152 WVL262152:WVN262152 D327688:F327688 IZ327688:JB327688 SV327688:SX327688 ACR327688:ACT327688 AMN327688:AMP327688 AWJ327688:AWL327688 BGF327688:BGH327688 BQB327688:BQD327688 BZX327688:BZZ327688 CJT327688:CJV327688 CTP327688:CTR327688 DDL327688:DDN327688 DNH327688:DNJ327688 DXD327688:DXF327688 EGZ327688:EHB327688 EQV327688:EQX327688 FAR327688:FAT327688 FKN327688:FKP327688 FUJ327688:FUL327688 GEF327688:GEH327688 GOB327688:GOD327688 GXX327688:GXZ327688 HHT327688:HHV327688 HRP327688:HRR327688 IBL327688:IBN327688 ILH327688:ILJ327688 IVD327688:IVF327688 JEZ327688:JFB327688 JOV327688:JOX327688 JYR327688:JYT327688 KIN327688:KIP327688 KSJ327688:KSL327688 LCF327688:LCH327688 LMB327688:LMD327688 LVX327688:LVZ327688 MFT327688:MFV327688 MPP327688:MPR327688 MZL327688:MZN327688 NJH327688:NJJ327688 NTD327688:NTF327688 OCZ327688:ODB327688 OMV327688:OMX327688 OWR327688:OWT327688 PGN327688:PGP327688 PQJ327688:PQL327688 QAF327688:QAH327688 QKB327688:QKD327688 QTX327688:QTZ327688 RDT327688:RDV327688 RNP327688:RNR327688 RXL327688:RXN327688 SHH327688:SHJ327688 SRD327688:SRF327688 TAZ327688:TBB327688 TKV327688:TKX327688 TUR327688:TUT327688 UEN327688:UEP327688 UOJ327688:UOL327688 UYF327688:UYH327688 VIB327688:VID327688 VRX327688:VRZ327688 WBT327688:WBV327688 WLP327688:WLR327688 WVL327688:WVN327688 D393224:F393224 IZ393224:JB393224 SV393224:SX393224 ACR393224:ACT393224 AMN393224:AMP393224 AWJ393224:AWL393224 BGF393224:BGH393224 BQB393224:BQD393224 BZX393224:BZZ393224 CJT393224:CJV393224 CTP393224:CTR393224 DDL393224:DDN393224 DNH393224:DNJ393224 DXD393224:DXF393224 EGZ393224:EHB393224 EQV393224:EQX393224 FAR393224:FAT393224 FKN393224:FKP393224 FUJ393224:FUL393224 GEF393224:GEH393224 GOB393224:GOD393224 GXX393224:GXZ393224 HHT393224:HHV393224 HRP393224:HRR393224 IBL393224:IBN393224 ILH393224:ILJ393224 IVD393224:IVF393224 JEZ393224:JFB393224 JOV393224:JOX393224 JYR393224:JYT393224 KIN393224:KIP393224 KSJ393224:KSL393224 LCF393224:LCH393224 LMB393224:LMD393224 LVX393224:LVZ393224 MFT393224:MFV393224 MPP393224:MPR393224 MZL393224:MZN393224 NJH393224:NJJ393224 NTD393224:NTF393224 OCZ393224:ODB393224 OMV393224:OMX393224 OWR393224:OWT393224 PGN393224:PGP393224 PQJ393224:PQL393224 QAF393224:QAH393224 QKB393224:QKD393224 QTX393224:QTZ393224 RDT393224:RDV393224 RNP393224:RNR393224 RXL393224:RXN393224 SHH393224:SHJ393224 SRD393224:SRF393224 TAZ393224:TBB393224 TKV393224:TKX393224 TUR393224:TUT393224 UEN393224:UEP393224 UOJ393224:UOL393224 UYF393224:UYH393224 VIB393224:VID393224 VRX393224:VRZ393224 WBT393224:WBV393224 WLP393224:WLR393224 WVL393224:WVN393224 D458760:F458760 IZ458760:JB458760 SV458760:SX458760 ACR458760:ACT458760 AMN458760:AMP458760 AWJ458760:AWL458760 BGF458760:BGH458760 BQB458760:BQD458760 BZX458760:BZZ458760 CJT458760:CJV458760 CTP458760:CTR458760 DDL458760:DDN458760 DNH458760:DNJ458760 DXD458760:DXF458760 EGZ458760:EHB458760 EQV458760:EQX458760 FAR458760:FAT458760 FKN458760:FKP458760 FUJ458760:FUL458760 GEF458760:GEH458760 GOB458760:GOD458760 GXX458760:GXZ458760 HHT458760:HHV458760 HRP458760:HRR458760 IBL458760:IBN458760 ILH458760:ILJ458760 IVD458760:IVF458760 JEZ458760:JFB458760 JOV458760:JOX458760 JYR458760:JYT458760 KIN458760:KIP458760 KSJ458760:KSL458760 LCF458760:LCH458760 LMB458760:LMD458760 LVX458760:LVZ458760 MFT458760:MFV458760 MPP458760:MPR458760 MZL458760:MZN458760 NJH458760:NJJ458760 NTD458760:NTF458760 OCZ458760:ODB458760 OMV458760:OMX458760 OWR458760:OWT458760 PGN458760:PGP458760 PQJ458760:PQL458760 QAF458760:QAH458760 QKB458760:QKD458760 QTX458760:QTZ458760 RDT458760:RDV458760 RNP458760:RNR458760 RXL458760:RXN458760 SHH458760:SHJ458760 SRD458760:SRF458760 TAZ458760:TBB458760 TKV458760:TKX458760 TUR458760:TUT458760 UEN458760:UEP458760 UOJ458760:UOL458760 UYF458760:UYH458760 VIB458760:VID458760 VRX458760:VRZ458760 WBT458760:WBV458760 WLP458760:WLR458760 WVL458760:WVN458760 D524296:F524296 IZ524296:JB524296 SV524296:SX524296 ACR524296:ACT524296 AMN524296:AMP524296 AWJ524296:AWL524296 BGF524296:BGH524296 BQB524296:BQD524296 BZX524296:BZZ524296 CJT524296:CJV524296 CTP524296:CTR524296 DDL524296:DDN524296 DNH524296:DNJ524296 DXD524296:DXF524296 EGZ524296:EHB524296 EQV524296:EQX524296 FAR524296:FAT524296 FKN524296:FKP524296 FUJ524296:FUL524296 GEF524296:GEH524296 GOB524296:GOD524296 GXX524296:GXZ524296 HHT524296:HHV524296 HRP524296:HRR524296 IBL524296:IBN524296 ILH524296:ILJ524296 IVD524296:IVF524296 JEZ524296:JFB524296 JOV524296:JOX524296 JYR524296:JYT524296 KIN524296:KIP524296 KSJ524296:KSL524296 LCF524296:LCH524296 LMB524296:LMD524296 LVX524296:LVZ524296 MFT524296:MFV524296 MPP524296:MPR524296 MZL524296:MZN524296 NJH524296:NJJ524296 NTD524296:NTF524296 OCZ524296:ODB524296 OMV524296:OMX524296 OWR524296:OWT524296 PGN524296:PGP524296 PQJ524296:PQL524296 QAF524296:QAH524296 QKB524296:QKD524296 QTX524296:QTZ524296 RDT524296:RDV524296 RNP524296:RNR524296 RXL524296:RXN524296 SHH524296:SHJ524296 SRD524296:SRF524296 TAZ524296:TBB524296 TKV524296:TKX524296 TUR524296:TUT524296 UEN524296:UEP524296 UOJ524296:UOL524296 UYF524296:UYH524296 VIB524296:VID524296 VRX524296:VRZ524296 WBT524296:WBV524296 WLP524296:WLR524296 WVL524296:WVN524296 D589832:F589832 IZ589832:JB589832 SV589832:SX589832 ACR589832:ACT589832 AMN589832:AMP589832 AWJ589832:AWL589832 BGF589832:BGH589832 BQB589832:BQD589832 BZX589832:BZZ589832 CJT589832:CJV589832 CTP589832:CTR589832 DDL589832:DDN589832 DNH589832:DNJ589832 DXD589832:DXF589832 EGZ589832:EHB589832 EQV589832:EQX589832 FAR589832:FAT589832 FKN589832:FKP589832 FUJ589832:FUL589832 GEF589832:GEH589832 GOB589832:GOD589832 GXX589832:GXZ589832 HHT589832:HHV589832 HRP589832:HRR589832 IBL589832:IBN589832 ILH589832:ILJ589832 IVD589832:IVF589832 JEZ589832:JFB589832 JOV589832:JOX589832 JYR589832:JYT589832 KIN589832:KIP589832 KSJ589832:KSL589832 LCF589832:LCH589832 LMB589832:LMD589832 LVX589832:LVZ589832 MFT589832:MFV589832 MPP589832:MPR589832 MZL589832:MZN589832 NJH589832:NJJ589832 NTD589832:NTF589832 OCZ589832:ODB589832 OMV589832:OMX589832 OWR589832:OWT589832 PGN589832:PGP589832 PQJ589832:PQL589832 QAF589832:QAH589832 QKB589832:QKD589832 QTX589832:QTZ589832 RDT589832:RDV589832 RNP589832:RNR589832 RXL589832:RXN589832 SHH589832:SHJ589832 SRD589832:SRF589832 TAZ589832:TBB589832 TKV589832:TKX589832 TUR589832:TUT589832 UEN589832:UEP589832 UOJ589832:UOL589832 UYF589832:UYH589832 VIB589832:VID589832 VRX589832:VRZ589832 WBT589832:WBV589832 WLP589832:WLR589832 WVL589832:WVN589832 D655368:F655368 IZ655368:JB655368 SV655368:SX655368 ACR655368:ACT655368 AMN655368:AMP655368 AWJ655368:AWL655368 BGF655368:BGH655368 BQB655368:BQD655368 BZX655368:BZZ655368 CJT655368:CJV655368 CTP655368:CTR655368 DDL655368:DDN655368 DNH655368:DNJ655368 DXD655368:DXF655368 EGZ655368:EHB655368 EQV655368:EQX655368 FAR655368:FAT655368 FKN655368:FKP655368 FUJ655368:FUL655368 GEF655368:GEH655368 GOB655368:GOD655368 GXX655368:GXZ655368 HHT655368:HHV655368 HRP655368:HRR655368 IBL655368:IBN655368 ILH655368:ILJ655368 IVD655368:IVF655368 JEZ655368:JFB655368 JOV655368:JOX655368 JYR655368:JYT655368 KIN655368:KIP655368 KSJ655368:KSL655368 LCF655368:LCH655368 LMB655368:LMD655368 LVX655368:LVZ655368 MFT655368:MFV655368 MPP655368:MPR655368 MZL655368:MZN655368 NJH655368:NJJ655368 NTD655368:NTF655368 OCZ655368:ODB655368 OMV655368:OMX655368 OWR655368:OWT655368 PGN655368:PGP655368 PQJ655368:PQL655368 QAF655368:QAH655368 QKB655368:QKD655368 QTX655368:QTZ655368 RDT655368:RDV655368 RNP655368:RNR655368 RXL655368:RXN655368 SHH655368:SHJ655368 SRD655368:SRF655368 TAZ655368:TBB655368 TKV655368:TKX655368 TUR655368:TUT655368 UEN655368:UEP655368 UOJ655368:UOL655368 UYF655368:UYH655368 VIB655368:VID655368 VRX655368:VRZ655368 WBT655368:WBV655368 WLP655368:WLR655368 WVL655368:WVN655368 D720904:F720904 IZ720904:JB720904 SV720904:SX720904 ACR720904:ACT720904 AMN720904:AMP720904 AWJ720904:AWL720904 BGF720904:BGH720904 BQB720904:BQD720904 BZX720904:BZZ720904 CJT720904:CJV720904 CTP720904:CTR720904 DDL720904:DDN720904 DNH720904:DNJ720904 DXD720904:DXF720904 EGZ720904:EHB720904 EQV720904:EQX720904 FAR720904:FAT720904 FKN720904:FKP720904 FUJ720904:FUL720904 GEF720904:GEH720904 GOB720904:GOD720904 GXX720904:GXZ720904 HHT720904:HHV720904 HRP720904:HRR720904 IBL720904:IBN720904 ILH720904:ILJ720904 IVD720904:IVF720904 JEZ720904:JFB720904 JOV720904:JOX720904 JYR720904:JYT720904 KIN720904:KIP720904 KSJ720904:KSL720904 LCF720904:LCH720904 LMB720904:LMD720904 LVX720904:LVZ720904 MFT720904:MFV720904 MPP720904:MPR720904 MZL720904:MZN720904 NJH720904:NJJ720904 NTD720904:NTF720904 OCZ720904:ODB720904 OMV720904:OMX720904 OWR720904:OWT720904 PGN720904:PGP720904 PQJ720904:PQL720904 QAF720904:QAH720904 QKB720904:QKD720904 QTX720904:QTZ720904 RDT720904:RDV720904 RNP720904:RNR720904 RXL720904:RXN720904 SHH720904:SHJ720904 SRD720904:SRF720904 TAZ720904:TBB720904 TKV720904:TKX720904 TUR720904:TUT720904 UEN720904:UEP720904 UOJ720904:UOL720904 UYF720904:UYH720904 VIB720904:VID720904 VRX720904:VRZ720904 WBT720904:WBV720904 WLP720904:WLR720904 WVL720904:WVN720904 D786440:F786440 IZ786440:JB786440 SV786440:SX786440 ACR786440:ACT786440 AMN786440:AMP786440 AWJ786440:AWL786440 BGF786440:BGH786440 BQB786440:BQD786440 BZX786440:BZZ786440 CJT786440:CJV786440 CTP786440:CTR786440 DDL786440:DDN786440 DNH786440:DNJ786440 DXD786440:DXF786440 EGZ786440:EHB786440 EQV786440:EQX786440 FAR786440:FAT786440 FKN786440:FKP786440 FUJ786440:FUL786440 GEF786440:GEH786440 GOB786440:GOD786440 GXX786440:GXZ786440 HHT786440:HHV786440 HRP786440:HRR786440 IBL786440:IBN786440 ILH786440:ILJ786440 IVD786440:IVF786440 JEZ786440:JFB786440 JOV786440:JOX786440 JYR786440:JYT786440 KIN786440:KIP786440 KSJ786440:KSL786440 LCF786440:LCH786440 LMB786440:LMD786440 LVX786440:LVZ786440 MFT786440:MFV786440 MPP786440:MPR786440 MZL786440:MZN786440 NJH786440:NJJ786440 NTD786440:NTF786440 OCZ786440:ODB786440 OMV786440:OMX786440 OWR786440:OWT786440 PGN786440:PGP786440 PQJ786440:PQL786440 QAF786440:QAH786440 QKB786440:QKD786440 QTX786440:QTZ786440 RDT786440:RDV786440 RNP786440:RNR786440 RXL786440:RXN786440 SHH786440:SHJ786440 SRD786440:SRF786440 TAZ786440:TBB786440 TKV786440:TKX786440 TUR786440:TUT786440 UEN786440:UEP786440 UOJ786440:UOL786440 UYF786440:UYH786440 VIB786440:VID786440 VRX786440:VRZ786440 WBT786440:WBV786440 WLP786440:WLR786440 WVL786440:WVN786440 D851976:F851976 IZ851976:JB851976 SV851976:SX851976 ACR851976:ACT851976 AMN851976:AMP851976 AWJ851976:AWL851976 BGF851976:BGH851976 BQB851976:BQD851976 BZX851976:BZZ851976 CJT851976:CJV851976 CTP851976:CTR851976 DDL851976:DDN851976 DNH851976:DNJ851976 DXD851976:DXF851976 EGZ851976:EHB851976 EQV851976:EQX851976 FAR851976:FAT851976 FKN851976:FKP851976 FUJ851976:FUL851976 GEF851976:GEH851976 GOB851976:GOD851976 GXX851976:GXZ851976 HHT851976:HHV851976 HRP851976:HRR851976 IBL851976:IBN851976 ILH851976:ILJ851976 IVD851976:IVF851976 JEZ851976:JFB851976 JOV851976:JOX851976 JYR851976:JYT851976 KIN851976:KIP851976 KSJ851976:KSL851976 LCF851976:LCH851976 LMB851976:LMD851976 LVX851976:LVZ851976 MFT851976:MFV851976 MPP851976:MPR851976 MZL851976:MZN851976 NJH851976:NJJ851976 NTD851976:NTF851976 OCZ851976:ODB851976 OMV851976:OMX851976 OWR851976:OWT851976 PGN851976:PGP851976 PQJ851976:PQL851976 QAF851976:QAH851976 QKB851976:QKD851976 QTX851976:QTZ851976 RDT851976:RDV851976 RNP851976:RNR851976 RXL851976:RXN851976 SHH851976:SHJ851976 SRD851976:SRF851976 TAZ851976:TBB851976 TKV851976:TKX851976 TUR851976:TUT851976 UEN851976:UEP851976 UOJ851976:UOL851976 UYF851976:UYH851976 VIB851976:VID851976 VRX851976:VRZ851976 WBT851976:WBV851976 WLP851976:WLR851976 WVL851976:WVN851976 D917512:F917512 IZ917512:JB917512 SV917512:SX917512 ACR917512:ACT917512 AMN917512:AMP917512 AWJ917512:AWL917512 BGF917512:BGH917512 BQB917512:BQD917512 BZX917512:BZZ917512 CJT917512:CJV917512 CTP917512:CTR917512 DDL917512:DDN917512 DNH917512:DNJ917512 DXD917512:DXF917512 EGZ917512:EHB917512 EQV917512:EQX917512 FAR917512:FAT917512 FKN917512:FKP917512 FUJ917512:FUL917512 GEF917512:GEH917512 GOB917512:GOD917512 GXX917512:GXZ917512 HHT917512:HHV917512 HRP917512:HRR917512 IBL917512:IBN917512 ILH917512:ILJ917512 IVD917512:IVF917512 JEZ917512:JFB917512 JOV917512:JOX917512 JYR917512:JYT917512 KIN917512:KIP917512 KSJ917512:KSL917512 LCF917512:LCH917512 LMB917512:LMD917512 LVX917512:LVZ917512 MFT917512:MFV917512 MPP917512:MPR917512 MZL917512:MZN917512 NJH917512:NJJ917512 NTD917512:NTF917512 OCZ917512:ODB917512 OMV917512:OMX917512 OWR917512:OWT917512 PGN917512:PGP917512 PQJ917512:PQL917512 QAF917512:QAH917512 QKB917512:QKD917512 QTX917512:QTZ917512 RDT917512:RDV917512 RNP917512:RNR917512 RXL917512:RXN917512 SHH917512:SHJ917512 SRD917512:SRF917512 TAZ917512:TBB917512 TKV917512:TKX917512 TUR917512:TUT917512 UEN917512:UEP917512 UOJ917512:UOL917512 UYF917512:UYH917512 VIB917512:VID917512 VRX917512:VRZ917512 WBT917512:WBV917512 WLP917512:WLR917512 WVL917512:WVN917512 D983048:F983048 IZ983048:JB983048 SV983048:SX983048 ACR983048:ACT983048 AMN983048:AMP983048 AWJ983048:AWL983048 BGF983048:BGH983048 BQB983048:BQD983048 BZX983048:BZZ983048 CJT983048:CJV983048 CTP983048:CTR983048 DDL983048:DDN983048 DNH983048:DNJ983048 DXD983048:DXF983048 EGZ983048:EHB983048 EQV983048:EQX983048 FAR983048:FAT983048 FKN983048:FKP983048 FUJ983048:FUL983048 GEF983048:GEH983048 GOB983048:GOD983048 GXX983048:GXZ983048 HHT983048:HHV983048 HRP983048:HRR983048 IBL983048:IBN983048 ILH983048:ILJ983048 IVD983048:IVF983048 JEZ983048:JFB983048 JOV983048:JOX983048 JYR983048:JYT983048 KIN983048:KIP983048 KSJ983048:KSL983048 LCF983048:LCH983048 LMB983048:LMD983048 LVX983048:LVZ983048 MFT983048:MFV983048 MPP983048:MPR983048 MZL983048:MZN983048 NJH983048:NJJ983048 NTD983048:NTF983048 OCZ983048:ODB983048 OMV983048:OMX983048 OWR983048:OWT983048 PGN983048:PGP983048 PQJ983048:PQL983048 QAF983048:QAH983048 QKB983048:QKD983048 QTX983048:QTZ983048 RDT983048:RDV983048 RNP983048:RNR983048 RXL983048:RXN983048 SHH983048:SHJ983048 SRD983048:SRF983048 TAZ983048:TBB983048 TKV983048:TKX983048 TUR983048:TUT983048 UEN983048:UEP983048 UOJ983048:UOL983048 UYF983048:UYH983048 VIB983048:VID983048 VRX983048:VRZ983048 WBT983048:WBV983048 WLP983048:WLR983048 WVL983048:WVN983048"/>
    <dataValidation imeMode="hiragana" allowBlank="1" showInputMessage="1" showErrorMessage="1" sqref="D7:F7 IZ7:JB7 SV7:SX7 ACR7:ACT7 AMN7:AMP7 AWJ7:AWL7 BGF7:BGH7 BQB7:BQD7 BZX7:BZZ7 CJT7:CJV7 CTP7:CTR7 DDL7:DDN7 DNH7:DNJ7 DXD7:DXF7 EGZ7:EHB7 EQV7:EQX7 FAR7:FAT7 FKN7:FKP7 FUJ7:FUL7 GEF7:GEH7 GOB7:GOD7 GXX7:GXZ7 HHT7:HHV7 HRP7:HRR7 IBL7:IBN7 ILH7:ILJ7 IVD7:IVF7 JEZ7:JFB7 JOV7:JOX7 JYR7:JYT7 KIN7:KIP7 KSJ7:KSL7 LCF7:LCH7 LMB7:LMD7 LVX7:LVZ7 MFT7:MFV7 MPP7:MPR7 MZL7:MZN7 NJH7:NJJ7 NTD7:NTF7 OCZ7:ODB7 OMV7:OMX7 OWR7:OWT7 PGN7:PGP7 PQJ7:PQL7 QAF7:QAH7 QKB7:QKD7 QTX7:QTZ7 RDT7:RDV7 RNP7:RNR7 RXL7:RXN7 SHH7:SHJ7 SRD7:SRF7 TAZ7:TBB7 TKV7:TKX7 TUR7:TUT7 UEN7:UEP7 UOJ7:UOL7 UYF7:UYH7 VIB7:VID7 VRX7:VRZ7 WBT7:WBV7 WLP7:WLR7 WVL7:WVN7 D65543:F65543 IZ65543:JB65543 SV65543:SX65543 ACR65543:ACT65543 AMN65543:AMP65543 AWJ65543:AWL65543 BGF65543:BGH65543 BQB65543:BQD65543 BZX65543:BZZ65543 CJT65543:CJV65543 CTP65543:CTR65543 DDL65543:DDN65543 DNH65543:DNJ65543 DXD65543:DXF65543 EGZ65543:EHB65543 EQV65543:EQX65543 FAR65543:FAT65543 FKN65543:FKP65543 FUJ65543:FUL65543 GEF65543:GEH65543 GOB65543:GOD65543 GXX65543:GXZ65543 HHT65543:HHV65543 HRP65543:HRR65543 IBL65543:IBN65543 ILH65543:ILJ65543 IVD65543:IVF65543 JEZ65543:JFB65543 JOV65543:JOX65543 JYR65543:JYT65543 KIN65543:KIP65543 KSJ65543:KSL65543 LCF65543:LCH65543 LMB65543:LMD65543 LVX65543:LVZ65543 MFT65543:MFV65543 MPP65543:MPR65543 MZL65543:MZN65543 NJH65543:NJJ65543 NTD65543:NTF65543 OCZ65543:ODB65543 OMV65543:OMX65543 OWR65543:OWT65543 PGN65543:PGP65543 PQJ65543:PQL65543 QAF65543:QAH65543 QKB65543:QKD65543 QTX65543:QTZ65543 RDT65543:RDV65543 RNP65543:RNR65543 RXL65543:RXN65543 SHH65543:SHJ65543 SRD65543:SRF65543 TAZ65543:TBB65543 TKV65543:TKX65543 TUR65543:TUT65543 UEN65543:UEP65543 UOJ65543:UOL65543 UYF65543:UYH65543 VIB65543:VID65543 VRX65543:VRZ65543 WBT65543:WBV65543 WLP65543:WLR65543 WVL65543:WVN65543 D131079:F131079 IZ131079:JB131079 SV131079:SX131079 ACR131079:ACT131079 AMN131079:AMP131079 AWJ131079:AWL131079 BGF131079:BGH131079 BQB131079:BQD131079 BZX131079:BZZ131079 CJT131079:CJV131079 CTP131079:CTR131079 DDL131079:DDN131079 DNH131079:DNJ131079 DXD131079:DXF131079 EGZ131079:EHB131079 EQV131079:EQX131079 FAR131079:FAT131079 FKN131079:FKP131079 FUJ131079:FUL131079 GEF131079:GEH131079 GOB131079:GOD131079 GXX131079:GXZ131079 HHT131079:HHV131079 HRP131079:HRR131079 IBL131079:IBN131079 ILH131079:ILJ131079 IVD131079:IVF131079 JEZ131079:JFB131079 JOV131079:JOX131079 JYR131079:JYT131079 KIN131079:KIP131079 KSJ131079:KSL131079 LCF131079:LCH131079 LMB131079:LMD131079 LVX131079:LVZ131079 MFT131079:MFV131079 MPP131079:MPR131079 MZL131079:MZN131079 NJH131079:NJJ131079 NTD131079:NTF131079 OCZ131079:ODB131079 OMV131079:OMX131079 OWR131079:OWT131079 PGN131079:PGP131079 PQJ131079:PQL131079 QAF131079:QAH131079 QKB131079:QKD131079 QTX131079:QTZ131079 RDT131079:RDV131079 RNP131079:RNR131079 RXL131079:RXN131079 SHH131079:SHJ131079 SRD131079:SRF131079 TAZ131079:TBB131079 TKV131079:TKX131079 TUR131079:TUT131079 UEN131079:UEP131079 UOJ131079:UOL131079 UYF131079:UYH131079 VIB131079:VID131079 VRX131079:VRZ131079 WBT131079:WBV131079 WLP131079:WLR131079 WVL131079:WVN131079 D196615:F196615 IZ196615:JB196615 SV196615:SX196615 ACR196615:ACT196615 AMN196615:AMP196615 AWJ196615:AWL196615 BGF196615:BGH196615 BQB196615:BQD196615 BZX196615:BZZ196615 CJT196615:CJV196615 CTP196615:CTR196615 DDL196615:DDN196615 DNH196615:DNJ196615 DXD196615:DXF196615 EGZ196615:EHB196615 EQV196615:EQX196615 FAR196615:FAT196615 FKN196615:FKP196615 FUJ196615:FUL196615 GEF196615:GEH196615 GOB196615:GOD196615 GXX196615:GXZ196615 HHT196615:HHV196615 HRP196615:HRR196615 IBL196615:IBN196615 ILH196615:ILJ196615 IVD196615:IVF196615 JEZ196615:JFB196615 JOV196615:JOX196615 JYR196615:JYT196615 KIN196615:KIP196615 KSJ196615:KSL196615 LCF196615:LCH196615 LMB196615:LMD196615 LVX196615:LVZ196615 MFT196615:MFV196615 MPP196615:MPR196615 MZL196615:MZN196615 NJH196615:NJJ196615 NTD196615:NTF196615 OCZ196615:ODB196615 OMV196615:OMX196615 OWR196615:OWT196615 PGN196615:PGP196615 PQJ196615:PQL196615 QAF196615:QAH196615 QKB196615:QKD196615 QTX196615:QTZ196615 RDT196615:RDV196615 RNP196615:RNR196615 RXL196615:RXN196615 SHH196615:SHJ196615 SRD196615:SRF196615 TAZ196615:TBB196615 TKV196615:TKX196615 TUR196615:TUT196615 UEN196615:UEP196615 UOJ196615:UOL196615 UYF196615:UYH196615 VIB196615:VID196615 VRX196615:VRZ196615 WBT196615:WBV196615 WLP196615:WLR196615 WVL196615:WVN196615 D262151:F262151 IZ262151:JB262151 SV262151:SX262151 ACR262151:ACT262151 AMN262151:AMP262151 AWJ262151:AWL262151 BGF262151:BGH262151 BQB262151:BQD262151 BZX262151:BZZ262151 CJT262151:CJV262151 CTP262151:CTR262151 DDL262151:DDN262151 DNH262151:DNJ262151 DXD262151:DXF262151 EGZ262151:EHB262151 EQV262151:EQX262151 FAR262151:FAT262151 FKN262151:FKP262151 FUJ262151:FUL262151 GEF262151:GEH262151 GOB262151:GOD262151 GXX262151:GXZ262151 HHT262151:HHV262151 HRP262151:HRR262151 IBL262151:IBN262151 ILH262151:ILJ262151 IVD262151:IVF262151 JEZ262151:JFB262151 JOV262151:JOX262151 JYR262151:JYT262151 KIN262151:KIP262151 KSJ262151:KSL262151 LCF262151:LCH262151 LMB262151:LMD262151 LVX262151:LVZ262151 MFT262151:MFV262151 MPP262151:MPR262151 MZL262151:MZN262151 NJH262151:NJJ262151 NTD262151:NTF262151 OCZ262151:ODB262151 OMV262151:OMX262151 OWR262151:OWT262151 PGN262151:PGP262151 PQJ262151:PQL262151 QAF262151:QAH262151 QKB262151:QKD262151 QTX262151:QTZ262151 RDT262151:RDV262151 RNP262151:RNR262151 RXL262151:RXN262151 SHH262151:SHJ262151 SRD262151:SRF262151 TAZ262151:TBB262151 TKV262151:TKX262151 TUR262151:TUT262151 UEN262151:UEP262151 UOJ262151:UOL262151 UYF262151:UYH262151 VIB262151:VID262151 VRX262151:VRZ262151 WBT262151:WBV262151 WLP262151:WLR262151 WVL262151:WVN262151 D327687:F327687 IZ327687:JB327687 SV327687:SX327687 ACR327687:ACT327687 AMN327687:AMP327687 AWJ327687:AWL327687 BGF327687:BGH327687 BQB327687:BQD327687 BZX327687:BZZ327687 CJT327687:CJV327687 CTP327687:CTR327687 DDL327687:DDN327687 DNH327687:DNJ327687 DXD327687:DXF327687 EGZ327687:EHB327687 EQV327687:EQX327687 FAR327687:FAT327687 FKN327687:FKP327687 FUJ327687:FUL327687 GEF327687:GEH327687 GOB327687:GOD327687 GXX327687:GXZ327687 HHT327687:HHV327687 HRP327687:HRR327687 IBL327687:IBN327687 ILH327687:ILJ327687 IVD327687:IVF327687 JEZ327687:JFB327687 JOV327687:JOX327687 JYR327687:JYT327687 KIN327687:KIP327687 KSJ327687:KSL327687 LCF327687:LCH327687 LMB327687:LMD327687 LVX327687:LVZ327687 MFT327687:MFV327687 MPP327687:MPR327687 MZL327687:MZN327687 NJH327687:NJJ327687 NTD327687:NTF327687 OCZ327687:ODB327687 OMV327687:OMX327687 OWR327687:OWT327687 PGN327687:PGP327687 PQJ327687:PQL327687 QAF327687:QAH327687 QKB327687:QKD327687 QTX327687:QTZ327687 RDT327687:RDV327687 RNP327687:RNR327687 RXL327687:RXN327687 SHH327687:SHJ327687 SRD327687:SRF327687 TAZ327687:TBB327687 TKV327687:TKX327687 TUR327687:TUT327687 UEN327687:UEP327687 UOJ327687:UOL327687 UYF327687:UYH327687 VIB327687:VID327687 VRX327687:VRZ327687 WBT327687:WBV327687 WLP327687:WLR327687 WVL327687:WVN327687 D393223:F393223 IZ393223:JB393223 SV393223:SX393223 ACR393223:ACT393223 AMN393223:AMP393223 AWJ393223:AWL393223 BGF393223:BGH393223 BQB393223:BQD393223 BZX393223:BZZ393223 CJT393223:CJV393223 CTP393223:CTR393223 DDL393223:DDN393223 DNH393223:DNJ393223 DXD393223:DXF393223 EGZ393223:EHB393223 EQV393223:EQX393223 FAR393223:FAT393223 FKN393223:FKP393223 FUJ393223:FUL393223 GEF393223:GEH393223 GOB393223:GOD393223 GXX393223:GXZ393223 HHT393223:HHV393223 HRP393223:HRR393223 IBL393223:IBN393223 ILH393223:ILJ393223 IVD393223:IVF393223 JEZ393223:JFB393223 JOV393223:JOX393223 JYR393223:JYT393223 KIN393223:KIP393223 KSJ393223:KSL393223 LCF393223:LCH393223 LMB393223:LMD393223 LVX393223:LVZ393223 MFT393223:MFV393223 MPP393223:MPR393223 MZL393223:MZN393223 NJH393223:NJJ393223 NTD393223:NTF393223 OCZ393223:ODB393223 OMV393223:OMX393223 OWR393223:OWT393223 PGN393223:PGP393223 PQJ393223:PQL393223 QAF393223:QAH393223 QKB393223:QKD393223 QTX393223:QTZ393223 RDT393223:RDV393223 RNP393223:RNR393223 RXL393223:RXN393223 SHH393223:SHJ393223 SRD393223:SRF393223 TAZ393223:TBB393223 TKV393223:TKX393223 TUR393223:TUT393223 UEN393223:UEP393223 UOJ393223:UOL393223 UYF393223:UYH393223 VIB393223:VID393223 VRX393223:VRZ393223 WBT393223:WBV393223 WLP393223:WLR393223 WVL393223:WVN393223 D458759:F458759 IZ458759:JB458759 SV458759:SX458759 ACR458759:ACT458759 AMN458759:AMP458759 AWJ458759:AWL458759 BGF458759:BGH458759 BQB458759:BQD458759 BZX458759:BZZ458759 CJT458759:CJV458759 CTP458759:CTR458759 DDL458759:DDN458759 DNH458759:DNJ458759 DXD458759:DXF458759 EGZ458759:EHB458759 EQV458759:EQX458759 FAR458759:FAT458759 FKN458759:FKP458759 FUJ458759:FUL458759 GEF458759:GEH458759 GOB458759:GOD458759 GXX458759:GXZ458759 HHT458759:HHV458759 HRP458759:HRR458759 IBL458759:IBN458759 ILH458759:ILJ458759 IVD458759:IVF458759 JEZ458759:JFB458759 JOV458759:JOX458759 JYR458759:JYT458759 KIN458759:KIP458759 KSJ458759:KSL458759 LCF458759:LCH458759 LMB458759:LMD458759 LVX458759:LVZ458759 MFT458759:MFV458759 MPP458759:MPR458759 MZL458759:MZN458759 NJH458759:NJJ458759 NTD458759:NTF458759 OCZ458759:ODB458759 OMV458759:OMX458759 OWR458759:OWT458759 PGN458759:PGP458759 PQJ458759:PQL458759 QAF458759:QAH458759 QKB458759:QKD458759 QTX458759:QTZ458759 RDT458759:RDV458759 RNP458759:RNR458759 RXL458759:RXN458759 SHH458759:SHJ458759 SRD458759:SRF458759 TAZ458759:TBB458759 TKV458759:TKX458759 TUR458759:TUT458759 UEN458759:UEP458759 UOJ458759:UOL458759 UYF458759:UYH458759 VIB458759:VID458759 VRX458759:VRZ458759 WBT458759:WBV458759 WLP458759:WLR458759 WVL458759:WVN458759 D524295:F524295 IZ524295:JB524295 SV524295:SX524295 ACR524295:ACT524295 AMN524295:AMP524295 AWJ524295:AWL524295 BGF524295:BGH524295 BQB524295:BQD524295 BZX524295:BZZ524295 CJT524295:CJV524295 CTP524295:CTR524295 DDL524295:DDN524295 DNH524295:DNJ524295 DXD524295:DXF524295 EGZ524295:EHB524295 EQV524295:EQX524295 FAR524295:FAT524295 FKN524295:FKP524295 FUJ524295:FUL524295 GEF524295:GEH524295 GOB524295:GOD524295 GXX524295:GXZ524295 HHT524295:HHV524295 HRP524295:HRR524295 IBL524295:IBN524295 ILH524295:ILJ524295 IVD524295:IVF524295 JEZ524295:JFB524295 JOV524295:JOX524295 JYR524295:JYT524295 KIN524295:KIP524295 KSJ524295:KSL524295 LCF524295:LCH524295 LMB524295:LMD524295 LVX524295:LVZ524295 MFT524295:MFV524295 MPP524295:MPR524295 MZL524295:MZN524295 NJH524295:NJJ524295 NTD524295:NTF524295 OCZ524295:ODB524295 OMV524295:OMX524295 OWR524295:OWT524295 PGN524295:PGP524295 PQJ524295:PQL524295 QAF524295:QAH524295 QKB524295:QKD524295 QTX524295:QTZ524295 RDT524295:RDV524295 RNP524295:RNR524295 RXL524295:RXN524295 SHH524295:SHJ524295 SRD524295:SRF524295 TAZ524295:TBB524295 TKV524295:TKX524295 TUR524295:TUT524295 UEN524295:UEP524295 UOJ524295:UOL524295 UYF524295:UYH524295 VIB524295:VID524295 VRX524295:VRZ524295 WBT524295:WBV524295 WLP524295:WLR524295 WVL524295:WVN524295 D589831:F589831 IZ589831:JB589831 SV589831:SX589831 ACR589831:ACT589831 AMN589831:AMP589831 AWJ589831:AWL589831 BGF589831:BGH589831 BQB589831:BQD589831 BZX589831:BZZ589831 CJT589831:CJV589831 CTP589831:CTR589831 DDL589831:DDN589831 DNH589831:DNJ589831 DXD589831:DXF589831 EGZ589831:EHB589831 EQV589831:EQX589831 FAR589831:FAT589831 FKN589831:FKP589831 FUJ589831:FUL589831 GEF589831:GEH589831 GOB589831:GOD589831 GXX589831:GXZ589831 HHT589831:HHV589831 HRP589831:HRR589831 IBL589831:IBN589831 ILH589831:ILJ589831 IVD589831:IVF589831 JEZ589831:JFB589831 JOV589831:JOX589831 JYR589831:JYT589831 KIN589831:KIP589831 KSJ589831:KSL589831 LCF589831:LCH589831 LMB589831:LMD589831 LVX589831:LVZ589831 MFT589831:MFV589831 MPP589831:MPR589831 MZL589831:MZN589831 NJH589831:NJJ589831 NTD589831:NTF589831 OCZ589831:ODB589831 OMV589831:OMX589831 OWR589831:OWT589831 PGN589831:PGP589831 PQJ589831:PQL589831 QAF589831:QAH589831 QKB589831:QKD589831 QTX589831:QTZ589831 RDT589831:RDV589831 RNP589831:RNR589831 RXL589831:RXN589831 SHH589831:SHJ589831 SRD589831:SRF589831 TAZ589831:TBB589831 TKV589831:TKX589831 TUR589831:TUT589831 UEN589831:UEP589831 UOJ589831:UOL589831 UYF589831:UYH589831 VIB589831:VID589831 VRX589831:VRZ589831 WBT589831:WBV589831 WLP589831:WLR589831 WVL589831:WVN589831 D655367:F655367 IZ655367:JB655367 SV655367:SX655367 ACR655367:ACT655367 AMN655367:AMP655367 AWJ655367:AWL655367 BGF655367:BGH655367 BQB655367:BQD655367 BZX655367:BZZ655367 CJT655367:CJV655367 CTP655367:CTR655367 DDL655367:DDN655367 DNH655367:DNJ655367 DXD655367:DXF655367 EGZ655367:EHB655367 EQV655367:EQX655367 FAR655367:FAT655367 FKN655367:FKP655367 FUJ655367:FUL655367 GEF655367:GEH655367 GOB655367:GOD655367 GXX655367:GXZ655367 HHT655367:HHV655367 HRP655367:HRR655367 IBL655367:IBN655367 ILH655367:ILJ655367 IVD655367:IVF655367 JEZ655367:JFB655367 JOV655367:JOX655367 JYR655367:JYT655367 KIN655367:KIP655367 KSJ655367:KSL655367 LCF655367:LCH655367 LMB655367:LMD655367 LVX655367:LVZ655367 MFT655367:MFV655367 MPP655367:MPR655367 MZL655367:MZN655367 NJH655367:NJJ655367 NTD655367:NTF655367 OCZ655367:ODB655367 OMV655367:OMX655367 OWR655367:OWT655367 PGN655367:PGP655367 PQJ655367:PQL655367 QAF655367:QAH655367 QKB655367:QKD655367 QTX655367:QTZ655367 RDT655367:RDV655367 RNP655367:RNR655367 RXL655367:RXN655367 SHH655367:SHJ655367 SRD655367:SRF655367 TAZ655367:TBB655367 TKV655367:TKX655367 TUR655367:TUT655367 UEN655367:UEP655367 UOJ655367:UOL655367 UYF655367:UYH655367 VIB655367:VID655367 VRX655367:VRZ655367 WBT655367:WBV655367 WLP655367:WLR655367 WVL655367:WVN655367 D720903:F720903 IZ720903:JB720903 SV720903:SX720903 ACR720903:ACT720903 AMN720903:AMP720903 AWJ720903:AWL720903 BGF720903:BGH720903 BQB720903:BQD720903 BZX720903:BZZ720903 CJT720903:CJV720903 CTP720903:CTR720903 DDL720903:DDN720903 DNH720903:DNJ720903 DXD720903:DXF720903 EGZ720903:EHB720903 EQV720903:EQX720903 FAR720903:FAT720903 FKN720903:FKP720903 FUJ720903:FUL720903 GEF720903:GEH720903 GOB720903:GOD720903 GXX720903:GXZ720903 HHT720903:HHV720903 HRP720903:HRR720903 IBL720903:IBN720903 ILH720903:ILJ720903 IVD720903:IVF720903 JEZ720903:JFB720903 JOV720903:JOX720903 JYR720903:JYT720903 KIN720903:KIP720903 KSJ720903:KSL720903 LCF720903:LCH720903 LMB720903:LMD720903 LVX720903:LVZ720903 MFT720903:MFV720903 MPP720903:MPR720903 MZL720903:MZN720903 NJH720903:NJJ720903 NTD720903:NTF720903 OCZ720903:ODB720903 OMV720903:OMX720903 OWR720903:OWT720903 PGN720903:PGP720903 PQJ720903:PQL720903 QAF720903:QAH720903 QKB720903:QKD720903 QTX720903:QTZ720903 RDT720903:RDV720903 RNP720903:RNR720903 RXL720903:RXN720903 SHH720903:SHJ720903 SRD720903:SRF720903 TAZ720903:TBB720903 TKV720903:TKX720903 TUR720903:TUT720903 UEN720903:UEP720903 UOJ720903:UOL720903 UYF720903:UYH720903 VIB720903:VID720903 VRX720903:VRZ720903 WBT720903:WBV720903 WLP720903:WLR720903 WVL720903:WVN720903 D786439:F786439 IZ786439:JB786439 SV786439:SX786439 ACR786439:ACT786439 AMN786439:AMP786439 AWJ786439:AWL786439 BGF786439:BGH786439 BQB786439:BQD786439 BZX786439:BZZ786439 CJT786439:CJV786439 CTP786439:CTR786439 DDL786439:DDN786439 DNH786439:DNJ786439 DXD786439:DXF786439 EGZ786439:EHB786439 EQV786439:EQX786439 FAR786439:FAT786439 FKN786439:FKP786439 FUJ786439:FUL786439 GEF786439:GEH786439 GOB786439:GOD786439 GXX786439:GXZ786439 HHT786439:HHV786439 HRP786439:HRR786439 IBL786439:IBN786439 ILH786439:ILJ786439 IVD786439:IVF786439 JEZ786439:JFB786439 JOV786439:JOX786439 JYR786439:JYT786439 KIN786439:KIP786439 KSJ786439:KSL786439 LCF786439:LCH786439 LMB786439:LMD786439 LVX786439:LVZ786439 MFT786439:MFV786439 MPP786439:MPR786439 MZL786439:MZN786439 NJH786439:NJJ786439 NTD786439:NTF786439 OCZ786439:ODB786439 OMV786439:OMX786439 OWR786439:OWT786439 PGN786439:PGP786439 PQJ786439:PQL786439 QAF786439:QAH786439 QKB786439:QKD786439 QTX786439:QTZ786439 RDT786439:RDV786439 RNP786439:RNR786439 RXL786439:RXN786439 SHH786439:SHJ786439 SRD786439:SRF786439 TAZ786439:TBB786439 TKV786439:TKX786439 TUR786439:TUT786439 UEN786439:UEP786439 UOJ786439:UOL786439 UYF786439:UYH786439 VIB786439:VID786439 VRX786439:VRZ786439 WBT786439:WBV786439 WLP786439:WLR786439 WVL786439:WVN786439 D851975:F851975 IZ851975:JB851975 SV851975:SX851975 ACR851975:ACT851975 AMN851975:AMP851975 AWJ851975:AWL851975 BGF851975:BGH851975 BQB851975:BQD851975 BZX851975:BZZ851975 CJT851975:CJV851975 CTP851975:CTR851975 DDL851975:DDN851975 DNH851975:DNJ851975 DXD851975:DXF851975 EGZ851975:EHB851975 EQV851975:EQX851975 FAR851975:FAT851975 FKN851975:FKP851975 FUJ851975:FUL851975 GEF851975:GEH851975 GOB851975:GOD851975 GXX851975:GXZ851975 HHT851975:HHV851975 HRP851975:HRR851975 IBL851975:IBN851975 ILH851975:ILJ851975 IVD851975:IVF851975 JEZ851975:JFB851975 JOV851975:JOX851975 JYR851975:JYT851975 KIN851975:KIP851975 KSJ851975:KSL851975 LCF851975:LCH851975 LMB851975:LMD851975 LVX851975:LVZ851975 MFT851975:MFV851975 MPP851975:MPR851975 MZL851975:MZN851975 NJH851975:NJJ851975 NTD851975:NTF851975 OCZ851975:ODB851975 OMV851975:OMX851975 OWR851975:OWT851975 PGN851975:PGP851975 PQJ851975:PQL851975 QAF851975:QAH851975 QKB851975:QKD851975 QTX851975:QTZ851975 RDT851975:RDV851975 RNP851975:RNR851975 RXL851975:RXN851975 SHH851975:SHJ851975 SRD851975:SRF851975 TAZ851975:TBB851975 TKV851975:TKX851975 TUR851975:TUT851975 UEN851975:UEP851975 UOJ851975:UOL851975 UYF851975:UYH851975 VIB851975:VID851975 VRX851975:VRZ851975 WBT851975:WBV851975 WLP851975:WLR851975 WVL851975:WVN851975 D917511:F917511 IZ917511:JB917511 SV917511:SX917511 ACR917511:ACT917511 AMN917511:AMP917511 AWJ917511:AWL917511 BGF917511:BGH917511 BQB917511:BQD917511 BZX917511:BZZ917511 CJT917511:CJV917511 CTP917511:CTR917511 DDL917511:DDN917511 DNH917511:DNJ917511 DXD917511:DXF917511 EGZ917511:EHB917511 EQV917511:EQX917511 FAR917511:FAT917511 FKN917511:FKP917511 FUJ917511:FUL917511 GEF917511:GEH917511 GOB917511:GOD917511 GXX917511:GXZ917511 HHT917511:HHV917511 HRP917511:HRR917511 IBL917511:IBN917511 ILH917511:ILJ917511 IVD917511:IVF917511 JEZ917511:JFB917511 JOV917511:JOX917511 JYR917511:JYT917511 KIN917511:KIP917511 KSJ917511:KSL917511 LCF917511:LCH917511 LMB917511:LMD917511 LVX917511:LVZ917511 MFT917511:MFV917511 MPP917511:MPR917511 MZL917511:MZN917511 NJH917511:NJJ917511 NTD917511:NTF917511 OCZ917511:ODB917511 OMV917511:OMX917511 OWR917511:OWT917511 PGN917511:PGP917511 PQJ917511:PQL917511 QAF917511:QAH917511 QKB917511:QKD917511 QTX917511:QTZ917511 RDT917511:RDV917511 RNP917511:RNR917511 RXL917511:RXN917511 SHH917511:SHJ917511 SRD917511:SRF917511 TAZ917511:TBB917511 TKV917511:TKX917511 TUR917511:TUT917511 UEN917511:UEP917511 UOJ917511:UOL917511 UYF917511:UYH917511 VIB917511:VID917511 VRX917511:VRZ917511 WBT917511:WBV917511 WLP917511:WLR917511 WVL917511:WVN917511 D983047:F983047 IZ983047:JB983047 SV983047:SX983047 ACR983047:ACT983047 AMN983047:AMP983047 AWJ983047:AWL983047 BGF983047:BGH983047 BQB983047:BQD983047 BZX983047:BZZ983047 CJT983047:CJV983047 CTP983047:CTR983047 DDL983047:DDN983047 DNH983047:DNJ983047 DXD983047:DXF983047 EGZ983047:EHB983047 EQV983047:EQX983047 FAR983047:FAT983047 FKN983047:FKP983047 FUJ983047:FUL983047 GEF983047:GEH983047 GOB983047:GOD983047 GXX983047:GXZ983047 HHT983047:HHV983047 HRP983047:HRR983047 IBL983047:IBN983047 ILH983047:ILJ983047 IVD983047:IVF983047 JEZ983047:JFB983047 JOV983047:JOX983047 JYR983047:JYT983047 KIN983047:KIP983047 KSJ983047:KSL983047 LCF983047:LCH983047 LMB983047:LMD983047 LVX983047:LVZ983047 MFT983047:MFV983047 MPP983047:MPR983047 MZL983047:MZN983047 NJH983047:NJJ983047 NTD983047:NTF983047 OCZ983047:ODB983047 OMV983047:OMX983047 OWR983047:OWT983047 PGN983047:PGP983047 PQJ983047:PQL983047 QAF983047:QAH983047 QKB983047:QKD983047 QTX983047:QTZ983047 RDT983047:RDV983047 RNP983047:RNR983047 RXL983047:RXN983047 SHH983047:SHJ983047 SRD983047:SRF983047 TAZ983047:TBB983047 TKV983047:TKX983047 TUR983047:TUT983047 UEN983047:UEP983047 UOJ983047:UOL983047 UYF983047:UYH983047 VIB983047:VID983047 VRX983047:VRZ983047 WBT983047:WBV983047 WLP983047:WLR983047 WVL983047:WVN983047"/>
    <dataValidation imeMode="halfKatakana" allowBlank="1" showInputMessage="1" showErrorMessage="1" sqref="WVL983046:WVN983046 IZ6:JB6 SV6:SX6 ACR6:ACT6 AMN6:AMP6 AWJ6:AWL6 BGF6:BGH6 BQB6:BQD6 BZX6:BZZ6 CJT6:CJV6 CTP6:CTR6 DDL6:DDN6 DNH6:DNJ6 DXD6:DXF6 EGZ6:EHB6 EQV6:EQX6 FAR6:FAT6 FKN6:FKP6 FUJ6:FUL6 GEF6:GEH6 GOB6:GOD6 GXX6:GXZ6 HHT6:HHV6 HRP6:HRR6 IBL6:IBN6 ILH6:ILJ6 IVD6:IVF6 JEZ6:JFB6 JOV6:JOX6 JYR6:JYT6 KIN6:KIP6 KSJ6:KSL6 LCF6:LCH6 LMB6:LMD6 LVX6:LVZ6 MFT6:MFV6 MPP6:MPR6 MZL6:MZN6 NJH6:NJJ6 NTD6:NTF6 OCZ6:ODB6 OMV6:OMX6 OWR6:OWT6 PGN6:PGP6 PQJ6:PQL6 QAF6:QAH6 QKB6:QKD6 QTX6:QTZ6 RDT6:RDV6 RNP6:RNR6 RXL6:RXN6 SHH6:SHJ6 SRD6:SRF6 TAZ6:TBB6 TKV6:TKX6 TUR6:TUT6 UEN6:UEP6 UOJ6:UOL6 UYF6:UYH6 VIB6:VID6 VRX6:VRZ6 WBT6:WBV6 WLP6:WLR6 WVL6:WVN6 D65542:F65542 IZ65542:JB65542 SV65542:SX65542 ACR65542:ACT65542 AMN65542:AMP65542 AWJ65542:AWL65542 BGF65542:BGH65542 BQB65542:BQD65542 BZX65542:BZZ65542 CJT65542:CJV65542 CTP65542:CTR65542 DDL65542:DDN65542 DNH65542:DNJ65542 DXD65542:DXF65542 EGZ65542:EHB65542 EQV65542:EQX65542 FAR65542:FAT65542 FKN65542:FKP65542 FUJ65542:FUL65542 GEF65542:GEH65542 GOB65542:GOD65542 GXX65542:GXZ65542 HHT65542:HHV65542 HRP65542:HRR65542 IBL65542:IBN65542 ILH65542:ILJ65542 IVD65542:IVF65542 JEZ65542:JFB65542 JOV65542:JOX65542 JYR65542:JYT65542 KIN65542:KIP65542 KSJ65542:KSL65542 LCF65542:LCH65542 LMB65542:LMD65542 LVX65542:LVZ65542 MFT65542:MFV65542 MPP65542:MPR65542 MZL65542:MZN65542 NJH65542:NJJ65542 NTD65542:NTF65542 OCZ65542:ODB65542 OMV65542:OMX65542 OWR65542:OWT65542 PGN65542:PGP65542 PQJ65542:PQL65542 QAF65542:QAH65542 QKB65542:QKD65542 QTX65542:QTZ65542 RDT65542:RDV65542 RNP65542:RNR65542 RXL65542:RXN65542 SHH65542:SHJ65542 SRD65542:SRF65542 TAZ65542:TBB65542 TKV65542:TKX65542 TUR65542:TUT65542 UEN65542:UEP65542 UOJ65542:UOL65542 UYF65542:UYH65542 VIB65542:VID65542 VRX65542:VRZ65542 WBT65542:WBV65542 WLP65542:WLR65542 WVL65542:WVN65542 D131078:F131078 IZ131078:JB131078 SV131078:SX131078 ACR131078:ACT131078 AMN131078:AMP131078 AWJ131078:AWL131078 BGF131078:BGH131078 BQB131078:BQD131078 BZX131078:BZZ131078 CJT131078:CJV131078 CTP131078:CTR131078 DDL131078:DDN131078 DNH131078:DNJ131078 DXD131078:DXF131078 EGZ131078:EHB131078 EQV131078:EQX131078 FAR131078:FAT131078 FKN131078:FKP131078 FUJ131078:FUL131078 GEF131078:GEH131078 GOB131078:GOD131078 GXX131078:GXZ131078 HHT131078:HHV131078 HRP131078:HRR131078 IBL131078:IBN131078 ILH131078:ILJ131078 IVD131078:IVF131078 JEZ131078:JFB131078 JOV131078:JOX131078 JYR131078:JYT131078 KIN131078:KIP131078 KSJ131078:KSL131078 LCF131078:LCH131078 LMB131078:LMD131078 LVX131078:LVZ131078 MFT131078:MFV131078 MPP131078:MPR131078 MZL131078:MZN131078 NJH131078:NJJ131078 NTD131078:NTF131078 OCZ131078:ODB131078 OMV131078:OMX131078 OWR131078:OWT131078 PGN131078:PGP131078 PQJ131078:PQL131078 QAF131078:QAH131078 QKB131078:QKD131078 QTX131078:QTZ131078 RDT131078:RDV131078 RNP131078:RNR131078 RXL131078:RXN131078 SHH131078:SHJ131078 SRD131078:SRF131078 TAZ131078:TBB131078 TKV131078:TKX131078 TUR131078:TUT131078 UEN131078:UEP131078 UOJ131078:UOL131078 UYF131078:UYH131078 VIB131078:VID131078 VRX131078:VRZ131078 WBT131078:WBV131078 WLP131078:WLR131078 WVL131078:WVN131078 D196614:F196614 IZ196614:JB196614 SV196614:SX196614 ACR196614:ACT196614 AMN196614:AMP196614 AWJ196614:AWL196614 BGF196614:BGH196614 BQB196614:BQD196614 BZX196614:BZZ196614 CJT196614:CJV196614 CTP196614:CTR196614 DDL196614:DDN196614 DNH196614:DNJ196614 DXD196614:DXF196614 EGZ196614:EHB196614 EQV196614:EQX196614 FAR196614:FAT196614 FKN196614:FKP196614 FUJ196614:FUL196614 GEF196614:GEH196614 GOB196614:GOD196614 GXX196614:GXZ196614 HHT196614:HHV196614 HRP196614:HRR196614 IBL196614:IBN196614 ILH196614:ILJ196614 IVD196614:IVF196614 JEZ196614:JFB196614 JOV196614:JOX196614 JYR196614:JYT196614 KIN196614:KIP196614 KSJ196614:KSL196614 LCF196614:LCH196614 LMB196614:LMD196614 LVX196614:LVZ196614 MFT196614:MFV196614 MPP196614:MPR196614 MZL196614:MZN196614 NJH196614:NJJ196614 NTD196614:NTF196614 OCZ196614:ODB196614 OMV196614:OMX196614 OWR196614:OWT196614 PGN196614:PGP196614 PQJ196614:PQL196614 QAF196614:QAH196614 QKB196614:QKD196614 QTX196614:QTZ196614 RDT196614:RDV196614 RNP196614:RNR196614 RXL196614:RXN196614 SHH196614:SHJ196614 SRD196614:SRF196614 TAZ196614:TBB196614 TKV196614:TKX196614 TUR196614:TUT196614 UEN196614:UEP196614 UOJ196614:UOL196614 UYF196614:UYH196614 VIB196614:VID196614 VRX196614:VRZ196614 WBT196614:WBV196614 WLP196614:WLR196614 WVL196614:WVN196614 D262150:F262150 IZ262150:JB262150 SV262150:SX262150 ACR262150:ACT262150 AMN262150:AMP262150 AWJ262150:AWL262150 BGF262150:BGH262150 BQB262150:BQD262150 BZX262150:BZZ262150 CJT262150:CJV262150 CTP262150:CTR262150 DDL262150:DDN262150 DNH262150:DNJ262150 DXD262150:DXF262150 EGZ262150:EHB262150 EQV262150:EQX262150 FAR262150:FAT262150 FKN262150:FKP262150 FUJ262150:FUL262150 GEF262150:GEH262150 GOB262150:GOD262150 GXX262150:GXZ262150 HHT262150:HHV262150 HRP262150:HRR262150 IBL262150:IBN262150 ILH262150:ILJ262150 IVD262150:IVF262150 JEZ262150:JFB262150 JOV262150:JOX262150 JYR262150:JYT262150 KIN262150:KIP262150 KSJ262150:KSL262150 LCF262150:LCH262150 LMB262150:LMD262150 LVX262150:LVZ262150 MFT262150:MFV262150 MPP262150:MPR262150 MZL262150:MZN262150 NJH262150:NJJ262150 NTD262150:NTF262150 OCZ262150:ODB262150 OMV262150:OMX262150 OWR262150:OWT262150 PGN262150:PGP262150 PQJ262150:PQL262150 QAF262150:QAH262150 QKB262150:QKD262150 QTX262150:QTZ262150 RDT262150:RDV262150 RNP262150:RNR262150 RXL262150:RXN262150 SHH262150:SHJ262150 SRD262150:SRF262150 TAZ262150:TBB262150 TKV262150:TKX262150 TUR262150:TUT262150 UEN262150:UEP262150 UOJ262150:UOL262150 UYF262150:UYH262150 VIB262150:VID262150 VRX262150:VRZ262150 WBT262150:WBV262150 WLP262150:WLR262150 WVL262150:WVN262150 D327686:F327686 IZ327686:JB327686 SV327686:SX327686 ACR327686:ACT327686 AMN327686:AMP327686 AWJ327686:AWL327686 BGF327686:BGH327686 BQB327686:BQD327686 BZX327686:BZZ327686 CJT327686:CJV327686 CTP327686:CTR327686 DDL327686:DDN327686 DNH327686:DNJ327686 DXD327686:DXF327686 EGZ327686:EHB327686 EQV327686:EQX327686 FAR327686:FAT327686 FKN327686:FKP327686 FUJ327686:FUL327686 GEF327686:GEH327686 GOB327686:GOD327686 GXX327686:GXZ327686 HHT327686:HHV327686 HRP327686:HRR327686 IBL327686:IBN327686 ILH327686:ILJ327686 IVD327686:IVF327686 JEZ327686:JFB327686 JOV327686:JOX327686 JYR327686:JYT327686 KIN327686:KIP327686 KSJ327686:KSL327686 LCF327686:LCH327686 LMB327686:LMD327686 LVX327686:LVZ327686 MFT327686:MFV327686 MPP327686:MPR327686 MZL327686:MZN327686 NJH327686:NJJ327686 NTD327686:NTF327686 OCZ327686:ODB327686 OMV327686:OMX327686 OWR327686:OWT327686 PGN327686:PGP327686 PQJ327686:PQL327686 QAF327686:QAH327686 QKB327686:QKD327686 QTX327686:QTZ327686 RDT327686:RDV327686 RNP327686:RNR327686 RXL327686:RXN327686 SHH327686:SHJ327686 SRD327686:SRF327686 TAZ327686:TBB327686 TKV327686:TKX327686 TUR327686:TUT327686 UEN327686:UEP327686 UOJ327686:UOL327686 UYF327686:UYH327686 VIB327686:VID327686 VRX327686:VRZ327686 WBT327686:WBV327686 WLP327686:WLR327686 WVL327686:WVN327686 D393222:F393222 IZ393222:JB393222 SV393222:SX393222 ACR393222:ACT393222 AMN393222:AMP393222 AWJ393222:AWL393222 BGF393222:BGH393222 BQB393222:BQD393222 BZX393222:BZZ393222 CJT393222:CJV393222 CTP393222:CTR393222 DDL393222:DDN393222 DNH393222:DNJ393222 DXD393222:DXF393222 EGZ393222:EHB393222 EQV393222:EQX393222 FAR393222:FAT393222 FKN393222:FKP393222 FUJ393222:FUL393222 GEF393222:GEH393222 GOB393222:GOD393222 GXX393222:GXZ393222 HHT393222:HHV393222 HRP393222:HRR393222 IBL393222:IBN393222 ILH393222:ILJ393222 IVD393222:IVF393222 JEZ393222:JFB393222 JOV393222:JOX393222 JYR393222:JYT393222 KIN393222:KIP393222 KSJ393222:KSL393222 LCF393222:LCH393222 LMB393222:LMD393222 LVX393222:LVZ393222 MFT393222:MFV393222 MPP393222:MPR393222 MZL393222:MZN393222 NJH393222:NJJ393222 NTD393222:NTF393222 OCZ393222:ODB393222 OMV393222:OMX393222 OWR393222:OWT393222 PGN393222:PGP393222 PQJ393222:PQL393222 QAF393222:QAH393222 QKB393222:QKD393222 QTX393222:QTZ393222 RDT393222:RDV393222 RNP393222:RNR393222 RXL393222:RXN393222 SHH393222:SHJ393222 SRD393222:SRF393222 TAZ393222:TBB393222 TKV393222:TKX393222 TUR393222:TUT393222 UEN393222:UEP393222 UOJ393222:UOL393222 UYF393222:UYH393222 VIB393222:VID393222 VRX393222:VRZ393222 WBT393222:WBV393222 WLP393222:WLR393222 WVL393222:WVN393222 D458758:F458758 IZ458758:JB458758 SV458758:SX458758 ACR458758:ACT458758 AMN458758:AMP458758 AWJ458758:AWL458758 BGF458758:BGH458758 BQB458758:BQD458758 BZX458758:BZZ458758 CJT458758:CJV458758 CTP458758:CTR458758 DDL458758:DDN458758 DNH458758:DNJ458758 DXD458758:DXF458758 EGZ458758:EHB458758 EQV458758:EQX458758 FAR458758:FAT458758 FKN458758:FKP458758 FUJ458758:FUL458758 GEF458758:GEH458758 GOB458758:GOD458758 GXX458758:GXZ458758 HHT458758:HHV458758 HRP458758:HRR458758 IBL458758:IBN458758 ILH458758:ILJ458758 IVD458758:IVF458758 JEZ458758:JFB458758 JOV458758:JOX458758 JYR458758:JYT458758 KIN458758:KIP458758 KSJ458758:KSL458758 LCF458758:LCH458758 LMB458758:LMD458758 LVX458758:LVZ458758 MFT458758:MFV458758 MPP458758:MPR458758 MZL458758:MZN458758 NJH458758:NJJ458758 NTD458758:NTF458758 OCZ458758:ODB458758 OMV458758:OMX458758 OWR458758:OWT458758 PGN458758:PGP458758 PQJ458758:PQL458758 QAF458758:QAH458758 QKB458758:QKD458758 QTX458758:QTZ458758 RDT458758:RDV458758 RNP458758:RNR458758 RXL458758:RXN458758 SHH458758:SHJ458758 SRD458758:SRF458758 TAZ458758:TBB458758 TKV458758:TKX458758 TUR458758:TUT458758 UEN458758:UEP458758 UOJ458758:UOL458758 UYF458758:UYH458758 VIB458758:VID458758 VRX458758:VRZ458758 WBT458758:WBV458758 WLP458758:WLR458758 WVL458758:WVN458758 D524294:F524294 IZ524294:JB524294 SV524294:SX524294 ACR524294:ACT524294 AMN524294:AMP524294 AWJ524294:AWL524294 BGF524294:BGH524294 BQB524294:BQD524294 BZX524294:BZZ524294 CJT524294:CJV524294 CTP524294:CTR524294 DDL524294:DDN524294 DNH524294:DNJ524294 DXD524294:DXF524294 EGZ524294:EHB524294 EQV524294:EQX524294 FAR524294:FAT524294 FKN524294:FKP524294 FUJ524294:FUL524294 GEF524294:GEH524294 GOB524294:GOD524294 GXX524294:GXZ524294 HHT524294:HHV524294 HRP524294:HRR524294 IBL524294:IBN524294 ILH524294:ILJ524294 IVD524294:IVF524294 JEZ524294:JFB524294 JOV524294:JOX524294 JYR524294:JYT524294 KIN524294:KIP524294 KSJ524294:KSL524294 LCF524294:LCH524294 LMB524294:LMD524294 LVX524294:LVZ524294 MFT524294:MFV524294 MPP524294:MPR524294 MZL524294:MZN524294 NJH524294:NJJ524294 NTD524294:NTF524294 OCZ524294:ODB524294 OMV524294:OMX524294 OWR524294:OWT524294 PGN524294:PGP524294 PQJ524294:PQL524294 QAF524294:QAH524294 QKB524294:QKD524294 QTX524294:QTZ524294 RDT524294:RDV524294 RNP524294:RNR524294 RXL524294:RXN524294 SHH524294:SHJ524294 SRD524294:SRF524294 TAZ524294:TBB524294 TKV524294:TKX524294 TUR524294:TUT524294 UEN524294:UEP524294 UOJ524294:UOL524294 UYF524294:UYH524294 VIB524294:VID524294 VRX524294:VRZ524294 WBT524294:WBV524294 WLP524294:WLR524294 WVL524294:WVN524294 D589830:F589830 IZ589830:JB589830 SV589830:SX589830 ACR589830:ACT589830 AMN589830:AMP589830 AWJ589830:AWL589830 BGF589830:BGH589830 BQB589830:BQD589830 BZX589830:BZZ589830 CJT589830:CJV589830 CTP589830:CTR589830 DDL589830:DDN589830 DNH589830:DNJ589830 DXD589830:DXF589830 EGZ589830:EHB589830 EQV589830:EQX589830 FAR589830:FAT589830 FKN589830:FKP589830 FUJ589830:FUL589830 GEF589830:GEH589830 GOB589830:GOD589830 GXX589830:GXZ589830 HHT589830:HHV589830 HRP589830:HRR589830 IBL589830:IBN589830 ILH589830:ILJ589830 IVD589830:IVF589830 JEZ589830:JFB589830 JOV589830:JOX589830 JYR589830:JYT589830 KIN589830:KIP589830 KSJ589830:KSL589830 LCF589830:LCH589830 LMB589830:LMD589830 LVX589830:LVZ589830 MFT589830:MFV589830 MPP589830:MPR589830 MZL589830:MZN589830 NJH589830:NJJ589830 NTD589830:NTF589830 OCZ589830:ODB589830 OMV589830:OMX589830 OWR589830:OWT589830 PGN589830:PGP589830 PQJ589830:PQL589830 QAF589830:QAH589830 QKB589830:QKD589830 QTX589830:QTZ589830 RDT589830:RDV589830 RNP589830:RNR589830 RXL589830:RXN589830 SHH589830:SHJ589830 SRD589830:SRF589830 TAZ589830:TBB589830 TKV589830:TKX589830 TUR589830:TUT589830 UEN589830:UEP589830 UOJ589830:UOL589830 UYF589830:UYH589830 VIB589830:VID589830 VRX589830:VRZ589830 WBT589830:WBV589830 WLP589830:WLR589830 WVL589830:WVN589830 D655366:F655366 IZ655366:JB655366 SV655366:SX655366 ACR655366:ACT655366 AMN655366:AMP655366 AWJ655366:AWL655366 BGF655366:BGH655366 BQB655366:BQD655366 BZX655366:BZZ655366 CJT655366:CJV655366 CTP655366:CTR655366 DDL655366:DDN655366 DNH655366:DNJ655366 DXD655366:DXF655366 EGZ655366:EHB655366 EQV655366:EQX655366 FAR655366:FAT655366 FKN655366:FKP655366 FUJ655366:FUL655366 GEF655366:GEH655366 GOB655366:GOD655366 GXX655366:GXZ655366 HHT655366:HHV655366 HRP655366:HRR655366 IBL655366:IBN655366 ILH655366:ILJ655366 IVD655366:IVF655366 JEZ655366:JFB655366 JOV655366:JOX655366 JYR655366:JYT655366 KIN655366:KIP655366 KSJ655366:KSL655366 LCF655366:LCH655366 LMB655366:LMD655366 LVX655366:LVZ655366 MFT655366:MFV655366 MPP655366:MPR655366 MZL655366:MZN655366 NJH655366:NJJ655366 NTD655366:NTF655366 OCZ655366:ODB655366 OMV655366:OMX655366 OWR655366:OWT655366 PGN655366:PGP655366 PQJ655366:PQL655366 QAF655366:QAH655366 QKB655366:QKD655366 QTX655366:QTZ655366 RDT655366:RDV655366 RNP655366:RNR655366 RXL655366:RXN655366 SHH655366:SHJ655366 SRD655366:SRF655366 TAZ655366:TBB655366 TKV655366:TKX655366 TUR655366:TUT655366 UEN655366:UEP655366 UOJ655366:UOL655366 UYF655366:UYH655366 VIB655366:VID655366 VRX655366:VRZ655366 WBT655366:WBV655366 WLP655366:WLR655366 WVL655366:WVN655366 D720902:F720902 IZ720902:JB720902 SV720902:SX720902 ACR720902:ACT720902 AMN720902:AMP720902 AWJ720902:AWL720902 BGF720902:BGH720902 BQB720902:BQD720902 BZX720902:BZZ720902 CJT720902:CJV720902 CTP720902:CTR720902 DDL720902:DDN720902 DNH720902:DNJ720902 DXD720902:DXF720902 EGZ720902:EHB720902 EQV720902:EQX720902 FAR720902:FAT720902 FKN720902:FKP720902 FUJ720902:FUL720902 GEF720902:GEH720902 GOB720902:GOD720902 GXX720902:GXZ720902 HHT720902:HHV720902 HRP720902:HRR720902 IBL720902:IBN720902 ILH720902:ILJ720902 IVD720902:IVF720902 JEZ720902:JFB720902 JOV720902:JOX720902 JYR720902:JYT720902 KIN720902:KIP720902 KSJ720902:KSL720902 LCF720902:LCH720902 LMB720902:LMD720902 LVX720902:LVZ720902 MFT720902:MFV720902 MPP720902:MPR720902 MZL720902:MZN720902 NJH720902:NJJ720902 NTD720902:NTF720902 OCZ720902:ODB720902 OMV720902:OMX720902 OWR720902:OWT720902 PGN720902:PGP720902 PQJ720902:PQL720902 QAF720902:QAH720902 QKB720902:QKD720902 QTX720902:QTZ720902 RDT720902:RDV720902 RNP720902:RNR720902 RXL720902:RXN720902 SHH720902:SHJ720902 SRD720902:SRF720902 TAZ720902:TBB720902 TKV720902:TKX720902 TUR720902:TUT720902 UEN720902:UEP720902 UOJ720902:UOL720902 UYF720902:UYH720902 VIB720902:VID720902 VRX720902:VRZ720902 WBT720902:WBV720902 WLP720902:WLR720902 WVL720902:WVN720902 D786438:F786438 IZ786438:JB786438 SV786438:SX786438 ACR786438:ACT786438 AMN786438:AMP786438 AWJ786438:AWL786438 BGF786438:BGH786438 BQB786438:BQD786438 BZX786438:BZZ786438 CJT786438:CJV786438 CTP786438:CTR786438 DDL786438:DDN786438 DNH786438:DNJ786438 DXD786438:DXF786438 EGZ786438:EHB786438 EQV786438:EQX786438 FAR786438:FAT786438 FKN786438:FKP786438 FUJ786438:FUL786438 GEF786438:GEH786438 GOB786438:GOD786438 GXX786438:GXZ786438 HHT786438:HHV786438 HRP786438:HRR786438 IBL786438:IBN786438 ILH786438:ILJ786438 IVD786438:IVF786438 JEZ786438:JFB786438 JOV786438:JOX786438 JYR786438:JYT786438 KIN786438:KIP786438 KSJ786438:KSL786438 LCF786438:LCH786438 LMB786438:LMD786438 LVX786438:LVZ786438 MFT786438:MFV786438 MPP786438:MPR786438 MZL786438:MZN786438 NJH786438:NJJ786438 NTD786438:NTF786438 OCZ786438:ODB786438 OMV786438:OMX786438 OWR786438:OWT786438 PGN786438:PGP786438 PQJ786438:PQL786438 QAF786438:QAH786438 QKB786438:QKD786438 QTX786438:QTZ786438 RDT786438:RDV786438 RNP786438:RNR786438 RXL786438:RXN786438 SHH786438:SHJ786438 SRD786438:SRF786438 TAZ786438:TBB786438 TKV786438:TKX786438 TUR786438:TUT786438 UEN786438:UEP786438 UOJ786438:UOL786438 UYF786438:UYH786438 VIB786438:VID786438 VRX786438:VRZ786438 WBT786438:WBV786438 WLP786438:WLR786438 WVL786438:WVN786438 D851974:F851974 IZ851974:JB851974 SV851974:SX851974 ACR851974:ACT851974 AMN851974:AMP851974 AWJ851974:AWL851974 BGF851974:BGH851974 BQB851974:BQD851974 BZX851974:BZZ851974 CJT851974:CJV851974 CTP851974:CTR851974 DDL851974:DDN851974 DNH851974:DNJ851974 DXD851974:DXF851974 EGZ851974:EHB851974 EQV851974:EQX851974 FAR851974:FAT851974 FKN851974:FKP851974 FUJ851974:FUL851974 GEF851974:GEH851974 GOB851974:GOD851974 GXX851974:GXZ851974 HHT851974:HHV851974 HRP851974:HRR851974 IBL851974:IBN851974 ILH851974:ILJ851974 IVD851974:IVF851974 JEZ851974:JFB851974 JOV851974:JOX851974 JYR851974:JYT851974 KIN851974:KIP851974 KSJ851974:KSL851974 LCF851974:LCH851974 LMB851974:LMD851974 LVX851974:LVZ851974 MFT851974:MFV851974 MPP851974:MPR851974 MZL851974:MZN851974 NJH851974:NJJ851974 NTD851974:NTF851974 OCZ851974:ODB851974 OMV851974:OMX851974 OWR851974:OWT851974 PGN851974:PGP851974 PQJ851974:PQL851974 QAF851974:QAH851974 QKB851974:QKD851974 QTX851974:QTZ851974 RDT851974:RDV851974 RNP851974:RNR851974 RXL851974:RXN851974 SHH851974:SHJ851974 SRD851974:SRF851974 TAZ851974:TBB851974 TKV851974:TKX851974 TUR851974:TUT851974 UEN851974:UEP851974 UOJ851974:UOL851974 UYF851974:UYH851974 VIB851974:VID851974 VRX851974:VRZ851974 WBT851974:WBV851974 WLP851974:WLR851974 WVL851974:WVN851974 D917510:F917510 IZ917510:JB917510 SV917510:SX917510 ACR917510:ACT917510 AMN917510:AMP917510 AWJ917510:AWL917510 BGF917510:BGH917510 BQB917510:BQD917510 BZX917510:BZZ917510 CJT917510:CJV917510 CTP917510:CTR917510 DDL917510:DDN917510 DNH917510:DNJ917510 DXD917510:DXF917510 EGZ917510:EHB917510 EQV917510:EQX917510 FAR917510:FAT917510 FKN917510:FKP917510 FUJ917510:FUL917510 GEF917510:GEH917510 GOB917510:GOD917510 GXX917510:GXZ917510 HHT917510:HHV917510 HRP917510:HRR917510 IBL917510:IBN917510 ILH917510:ILJ917510 IVD917510:IVF917510 JEZ917510:JFB917510 JOV917510:JOX917510 JYR917510:JYT917510 KIN917510:KIP917510 KSJ917510:KSL917510 LCF917510:LCH917510 LMB917510:LMD917510 LVX917510:LVZ917510 MFT917510:MFV917510 MPP917510:MPR917510 MZL917510:MZN917510 NJH917510:NJJ917510 NTD917510:NTF917510 OCZ917510:ODB917510 OMV917510:OMX917510 OWR917510:OWT917510 PGN917510:PGP917510 PQJ917510:PQL917510 QAF917510:QAH917510 QKB917510:QKD917510 QTX917510:QTZ917510 RDT917510:RDV917510 RNP917510:RNR917510 RXL917510:RXN917510 SHH917510:SHJ917510 SRD917510:SRF917510 TAZ917510:TBB917510 TKV917510:TKX917510 TUR917510:TUT917510 UEN917510:UEP917510 UOJ917510:UOL917510 UYF917510:UYH917510 VIB917510:VID917510 VRX917510:VRZ917510 WBT917510:WBV917510 WLP917510:WLR917510 WVL917510:WVN917510 D983046:F983046 IZ983046:JB983046 SV983046:SX983046 ACR983046:ACT983046 AMN983046:AMP983046 AWJ983046:AWL983046 BGF983046:BGH983046 BQB983046:BQD983046 BZX983046:BZZ983046 CJT983046:CJV983046 CTP983046:CTR983046 DDL983046:DDN983046 DNH983046:DNJ983046 DXD983046:DXF983046 EGZ983046:EHB983046 EQV983046:EQX983046 FAR983046:FAT983046 FKN983046:FKP983046 FUJ983046:FUL983046 GEF983046:GEH983046 GOB983046:GOD983046 GXX983046:GXZ983046 HHT983046:HHV983046 HRP983046:HRR983046 IBL983046:IBN983046 ILH983046:ILJ983046 IVD983046:IVF983046 JEZ983046:JFB983046 JOV983046:JOX983046 JYR983046:JYT983046 KIN983046:KIP983046 KSJ983046:KSL983046 LCF983046:LCH983046 LMB983046:LMD983046 LVX983046:LVZ983046 MFT983046:MFV983046 MPP983046:MPR983046 MZL983046:MZN983046 NJH983046:NJJ983046 NTD983046:NTF983046 OCZ983046:ODB983046 OMV983046:OMX983046 OWR983046:OWT983046 PGN983046:PGP983046 PQJ983046:PQL983046 QAF983046:QAH983046 QKB983046:QKD983046 QTX983046:QTZ983046 RDT983046:RDV983046 RNP983046:RNR983046 RXL983046:RXN983046 SHH983046:SHJ983046 SRD983046:SRF983046 TAZ983046:TBB983046 TKV983046:TKX983046 TUR983046:TUT983046 UEN983046:UEP983046 UOJ983046:UOL983046 UYF983046:UYH983046 VIB983046:VID983046 VRX983046:VRZ983046 WBT983046:WBV983046 WLP983046:WLR983046 D6:F6"/>
    <dataValidation type="list" allowBlank="1" showInputMessage="1" showErrorMessage="1" sqref="D3:F3">
      <formula1>$Y$3:$Y$30</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O103"/>
  <sheetViews>
    <sheetView zoomScaleNormal="100" workbookViewId="0">
      <pane ySplit="9" topLeftCell="A10" activePane="bottomLeft" state="frozen"/>
      <selection activeCell="H14" sqref="H14"/>
      <selection pane="bottomLeft" activeCell="H14" sqref="H14"/>
    </sheetView>
  </sheetViews>
  <sheetFormatPr defaultColWidth="9" defaultRowHeight="13.2"/>
  <cols>
    <col min="1" max="1" width="4.44140625" style="1" bestFit="1" customWidth="1"/>
    <col min="2" max="2" width="9" style="1"/>
    <col min="3" max="4" width="17.44140625" style="1" customWidth="1"/>
    <col min="5" max="5" width="12.44140625" style="1" customWidth="1"/>
    <col min="6" max="7" width="5.44140625" style="1" bestFit="1" customWidth="1"/>
    <col min="8" max="11" width="12.33203125" style="1" customWidth="1"/>
    <col min="12" max="12" width="3.6640625" style="1" hidden="1" customWidth="1"/>
    <col min="13" max="13" width="5.5546875" style="1" bestFit="1" customWidth="1"/>
    <col min="14" max="16" width="9" style="1"/>
    <col min="17" max="17" width="9" style="1" customWidth="1"/>
    <col min="18" max="18" width="9" style="1" hidden="1" customWidth="1"/>
    <col min="19" max="19" width="13.88671875" style="2" hidden="1" customWidth="1"/>
    <col min="20" max="20" width="13.88671875" style="1" hidden="1" customWidth="1"/>
    <col min="21" max="21" width="9" style="1" hidden="1" customWidth="1"/>
    <col min="22" max="22" width="6.44140625" style="1" hidden="1" customWidth="1"/>
    <col min="23" max="24" width="16.109375" style="1" hidden="1" customWidth="1"/>
    <col min="25" max="26" width="5.44140625" style="1" hidden="1" customWidth="1"/>
    <col min="27" max="27" width="9.44140625" style="5" hidden="1" customWidth="1"/>
    <col min="28" max="28" width="6.44140625" style="1" hidden="1" customWidth="1"/>
    <col min="29" max="30" width="16.109375" style="1" hidden="1" customWidth="1"/>
    <col min="31" max="32" width="5.44140625" style="1" hidden="1" customWidth="1"/>
    <col min="33" max="33" width="9.44140625" style="1" hidden="1" customWidth="1"/>
    <col min="34" max="41" width="9" style="1" hidden="1" customWidth="1"/>
    <col min="42" max="58" width="9" style="1" customWidth="1"/>
    <col min="59" max="16384" width="9" style="1"/>
  </cols>
  <sheetData>
    <row r="1" spans="1:41" ht="16.2">
      <c r="A1" s="8" t="s">
        <v>76</v>
      </c>
    </row>
    <row r="2" spans="1:41">
      <c r="A2" s="3"/>
    </row>
    <row r="3" spans="1:41" ht="13.8" thickBot="1">
      <c r="A3" s="3"/>
      <c r="B3" s="135" t="s">
        <v>172</v>
      </c>
      <c r="C3" s="23"/>
      <c r="D3" s="23"/>
      <c r="E3" s="23"/>
      <c r="F3" s="23"/>
      <c r="G3" s="23"/>
      <c r="H3" s="23"/>
      <c r="I3" s="23"/>
      <c r="J3" s="23"/>
      <c r="K3" s="23"/>
      <c r="M3" s="330" t="s">
        <v>164</v>
      </c>
      <c r="N3" s="330"/>
      <c r="O3" s="330"/>
    </row>
    <row r="4" spans="1:41" ht="13.8" thickBot="1">
      <c r="A4" s="3"/>
      <c r="B4" s="135" t="s">
        <v>173</v>
      </c>
      <c r="C4" s="23"/>
      <c r="D4" s="23"/>
      <c r="E4" s="23"/>
      <c r="F4" s="23"/>
      <c r="G4" s="23"/>
      <c r="H4" s="23"/>
      <c r="I4" s="23"/>
      <c r="J4" s="23"/>
      <c r="K4" s="23"/>
      <c r="L4" s="115"/>
      <c r="M4" s="139"/>
      <c r="N4" s="138" t="s">
        <v>165</v>
      </c>
      <c r="O4" s="137" t="s">
        <v>166</v>
      </c>
    </row>
    <row r="5" spans="1:41">
      <c r="A5" s="3"/>
      <c r="B5" s="44" t="s">
        <v>151</v>
      </c>
      <c r="C5" s="23"/>
      <c r="D5" s="23"/>
      <c r="E5" s="23"/>
      <c r="F5" s="23"/>
      <c r="G5" s="23"/>
      <c r="H5" s="23"/>
      <c r="I5" s="23"/>
      <c r="J5" s="23"/>
      <c r="K5" s="23"/>
      <c r="M5" s="140" t="s">
        <v>167</v>
      </c>
      <c r="N5" s="195"/>
      <c r="O5" s="197"/>
    </row>
    <row r="6" spans="1:41" ht="13.8" thickBot="1">
      <c r="A6" s="3"/>
      <c r="B6" s="44" t="s">
        <v>161</v>
      </c>
      <c r="C6" s="23"/>
      <c r="D6" s="23"/>
      <c r="E6" s="23"/>
      <c r="F6" s="23"/>
      <c r="G6" s="23"/>
      <c r="H6" s="23"/>
      <c r="I6" s="23"/>
      <c r="J6" s="23"/>
      <c r="K6" s="23"/>
      <c r="M6" s="141" t="s">
        <v>168</v>
      </c>
      <c r="N6" s="196"/>
      <c r="O6" s="198"/>
    </row>
    <row r="7" spans="1:41" ht="13.8" thickBot="1"/>
    <row r="8" spans="1:41" ht="36.75" customHeight="1">
      <c r="A8" s="25"/>
      <c r="B8" s="34" t="s">
        <v>116</v>
      </c>
      <c r="C8" s="34" t="s">
        <v>130</v>
      </c>
      <c r="D8" s="34" t="s">
        <v>131</v>
      </c>
      <c r="E8" s="215"/>
      <c r="F8" s="26" t="s">
        <v>38</v>
      </c>
      <c r="G8" s="28" t="s">
        <v>39</v>
      </c>
      <c r="H8" s="25" t="s">
        <v>41</v>
      </c>
      <c r="I8" s="28" t="s">
        <v>42</v>
      </c>
      <c r="J8" s="25" t="s">
        <v>233</v>
      </c>
      <c r="K8" s="28" t="s">
        <v>234</v>
      </c>
      <c r="L8" s="31"/>
      <c r="M8" s="232"/>
      <c r="N8" s="32" t="s">
        <v>45</v>
      </c>
      <c r="O8" s="32" t="s">
        <v>46</v>
      </c>
    </row>
    <row r="9" spans="1:41" ht="13.8" thickBot="1">
      <c r="A9" s="35" t="s">
        <v>43</v>
      </c>
      <c r="B9" s="19">
        <v>1001</v>
      </c>
      <c r="C9" s="19" t="s">
        <v>44</v>
      </c>
      <c r="D9" s="19" t="s">
        <v>113</v>
      </c>
      <c r="E9" s="216"/>
      <c r="F9" s="19" t="s">
        <v>2</v>
      </c>
      <c r="G9" s="30">
        <v>2</v>
      </c>
      <c r="H9" s="29" t="s">
        <v>97</v>
      </c>
      <c r="I9" s="30">
        <v>12.53</v>
      </c>
      <c r="J9" s="29" t="s">
        <v>269</v>
      </c>
      <c r="K9" s="30" t="s">
        <v>270</v>
      </c>
      <c r="L9" s="29"/>
      <c r="M9" s="233"/>
      <c r="N9" s="33" t="s">
        <v>61</v>
      </c>
      <c r="O9" s="33" t="s">
        <v>96</v>
      </c>
      <c r="V9" s="5" t="s">
        <v>74</v>
      </c>
      <c r="W9" s="5" t="s">
        <v>47</v>
      </c>
      <c r="X9" s="5" t="s">
        <v>114</v>
      </c>
      <c r="Y9" s="5" t="s">
        <v>38</v>
      </c>
      <c r="Z9" s="5" t="s">
        <v>1</v>
      </c>
      <c r="AA9" s="10" t="s">
        <v>162</v>
      </c>
      <c r="AB9" s="5" t="s">
        <v>74</v>
      </c>
      <c r="AC9" s="5" t="s">
        <v>47</v>
      </c>
      <c r="AD9" s="5" t="s">
        <v>114</v>
      </c>
      <c r="AE9" s="5" t="s">
        <v>38</v>
      </c>
      <c r="AF9" s="5" t="s">
        <v>1</v>
      </c>
      <c r="AG9" s="5" t="s">
        <v>162</v>
      </c>
      <c r="AH9" s="1" t="s">
        <v>163</v>
      </c>
      <c r="AI9" s="1">
        <f>COUNT(AI10:AI99)</f>
        <v>0</v>
      </c>
      <c r="AJ9" s="1" t="s">
        <v>169</v>
      </c>
      <c r="AK9" s="1">
        <f>COUNT(AK10:AK99)</f>
        <v>0</v>
      </c>
      <c r="AL9" s="1" t="s">
        <v>170</v>
      </c>
      <c r="AM9" s="1">
        <f>COUNT(AM10:AM99)</f>
        <v>0</v>
      </c>
      <c r="AN9" s="1" t="s">
        <v>171</v>
      </c>
      <c r="AO9" s="1">
        <f>COUNT(AO10:AO99)</f>
        <v>0</v>
      </c>
    </row>
    <row r="10" spans="1:41">
      <c r="A10" s="36">
        <v>1</v>
      </c>
      <c r="B10" s="60"/>
      <c r="C10" s="60"/>
      <c r="D10" s="60"/>
      <c r="E10" s="217"/>
      <c r="F10" s="60"/>
      <c r="G10" s="61"/>
      <c r="H10" s="62"/>
      <c r="I10" s="193"/>
      <c r="J10" s="62"/>
      <c r="K10" s="193"/>
      <c r="L10" s="62"/>
      <c r="M10" s="234"/>
      <c r="N10" s="63"/>
      <c r="O10" s="63"/>
      <c r="S10" s="70"/>
      <c r="T10" s="71"/>
      <c r="V10" s="5" t="str">
        <f t="shared" ref="V10:V41" si="0">IF(F10="男",B10,"")</f>
        <v/>
      </c>
      <c r="W10" s="5" t="str">
        <f t="shared" ref="W10:W41" si="1">IF(F10="男",C10,"")</f>
        <v/>
      </c>
      <c r="X10" s="5" t="str">
        <f t="shared" ref="X10:X41" si="2">IF(F10="男",D10,"")</f>
        <v/>
      </c>
      <c r="Y10" s="5" t="str">
        <f t="shared" ref="Y10:Y41" si="3">IF(F10="男",F10,"")</f>
        <v/>
      </c>
      <c r="Z10" s="5" t="str">
        <f t="shared" ref="Z10:Z41" si="4">IF(F10="男",IF(G10="","",G10),"")</f>
        <v/>
      </c>
      <c r="AA10" s="10" t="str">
        <f>IF(F10="男",data_kyogisha!A2,"")</f>
        <v/>
      </c>
      <c r="AB10" s="5" t="str">
        <f t="shared" ref="AB10:AB41" si="5">IF(F10="女",B10,"")</f>
        <v/>
      </c>
      <c r="AC10" s="5" t="str">
        <f t="shared" ref="AC10:AC41" si="6">IF(F10="女",C10,"")</f>
        <v/>
      </c>
      <c r="AD10" s="5" t="str">
        <f t="shared" ref="AD10:AD41" si="7">IF(F10="女",D10,"")</f>
        <v/>
      </c>
      <c r="AE10" s="5" t="str">
        <f t="shared" ref="AE10:AE41" si="8">IF(F10="女",F10,"")</f>
        <v/>
      </c>
      <c r="AF10" s="5" t="str">
        <f t="shared" ref="AF10:AF41" si="9">IF(F10="女",IF(G10="","",G10),"")</f>
        <v/>
      </c>
      <c r="AG10" s="1" t="str">
        <f>IF(F10="女",data_kyogisha!A2,"")</f>
        <v/>
      </c>
      <c r="AH10" s="1">
        <f>IF(AND(F10="男",N10="○"),1,0)</f>
        <v>0</v>
      </c>
      <c r="AI10" s="1" t="str">
        <f t="shared" ref="AI10:AI41" si="10">IF(AND(F10="男",N10="○"),AA10,"")</f>
        <v/>
      </c>
      <c r="AJ10" s="1">
        <f>IF(AND(F10="男",O10="○"),1,0)</f>
        <v>0</v>
      </c>
      <c r="AK10" s="1" t="str">
        <f t="shared" ref="AK10:AK41" si="11">IF(AND(F10="男",O10="○"),AA10,"")</f>
        <v/>
      </c>
      <c r="AL10" s="1">
        <f>IF(AND(F10="女",N10="○"),1,0)</f>
        <v>0</v>
      </c>
      <c r="AM10" s="1" t="str">
        <f t="shared" ref="AM10:AM41" si="12">IF(AND(F10="女",N10="○"),AG10,"")</f>
        <v/>
      </c>
      <c r="AN10" s="1">
        <f>IF(AND(F10="女",O10="○"),1,0)</f>
        <v>0</v>
      </c>
      <c r="AO10" s="1" t="str">
        <f t="shared" ref="AO10:AO41" si="13">IF(AND(F10="女",O10="○"),AG10,"")</f>
        <v/>
      </c>
    </row>
    <row r="11" spans="1:41">
      <c r="A11" s="36">
        <v>2</v>
      </c>
      <c r="B11" s="60"/>
      <c r="C11" s="60"/>
      <c r="D11" s="60"/>
      <c r="E11" s="217"/>
      <c r="F11" s="60"/>
      <c r="G11" s="61"/>
      <c r="H11" s="62"/>
      <c r="I11" s="193"/>
      <c r="J11" s="62"/>
      <c r="K11" s="193"/>
      <c r="L11" s="62"/>
      <c r="M11" s="234"/>
      <c r="N11" s="63"/>
      <c r="O11" s="63"/>
      <c r="R11" s="1" t="s">
        <v>60</v>
      </c>
      <c r="S11" s="72" t="str">
        <f>IF(種目情報!A4="","",種目情報!A4)</f>
        <v>男100m</v>
      </c>
      <c r="T11" s="73" t="str">
        <f>IF(種目情報!E4="","",種目情報!E4)</f>
        <v>女100m</v>
      </c>
      <c r="U11" s="1" t="s">
        <v>61</v>
      </c>
      <c r="V11" s="5" t="str">
        <f t="shared" si="0"/>
        <v/>
      </c>
      <c r="W11" s="5" t="str">
        <f t="shared" si="1"/>
        <v/>
      </c>
      <c r="X11" s="5" t="str">
        <f t="shared" si="2"/>
        <v/>
      </c>
      <c r="Y11" s="5" t="str">
        <f t="shared" si="3"/>
        <v/>
      </c>
      <c r="Z11" s="5" t="str">
        <f t="shared" si="4"/>
        <v/>
      </c>
      <c r="AA11" s="10" t="str">
        <f>IF(F11="男",data_kyogisha!A3,"")</f>
        <v/>
      </c>
      <c r="AB11" s="5" t="str">
        <f t="shared" si="5"/>
        <v/>
      </c>
      <c r="AC11" s="5" t="str">
        <f t="shared" si="6"/>
        <v/>
      </c>
      <c r="AD11" s="5" t="str">
        <f t="shared" si="7"/>
        <v/>
      </c>
      <c r="AE11" s="5" t="str">
        <f t="shared" si="8"/>
        <v/>
      </c>
      <c r="AF11" s="5" t="str">
        <f t="shared" si="9"/>
        <v/>
      </c>
      <c r="AG11" s="5" t="str">
        <f>IF(F11="女",data_kyogisha!A3,"")</f>
        <v/>
      </c>
      <c r="AH11" s="1">
        <f>IF(AND(F11="男",N11="○"),AH10+1,AH10)</f>
        <v>0</v>
      </c>
      <c r="AI11" s="1" t="str">
        <f t="shared" si="10"/>
        <v/>
      </c>
      <c r="AJ11" s="1">
        <f>IF(AND(F11="男",O11="○"),AJ10+1,AJ10)</f>
        <v>0</v>
      </c>
      <c r="AK11" s="1" t="str">
        <f t="shared" si="11"/>
        <v/>
      </c>
      <c r="AL11" s="1">
        <f>IF(AND(F11="女",N11="○"),AL10+1,AL10)</f>
        <v>0</v>
      </c>
      <c r="AM11" s="1" t="str">
        <f t="shared" si="12"/>
        <v/>
      </c>
      <c r="AN11" s="1">
        <f>IF(AND(F11="女",O11="○"),AN10+1,AN10)</f>
        <v>0</v>
      </c>
      <c r="AO11" s="1" t="str">
        <f t="shared" si="13"/>
        <v/>
      </c>
    </row>
    <row r="12" spans="1:41">
      <c r="A12" s="36">
        <v>3</v>
      </c>
      <c r="B12" s="60"/>
      <c r="C12" s="60"/>
      <c r="D12" s="60"/>
      <c r="E12" s="217"/>
      <c r="F12" s="60"/>
      <c r="G12" s="61"/>
      <c r="H12" s="62"/>
      <c r="I12" s="193"/>
      <c r="J12" s="62"/>
      <c r="K12" s="193"/>
      <c r="L12" s="62"/>
      <c r="M12" s="234"/>
      <c r="N12" s="63"/>
      <c r="O12" s="63"/>
      <c r="R12" s="1" t="s">
        <v>59</v>
      </c>
      <c r="S12" s="72" t="str">
        <f>IF(種目情報!A5="","",種目情報!A5)</f>
        <v>男200m</v>
      </c>
      <c r="T12" s="73" t="str">
        <f>IF(種目情報!E5="","",種目情報!E5)</f>
        <v>女200m</v>
      </c>
      <c r="V12" s="5" t="str">
        <f t="shared" si="0"/>
        <v/>
      </c>
      <c r="W12" s="5" t="str">
        <f t="shared" si="1"/>
        <v/>
      </c>
      <c r="X12" s="5" t="str">
        <f t="shared" si="2"/>
        <v/>
      </c>
      <c r="Y12" s="5" t="str">
        <f t="shared" si="3"/>
        <v/>
      </c>
      <c r="Z12" s="5" t="str">
        <f t="shared" si="4"/>
        <v/>
      </c>
      <c r="AA12" s="10" t="str">
        <f>IF(F12="男",data_kyogisha!A4,"")</f>
        <v/>
      </c>
      <c r="AB12" s="5" t="str">
        <f t="shared" si="5"/>
        <v/>
      </c>
      <c r="AC12" s="5" t="str">
        <f t="shared" si="6"/>
        <v/>
      </c>
      <c r="AD12" s="5" t="str">
        <f t="shared" si="7"/>
        <v/>
      </c>
      <c r="AE12" s="5" t="str">
        <f t="shared" si="8"/>
        <v/>
      </c>
      <c r="AF12" s="5" t="str">
        <f t="shared" si="9"/>
        <v/>
      </c>
      <c r="AG12" s="5" t="str">
        <f>IF(F12="女",data_kyogisha!A4,"")</f>
        <v/>
      </c>
      <c r="AH12" s="1">
        <f t="shared" ref="AH12:AH74" si="14">IF(AND(F12="男",N12="○"),AH11+1,AH11)</f>
        <v>0</v>
      </c>
      <c r="AI12" s="1" t="str">
        <f t="shared" si="10"/>
        <v/>
      </c>
      <c r="AJ12" s="1">
        <f t="shared" ref="AJ12:AJ75" si="15">IF(AND(F12="男",O12="○"),AJ11+1,AJ11)</f>
        <v>0</v>
      </c>
      <c r="AK12" s="1" t="str">
        <f t="shared" si="11"/>
        <v/>
      </c>
      <c r="AL12" s="1">
        <f t="shared" ref="AL12:AL19" si="16">IF(AND(F12="女",N12="○"),AL11+1,AL11)</f>
        <v>0</v>
      </c>
      <c r="AM12" s="1" t="str">
        <f t="shared" si="12"/>
        <v/>
      </c>
      <c r="AN12" s="1">
        <f t="shared" ref="AN12:AN75" si="17">IF(AND(F12="女",O12="○"),AN11+1,AN11)</f>
        <v>0</v>
      </c>
      <c r="AO12" s="1" t="str">
        <f t="shared" si="13"/>
        <v/>
      </c>
    </row>
    <row r="13" spans="1:41">
      <c r="A13" s="36">
        <v>4</v>
      </c>
      <c r="B13" s="60"/>
      <c r="C13" s="60"/>
      <c r="D13" s="60"/>
      <c r="E13" s="217"/>
      <c r="F13" s="60"/>
      <c r="G13" s="61"/>
      <c r="H13" s="62"/>
      <c r="I13" s="193"/>
      <c r="J13" s="62"/>
      <c r="K13" s="193"/>
      <c r="L13" s="62"/>
      <c r="M13" s="234"/>
      <c r="N13" s="63"/>
      <c r="O13" s="63"/>
      <c r="S13" s="72" t="str">
        <f>IF(種目情報!A6="","",種目情報!A6)</f>
        <v>男400m</v>
      </c>
      <c r="T13" s="73" t="str">
        <f>IF(種目情報!E6="","",種目情報!E6)</f>
        <v>女400m</v>
      </c>
      <c r="V13" s="5" t="str">
        <f t="shared" si="0"/>
        <v/>
      </c>
      <c r="W13" s="5" t="str">
        <f t="shared" si="1"/>
        <v/>
      </c>
      <c r="X13" s="5" t="str">
        <f t="shared" si="2"/>
        <v/>
      </c>
      <c r="Y13" s="5" t="str">
        <f t="shared" si="3"/>
        <v/>
      </c>
      <c r="Z13" s="5" t="str">
        <f t="shared" si="4"/>
        <v/>
      </c>
      <c r="AA13" s="10" t="str">
        <f>IF(F13="男",data_kyogisha!A5,"")</f>
        <v/>
      </c>
      <c r="AB13" s="5" t="str">
        <f t="shared" si="5"/>
        <v/>
      </c>
      <c r="AC13" s="5" t="str">
        <f t="shared" si="6"/>
        <v/>
      </c>
      <c r="AD13" s="5" t="str">
        <f t="shared" si="7"/>
        <v/>
      </c>
      <c r="AE13" s="5" t="str">
        <f t="shared" si="8"/>
        <v/>
      </c>
      <c r="AF13" s="5" t="str">
        <f t="shared" si="9"/>
        <v/>
      </c>
      <c r="AG13" s="5" t="str">
        <f>IF(F13="女",data_kyogisha!A5,"")</f>
        <v/>
      </c>
      <c r="AH13" s="1">
        <f t="shared" si="14"/>
        <v>0</v>
      </c>
      <c r="AI13" s="1" t="str">
        <f t="shared" si="10"/>
        <v/>
      </c>
      <c r="AJ13" s="1">
        <f t="shared" si="15"/>
        <v>0</v>
      </c>
      <c r="AK13" s="1" t="str">
        <f t="shared" si="11"/>
        <v/>
      </c>
      <c r="AL13" s="1">
        <f t="shared" si="16"/>
        <v>0</v>
      </c>
      <c r="AM13" s="1" t="str">
        <f t="shared" si="12"/>
        <v/>
      </c>
      <c r="AN13" s="1">
        <f t="shared" si="17"/>
        <v>0</v>
      </c>
      <c r="AO13" s="1" t="str">
        <f t="shared" si="13"/>
        <v/>
      </c>
    </row>
    <row r="14" spans="1:41">
      <c r="A14" s="36">
        <v>5</v>
      </c>
      <c r="B14" s="60"/>
      <c r="C14" s="60"/>
      <c r="D14" s="60"/>
      <c r="E14" s="217"/>
      <c r="F14" s="60"/>
      <c r="G14" s="61"/>
      <c r="H14" s="62"/>
      <c r="I14" s="193"/>
      <c r="J14" s="62"/>
      <c r="K14" s="193"/>
      <c r="L14" s="62"/>
      <c r="M14" s="234"/>
      <c r="N14" s="63"/>
      <c r="O14" s="63"/>
      <c r="S14" s="72" t="str">
        <f>IF(種目情報!A7="","",種目情報!A7)</f>
        <v>男800m</v>
      </c>
      <c r="T14" s="73" t="str">
        <f>IF(種目情報!E7="","",種目情報!E7)</f>
        <v>女800m</v>
      </c>
      <c r="V14" s="5" t="str">
        <f t="shared" si="0"/>
        <v/>
      </c>
      <c r="W14" s="5" t="str">
        <f t="shared" si="1"/>
        <v/>
      </c>
      <c r="X14" s="5" t="str">
        <f t="shared" si="2"/>
        <v/>
      </c>
      <c r="Y14" s="5" t="str">
        <f t="shared" si="3"/>
        <v/>
      </c>
      <c r="Z14" s="5" t="str">
        <f t="shared" si="4"/>
        <v/>
      </c>
      <c r="AA14" s="10" t="str">
        <f>IF(F14="男",data_kyogisha!A6,"")</f>
        <v/>
      </c>
      <c r="AB14" s="5" t="str">
        <f t="shared" si="5"/>
        <v/>
      </c>
      <c r="AC14" s="5" t="str">
        <f t="shared" si="6"/>
        <v/>
      </c>
      <c r="AD14" s="5" t="str">
        <f t="shared" si="7"/>
        <v/>
      </c>
      <c r="AE14" s="5" t="str">
        <f t="shared" si="8"/>
        <v/>
      </c>
      <c r="AF14" s="5" t="str">
        <f t="shared" si="9"/>
        <v/>
      </c>
      <c r="AG14" s="5" t="str">
        <f>IF(F14="女",data_kyogisha!A6,"")</f>
        <v/>
      </c>
      <c r="AH14" s="1">
        <f t="shared" si="14"/>
        <v>0</v>
      </c>
      <c r="AI14" s="1" t="str">
        <f t="shared" si="10"/>
        <v/>
      </c>
      <c r="AJ14" s="1">
        <f t="shared" si="15"/>
        <v>0</v>
      </c>
      <c r="AK14" s="1" t="str">
        <f t="shared" si="11"/>
        <v/>
      </c>
      <c r="AL14" s="1">
        <f t="shared" si="16"/>
        <v>0</v>
      </c>
      <c r="AM14" s="1" t="str">
        <f t="shared" si="12"/>
        <v/>
      </c>
      <c r="AN14" s="1">
        <f t="shared" si="17"/>
        <v>0</v>
      </c>
      <c r="AO14" s="1" t="str">
        <f t="shared" si="13"/>
        <v/>
      </c>
    </row>
    <row r="15" spans="1:41">
      <c r="A15" s="36">
        <v>6</v>
      </c>
      <c r="B15" s="60"/>
      <c r="C15" s="60"/>
      <c r="D15" s="60"/>
      <c r="E15" s="217"/>
      <c r="F15" s="60"/>
      <c r="G15" s="61"/>
      <c r="H15" s="62"/>
      <c r="I15" s="193"/>
      <c r="J15" s="62"/>
      <c r="K15" s="193"/>
      <c r="L15" s="62"/>
      <c r="M15" s="234"/>
      <c r="N15" s="63"/>
      <c r="O15" s="63"/>
      <c r="S15" s="72" t="str">
        <f>IF(種目情報!A8="","",種目情報!A8)</f>
        <v>男1500m</v>
      </c>
      <c r="T15" s="73" t="str">
        <f>IF(種目情報!E8="","",種目情報!E8)</f>
        <v>女1500m</v>
      </c>
      <c r="V15" s="5" t="str">
        <f t="shared" si="0"/>
        <v/>
      </c>
      <c r="W15" s="5" t="str">
        <f t="shared" si="1"/>
        <v/>
      </c>
      <c r="X15" s="5" t="str">
        <f t="shared" si="2"/>
        <v/>
      </c>
      <c r="Y15" s="5" t="str">
        <f t="shared" si="3"/>
        <v/>
      </c>
      <c r="Z15" s="5" t="str">
        <f t="shared" si="4"/>
        <v/>
      </c>
      <c r="AA15" s="10" t="str">
        <f>IF(F15="男",data_kyogisha!A7,"")</f>
        <v/>
      </c>
      <c r="AB15" s="5" t="str">
        <f t="shared" si="5"/>
        <v/>
      </c>
      <c r="AC15" s="5" t="str">
        <f t="shared" si="6"/>
        <v/>
      </c>
      <c r="AD15" s="5" t="str">
        <f t="shared" si="7"/>
        <v/>
      </c>
      <c r="AE15" s="5" t="str">
        <f t="shared" si="8"/>
        <v/>
      </c>
      <c r="AF15" s="5" t="str">
        <f t="shared" si="9"/>
        <v/>
      </c>
      <c r="AG15" s="5" t="str">
        <f>IF(F15="女",data_kyogisha!A7,"")</f>
        <v/>
      </c>
      <c r="AH15" s="1">
        <f t="shared" si="14"/>
        <v>0</v>
      </c>
      <c r="AI15" s="1" t="str">
        <f t="shared" si="10"/>
        <v/>
      </c>
      <c r="AJ15" s="1">
        <f t="shared" si="15"/>
        <v>0</v>
      </c>
      <c r="AK15" s="1" t="str">
        <f t="shared" si="11"/>
        <v/>
      </c>
      <c r="AL15" s="1">
        <f t="shared" si="16"/>
        <v>0</v>
      </c>
      <c r="AM15" s="1" t="str">
        <f t="shared" si="12"/>
        <v/>
      </c>
      <c r="AN15" s="1">
        <f t="shared" si="17"/>
        <v>0</v>
      </c>
      <c r="AO15" s="1" t="str">
        <f t="shared" si="13"/>
        <v/>
      </c>
    </row>
    <row r="16" spans="1:41">
      <c r="A16" s="36">
        <v>7</v>
      </c>
      <c r="B16" s="60"/>
      <c r="C16" s="60"/>
      <c r="D16" s="60"/>
      <c r="E16" s="217"/>
      <c r="F16" s="60"/>
      <c r="G16" s="61"/>
      <c r="H16" s="62"/>
      <c r="I16" s="193"/>
      <c r="J16" s="62"/>
      <c r="K16" s="193"/>
      <c r="L16" s="62"/>
      <c r="M16" s="234"/>
      <c r="N16" s="63"/>
      <c r="O16" s="63"/>
      <c r="S16" s="72" t="str">
        <f>IF(種目情報!A9="","",種目情報!A9)</f>
        <v>男中110mH</v>
      </c>
      <c r="T16" s="73" t="str">
        <f>IF(種目情報!E9="","",種目情報!E9)</f>
        <v>女中100mH</v>
      </c>
      <c r="V16" s="5" t="str">
        <f t="shared" si="0"/>
        <v/>
      </c>
      <c r="W16" s="5" t="str">
        <f t="shared" si="1"/>
        <v/>
      </c>
      <c r="X16" s="5" t="str">
        <f t="shared" si="2"/>
        <v/>
      </c>
      <c r="Y16" s="5" t="str">
        <f t="shared" si="3"/>
        <v/>
      </c>
      <c r="Z16" s="5" t="str">
        <f t="shared" si="4"/>
        <v/>
      </c>
      <c r="AA16" s="10" t="str">
        <f>IF(F16="男",data_kyogisha!A8,"")</f>
        <v/>
      </c>
      <c r="AB16" s="5" t="str">
        <f t="shared" si="5"/>
        <v/>
      </c>
      <c r="AC16" s="5" t="str">
        <f t="shared" si="6"/>
        <v/>
      </c>
      <c r="AD16" s="5" t="str">
        <f t="shared" si="7"/>
        <v/>
      </c>
      <c r="AE16" s="5" t="str">
        <f t="shared" si="8"/>
        <v/>
      </c>
      <c r="AF16" s="5" t="str">
        <f t="shared" si="9"/>
        <v/>
      </c>
      <c r="AG16" s="5" t="str">
        <f>IF(F16="女",data_kyogisha!A8,"")</f>
        <v/>
      </c>
      <c r="AH16" s="1">
        <f t="shared" si="14"/>
        <v>0</v>
      </c>
      <c r="AI16" s="1" t="str">
        <f t="shared" si="10"/>
        <v/>
      </c>
      <c r="AJ16" s="1">
        <f t="shared" si="15"/>
        <v>0</v>
      </c>
      <c r="AK16" s="1" t="str">
        <f t="shared" si="11"/>
        <v/>
      </c>
      <c r="AL16" s="1">
        <f t="shared" si="16"/>
        <v>0</v>
      </c>
      <c r="AM16" s="1" t="str">
        <f t="shared" si="12"/>
        <v/>
      </c>
      <c r="AN16" s="1">
        <f t="shared" si="17"/>
        <v>0</v>
      </c>
      <c r="AO16" s="1" t="str">
        <f t="shared" si="13"/>
        <v/>
      </c>
    </row>
    <row r="17" spans="1:41">
      <c r="A17" s="36">
        <v>8</v>
      </c>
      <c r="B17" s="60"/>
      <c r="C17" s="60"/>
      <c r="D17" s="60"/>
      <c r="E17" s="217"/>
      <c r="F17" s="60"/>
      <c r="G17" s="61"/>
      <c r="H17" s="62"/>
      <c r="I17" s="193"/>
      <c r="J17" s="62"/>
      <c r="K17" s="193"/>
      <c r="L17" s="62"/>
      <c r="M17" s="234"/>
      <c r="N17" s="63"/>
      <c r="O17" s="63"/>
      <c r="S17" s="72" t="str">
        <f>IF(種目情報!A10="","",種目情報!A10)</f>
        <v>男走高跳</v>
      </c>
      <c r="T17" s="73" t="str">
        <f>IF(種目情報!E10="","",種目情報!E10)</f>
        <v>女走高跳</v>
      </c>
      <c r="V17" s="5" t="str">
        <f t="shared" si="0"/>
        <v/>
      </c>
      <c r="W17" s="5" t="str">
        <f t="shared" si="1"/>
        <v/>
      </c>
      <c r="X17" s="5" t="str">
        <f t="shared" si="2"/>
        <v/>
      </c>
      <c r="Y17" s="5" t="str">
        <f t="shared" si="3"/>
        <v/>
      </c>
      <c r="Z17" s="5" t="str">
        <f t="shared" si="4"/>
        <v/>
      </c>
      <c r="AA17" s="10" t="str">
        <f>IF(F17="男",data_kyogisha!A9,"")</f>
        <v/>
      </c>
      <c r="AB17" s="5" t="str">
        <f t="shared" si="5"/>
        <v/>
      </c>
      <c r="AC17" s="5" t="str">
        <f t="shared" si="6"/>
        <v/>
      </c>
      <c r="AD17" s="5" t="str">
        <f t="shared" si="7"/>
        <v/>
      </c>
      <c r="AE17" s="5" t="str">
        <f t="shared" si="8"/>
        <v/>
      </c>
      <c r="AF17" s="5" t="str">
        <f t="shared" si="9"/>
        <v/>
      </c>
      <c r="AG17" s="5" t="str">
        <f>IF(F17="女",data_kyogisha!A9,"")</f>
        <v/>
      </c>
      <c r="AH17" s="1">
        <f t="shared" si="14"/>
        <v>0</v>
      </c>
      <c r="AI17" s="1" t="str">
        <f t="shared" si="10"/>
        <v/>
      </c>
      <c r="AJ17" s="1">
        <f t="shared" si="15"/>
        <v>0</v>
      </c>
      <c r="AK17" s="1" t="str">
        <f t="shared" si="11"/>
        <v/>
      </c>
      <c r="AL17" s="1">
        <f t="shared" si="16"/>
        <v>0</v>
      </c>
      <c r="AM17" s="1" t="str">
        <f t="shared" si="12"/>
        <v/>
      </c>
      <c r="AN17" s="1">
        <f t="shared" si="17"/>
        <v>0</v>
      </c>
      <c r="AO17" s="1" t="str">
        <f t="shared" si="13"/>
        <v/>
      </c>
    </row>
    <row r="18" spans="1:41">
      <c r="A18" s="36">
        <v>9</v>
      </c>
      <c r="B18" s="60"/>
      <c r="C18" s="60"/>
      <c r="D18" s="60"/>
      <c r="E18" s="217"/>
      <c r="F18" s="60"/>
      <c r="G18" s="61"/>
      <c r="H18" s="62"/>
      <c r="I18" s="193"/>
      <c r="J18" s="62"/>
      <c r="K18" s="193"/>
      <c r="L18" s="62"/>
      <c r="M18" s="234"/>
      <c r="N18" s="63"/>
      <c r="O18" s="63"/>
      <c r="S18" s="72" t="str">
        <f>IF(種目情報!A11="","",種目情報!A11)</f>
        <v>男棒高跳</v>
      </c>
      <c r="T18" s="73" t="str">
        <f>IF(種目情報!E11="","",種目情報!E11)</f>
        <v>女棒高跳</v>
      </c>
      <c r="V18" s="5" t="str">
        <f t="shared" si="0"/>
        <v/>
      </c>
      <c r="W18" s="5" t="str">
        <f t="shared" si="1"/>
        <v/>
      </c>
      <c r="X18" s="5" t="str">
        <f t="shared" si="2"/>
        <v/>
      </c>
      <c r="Y18" s="5" t="str">
        <f t="shared" si="3"/>
        <v/>
      </c>
      <c r="Z18" s="5" t="str">
        <f t="shared" si="4"/>
        <v/>
      </c>
      <c r="AA18" s="10" t="str">
        <f>IF(F18="男",data_kyogisha!A10,"")</f>
        <v/>
      </c>
      <c r="AB18" s="5" t="str">
        <f t="shared" si="5"/>
        <v/>
      </c>
      <c r="AC18" s="5" t="str">
        <f t="shared" si="6"/>
        <v/>
      </c>
      <c r="AD18" s="5" t="str">
        <f t="shared" si="7"/>
        <v/>
      </c>
      <c r="AE18" s="5" t="str">
        <f t="shared" si="8"/>
        <v/>
      </c>
      <c r="AF18" s="5" t="str">
        <f t="shared" si="9"/>
        <v/>
      </c>
      <c r="AG18" s="5" t="str">
        <f>IF(F18="女",data_kyogisha!A10,"")</f>
        <v/>
      </c>
      <c r="AH18" s="1">
        <f t="shared" si="14"/>
        <v>0</v>
      </c>
      <c r="AI18" s="1" t="str">
        <f t="shared" si="10"/>
        <v/>
      </c>
      <c r="AJ18" s="1">
        <f t="shared" si="15"/>
        <v>0</v>
      </c>
      <c r="AK18" s="1" t="str">
        <f t="shared" si="11"/>
        <v/>
      </c>
      <c r="AL18" s="1">
        <f t="shared" si="16"/>
        <v>0</v>
      </c>
      <c r="AM18" s="1" t="str">
        <f t="shared" si="12"/>
        <v/>
      </c>
      <c r="AN18" s="1">
        <f t="shared" si="17"/>
        <v>0</v>
      </c>
      <c r="AO18" s="1" t="str">
        <f t="shared" si="13"/>
        <v/>
      </c>
    </row>
    <row r="19" spans="1:41">
      <c r="A19" s="36">
        <v>10</v>
      </c>
      <c r="B19" s="60"/>
      <c r="C19" s="60"/>
      <c r="D19" s="60"/>
      <c r="E19" s="217"/>
      <c r="F19" s="60"/>
      <c r="G19" s="61"/>
      <c r="H19" s="62"/>
      <c r="I19" s="193"/>
      <c r="J19" s="62"/>
      <c r="K19" s="193"/>
      <c r="L19" s="62"/>
      <c r="M19" s="234"/>
      <c r="N19" s="63"/>
      <c r="O19" s="63"/>
      <c r="S19" s="72" t="str">
        <f>IF(種目情報!A12="","",種目情報!A12)</f>
        <v>男走幅跳</v>
      </c>
      <c r="T19" s="73" t="str">
        <f>IF(種目情報!E12="","",種目情報!E12)</f>
        <v>女走幅跳</v>
      </c>
      <c r="V19" s="5" t="str">
        <f t="shared" si="0"/>
        <v/>
      </c>
      <c r="W19" s="5" t="str">
        <f t="shared" si="1"/>
        <v/>
      </c>
      <c r="X19" s="5" t="str">
        <f t="shared" si="2"/>
        <v/>
      </c>
      <c r="Y19" s="5" t="str">
        <f t="shared" si="3"/>
        <v/>
      </c>
      <c r="Z19" s="5" t="str">
        <f t="shared" si="4"/>
        <v/>
      </c>
      <c r="AA19" s="10" t="str">
        <f>IF(F19="男",data_kyogisha!A11,"")</f>
        <v/>
      </c>
      <c r="AB19" s="5" t="str">
        <f t="shared" si="5"/>
        <v/>
      </c>
      <c r="AC19" s="5" t="str">
        <f t="shared" si="6"/>
        <v/>
      </c>
      <c r="AD19" s="5" t="str">
        <f t="shared" si="7"/>
        <v/>
      </c>
      <c r="AE19" s="5" t="str">
        <f t="shared" si="8"/>
        <v/>
      </c>
      <c r="AF19" s="5" t="str">
        <f t="shared" si="9"/>
        <v/>
      </c>
      <c r="AG19" s="5" t="str">
        <f>IF(F19="女",data_kyogisha!A11,"")</f>
        <v/>
      </c>
      <c r="AH19" s="1">
        <f t="shared" si="14"/>
        <v>0</v>
      </c>
      <c r="AI19" s="1" t="str">
        <f t="shared" si="10"/>
        <v/>
      </c>
      <c r="AJ19" s="1">
        <f t="shared" si="15"/>
        <v>0</v>
      </c>
      <c r="AK19" s="1" t="str">
        <f t="shared" si="11"/>
        <v/>
      </c>
      <c r="AL19" s="1">
        <f t="shared" si="16"/>
        <v>0</v>
      </c>
      <c r="AM19" s="1" t="str">
        <f t="shared" si="12"/>
        <v/>
      </c>
      <c r="AN19" s="1">
        <f t="shared" si="17"/>
        <v>0</v>
      </c>
      <c r="AO19" s="1" t="str">
        <f t="shared" si="13"/>
        <v/>
      </c>
    </row>
    <row r="20" spans="1:41">
      <c r="A20" s="36">
        <v>11</v>
      </c>
      <c r="B20" s="60"/>
      <c r="C20" s="60"/>
      <c r="D20" s="60"/>
      <c r="E20" s="217"/>
      <c r="F20" s="60"/>
      <c r="G20" s="61"/>
      <c r="H20" s="62"/>
      <c r="I20" s="193"/>
      <c r="J20" s="62"/>
      <c r="K20" s="193"/>
      <c r="L20" s="62"/>
      <c r="M20" s="234"/>
      <c r="N20" s="63"/>
      <c r="O20" s="63"/>
      <c r="S20" s="72" t="str">
        <f>IF(種目情報!A13="","",種目情報!A13)</f>
        <v>男中砲丸投</v>
      </c>
      <c r="T20" s="73" t="str">
        <f>IF(種目情報!E13="","",種目情報!E13)</f>
        <v>女中砲丸投</v>
      </c>
      <c r="V20" s="5" t="str">
        <f t="shared" si="0"/>
        <v/>
      </c>
      <c r="W20" s="5" t="str">
        <f t="shared" si="1"/>
        <v/>
      </c>
      <c r="X20" s="5" t="str">
        <f t="shared" si="2"/>
        <v/>
      </c>
      <c r="Y20" s="5" t="str">
        <f t="shared" si="3"/>
        <v/>
      </c>
      <c r="Z20" s="5" t="str">
        <f t="shared" si="4"/>
        <v/>
      </c>
      <c r="AA20" s="10" t="str">
        <f>IF(F20="男",data_kyogisha!A12,"")</f>
        <v/>
      </c>
      <c r="AB20" s="5" t="str">
        <f t="shared" si="5"/>
        <v/>
      </c>
      <c r="AC20" s="5" t="str">
        <f t="shared" si="6"/>
        <v/>
      </c>
      <c r="AD20" s="5" t="str">
        <f t="shared" si="7"/>
        <v/>
      </c>
      <c r="AE20" s="5" t="str">
        <f t="shared" si="8"/>
        <v/>
      </c>
      <c r="AF20" s="5" t="str">
        <f t="shared" si="9"/>
        <v/>
      </c>
      <c r="AG20" s="5" t="str">
        <f>IF(F20="女",data_kyogisha!A12,"")</f>
        <v/>
      </c>
      <c r="AH20" s="1">
        <f t="shared" si="14"/>
        <v>0</v>
      </c>
      <c r="AI20" s="1" t="str">
        <f t="shared" si="10"/>
        <v/>
      </c>
      <c r="AJ20" s="1">
        <f t="shared" si="15"/>
        <v>0</v>
      </c>
      <c r="AK20" s="1" t="str">
        <f t="shared" si="11"/>
        <v/>
      </c>
      <c r="AL20" s="1">
        <f t="shared" ref="AL20:AL83" si="18">IF(AND(F20="女",N20="○"),AL19+1,AL19)</f>
        <v>0</v>
      </c>
      <c r="AM20" s="1" t="str">
        <f t="shared" si="12"/>
        <v/>
      </c>
      <c r="AN20" s="1">
        <f t="shared" si="17"/>
        <v>0</v>
      </c>
      <c r="AO20" s="1" t="str">
        <f t="shared" si="13"/>
        <v/>
      </c>
    </row>
    <row r="21" spans="1:41">
      <c r="A21" s="36">
        <v>12</v>
      </c>
      <c r="B21" s="60"/>
      <c r="C21" s="60"/>
      <c r="D21" s="60"/>
      <c r="E21" s="217"/>
      <c r="F21" s="60"/>
      <c r="G21" s="61"/>
      <c r="H21" s="62"/>
      <c r="I21" s="193"/>
      <c r="J21" s="62"/>
      <c r="K21" s="193"/>
      <c r="L21" s="62"/>
      <c r="M21" s="234"/>
      <c r="N21" s="63"/>
      <c r="O21" s="63"/>
      <c r="S21" s="72" t="str">
        <f>IF(種目情報!A14="","",種目情報!A14)</f>
        <v>男中円盤投</v>
      </c>
      <c r="T21" s="73" t="str">
        <f>IF(種目情報!E14="","",種目情報!E14)</f>
        <v>女円盤投</v>
      </c>
      <c r="V21" s="5" t="str">
        <f t="shared" si="0"/>
        <v/>
      </c>
      <c r="W21" s="5" t="str">
        <f t="shared" si="1"/>
        <v/>
      </c>
      <c r="X21" s="5" t="str">
        <f t="shared" si="2"/>
        <v/>
      </c>
      <c r="Y21" s="5" t="str">
        <f t="shared" si="3"/>
        <v/>
      </c>
      <c r="Z21" s="5" t="str">
        <f t="shared" si="4"/>
        <v/>
      </c>
      <c r="AA21" s="10" t="str">
        <f>IF(F21="男",data_kyogisha!A13,"")</f>
        <v/>
      </c>
      <c r="AB21" s="5" t="str">
        <f t="shared" si="5"/>
        <v/>
      </c>
      <c r="AC21" s="5" t="str">
        <f t="shared" si="6"/>
        <v/>
      </c>
      <c r="AD21" s="5" t="str">
        <f t="shared" si="7"/>
        <v/>
      </c>
      <c r="AE21" s="5" t="str">
        <f t="shared" si="8"/>
        <v/>
      </c>
      <c r="AF21" s="5" t="str">
        <f t="shared" si="9"/>
        <v/>
      </c>
      <c r="AG21" s="5" t="str">
        <f>IF(F21="女",data_kyogisha!A13,"")</f>
        <v/>
      </c>
      <c r="AH21" s="1">
        <f t="shared" si="14"/>
        <v>0</v>
      </c>
      <c r="AI21" s="1" t="str">
        <f t="shared" si="10"/>
        <v/>
      </c>
      <c r="AJ21" s="1">
        <f t="shared" si="15"/>
        <v>0</v>
      </c>
      <c r="AK21" s="1" t="str">
        <f t="shared" si="11"/>
        <v/>
      </c>
      <c r="AL21" s="1">
        <f t="shared" si="18"/>
        <v>0</v>
      </c>
      <c r="AM21" s="1" t="str">
        <f t="shared" si="12"/>
        <v/>
      </c>
      <c r="AN21" s="1">
        <f t="shared" si="17"/>
        <v>0</v>
      </c>
      <c r="AO21" s="1" t="str">
        <f t="shared" si="13"/>
        <v/>
      </c>
    </row>
    <row r="22" spans="1:41">
      <c r="A22" s="36">
        <v>13</v>
      </c>
      <c r="B22" s="60"/>
      <c r="C22" s="60"/>
      <c r="D22" s="60"/>
      <c r="E22" s="217"/>
      <c r="F22" s="60"/>
      <c r="G22" s="61"/>
      <c r="H22" s="62"/>
      <c r="I22" s="193"/>
      <c r="J22" s="62"/>
      <c r="K22" s="193"/>
      <c r="L22" s="62"/>
      <c r="M22" s="234"/>
      <c r="N22" s="63"/>
      <c r="O22" s="63"/>
      <c r="S22" s="72" t="str">
        <f>IF(種目情報!A15="","",種目情報!A15)</f>
        <v/>
      </c>
      <c r="T22" s="73"/>
      <c r="V22" s="5" t="str">
        <f t="shared" si="0"/>
        <v/>
      </c>
      <c r="W22" s="5" t="str">
        <f t="shared" si="1"/>
        <v/>
      </c>
      <c r="X22" s="5" t="str">
        <f t="shared" si="2"/>
        <v/>
      </c>
      <c r="Y22" s="5" t="str">
        <f t="shared" si="3"/>
        <v/>
      </c>
      <c r="Z22" s="5" t="str">
        <f t="shared" si="4"/>
        <v/>
      </c>
      <c r="AA22" s="10" t="str">
        <f>IF(F22="男",data_kyogisha!A14,"")</f>
        <v/>
      </c>
      <c r="AB22" s="5" t="str">
        <f t="shared" si="5"/>
        <v/>
      </c>
      <c r="AC22" s="5" t="str">
        <f t="shared" si="6"/>
        <v/>
      </c>
      <c r="AD22" s="5" t="str">
        <f t="shared" si="7"/>
        <v/>
      </c>
      <c r="AE22" s="5" t="str">
        <f t="shared" si="8"/>
        <v/>
      </c>
      <c r="AF22" s="5" t="str">
        <f t="shared" si="9"/>
        <v/>
      </c>
      <c r="AG22" s="5" t="str">
        <f>IF(F22="女",data_kyogisha!A14,"")</f>
        <v/>
      </c>
      <c r="AH22" s="1">
        <f t="shared" si="14"/>
        <v>0</v>
      </c>
      <c r="AI22" s="1" t="str">
        <f t="shared" si="10"/>
        <v/>
      </c>
      <c r="AJ22" s="1">
        <f t="shared" si="15"/>
        <v>0</v>
      </c>
      <c r="AK22" s="1" t="str">
        <f t="shared" si="11"/>
        <v/>
      </c>
      <c r="AL22" s="1">
        <f t="shared" si="18"/>
        <v>0</v>
      </c>
      <c r="AM22" s="1" t="str">
        <f t="shared" si="12"/>
        <v/>
      </c>
      <c r="AN22" s="1">
        <f t="shared" si="17"/>
        <v>0</v>
      </c>
      <c r="AO22" s="1" t="str">
        <f t="shared" si="13"/>
        <v/>
      </c>
    </row>
    <row r="23" spans="1:41">
      <c r="A23" s="36">
        <v>14</v>
      </c>
      <c r="B23" s="60"/>
      <c r="C23" s="60"/>
      <c r="D23" s="60"/>
      <c r="E23" s="217"/>
      <c r="F23" s="60"/>
      <c r="G23" s="61"/>
      <c r="H23" s="62"/>
      <c r="I23" s="193"/>
      <c r="J23" s="62"/>
      <c r="K23" s="193"/>
      <c r="L23" s="62"/>
      <c r="M23" s="234"/>
      <c r="N23" s="63"/>
      <c r="O23" s="63"/>
      <c r="S23" s="72" t="str">
        <f>IF(種目情報!A16="","",種目情報!A16)</f>
        <v/>
      </c>
      <c r="T23" s="73" t="str">
        <f>IF(種目情報!E16="","",種目情報!E16)</f>
        <v/>
      </c>
      <c r="V23" s="5" t="str">
        <f t="shared" si="0"/>
        <v/>
      </c>
      <c r="W23" s="5" t="str">
        <f t="shared" si="1"/>
        <v/>
      </c>
      <c r="X23" s="5" t="str">
        <f t="shared" si="2"/>
        <v/>
      </c>
      <c r="Y23" s="5" t="str">
        <f t="shared" si="3"/>
        <v/>
      </c>
      <c r="Z23" s="5" t="str">
        <f t="shared" si="4"/>
        <v/>
      </c>
      <c r="AA23" s="10" t="str">
        <f>IF(F23="男",data_kyogisha!A15,"")</f>
        <v/>
      </c>
      <c r="AB23" s="5" t="str">
        <f t="shared" si="5"/>
        <v/>
      </c>
      <c r="AC23" s="5" t="str">
        <f t="shared" si="6"/>
        <v/>
      </c>
      <c r="AD23" s="5" t="str">
        <f t="shared" si="7"/>
        <v/>
      </c>
      <c r="AE23" s="5" t="str">
        <f t="shared" si="8"/>
        <v/>
      </c>
      <c r="AF23" s="5" t="str">
        <f t="shared" si="9"/>
        <v/>
      </c>
      <c r="AG23" s="5" t="str">
        <f>IF(F23="女",data_kyogisha!A15,"")</f>
        <v/>
      </c>
      <c r="AH23" s="1">
        <f t="shared" si="14"/>
        <v>0</v>
      </c>
      <c r="AI23" s="1" t="str">
        <f t="shared" si="10"/>
        <v/>
      </c>
      <c r="AJ23" s="1">
        <f t="shared" si="15"/>
        <v>0</v>
      </c>
      <c r="AK23" s="1" t="str">
        <f t="shared" si="11"/>
        <v/>
      </c>
      <c r="AL23" s="1">
        <f t="shared" si="18"/>
        <v>0</v>
      </c>
      <c r="AM23" s="1" t="str">
        <f t="shared" si="12"/>
        <v/>
      </c>
      <c r="AN23" s="1">
        <f t="shared" si="17"/>
        <v>0</v>
      </c>
      <c r="AO23" s="1" t="str">
        <f t="shared" si="13"/>
        <v/>
      </c>
    </row>
    <row r="24" spans="1:41">
      <c r="A24" s="36">
        <v>15</v>
      </c>
      <c r="B24" s="60"/>
      <c r="C24" s="60"/>
      <c r="D24" s="60"/>
      <c r="E24" s="217"/>
      <c r="F24" s="60"/>
      <c r="G24" s="61"/>
      <c r="H24" s="62"/>
      <c r="I24" s="193"/>
      <c r="J24" s="62"/>
      <c r="K24" s="193"/>
      <c r="L24" s="62"/>
      <c r="M24" s="234"/>
      <c r="N24" s="63"/>
      <c r="O24" s="63"/>
      <c r="S24" s="72" t="str">
        <f>IF(種目情報!A17="","",種目情報!A17)</f>
        <v/>
      </c>
      <c r="T24" s="73" t="str">
        <f>IF(種目情報!E17="","",種目情報!E17)</f>
        <v/>
      </c>
      <c r="V24" s="5" t="str">
        <f t="shared" si="0"/>
        <v/>
      </c>
      <c r="W24" s="5" t="str">
        <f t="shared" si="1"/>
        <v/>
      </c>
      <c r="X24" s="5" t="str">
        <f t="shared" si="2"/>
        <v/>
      </c>
      <c r="Y24" s="5" t="str">
        <f t="shared" si="3"/>
        <v/>
      </c>
      <c r="Z24" s="5" t="str">
        <f t="shared" si="4"/>
        <v/>
      </c>
      <c r="AA24" s="10" t="str">
        <f>IF(F24="男",data_kyogisha!A16,"")</f>
        <v/>
      </c>
      <c r="AB24" s="5" t="str">
        <f t="shared" si="5"/>
        <v/>
      </c>
      <c r="AC24" s="5" t="str">
        <f t="shared" si="6"/>
        <v/>
      </c>
      <c r="AD24" s="5" t="str">
        <f t="shared" si="7"/>
        <v/>
      </c>
      <c r="AE24" s="5" t="str">
        <f t="shared" si="8"/>
        <v/>
      </c>
      <c r="AF24" s="5" t="str">
        <f t="shared" si="9"/>
        <v/>
      </c>
      <c r="AG24" s="5" t="str">
        <f>IF(F24="女",data_kyogisha!A16,"")</f>
        <v/>
      </c>
      <c r="AH24" s="1">
        <f t="shared" si="14"/>
        <v>0</v>
      </c>
      <c r="AI24" s="1" t="str">
        <f t="shared" si="10"/>
        <v/>
      </c>
      <c r="AJ24" s="1">
        <f t="shared" si="15"/>
        <v>0</v>
      </c>
      <c r="AK24" s="1" t="str">
        <f t="shared" si="11"/>
        <v/>
      </c>
      <c r="AL24" s="1">
        <f t="shared" si="18"/>
        <v>0</v>
      </c>
      <c r="AM24" s="1" t="str">
        <f t="shared" si="12"/>
        <v/>
      </c>
      <c r="AN24" s="1">
        <f t="shared" si="17"/>
        <v>0</v>
      </c>
      <c r="AO24" s="1" t="str">
        <f t="shared" si="13"/>
        <v/>
      </c>
    </row>
    <row r="25" spans="1:41">
      <c r="A25" s="36">
        <v>16</v>
      </c>
      <c r="B25" s="60"/>
      <c r="C25" s="60"/>
      <c r="D25" s="60"/>
      <c r="E25" s="217"/>
      <c r="F25" s="60"/>
      <c r="G25" s="61"/>
      <c r="H25" s="62"/>
      <c r="I25" s="193"/>
      <c r="J25" s="62"/>
      <c r="K25" s="193"/>
      <c r="L25" s="62"/>
      <c r="M25" s="234"/>
      <c r="N25" s="63"/>
      <c r="O25" s="63"/>
      <c r="S25" s="72" t="str">
        <f>IF(種目情報!A18="","",種目情報!A18)</f>
        <v/>
      </c>
      <c r="T25" s="73" t="str">
        <f>IF(種目情報!E18="","",種目情報!E18)</f>
        <v/>
      </c>
      <c r="V25" s="5" t="str">
        <f t="shared" si="0"/>
        <v/>
      </c>
      <c r="W25" s="5" t="str">
        <f t="shared" si="1"/>
        <v/>
      </c>
      <c r="X25" s="5" t="str">
        <f t="shared" si="2"/>
        <v/>
      </c>
      <c r="Y25" s="5" t="str">
        <f t="shared" si="3"/>
        <v/>
      </c>
      <c r="Z25" s="5" t="str">
        <f t="shared" si="4"/>
        <v/>
      </c>
      <c r="AA25" s="10" t="str">
        <f>IF(F25="男",data_kyogisha!A17,"")</f>
        <v/>
      </c>
      <c r="AB25" s="5" t="str">
        <f t="shared" si="5"/>
        <v/>
      </c>
      <c r="AC25" s="5" t="str">
        <f t="shared" si="6"/>
        <v/>
      </c>
      <c r="AD25" s="5" t="str">
        <f t="shared" si="7"/>
        <v/>
      </c>
      <c r="AE25" s="5" t="str">
        <f t="shared" si="8"/>
        <v/>
      </c>
      <c r="AF25" s="5" t="str">
        <f t="shared" si="9"/>
        <v/>
      </c>
      <c r="AG25" s="5" t="str">
        <f>IF(F25="女",data_kyogisha!A17,"")</f>
        <v/>
      </c>
      <c r="AH25" s="1">
        <f t="shared" si="14"/>
        <v>0</v>
      </c>
      <c r="AI25" s="1" t="str">
        <f t="shared" si="10"/>
        <v/>
      </c>
      <c r="AJ25" s="1">
        <f t="shared" si="15"/>
        <v>0</v>
      </c>
      <c r="AK25" s="1" t="str">
        <f t="shared" si="11"/>
        <v/>
      </c>
      <c r="AL25" s="1">
        <f t="shared" si="18"/>
        <v>0</v>
      </c>
      <c r="AM25" s="1" t="str">
        <f t="shared" si="12"/>
        <v/>
      </c>
      <c r="AN25" s="1">
        <f t="shared" si="17"/>
        <v>0</v>
      </c>
      <c r="AO25" s="1" t="str">
        <f t="shared" si="13"/>
        <v/>
      </c>
    </row>
    <row r="26" spans="1:41">
      <c r="A26" s="36">
        <v>17</v>
      </c>
      <c r="B26" s="60"/>
      <c r="C26" s="60"/>
      <c r="D26" s="60"/>
      <c r="E26" s="217"/>
      <c r="F26" s="60"/>
      <c r="G26" s="61"/>
      <c r="H26" s="62"/>
      <c r="I26" s="193"/>
      <c r="J26" s="62"/>
      <c r="K26" s="193"/>
      <c r="L26" s="62"/>
      <c r="M26" s="234"/>
      <c r="N26" s="63"/>
      <c r="O26" s="63"/>
      <c r="S26" s="72" t="str">
        <f>IF(種目情報!A19="","",種目情報!A19)</f>
        <v/>
      </c>
      <c r="T26" s="73" t="str">
        <f>IF(種目情報!E19="","",種目情報!E19)</f>
        <v/>
      </c>
      <c r="V26" s="5" t="str">
        <f t="shared" si="0"/>
        <v/>
      </c>
      <c r="W26" s="5" t="str">
        <f t="shared" si="1"/>
        <v/>
      </c>
      <c r="X26" s="5" t="str">
        <f t="shared" si="2"/>
        <v/>
      </c>
      <c r="Y26" s="5" t="str">
        <f t="shared" si="3"/>
        <v/>
      </c>
      <c r="Z26" s="5" t="str">
        <f t="shared" si="4"/>
        <v/>
      </c>
      <c r="AA26" s="10" t="str">
        <f>IF(F26="男",data_kyogisha!A18,"")</f>
        <v/>
      </c>
      <c r="AB26" s="5" t="str">
        <f t="shared" si="5"/>
        <v/>
      </c>
      <c r="AC26" s="5" t="str">
        <f t="shared" si="6"/>
        <v/>
      </c>
      <c r="AD26" s="5" t="str">
        <f t="shared" si="7"/>
        <v/>
      </c>
      <c r="AE26" s="5" t="str">
        <f t="shared" si="8"/>
        <v/>
      </c>
      <c r="AF26" s="5" t="str">
        <f t="shared" si="9"/>
        <v/>
      </c>
      <c r="AG26" s="5" t="str">
        <f>IF(F26="女",data_kyogisha!A18,"")</f>
        <v/>
      </c>
      <c r="AH26" s="1">
        <f t="shared" si="14"/>
        <v>0</v>
      </c>
      <c r="AI26" s="1" t="str">
        <f t="shared" si="10"/>
        <v/>
      </c>
      <c r="AJ26" s="1">
        <f t="shared" si="15"/>
        <v>0</v>
      </c>
      <c r="AK26" s="1" t="str">
        <f t="shared" si="11"/>
        <v/>
      </c>
      <c r="AL26" s="1">
        <f t="shared" si="18"/>
        <v>0</v>
      </c>
      <c r="AM26" s="1" t="str">
        <f t="shared" si="12"/>
        <v/>
      </c>
      <c r="AN26" s="1">
        <f t="shared" si="17"/>
        <v>0</v>
      </c>
      <c r="AO26" s="1" t="str">
        <f t="shared" si="13"/>
        <v/>
      </c>
    </row>
    <row r="27" spans="1:41">
      <c r="A27" s="36">
        <v>18</v>
      </c>
      <c r="B27" s="60"/>
      <c r="C27" s="60"/>
      <c r="D27" s="60"/>
      <c r="E27" s="217"/>
      <c r="F27" s="60"/>
      <c r="G27" s="61"/>
      <c r="H27" s="62"/>
      <c r="I27" s="193"/>
      <c r="J27" s="62"/>
      <c r="K27" s="193"/>
      <c r="L27" s="62"/>
      <c r="M27" s="234"/>
      <c r="N27" s="63"/>
      <c r="O27" s="63"/>
      <c r="S27" s="72" t="str">
        <f>IF(種目情報!A20="","",種目情報!A20)</f>
        <v/>
      </c>
      <c r="T27" s="73" t="str">
        <f>IF(種目情報!E20="","",種目情報!E20)</f>
        <v/>
      </c>
      <c r="V27" s="5" t="str">
        <f t="shared" si="0"/>
        <v/>
      </c>
      <c r="W27" s="5" t="str">
        <f t="shared" si="1"/>
        <v/>
      </c>
      <c r="X27" s="5" t="str">
        <f t="shared" si="2"/>
        <v/>
      </c>
      <c r="Y27" s="5" t="str">
        <f t="shared" si="3"/>
        <v/>
      </c>
      <c r="Z27" s="5" t="str">
        <f t="shared" si="4"/>
        <v/>
      </c>
      <c r="AA27" s="10" t="str">
        <f>IF(F27="男",data_kyogisha!A19,"")</f>
        <v/>
      </c>
      <c r="AB27" s="5" t="str">
        <f t="shared" si="5"/>
        <v/>
      </c>
      <c r="AC27" s="5" t="str">
        <f t="shared" si="6"/>
        <v/>
      </c>
      <c r="AD27" s="5" t="str">
        <f t="shared" si="7"/>
        <v/>
      </c>
      <c r="AE27" s="5" t="str">
        <f t="shared" si="8"/>
        <v/>
      </c>
      <c r="AF27" s="5" t="str">
        <f t="shared" si="9"/>
        <v/>
      </c>
      <c r="AG27" s="5" t="str">
        <f>IF(F27="女",data_kyogisha!A19,"")</f>
        <v/>
      </c>
      <c r="AH27" s="1">
        <f t="shared" si="14"/>
        <v>0</v>
      </c>
      <c r="AI27" s="1" t="str">
        <f t="shared" si="10"/>
        <v/>
      </c>
      <c r="AJ27" s="1">
        <f t="shared" si="15"/>
        <v>0</v>
      </c>
      <c r="AK27" s="1" t="str">
        <f t="shared" si="11"/>
        <v/>
      </c>
      <c r="AL27" s="1">
        <f t="shared" si="18"/>
        <v>0</v>
      </c>
      <c r="AM27" s="1" t="str">
        <f t="shared" si="12"/>
        <v/>
      </c>
      <c r="AN27" s="1">
        <f t="shared" si="17"/>
        <v>0</v>
      </c>
      <c r="AO27" s="1" t="str">
        <f t="shared" si="13"/>
        <v/>
      </c>
    </row>
    <row r="28" spans="1:41">
      <c r="A28" s="36">
        <v>19</v>
      </c>
      <c r="B28" s="60"/>
      <c r="C28" s="60"/>
      <c r="D28" s="60"/>
      <c r="E28" s="217"/>
      <c r="F28" s="60"/>
      <c r="G28" s="61"/>
      <c r="H28" s="62"/>
      <c r="I28" s="193"/>
      <c r="J28" s="62"/>
      <c r="K28" s="193"/>
      <c r="L28" s="62"/>
      <c r="M28" s="234"/>
      <c r="N28" s="63"/>
      <c r="O28" s="63"/>
      <c r="S28" s="72" t="str">
        <f>IF(種目情報!A21="","",種目情報!A21)</f>
        <v/>
      </c>
      <c r="T28" s="73" t="str">
        <f>IF(種目情報!E21="","",種目情報!E21)</f>
        <v/>
      </c>
      <c r="V28" s="5" t="str">
        <f t="shared" si="0"/>
        <v/>
      </c>
      <c r="W28" s="5" t="str">
        <f t="shared" si="1"/>
        <v/>
      </c>
      <c r="X28" s="5" t="str">
        <f t="shared" si="2"/>
        <v/>
      </c>
      <c r="Y28" s="5" t="str">
        <f t="shared" si="3"/>
        <v/>
      </c>
      <c r="Z28" s="5" t="str">
        <f t="shared" si="4"/>
        <v/>
      </c>
      <c r="AA28" s="10" t="str">
        <f>IF(F28="男",data_kyogisha!A20,"")</f>
        <v/>
      </c>
      <c r="AB28" s="5" t="str">
        <f t="shared" si="5"/>
        <v/>
      </c>
      <c r="AC28" s="5" t="str">
        <f t="shared" si="6"/>
        <v/>
      </c>
      <c r="AD28" s="5" t="str">
        <f t="shared" si="7"/>
        <v/>
      </c>
      <c r="AE28" s="5" t="str">
        <f t="shared" si="8"/>
        <v/>
      </c>
      <c r="AF28" s="5" t="str">
        <f t="shared" si="9"/>
        <v/>
      </c>
      <c r="AG28" s="5" t="str">
        <f>IF(F28="女",data_kyogisha!A20,"")</f>
        <v/>
      </c>
      <c r="AH28" s="1">
        <f t="shared" si="14"/>
        <v>0</v>
      </c>
      <c r="AI28" s="1" t="str">
        <f t="shared" si="10"/>
        <v/>
      </c>
      <c r="AJ28" s="1">
        <f t="shared" si="15"/>
        <v>0</v>
      </c>
      <c r="AK28" s="1" t="str">
        <f t="shared" si="11"/>
        <v/>
      </c>
      <c r="AL28" s="1">
        <f t="shared" si="18"/>
        <v>0</v>
      </c>
      <c r="AM28" s="1" t="str">
        <f t="shared" si="12"/>
        <v/>
      </c>
      <c r="AN28" s="1">
        <f t="shared" si="17"/>
        <v>0</v>
      </c>
      <c r="AO28" s="1" t="str">
        <f t="shared" si="13"/>
        <v/>
      </c>
    </row>
    <row r="29" spans="1:41">
      <c r="A29" s="36">
        <v>20</v>
      </c>
      <c r="B29" s="60"/>
      <c r="C29" s="60"/>
      <c r="D29" s="60"/>
      <c r="E29" s="217"/>
      <c r="F29" s="60"/>
      <c r="G29" s="61"/>
      <c r="H29" s="62"/>
      <c r="I29" s="193"/>
      <c r="J29" s="62"/>
      <c r="K29" s="193"/>
      <c r="L29" s="62"/>
      <c r="M29" s="234"/>
      <c r="N29" s="63"/>
      <c r="O29" s="63"/>
      <c r="S29" s="72" t="str">
        <f>IF(種目情報!A22="","",種目情報!A22)</f>
        <v/>
      </c>
      <c r="T29" s="73" t="str">
        <f>IF(種目情報!E22="","",種目情報!E22)</f>
        <v/>
      </c>
      <c r="V29" s="5" t="str">
        <f t="shared" si="0"/>
        <v/>
      </c>
      <c r="W29" s="5" t="str">
        <f t="shared" si="1"/>
        <v/>
      </c>
      <c r="X29" s="5" t="str">
        <f t="shared" si="2"/>
        <v/>
      </c>
      <c r="Y29" s="5" t="str">
        <f t="shared" si="3"/>
        <v/>
      </c>
      <c r="Z29" s="5" t="str">
        <f t="shared" si="4"/>
        <v/>
      </c>
      <c r="AA29" s="10" t="str">
        <f>IF(F29="男",data_kyogisha!A21,"")</f>
        <v/>
      </c>
      <c r="AB29" s="5" t="str">
        <f t="shared" si="5"/>
        <v/>
      </c>
      <c r="AC29" s="5" t="str">
        <f t="shared" si="6"/>
        <v/>
      </c>
      <c r="AD29" s="5" t="str">
        <f t="shared" si="7"/>
        <v/>
      </c>
      <c r="AE29" s="5" t="str">
        <f t="shared" si="8"/>
        <v/>
      </c>
      <c r="AF29" s="5" t="str">
        <f t="shared" si="9"/>
        <v/>
      </c>
      <c r="AG29" s="5" t="str">
        <f>IF(F29="女",data_kyogisha!A21,"")</f>
        <v/>
      </c>
      <c r="AH29" s="1">
        <f t="shared" si="14"/>
        <v>0</v>
      </c>
      <c r="AI29" s="1" t="str">
        <f t="shared" si="10"/>
        <v/>
      </c>
      <c r="AJ29" s="1">
        <f t="shared" si="15"/>
        <v>0</v>
      </c>
      <c r="AK29" s="1" t="str">
        <f t="shared" si="11"/>
        <v/>
      </c>
      <c r="AL29" s="1">
        <f t="shared" si="18"/>
        <v>0</v>
      </c>
      <c r="AM29" s="1" t="str">
        <f t="shared" si="12"/>
        <v/>
      </c>
      <c r="AN29" s="1">
        <f t="shared" si="17"/>
        <v>0</v>
      </c>
      <c r="AO29" s="1" t="str">
        <f t="shared" si="13"/>
        <v/>
      </c>
    </row>
    <row r="30" spans="1:41">
      <c r="A30" s="36">
        <v>21</v>
      </c>
      <c r="B30" s="60"/>
      <c r="C30" s="60"/>
      <c r="D30" s="60"/>
      <c r="E30" s="217"/>
      <c r="F30" s="60"/>
      <c r="G30" s="61"/>
      <c r="H30" s="62"/>
      <c r="I30" s="193"/>
      <c r="J30" s="62"/>
      <c r="K30" s="193"/>
      <c r="L30" s="62"/>
      <c r="M30" s="234"/>
      <c r="N30" s="63"/>
      <c r="O30" s="63"/>
      <c r="S30" s="72" t="str">
        <f>IF(種目情報!A23="","",種目情報!A23)</f>
        <v/>
      </c>
      <c r="T30" s="73" t="str">
        <f>IF(種目情報!E23="","",種目情報!E23)</f>
        <v/>
      </c>
      <c r="V30" s="5" t="str">
        <f t="shared" si="0"/>
        <v/>
      </c>
      <c r="W30" s="5" t="str">
        <f t="shared" si="1"/>
        <v/>
      </c>
      <c r="X30" s="5" t="str">
        <f t="shared" si="2"/>
        <v/>
      </c>
      <c r="Y30" s="5" t="str">
        <f t="shared" si="3"/>
        <v/>
      </c>
      <c r="Z30" s="5" t="str">
        <f t="shared" si="4"/>
        <v/>
      </c>
      <c r="AA30" s="10" t="str">
        <f>IF(F30="男",data_kyogisha!A22,"")</f>
        <v/>
      </c>
      <c r="AB30" s="5" t="str">
        <f t="shared" si="5"/>
        <v/>
      </c>
      <c r="AC30" s="5" t="str">
        <f t="shared" si="6"/>
        <v/>
      </c>
      <c r="AD30" s="5" t="str">
        <f t="shared" si="7"/>
        <v/>
      </c>
      <c r="AE30" s="5" t="str">
        <f t="shared" si="8"/>
        <v/>
      </c>
      <c r="AF30" s="5" t="str">
        <f t="shared" si="9"/>
        <v/>
      </c>
      <c r="AG30" s="5" t="str">
        <f>IF(F30="女",data_kyogisha!A22,"")</f>
        <v/>
      </c>
      <c r="AH30" s="1">
        <f t="shared" si="14"/>
        <v>0</v>
      </c>
      <c r="AI30" s="1" t="str">
        <f t="shared" si="10"/>
        <v/>
      </c>
      <c r="AJ30" s="1">
        <f t="shared" si="15"/>
        <v>0</v>
      </c>
      <c r="AK30" s="1" t="str">
        <f t="shared" si="11"/>
        <v/>
      </c>
      <c r="AL30" s="1">
        <f t="shared" si="18"/>
        <v>0</v>
      </c>
      <c r="AM30" s="1" t="str">
        <f t="shared" si="12"/>
        <v/>
      </c>
      <c r="AN30" s="1">
        <f t="shared" si="17"/>
        <v>0</v>
      </c>
      <c r="AO30" s="1" t="str">
        <f t="shared" si="13"/>
        <v/>
      </c>
    </row>
    <row r="31" spans="1:41">
      <c r="A31" s="36">
        <v>22</v>
      </c>
      <c r="B31" s="60"/>
      <c r="C31" s="60"/>
      <c r="D31" s="60"/>
      <c r="E31" s="217"/>
      <c r="F31" s="60"/>
      <c r="G31" s="61"/>
      <c r="H31" s="62"/>
      <c r="I31" s="193"/>
      <c r="J31" s="62"/>
      <c r="K31" s="193"/>
      <c r="L31" s="62"/>
      <c r="M31" s="234"/>
      <c r="N31" s="63"/>
      <c r="O31" s="63"/>
      <c r="S31" s="72" t="str">
        <f>IF(種目情報!A24="","",種目情報!A24)</f>
        <v/>
      </c>
      <c r="T31" s="73" t="str">
        <f>IF(種目情報!E24="","",種目情報!E24)</f>
        <v/>
      </c>
      <c r="V31" s="5" t="str">
        <f t="shared" si="0"/>
        <v/>
      </c>
      <c r="W31" s="5" t="str">
        <f t="shared" si="1"/>
        <v/>
      </c>
      <c r="X31" s="5" t="str">
        <f t="shared" si="2"/>
        <v/>
      </c>
      <c r="Y31" s="5" t="str">
        <f t="shared" si="3"/>
        <v/>
      </c>
      <c r="Z31" s="5" t="str">
        <f t="shared" si="4"/>
        <v/>
      </c>
      <c r="AA31" s="10" t="str">
        <f>IF(F31="男",data_kyogisha!A23,"")</f>
        <v/>
      </c>
      <c r="AB31" s="5" t="str">
        <f t="shared" si="5"/>
        <v/>
      </c>
      <c r="AC31" s="5" t="str">
        <f t="shared" si="6"/>
        <v/>
      </c>
      <c r="AD31" s="5" t="str">
        <f t="shared" si="7"/>
        <v/>
      </c>
      <c r="AE31" s="5" t="str">
        <f t="shared" si="8"/>
        <v/>
      </c>
      <c r="AF31" s="5" t="str">
        <f t="shared" si="9"/>
        <v/>
      </c>
      <c r="AG31" s="5" t="str">
        <f>IF(F31="女",data_kyogisha!A23,"")</f>
        <v/>
      </c>
      <c r="AH31" s="1">
        <f t="shared" si="14"/>
        <v>0</v>
      </c>
      <c r="AI31" s="1" t="str">
        <f t="shared" si="10"/>
        <v/>
      </c>
      <c r="AJ31" s="1">
        <f t="shared" si="15"/>
        <v>0</v>
      </c>
      <c r="AK31" s="1" t="str">
        <f t="shared" si="11"/>
        <v/>
      </c>
      <c r="AL31" s="1">
        <f t="shared" si="18"/>
        <v>0</v>
      </c>
      <c r="AM31" s="1" t="str">
        <f t="shared" si="12"/>
        <v/>
      </c>
      <c r="AN31" s="1">
        <f t="shared" si="17"/>
        <v>0</v>
      </c>
      <c r="AO31" s="1" t="str">
        <f t="shared" si="13"/>
        <v/>
      </c>
    </row>
    <row r="32" spans="1:41">
      <c r="A32" s="36">
        <v>23</v>
      </c>
      <c r="B32" s="60"/>
      <c r="C32" s="60"/>
      <c r="D32" s="60"/>
      <c r="E32" s="217"/>
      <c r="F32" s="60"/>
      <c r="G32" s="61"/>
      <c r="H32" s="62"/>
      <c r="I32" s="193"/>
      <c r="J32" s="62"/>
      <c r="K32" s="193"/>
      <c r="L32" s="62"/>
      <c r="M32" s="234"/>
      <c r="N32" s="63"/>
      <c r="O32" s="63"/>
      <c r="S32" s="72" t="str">
        <f>IF(種目情報!A25="","",種目情報!A25)</f>
        <v/>
      </c>
      <c r="T32" s="73" t="str">
        <f>IF(種目情報!E25="","",種目情報!E25)</f>
        <v/>
      </c>
      <c r="V32" s="5" t="str">
        <f t="shared" si="0"/>
        <v/>
      </c>
      <c r="W32" s="5" t="str">
        <f t="shared" si="1"/>
        <v/>
      </c>
      <c r="X32" s="5" t="str">
        <f t="shared" si="2"/>
        <v/>
      </c>
      <c r="Y32" s="5" t="str">
        <f t="shared" si="3"/>
        <v/>
      </c>
      <c r="Z32" s="5" t="str">
        <f t="shared" si="4"/>
        <v/>
      </c>
      <c r="AA32" s="10" t="str">
        <f>IF(F32="男",data_kyogisha!A24,"")</f>
        <v/>
      </c>
      <c r="AB32" s="5" t="str">
        <f t="shared" si="5"/>
        <v/>
      </c>
      <c r="AC32" s="5" t="str">
        <f t="shared" si="6"/>
        <v/>
      </c>
      <c r="AD32" s="5" t="str">
        <f t="shared" si="7"/>
        <v/>
      </c>
      <c r="AE32" s="5" t="str">
        <f t="shared" si="8"/>
        <v/>
      </c>
      <c r="AF32" s="5" t="str">
        <f t="shared" si="9"/>
        <v/>
      </c>
      <c r="AG32" s="5" t="str">
        <f>IF(F32="女",data_kyogisha!A24,"")</f>
        <v/>
      </c>
      <c r="AH32" s="1">
        <f t="shared" si="14"/>
        <v>0</v>
      </c>
      <c r="AI32" s="1" t="str">
        <f t="shared" si="10"/>
        <v/>
      </c>
      <c r="AJ32" s="1">
        <f t="shared" si="15"/>
        <v>0</v>
      </c>
      <c r="AK32" s="1" t="str">
        <f t="shared" si="11"/>
        <v/>
      </c>
      <c r="AL32" s="1">
        <f t="shared" si="18"/>
        <v>0</v>
      </c>
      <c r="AM32" s="1" t="str">
        <f t="shared" si="12"/>
        <v/>
      </c>
      <c r="AN32" s="1">
        <f t="shared" si="17"/>
        <v>0</v>
      </c>
      <c r="AO32" s="1" t="str">
        <f t="shared" si="13"/>
        <v/>
      </c>
    </row>
    <row r="33" spans="1:41">
      <c r="A33" s="36">
        <v>24</v>
      </c>
      <c r="B33" s="60"/>
      <c r="C33" s="60"/>
      <c r="D33" s="60"/>
      <c r="E33" s="217"/>
      <c r="F33" s="60"/>
      <c r="G33" s="61"/>
      <c r="H33" s="62"/>
      <c r="I33" s="193"/>
      <c r="J33" s="62"/>
      <c r="K33" s="193"/>
      <c r="L33" s="62"/>
      <c r="M33" s="234"/>
      <c r="N33" s="63"/>
      <c r="O33" s="63"/>
      <c r="S33" s="72" t="str">
        <f>IF(種目情報!A26="","",種目情報!A26)</f>
        <v/>
      </c>
      <c r="T33" s="73" t="str">
        <f>IF(種目情報!E26="","",種目情報!E26)</f>
        <v/>
      </c>
      <c r="V33" s="5" t="str">
        <f t="shared" si="0"/>
        <v/>
      </c>
      <c r="W33" s="5" t="str">
        <f t="shared" si="1"/>
        <v/>
      </c>
      <c r="X33" s="5" t="str">
        <f t="shared" si="2"/>
        <v/>
      </c>
      <c r="Y33" s="5" t="str">
        <f t="shared" si="3"/>
        <v/>
      </c>
      <c r="Z33" s="5" t="str">
        <f t="shared" si="4"/>
        <v/>
      </c>
      <c r="AA33" s="10" t="str">
        <f>IF(F33="男",data_kyogisha!A25,"")</f>
        <v/>
      </c>
      <c r="AB33" s="5" t="str">
        <f t="shared" si="5"/>
        <v/>
      </c>
      <c r="AC33" s="5" t="str">
        <f t="shared" si="6"/>
        <v/>
      </c>
      <c r="AD33" s="5" t="str">
        <f t="shared" si="7"/>
        <v/>
      </c>
      <c r="AE33" s="5" t="str">
        <f t="shared" si="8"/>
        <v/>
      </c>
      <c r="AF33" s="5" t="str">
        <f t="shared" si="9"/>
        <v/>
      </c>
      <c r="AG33" s="5" t="str">
        <f>IF(F33="女",data_kyogisha!A25,"")</f>
        <v/>
      </c>
      <c r="AH33" s="1">
        <f t="shared" si="14"/>
        <v>0</v>
      </c>
      <c r="AI33" s="1" t="str">
        <f t="shared" si="10"/>
        <v/>
      </c>
      <c r="AJ33" s="1">
        <f t="shared" si="15"/>
        <v>0</v>
      </c>
      <c r="AK33" s="1" t="str">
        <f t="shared" si="11"/>
        <v/>
      </c>
      <c r="AL33" s="1">
        <f t="shared" si="18"/>
        <v>0</v>
      </c>
      <c r="AM33" s="1" t="str">
        <f t="shared" si="12"/>
        <v/>
      </c>
      <c r="AN33" s="1">
        <f t="shared" si="17"/>
        <v>0</v>
      </c>
      <c r="AO33" s="1" t="str">
        <f t="shared" si="13"/>
        <v/>
      </c>
    </row>
    <row r="34" spans="1:41">
      <c r="A34" s="36">
        <v>25</v>
      </c>
      <c r="B34" s="60"/>
      <c r="C34" s="60"/>
      <c r="D34" s="60"/>
      <c r="E34" s="217"/>
      <c r="F34" s="60"/>
      <c r="G34" s="61"/>
      <c r="H34" s="62"/>
      <c r="I34" s="193"/>
      <c r="J34" s="62"/>
      <c r="K34" s="193"/>
      <c r="L34" s="62"/>
      <c r="M34" s="234"/>
      <c r="N34" s="63"/>
      <c r="O34" s="63"/>
      <c r="S34" s="72" t="str">
        <f>IF(種目情報!A27="","",種目情報!A27)</f>
        <v/>
      </c>
      <c r="T34" s="73" t="str">
        <f>IF(種目情報!E27="","",種目情報!E27)</f>
        <v/>
      </c>
      <c r="V34" s="5" t="str">
        <f t="shared" si="0"/>
        <v/>
      </c>
      <c r="W34" s="5" t="str">
        <f t="shared" si="1"/>
        <v/>
      </c>
      <c r="X34" s="5" t="str">
        <f t="shared" si="2"/>
        <v/>
      </c>
      <c r="Y34" s="5" t="str">
        <f t="shared" si="3"/>
        <v/>
      </c>
      <c r="Z34" s="5" t="str">
        <f t="shared" si="4"/>
        <v/>
      </c>
      <c r="AA34" s="10" t="str">
        <f>IF(F34="男",data_kyogisha!A26,"")</f>
        <v/>
      </c>
      <c r="AB34" s="5" t="str">
        <f t="shared" si="5"/>
        <v/>
      </c>
      <c r="AC34" s="5" t="str">
        <f t="shared" si="6"/>
        <v/>
      </c>
      <c r="AD34" s="5" t="str">
        <f t="shared" si="7"/>
        <v/>
      </c>
      <c r="AE34" s="5" t="str">
        <f t="shared" si="8"/>
        <v/>
      </c>
      <c r="AF34" s="5" t="str">
        <f t="shared" si="9"/>
        <v/>
      </c>
      <c r="AG34" s="5" t="str">
        <f>IF(F34="女",data_kyogisha!A26,"")</f>
        <v/>
      </c>
      <c r="AH34" s="1">
        <f t="shared" si="14"/>
        <v>0</v>
      </c>
      <c r="AI34" s="1" t="str">
        <f t="shared" si="10"/>
        <v/>
      </c>
      <c r="AJ34" s="1">
        <f t="shared" si="15"/>
        <v>0</v>
      </c>
      <c r="AK34" s="1" t="str">
        <f t="shared" si="11"/>
        <v/>
      </c>
      <c r="AL34" s="1">
        <f t="shared" si="18"/>
        <v>0</v>
      </c>
      <c r="AM34" s="1" t="str">
        <f t="shared" si="12"/>
        <v/>
      </c>
      <c r="AN34" s="1">
        <f t="shared" si="17"/>
        <v>0</v>
      </c>
      <c r="AO34" s="1" t="str">
        <f t="shared" si="13"/>
        <v/>
      </c>
    </row>
    <row r="35" spans="1:41">
      <c r="A35" s="36">
        <v>26</v>
      </c>
      <c r="B35" s="60"/>
      <c r="C35" s="60"/>
      <c r="D35" s="60"/>
      <c r="E35" s="217"/>
      <c r="F35" s="60"/>
      <c r="G35" s="61"/>
      <c r="H35" s="62"/>
      <c r="I35" s="193"/>
      <c r="J35" s="62"/>
      <c r="K35" s="193"/>
      <c r="L35" s="62"/>
      <c r="M35" s="234"/>
      <c r="N35" s="63"/>
      <c r="O35" s="63"/>
      <c r="S35" s="72" t="str">
        <f>IF(種目情報!A28="","",種目情報!A28)</f>
        <v/>
      </c>
      <c r="T35" s="73" t="str">
        <f>IF(種目情報!E28="","",種目情報!E28)</f>
        <v/>
      </c>
      <c r="V35" s="5" t="str">
        <f t="shared" si="0"/>
        <v/>
      </c>
      <c r="W35" s="5" t="str">
        <f t="shared" si="1"/>
        <v/>
      </c>
      <c r="X35" s="5" t="str">
        <f t="shared" si="2"/>
        <v/>
      </c>
      <c r="Y35" s="5" t="str">
        <f t="shared" si="3"/>
        <v/>
      </c>
      <c r="Z35" s="5" t="str">
        <f t="shared" si="4"/>
        <v/>
      </c>
      <c r="AA35" s="10" t="str">
        <f>IF(F35="男",data_kyogisha!A27,"")</f>
        <v/>
      </c>
      <c r="AB35" s="5" t="str">
        <f t="shared" si="5"/>
        <v/>
      </c>
      <c r="AC35" s="5" t="str">
        <f t="shared" si="6"/>
        <v/>
      </c>
      <c r="AD35" s="5" t="str">
        <f t="shared" si="7"/>
        <v/>
      </c>
      <c r="AE35" s="5" t="str">
        <f t="shared" si="8"/>
        <v/>
      </c>
      <c r="AF35" s="5" t="str">
        <f t="shared" si="9"/>
        <v/>
      </c>
      <c r="AG35" s="5" t="str">
        <f>IF(F35="女",data_kyogisha!A27,"")</f>
        <v/>
      </c>
      <c r="AH35" s="1">
        <f t="shared" si="14"/>
        <v>0</v>
      </c>
      <c r="AI35" s="1" t="str">
        <f t="shared" si="10"/>
        <v/>
      </c>
      <c r="AJ35" s="1">
        <f t="shared" si="15"/>
        <v>0</v>
      </c>
      <c r="AK35" s="1" t="str">
        <f t="shared" si="11"/>
        <v/>
      </c>
      <c r="AL35" s="1">
        <f t="shared" si="18"/>
        <v>0</v>
      </c>
      <c r="AM35" s="1" t="str">
        <f t="shared" si="12"/>
        <v/>
      </c>
      <c r="AN35" s="1">
        <f t="shared" si="17"/>
        <v>0</v>
      </c>
      <c r="AO35" s="1" t="str">
        <f t="shared" si="13"/>
        <v/>
      </c>
    </row>
    <row r="36" spans="1:41">
      <c r="A36" s="36">
        <v>27</v>
      </c>
      <c r="B36" s="60"/>
      <c r="C36" s="60"/>
      <c r="D36" s="60"/>
      <c r="E36" s="217"/>
      <c r="F36" s="60"/>
      <c r="G36" s="61"/>
      <c r="H36" s="62"/>
      <c r="I36" s="193"/>
      <c r="J36" s="62"/>
      <c r="K36" s="193"/>
      <c r="L36" s="62"/>
      <c r="M36" s="234"/>
      <c r="N36" s="63"/>
      <c r="O36" s="63"/>
      <c r="S36" s="72" t="str">
        <f>IF(種目情報!A29="","",種目情報!A29)</f>
        <v/>
      </c>
      <c r="T36" s="73" t="str">
        <f>IF(種目情報!E29="","",種目情報!E29)</f>
        <v/>
      </c>
      <c r="V36" s="5" t="str">
        <f t="shared" si="0"/>
        <v/>
      </c>
      <c r="W36" s="5" t="str">
        <f t="shared" si="1"/>
        <v/>
      </c>
      <c r="X36" s="5" t="str">
        <f t="shared" si="2"/>
        <v/>
      </c>
      <c r="Y36" s="5" t="str">
        <f t="shared" si="3"/>
        <v/>
      </c>
      <c r="Z36" s="5" t="str">
        <f t="shared" si="4"/>
        <v/>
      </c>
      <c r="AA36" s="10" t="str">
        <f>IF(F36="男",data_kyogisha!A28,"")</f>
        <v/>
      </c>
      <c r="AB36" s="5" t="str">
        <f t="shared" si="5"/>
        <v/>
      </c>
      <c r="AC36" s="5" t="str">
        <f t="shared" si="6"/>
        <v/>
      </c>
      <c r="AD36" s="5" t="str">
        <f t="shared" si="7"/>
        <v/>
      </c>
      <c r="AE36" s="5" t="str">
        <f t="shared" si="8"/>
        <v/>
      </c>
      <c r="AF36" s="5" t="str">
        <f t="shared" si="9"/>
        <v/>
      </c>
      <c r="AG36" s="5" t="str">
        <f>IF(F36="女",data_kyogisha!A28,"")</f>
        <v/>
      </c>
      <c r="AH36" s="1">
        <f t="shared" si="14"/>
        <v>0</v>
      </c>
      <c r="AI36" s="1" t="str">
        <f t="shared" si="10"/>
        <v/>
      </c>
      <c r="AJ36" s="1">
        <f t="shared" si="15"/>
        <v>0</v>
      </c>
      <c r="AK36" s="1" t="str">
        <f t="shared" si="11"/>
        <v/>
      </c>
      <c r="AL36" s="1">
        <f t="shared" si="18"/>
        <v>0</v>
      </c>
      <c r="AM36" s="1" t="str">
        <f t="shared" si="12"/>
        <v/>
      </c>
      <c r="AN36" s="1">
        <f t="shared" si="17"/>
        <v>0</v>
      </c>
      <c r="AO36" s="1" t="str">
        <f t="shared" si="13"/>
        <v/>
      </c>
    </row>
    <row r="37" spans="1:41">
      <c r="A37" s="36">
        <v>28</v>
      </c>
      <c r="B37" s="60"/>
      <c r="C37" s="60"/>
      <c r="D37" s="60"/>
      <c r="E37" s="217"/>
      <c r="F37" s="60"/>
      <c r="G37" s="61"/>
      <c r="H37" s="62"/>
      <c r="I37" s="193"/>
      <c r="J37" s="62"/>
      <c r="K37" s="193"/>
      <c r="L37" s="62"/>
      <c r="M37" s="234"/>
      <c r="N37" s="63"/>
      <c r="O37" s="63"/>
      <c r="S37" s="72" t="str">
        <f>IF(種目情報!A30="","",種目情報!A30)</f>
        <v/>
      </c>
      <c r="T37" s="73" t="str">
        <f>IF(種目情報!E30="","",種目情報!E30)</f>
        <v/>
      </c>
      <c r="V37" s="5" t="str">
        <f t="shared" si="0"/>
        <v/>
      </c>
      <c r="W37" s="5" t="str">
        <f t="shared" si="1"/>
        <v/>
      </c>
      <c r="X37" s="5" t="str">
        <f t="shared" si="2"/>
        <v/>
      </c>
      <c r="Y37" s="5" t="str">
        <f t="shared" si="3"/>
        <v/>
      </c>
      <c r="Z37" s="5" t="str">
        <f t="shared" si="4"/>
        <v/>
      </c>
      <c r="AA37" s="10" t="str">
        <f>IF(F37="男",data_kyogisha!A29,"")</f>
        <v/>
      </c>
      <c r="AB37" s="5" t="str">
        <f t="shared" si="5"/>
        <v/>
      </c>
      <c r="AC37" s="5" t="str">
        <f t="shared" si="6"/>
        <v/>
      </c>
      <c r="AD37" s="5" t="str">
        <f t="shared" si="7"/>
        <v/>
      </c>
      <c r="AE37" s="5" t="str">
        <f t="shared" si="8"/>
        <v/>
      </c>
      <c r="AF37" s="5" t="str">
        <f t="shared" si="9"/>
        <v/>
      </c>
      <c r="AG37" s="5" t="str">
        <f>IF(F37="女",data_kyogisha!A29,"")</f>
        <v/>
      </c>
      <c r="AH37" s="1">
        <f t="shared" si="14"/>
        <v>0</v>
      </c>
      <c r="AI37" s="1" t="str">
        <f t="shared" si="10"/>
        <v/>
      </c>
      <c r="AJ37" s="1">
        <f t="shared" si="15"/>
        <v>0</v>
      </c>
      <c r="AK37" s="1" t="str">
        <f t="shared" si="11"/>
        <v/>
      </c>
      <c r="AL37" s="1">
        <f t="shared" si="18"/>
        <v>0</v>
      </c>
      <c r="AM37" s="1" t="str">
        <f t="shared" si="12"/>
        <v/>
      </c>
      <c r="AN37" s="1">
        <f t="shared" si="17"/>
        <v>0</v>
      </c>
      <c r="AO37" s="1" t="str">
        <f t="shared" si="13"/>
        <v/>
      </c>
    </row>
    <row r="38" spans="1:41">
      <c r="A38" s="36">
        <v>29</v>
      </c>
      <c r="B38" s="60"/>
      <c r="C38" s="60"/>
      <c r="D38" s="60"/>
      <c r="E38" s="217"/>
      <c r="F38" s="60"/>
      <c r="G38" s="61"/>
      <c r="H38" s="62"/>
      <c r="I38" s="193"/>
      <c r="J38" s="62"/>
      <c r="K38" s="193"/>
      <c r="L38" s="62"/>
      <c r="M38" s="234"/>
      <c r="N38" s="63"/>
      <c r="O38" s="63"/>
      <c r="S38" s="72" t="str">
        <f>IF(種目情報!A31="","",種目情報!A31)</f>
        <v/>
      </c>
      <c r="T38" s="73" t="str">
        <f>IF(種目情報!E31="","",種目情報!E31)</f>
        <v/>
      </c>
      <c r="V38" s="5" t="str">
        <f t="shared" si="0"/>
        <v/>
      </c>
      <c r="W38" s="5" t="str">
        <f t="shared" si="1"/>
        <v/>
      </c>
      <c r="X38" s="5" t="str">
        <f t="shared" si="2"/>
        <v/>
      </c>
      <c r="Y38" s="5" t="str">
        <f t="shared" si="3"/>
        <v/>
      </c>
      <c r="Z38" s="5" t="str">
        <f t="shared" si="4"/>
        <v/>
      </c>
      <c r="AA38" s="10" t="str">
        <f>IF(F38="男",data_kyogisha!A30,"")</f>
        <v/>
      </c>
      <c r="AB38" s="5" t="str">
        <f t="shared" si="5"/>
        <v/>
      </c>
      <c r="AC38" s="5" t="str">
        <f t="shared" si="6"/>
        <v/>
      </c>
      <c r="AD38" s="5" t="str">
        <f t="shared" si="7"/>
        <v/>
      </c>
      <c r="AE38" s="5" t="str">
        <f t="shared" si="8"/>
        <v/>
      </c>
      <c r="AF38" s="5" t="str">
        <f t="shared" si="9"/>
        <v/>
      </c>
      <c r="AG38" s="5" t="str">
        <f>IF(F38="女",data_kyogisha!A30,"")</f>
        <v/>
      </c>
      <c r="AH38" s="1">
        <f t="shared" si="14"/>
        <v>0</v>
      </c>
      <c r="AI38" s="1" t="str">
        <f t="shared" si="10"/>
        <v/>
      </c>
      <c r="AJ38" s="1">
        <f t="shared" si="15"/>
        <v>0</v>
      </c>
      <c r="AK38" s="1" t="str">
        <f t="shared" si="11"/>
        <v/>
      </c>
      <c r="AL38" s="1">
        <f t="shared" si="18"/>
        <v>0</v>
      </c>
      <c r="AM38" s="1" t="str">
        <f t="shared" si="12"/>
        <v/>
      </c>
      <c r="AN38" s="1">
        <f t="shared" si="17"/>
        <v>0</v>
      </c>
      <c r="AO38" s="1" t="str">
        <f t="shared" si="13"/>
        <v/>
      </c>
    </row>
    <row r="39" spans="1:41">
      <c r="A39" s="36">
        <v>30</v>
      </c>
      <c r="B39" s="60"/>
      <c r="C39" s="60"/>
      <c r="D39" s="60"/>
      <c r="E39" s="217"/>
      <c r="F39" s="60"/>
      <c r="G39" s="61"/>
      <c r="H39" s="62"/>
      <c r="I39" s="193"/>
      <c r="J39" s="62"/>
      <c r="K39" s="193"/>
      <c r="L39" s="62"/>
      <c r="M39" s="234"/>
      <c r="N39" s="63"/>
      <c r="O39" s="63"/>
      <c r="S39" s="72" t="str">
        <f>IF(種目情報!A32="","",種目情報!A32)</f>
        <v/>
      </c>
      <c r="T39" s="73" t="str">
        <f>IF(種目情報!E32="","",種目情報!E32)</f>
        <v/>
      </c>
      <c r="V39" s="5" t="str">
        <f t="shared" si="0"/>
        <v/>
      </c>
      <c r="W39" s="5" t="str">
        <f t="shared" si="1"/>
        <v/>
      </c>
      <c r="X39" s="5" t="str">
        <f t="shared" si="2"/>
        <v/>
      </c>
      <c r="Y39" s="5" t="str">
        <f t="shared" si="3"/>
        <v/>
      </c>
      <c r="Z39" s="5" t="str">
        <f t="shared" si="4"/>
        <v/>
      </c>
      <c r="AA39" s="10" t="str">
        <f>IF(F39="男",data_kyogisha!A31,"")</f>
        <v/>
      </c>
      <c r="AB39" s="5" t="str">
        <f t="shared" si="5"/>
        <v/>
      </c>
      <c r="AC39" s="5" t="str">
        <f t="shared" si="6"/>
        <v/>
      </c>
      <c r="AD39" s="5" t="str">
        <f t="shared" si="7"/>
        <v/>
      </c>
      <c r="AE39" s="5" t="str">
        <f t="shared" si="8"/>
        <v/>
      </c>
      <c r="AF39" s="5" t="str">
        <f t="shared" si="9"/>
        <v/>
      </c>
      <c r="AG39" s="5" t="str">
        <f>IF(F39="女",data_kyogisha!A31,"")</f>
        <v/>
      </c>
      <c r="AH39" s="1">
        <f t="shared" si="14"/>
        <v>0</v>
      </c>
      <c r="AI39" s="1" t="str">
        <f t="shared" si="10"/>
        <v/>
      </c>
      <c r="AJ39" s="1">
        <f t="shared" si="15"/>
        <v>0</v>
      </c>
      <c r="AK39" s="1" t="str">
        <f t="shared" si="11"/>
        <v/>
      </c>
      <c r="AL39" s="1">
        <f t="shared" si="18"/>
        <v>0</v>
      </c>
      <c r="AM39" s="1" t="str">
        <f t="shared" si="12"/>
        <v/>
      </c>
      <c r="AN39" s="1">
        <f t="shared" si="17"/>
        <v>0</v>
      </c>
      <c r="AO39" s="1" t="str">
        <f t="shared" si="13"/>
        <v/>
      </c>
    </row>
    <row r="40" spans="1:41">
      <c r="A40" s="36">
        <v>31</v>
      </c>
      <c r="B40" s="60"/>
      <c r="C40" s="60"/>
      <c r="D40" s="60"/>
      <c r="E40" s="217"/>
      <c r="F40" s="60"/>
      <c r="G40" s="61"/>
      <c r="H40" s="62"/>
      <c r="I40" s="193"/>
      <c r="J40" s="62"/>
      <c r="K40" s="193"/>
      <c r="L40" s="62"/>
      <c r="M40" s="234"/>
      <c r="N40" s="63"/>
      <c r="O40" s="63"/>
      <c r="S40" s="72" t="str">
        <f>IF(種目情報!A33="","",種目情報!A33)</f>
        <v/>
      </c>
      <c r="T40" s="73" t="str">
        <f>IF(種目情報!E33="","",種目情報!E33)</f>
        <v/>
      </c>
      <c r="V40" s="5" t="str">
        <f t="shared" si="0"/>
        <v/>
      </c>
      <c r="W40" s="5" t="str">
        <f t="shared" si="1"/>
        <v/>
      </c>
      <c r="X40" s="5" t="str">
        <f t="shared" si="2"/>
        <v/>
      </c>
      <c r="Y40" s="5" t="str">
        <f t="shared" si="3"/>
        <v/>
      </c>
      <c r="Z40" s="5" t="str">
        <f t="shared" si="4"/>
        <v/>
      </c>
      <c r="AA40" s="10" t="str">
        <f>IF(F40="男",data_kyogisha!A32,"")</f>
        <v/>
      </c>
      <c r="AB40" s="5" t="str">
        <f t="shared" si="5"/>
        <v/>
      </c>
      <c r="AC40" s="5" t="str">
        <f t="shared" si="6"/>
        <v/>
      </c>
      <c r="AD40" s="5" t="str">
        <f t="shared" si="7"/>
        <v/>
      </c>
      <c r="AE40" s="5" t="str">
        <f t="shared" si="8"/>
        <v/>
      </c>
      <c r="AF40" s="5" t="str">
        <f t="shared" si="9"/>
        <v/>
      </c>
      <c r="AG40" s="5" t="str">
        <f>IF(F40="女",data_kyogisha!A32,"")</f>
        <v/>
      </c>
      <c r="AH40" s="1">
        <f t="shared" si="14"/>
        <v>0</v>
      </c>
      <c r="AI40" s="1" t="str">
        <f t="shared" si="10"/>
        <v/>
      </c>
      <c r="AJ40" s="1">
        <f t="shared" si="15"/>
        <v>0</v>
      </c>
      <c r="AK40" s="1" t="str">
        <f t="shared" si="11"/>
        <v/>
      </c>
      <c r="AL40" s="1">
        <f t="shared" si="18"/>
        <v>0</v>
      </c>
      <c r="AM40" s="1" t="str">
        <f t="shared" si="12"/>
        <v/>
      </c>
      <c r="AN40" s="1">
        <f t="shared" si="17"/>
        <v>0</v>
      </c>
      <c r="AO40" s="1" t="str">
        <f t="shared" si="13"/>
        <v/>
      </c>
    </row>
    <row r="41" spans="1:41">
      <c r="A41" s="36">
        <v>32</v>
      </c>
      <c r="B41" s="60"/>
      <c r="C41" s="60"/>
      <c r="D41" s="60"/>
      <c r="E41" s="217"/>
      <c r="F41" s="60"/>
      <c r="G41" s="61"/>
      <c r="H41" s="62"/>
      <c r="I41" s="193"/>
      <c r="J41" s="62"/>
      <c r="K41" s="193"/>
      <c r="L41" s="62"/>
      <c r="M41" s="234"/>
      <c r="N41" s="63"/>
      <c r="O41" s="63"/>
      <c r="S41" s="72" t="str">
        <f>IF(種目情報!A34="","",種目情報!A34)</f>
        <v/>
      </c>
      <c r="T41" s="73" t="str">
        <f>IF(種目情報!E34="","",種目情報!E34)</f>
        <v/>
      </c>
      <c r="V41" s="5" t="str">
        <f t="shared" si="0"/>
        <v/>
      </c>
      <c r="W41" s="5" t="str">
        <f t="shared" si="1"/>
        <v/>
      </c>
      <c r="X41" s="5" t="str">
        <f t="shared" si="2"/>
        <v/>
      </c>
      <c r="Y41" s="5" t="str">
        <f t="shared" si="3"/>
        <v/>
      </c>
      <c r="Z41" s="5" t="str">
        <f t="shared" si="4"/>
        <v/>
      </c>
      <c r="AA41" s="10" t="str">
        <f>IF(F41="男",data_kyogisha!A33,"")</f>
        <v/>
      </c>
      <c r="AB41" s="5" t="str">
        <f t="shared" si="5"/>
        <v/>
      </c>
      <c r="AC41" s="5" t="str">
        <f t="shared" si="6"/>
        <v/>
      </c>
      <c r="AD41" s="5" t="str">
        <f t="shared" si="7"/>
        <v/>
      </c>
      <c r="AE41" s="5" t="str">
        <f t="shared" si="8"/>
        <v/>
      </c>
      <c r="AF41" s="5" t="str">
        <f t="shared" si="9"/>
        <v/>
      </c>
      <c r="AG41" s="5" t="str">
        <f>IF(F41="女",data_kyogisha!A33,"")</f>
        <v/>
      </c>
      <c r="AH41" s="1">
        <f t="shared" si="14"/>
        <v>0</v>
      </c>
      <c r="AI41" s="1" t="str">
        <f t="shared" si="10"/>
        <v/>
      </c>
      <c r="AJ41" s="1">
        <f t="shared" si="15"/>
        <v>0</v>
      </c>
      <c r="AK41" s="1" t="str">
        <f t="shared" si="11"/>
        <v/>
      </c>
      <c r="AL41" s="1">
        <f t="shared" si="18"/>
        <v>0</v>
      </c>
      <c r="AM41" s="1" t="str">
        <f t="shared" si="12"/>
        <v/>
      </c>
      <c r="AN41" s="1">
        <f t="shared" si="17"/>
        <v>0</v>
      </c>
      <c r="AO41" s="1" t="str">
        <f t="shared" si="13"/>
        <v/>
      </c>
    </row>
    <row r="42" spans="1:41">
      <c r="A42" s="36">
        <v>33</v>
      </c>
      <c r="B42" s="60"/>
      <c r="C42" s="60"/>
      <c r="D42" s="60"/>
      <c r="E42" s="217"/>
      <c r="F42" s="60"/>
      <c r="G42" s="61"/>
      <c r="H42" s="62"/>
      <c r="I42" s="193"/>
      <c r="J42" s="62"/>
      <c r="K42" s="193"/>
      <c r="L42" s="62"/>
      <c r="M42" s="234"/>
      <c r="N42" s="63"/>
      <c r="O42" s="63"/>
      <c r="S42" s="72" t="str">
        <f>IF(種目情報!A35="","",種目情報!A35)</f>
        <v/>
      </c>
      <c r="T42" s="73" t="str">
        <f>IF(種目情報!E35="","",種目情報!E35)</f>
        <v/>
      </c>
      <c r="V42" s="5" t="str">
        <f t="shared" ref="V42:V74" si="19">IF(F42="男",B42,"")</f>
        <v/>
      </c>
      <c r="W42" s="5" t="str">
        <f t="shared" ref="W42:W74" si="20">IF(F42="男",C42,"")</f>
        <v/>
      </c>
      <c r="X42" s="5" t="str">
        <f t="shared" ref="X42:X74" si="21">IF(F42="男",D42,"")</f>
        <v/>
      </c>
      <c r="Y42" s="5" t="str">
        <f t="shared" ref="Y42:Y74" si="22">IF(F42="男",F42,"")</f>
        <v/>
      </c>
      <c r="Z42" s="5" t="str">
        <f t="shared" ref="Z42:Z74" si="23">IF(F42="男",IF(G42="","",G42),"")</f>
        <v/>
      </c>
      <c r="AA42" s="10" t="str">
        <f>IF(F42="男",data_kyogisha!A34,"")</f>
        <v/>
      </c>
      <c r="AB42" s="5" t="str">
        <f t="shared" ref="AB42:AB73" si="24">IF(F42="女",B42,"")</f>
        <v/>
      </c>
      <c r="AC42" s="5" t="str">
        <f t="shared" ref="AC42:AC73" si="25">IF(F42="女",C42,"")</f>
        <v/>
      </c>
      <c r="AD42" s="5" t="str">
        <f t="shared" ref="AD42:AD74" si="26">IF(F42="女",D42,"")</f>
        <v/>
      </c>
      <c r="AE42" s="5" t="str">
        <f t="shared" ref="AE42:AE73" si="27">IF(F42="女",F42,"")</f>
        <v/>
      </c>
      <c r="AF42" s="5" t="str">
        <f t="shared" ref="AF42:AF74" si="28">IF(F42="女",IF(G42="","",G42),"")</f>
        <v/>
      </c>
      <c r="AG42" s="5" t="str">
        <f>IF(F42="女",data_kyogisha!A34,"")</f>
        <v/>
      </c>
      <c r="AH42" s="1">
        <f t="shared" si="14"/>
        <v>0</v>
      </c>
      <c r="AI42" s="1" t="str">
        <f t="shared" ref="AI42:AI73" si="29">IF(AND(F42="男",N42="○"),AA42,"")</f>
        <v/>
      </c>
      <c r="AJ42" s="1">
        <f t="shared" si="15"/>
        <v>0</v>
      </c>
      <c r="AK42" s="1" t="str">
        <f t="shared" ref="AK42:AK73" si="30">IF(AND(F42="男",O42="○"),AA42,"")</f>
        <v/>
      </c>
      <c r="AL42" s="1">
        <f t="shared" si="18"/>
        <v>0</v>
      </c>
      <c r="AM42" s="1" t="str">
        <f t="shared" ref="AM42:AM73" si="31">IF(AND(F42="女",N42="○"),AG42,"")</f>
        <v/>
      </c>
      <c r="AN42" s="1">
        <f t="shared" si="17"/>
        <v>0</v>
      </c>
      <c r="AO42" s="1" t="str">
        <f t="shared" ref="AO42:AO73" si="32">IF(AND(F42="女",O42="○"),AG42,"")</f>
        <v/>
      </c>
    </row>
    <row r="43" spans="1:41">
      <c r="A43" s="36">
        <v>34</v>
      </c>
      <c r="B43" s="60"/>
      <c r="C43" s="60"/>
      <c r="D43" s="60"/>
      <c r="E43" s="217"/>
      <c r="F43" s="60"/>
      <c r="G43" s="61"/>
      <c r="H43" s="62"/>
      <c r="I43" s="193"/>
      <c r="J43" s="62"/>
      <c r="K43" s="193"/>
      <c r="L43" s="62"/>
      <c r="M43" s="234"/>
      <c r="N43" s="63"/>
      <c r="O43" s="63"/>
      <c r="S43" s="72" t="str">
        <f>IF(種目情報!A36="","",種目情報!A36)</f>
        <v/>
      </c>
      <c r="T43" s="73" t="str">
        <f>IF(種目情報!E36="","",種目情報!E36)</f>
        <v/>
      </c>
      <c r="V43" s="5" t="str">
        <f t="shared" si="19"/>
        <v/>
      </c>
      <c r="W43" s="5" t="str">
        <f t="shared" si="20"/>
        <v/>
      </c>
      <c r="X43" s="5" t="str">
        <f t="shared" si="21"/>
        <v/>
      </c>
      <c r="Y43" s="5" t="str">
        <f t="shared" si="22"/>
        <v/>
      </c>
      <c r="Z43" s="5" t="str">
        <f t="shared" si="23"/>
        <v/>
      </c>
      <c r="AA43" s="10" t="str">
        <f>IF(F43="男",data_kyogisha!A35,"")</f>
        <v/>
      </c>
      <c r="AB43" s="5" t="str">
        <f t="shared" si="24"/>
        <v/>
      </c>
      <c r="AC43" s="5" t="str">
        <f t="shared" si="25"/>
        <v/>
      </c>
      <c r="AD43" s="5" t="str">
        <f t="shared" si="26"/>
        <v/>
      </c>
      <c r="AE43" s="5" t="str">
        <f t="shared" si="27"/>
        <v/>
      </c>
      <c r="AF43" s="5" t="str">
        <f t="shared" si="28"/>
        <v/>
      </c>
      <c r="AG43" s="5" t="str">
        <f>IF(F43="女",data_kyogisha!A35,"")</f>
        <v/>
      </c>
      <c r="AH43" s="1">
        <f t="shared" si="14"/>
        <v>0</v>
      </c>
      <c r="AI43" s="1" t="str">
        <f t="shared" si="29"/>
        <v/>
      </c>
      <c r="AJ43" s="1">
        <f t="shared" si="15"/>
        <v>0</v>
      </c>
      <c r="AK43" s="1" t="str">
        <f t="shared" si="30"/>
        <v/>
      </c>
      <c r="AL43" s="1">
        <f t="shared" si="18"/>
        <v>0</v>
      </c>
      <c r="AM43" s="1" t="str">
        <f t="shared" si="31"/>
        <v/>
      </c>
      <c r="AN43" s="1">
        <f t="shared" si="17"/>
        <v>0</v>
      </c>
      <c r="AO43" s="1" t="str">
        <f t="shared" si="32"/>
        <v/>
      </c>
    </row>
    <row r="44" spans="1:41">
      <c r="A44" s="36">
        <v>35</v>
      </c>
      <c r="B44" s="60"/>
      <c r="C44" s="60"/>
      <c r="D44" s="60"/>
      <c r="E44" s="217"/>
      <c r="F44" s="60"/>
      <c r="G44" s="61"/>
      <c r="H44" s="62"/>
      <c r="I44" s="193"/>
      <c r="J44" s="62"/>
      <c r="K44" s="193"/>
      <c r="L44" s="62"/>
      <c r="M44" s="234"/>
      <c r="N44" s="63"/>
      <c r="O44" s="63"/>
      <c r="S44" s="72" t="str">
        <f>IF(種目情報!A37="","",種目情報!A37)</f>
        <v/>
      </c>
      <c r="T44" s="73" t="str">
        <f>IF(種目情報!E37="","",種目情報!E37)</f>
        <v/>
      </c>
      <c r="V44" s="5" t="str">
        <f t="shared" si="19"/>
        <v/>
      </c>
      <c r="W44" s="5" t="str">
        <f t="shared" si="20"/>
        <v/>
      </c>
      <c r="X44" s="5" t="str">
        <f t="shared" si="21"/>
        <v/>
      </c>
      <c r="Y44" s="5" t="str">
        <f t="shared" si="22"/>
        <v/>
      </c>
      <c r="Z44" s="5" t="str">
        <f t="shared" si="23"/>
        <v/>
      </c>
      <c r="AA44" s="10" t="str">
        <f>IF(F44="男",data_kyogisha!A36,"")</f>
        <v/>
      </c>
      <c r="AB44" s="5" t="str">
        <f t="shared" si="24"/>
        <v/>
      </c>
      <c r="AC44" s="5" t="str">
        <f t="shared" si="25"/>
        <v/>
      </c>
      <c r="AD44" s="5" t="str">
        <f t="shared" si="26"/>
        <v/>
      </c>
      <c r="AE44" s="5" t="str">
        <f t="shared" si="27"/>
        <v/>
      </c>
      <c r="AF44" s="5" t="str">
        <f t="shared" si="28"/>
        <v/>
      </c>
      <c r="AG44" s="5" t="str">
        <f>IF(F44="女",data_kyogisha!A36,"")</f>
        <v/>
      </c>
      <c r="AH44" s="1">
        <f t="shared" si="14"/>
        <v>0</v>
      </c>
      <c r="AI44" s="1" t="str">
        <f t="shared" si="29"/>
        <v/>
      </c>
      <c r="AJ44" s="1">
        <f t="shared" si="15"/>
        <v>0</v>
      </c>
      <c r="AK44" s="1" t="str">
        <f t="shared" si="30"/>
        <v/>
      </c>
      <c r="AL44" s="1">
        <f t="shared" si="18"/>
        <v>0</v>
      </c>
      <c r="AM44" s="1" t="str">
        <f t="shared" si="31"/>
        <v/>
      </c>
      <c r="AN44" s="1">
        <f t="shared" si="17"/>
        <v>0</v>
      </c>
      <c r="AO44" s="1" t="str">
        <f t="shared" si="32"/>
        <v/>
      </c>
    </row>
    <row r="45" spans="1:41">
      <c r="A45" s="36">
        <v>36</v>
      </c>
      <c r="B45" s="60"/>
      <c r="C45" s="60"/>
      <c r="D45" s="60"/>
      <c r="E45" s="217"/>
      <c r="F45" s="60"/>
      <c r="G45" s="61"/>
      <c r="H45" s="62"/>
      <c r="I45" s="193"/>
      <c r="J45" s="62"/>
      <c r="K45" s="193"/>
      <c r="L45" s="62"/>
      <c r="M45" s="234"/>
      <c r="N45" s="63"/>
      <c r="O45" s="63"/>
      <c r="S45" s="72" t="str">
        <f>IF(種目情報!A38="","",種目情報!A38)</f>
        <v/>
      </c>
      <c r="T45" s="73" t="str">
        <f>IF(種目情報!E38="","",種目情報!E38)</f>
        <v/>
      </c>
      <c r="V45" s="5" t="str">
        <f t="shared" si="19"/>
        <v/>
      </c>
      <c r="W45" s="5" t="str">
        <f t="shared" si="20"/>
        <v/>
      </c>
      <c r="X45" s="5" t="str">
        <f t="shared" si="21"/>
        <v/>
      </c>
      <c r="Y45" s="5" t="str">
        <f t="shared" si="22"/>
        <v/>
      </c>
      <c r="Z45" s="5" t="str">
        <f t="shared" si="23"/>
        <v/>
      </c>
      <c r="AA45" s="10" t="str">
        <f>IF(F45="男",data_kyogisha!A37,"")</f>
        <v/>
      </c>
      <c r="AB45" s="5" t="str">
        <f t="shared" si="24"/>
        <v/>
      </c>
      <c r="AC45" s="5" t="str">
        <f t="shared" si="25"/>
        <v/>
      </c>
      <c r="AD45" s="5" t="str">
        <f t="shared" si="26"/>
        <v/>
      </c>
      <c r="AE45" s="5" t="str">
        <f t="shared" si="27"/>
        <v/>
      </c>
      <c r="AF45" s="5" t="str">
        <f t="shared" si="28"/>
        <v/>
      </c>
      <c r="AG45" s="5" t="str">
        <f>IF(F45="女",data_kyogisha!A37,"")</f>
        <v/>
      </c>
      <c r="AH45" s="1">
        <f t="shared" si="14"/>
        <v>0</v>
      </c>
      <c r="AI45" s="1" t="str">
        <f t="shared" si="29"/>
        <v/>
      </c>
      <c r="AJ45" s="1">
        <f t="shared" si="15"/>
        <v>0</v>
      </c>
      <c r="AK45" s="1" t="str">
        <f t="shared" si="30"/>
        <v/>
      </c>
      <c r="AL45" s="1">
        <f t="shared" si="18"/>
        <v>0</v>
      </c>
      <c r="AM45" s="1" t="str">
        <f t="shared" si="31"/>
        <v/>
      </c>
      <c r="AN45" s="1">
        <f t="shared" si="17"/>
        <v>0</v>
      </c>
      <c r="AO45" s="1" t="str">
        <f t="shared" si="32"/>
        <v/>
      </c>
    </row>
    <row r="46" spans="1:41">
      <c r="A46" s="36">
        <v>37</v>
      </c>
      <c r="B46" s="60"/>
      <c r="C46" s="60"/>
      <c r="D46" s="60"/>
      <c r="E46" s="217"/>
      <c r="F46" s="60"/>
      <c r="G46" s="61"/>
      <c r="H46" s="62"/>
      <c r="I46" s="193"/>
      <c r="J46" s="62"/>
      <c r="K46" s="193"/>
      <c r="L46" s="62"/>
      <c r="M46" s="234"/>
      <c r="N46" s="63"/>
      <c r="O46" s="63"/>
      <c r="S46" s="72" t="str">
        <f>IF(種目情報!A39="","",種目情報!A39)</f>
        <v/>
      </c>
      <c r="T46" s="73" t="str">
        <f>IF(種目情報!E39="","",種目情報!E39)</f>
        <v/>
      </c>
      <c r="V46" s="5" t="str">
        <f t="shared" si="19"/>
        <v/>
      </c>
      <c r="W46" s="5" t="str">
        <f t="shared" si="20"/>
        <v/>
      </c>
      <c r="X46" s="5" t="str">
        <f t="shared" si="21"/>
        <v/>
      </c>
      <c r="Y46" s="5" t="str">
        <f t="shared" si="22"/>
        <v/>
      </c>
      <c r="Z46" s="5" t="str">
        <f t="shared" si="23"/>
        <v/>
      </c>
      <c r="AA46" s="10" t="str">
        <f>IF(F46="男",data_kyogisha!A38,"")</f>
        <v/>
      </c>
      <c r="AB46" s="5" t="str">
        <f t="shared" si="24"/>
        <v/>
      </c>
      <c r="AC46" s="5" t="str">
        <f t="shared" si="25"/>
        <v/>
      </c>
      <c r="AD46" s="5" t="str">
        <f t="shared" si="26"/>
        <v/>
      </c>
      <c r="AE46" s="5" t="str">
        <f t="shared" si="27"/>
        <v/>
      </c>
      <c r="AF46" s="5" t="str">
        <f t="shared" si="28"/>
        <v/>
      </c>
      <c r="AG46" s="5" t="str">
        <f>IF(F46="女",data_kyogisha!A38,"")</f>
        <v/>
      </c>
      <c r="AH46" s="1">
        <f t="shared" si="14"/>
        <v>0</v>
      </c>
      <c r="AI46" s="1" t="str">
        <f t="shared" si="29"/>
        <v/>
      </c>
      <c r="AJ46" s="1">
        <f t="shared" si="15"/>
        <v>0</v>
      </c>
      <c r="AK46" s="1" t="str">
        <f t="shared" si="30"/>
        <v/>
      </c>
      <c r="AL46" s="1">
        <f t="shared" si="18"/>
        <v>0</v>
      </c>
      <c r="AM46" s="1" t="str">
        <f t="shared" si="31"/>
        <v/>
      </c>
      <c r="AN46" s="1">
        <f t="shared" si="17"/>
        <v>0</v>
      </c>
      <c r="AO46" s="1" t="str">
        <f t="shared" si="32"/>
        <v/>
      </c>
    </row>
    <row r="47" spans="1:41">
      <c r="A47" s="36">
        <v>38</v>
      </c>
      <c r="B47" s="60"/>
      <c r="C47" s="60"/>
      <c r="D47" s="60"/>
      <c r="E47" s="217"/>
      <c r="F47" s="60"/>
      <c r="G47" s="61"/>
      <c r="H47" s="62"/>
      <c r="I47" s="193"/>
      <c r="J47" s="62"/>
      <c r="K47" s="193"/>
      <c r="L47" s="62"/>
      <c r="M47" s="234"/>
      <c r="N47" s="63"/>
      <c r="O47" s="63"/>
      <c r="S47" s="72" t="str">
        <f>IF(種目情報!A40="","",種目情報!A40)</f>
        <v/>
      </c>
      <c r="T47" s="73" t="str">
        <f>IF(種目情報!E40="","",種目情報!E40)</f>
        <v/>
      </c>
      <c r="V47" s="5" t="str">
        <f t="shared" si="19"/>
        <v/>
      </c>
      <c r="W47" s="5" t="str">
        <f t="shared" si="20"/>
        <v/>
      </c>
      <c r="X47" s="5" t="str">
        <f t="shared" si="21"/>
        <v/>
      </c>
      <c r="Y47" s="5" t="str">
        <f t="shared" si="22"/>
        <v/>
      </c>
      <c r="Z47" s="5" t="str">
        <f t="shared" si="23"/>
        <v/>
      </c>
      <c r="AA47" s="10" t="str">
        <f>IF(F47="男",data_kyogisha!A39,"")</f>
        <v/>
      </c>
      <c r="AB47" s="5" t="str">
        <f t="shared" si="24"/>
        <v/>
      </c>
      <c r="AC47" s="5" t="str">
        <f t="shared" si="25"/>
        <v/>
      </c>
      <c r="AD47" s="5" t="str">
        <f t="shared" si="26"/>
        <v/>
      </c>
      <c r="AE47" s="5" t="str">
        <f t="shared" si="27"/>
        <v/>
      </c>
      <c r="AF47" s="5" t="str">
        <f t="shared" si="28"/>
        <v/>
      </c>
      <c r="AG47" s="5" t="str">
        <f>IF(F47="女",data_kyogisha!A39,"")</f>
        <v/>
      </c>
      <c r="AH47" s="1">
        <f t="shared" si="14"/>
        <v>0</v>
      </c>
      <c r="AI47" s="1" t="str">
        <f t="shared" si="29"/>
        <v/>
      </c>
      <c r="AJ47" s="1">
        <f t="shared" si="15"/>
        <v>0</v>
      </c>
      <c r="AK47" s="1" t="str">
        <f t="shared" si="30"/>
        <v/>
      </c>
      <c r="AL47" s="1">
        <f t="shared" si="18"/>
        <v>0</v>
      </c>
      <c r="AM47" s="1" t="str">
        <f t="shared" si="31"/>
        <v/>
      </c>
      <c r="AN47" s="1">
        <f t="shared" si="17"/>
        <v>0</v>
      </c>
      <c r="AO47" s="1" t="str">
        <f t="shared" si="32"/>
        <v/>
      </c>
    </row>
    <row r="48" spans="1:41">
      <c r="A48" s="36">
        <v>39</v>
      </c>
      <c r="B48" s="60"/>
      <c r="C48" s="60"/>
      <c r="D48" s="60"/>
      <c r="E48" s="217"/>
      <c r="F48" s="60"/>
      <c r="G48" s="61"/>
      <c r="H48" s="62"/>
      <c r="I48" s="193"/>
      <c r="J48" s="62"/>
      <c r="K48" s="193"/>
      <c r="L48" s="62"/>
      <c r="M48" s="234"/>
      <c r="N48" s="63"/>
      <c r="O48" s="63"/>
      <c r="S48" s="72" t="str">
        <f>IF(種目情報!A41="","",種目情報!A41)</f>
        <v/>
      </c>
      <c r="T48" s="73" t="str">
        <f>IF(種目情報!E41="","",種目情報!E41)</f>
        <v/>
      </c>
      <c r="V48" s="5" t="str">
        <f t="shared" si="19"/>
        <v/>
      </c>
      <c r="W48" s="5" t="str">
        <f t="shared" si="20"/>
        <v/>
      </c>
      <c r="X48" s="5" t="str">
        <f t="shared" si="21"/>
        <v/>
      </c>
      <c r="Y48" s="5" t="str">
        <f t="shared" si="22"/>
        <v/>
      </c>
      <c r="Z48" s="5" t="str">
        <f t="shared" si="23"/>
        <v/>
      </c>
      <c r="AA48" s="10" t="str">
        <f>IF(F48="男",data_kyogisha!A40,"")</f>
        <v/>
      </c>
      <c r="AB48" s="5" t="str">
        <f t="shared" si="24"/>
        <v/>
      </c>
      <c r="AC48" s="5" t="str">
        <f t="shared" si="25"/>
        <v/>
      </c>
      <c r="AD48" s="5" t="str">
        <f t="shared" si="26"/>
        <v/>
      </c>
      <c r="AE48" s="5" t="str">
        <f t="shared" si="27"/>
        <v/>
      </c>
      <c r="AF48" s="5" t="str">
        <f t="shared" si="28"/>
        <v/>
      </c>
      <c r="AG48" s="5" t="str">
        <f>IF(F48="女",data_kyogisha!A40,"")</f>
        <v/>
      </c>
      <c r="AH48" s="1">
        <f t="shared" si="14"/>
        <v>0</v>
      </c>
      <c r="AI48" s="1" t="str">
        <f t="shared" si="29"/>
        <v/>
      </c>
      <c r="AJ48" s="1">
        <f t="shared" si="15"/>
        <v>0</v>
      </c>
      <c r="AK48" s="1" t="str">
        <f t="shared" si="30"/>
        <v/>
      </c>
      <c r="AL48" s="1">
        <f t="shared" si="18"/>
        <v>0</v>
      </c>
      <c r="AM48" s="1" t="str">
        <f t="shared" si="31"/>
        <v/>
      </c>
      <c r="AN48" s="1">
        <f t="shared" si="17"/>
        <v>0</v>
      </c>
      <c r="AO48" s="1" t="str">
        <f t="shared" si="32"/>
        <v/>
      </c>
    </row>
    <row r="49" spans="1:41">
      <c r="A49" s="36">
        <v>40</v>
      </c>
      <c r="B49" s="60"/>
      <c r="C49" s="60"/>
      <c r="D49" s="60"/>
      <c r="E49" s="217"/>
      <c r="F49" s="60"/>
      <c r="G49" s="61"/>
      <c r="H49" s="62"/>
      <c r="I49" s="193"/>
      <c r="J49" s="62"/>
      <c r="K49" s="193"/>
      <c r="L49" s="62"/>
      <c r="M49" s="234"/>
      <c r="N49" s="63"/>
      <c r="O49" s="63"/>
      <c r="S49" s="72" t="str">
        <f>IF(種目情報!A42="","",種目情報!A42)</f>
        <v/>
      </c>
      <c r="T49" s="73" t="str">
        <f>IF(種目情報!E42="","",種目情報!E42)</f>
        <v/>
      </c>
      <c r="V49" s="5" t="str">
        <f t="shared" si="19"/>
        <v/>
      </c>
      <c r="W49" s="5" t="str">
        <f t="shared" si="20"/>
        <v/>
      </c>
      <c r="X49" s="5" t="str">
        <f t="shared" si="21"/>
        <v/>
      </c>
      <c r="Y49" s="5" t="str">
        <f t="shared" si="22"/>
        <v/>
      </c>
      <c r="Z49" s="5" t="str">
        <f t="shared" si="23"/>
        <v/>
      </c>
      <c r="AA49" s="10" t="str">
        <f>IF(F49="男",data_kyogisha!A41,"")</f>
        <v/>
      </c>
      <c r="AB49" s="5" t="str">
        <f t="shared" si="24"/>
        <v/>
      </c>
      <c r="AC49" s="5" t="str">
        <f t="shared" si="25"/>
        <v/>
      </c>
      <c r="AD49" s="5" t="str">
        <f t="shared" si="26"/>
        <v/>
      </c>
      <c r="AE49" s="5" t="str">
        <f t="shared" si="27"/>
        <v/>
      </c>
      <c r="AF49" s="5" t="str">
        <f t="shared" si="28"/>
        <v/>
      </c>
      <c r="AG49" s="5" t="str">
        <f>IF(F49="女",data_kyogisha!A41,"")</f>
        <v/>
      </c>
      <c r="AH49" s="1">
        <f t="shared" si="14"/>
        <v>0</v>
      </c>
      <c r="AI49" s="1" t="str">
        <f t="shared" si="29"/>
        <v/>
      </c>
      <c r="AJ49" s="1">
        <f t="shared" si="15"/>
        <v>0</v>
      </c>
      <c r="AK49" s="1" t="str">
        <f t="shared" si="30"/>
        <v/>
      </c>
      <c r="AL49" s="1">
        <f t="shared" si="18"/>
        <v>0</v>
      </c>
      <c r="AM49" s="1" t="str">
        <f t="shared" si="31"/>
        <v/>
      </c>
      <c r="AN49" s="1">
        <f t="shared" si="17"/>
        <v>0</v>
      </c>
      <c r="AO49" s="1" t="str">
        <f t="shared" si="32"/>
        <v/>
      </c>
    </row>
    <row r="50" spans="1:41">
      <c r="A50" s="36">
        <v>41</v>
      </c>
      <c r="B50" s="60"/>
      <c r="C50" s="60"/>
      <c r="D50" s="60"/>
      <c r="E50" s="217"/>
      <c r="F50" s="60"/>
      <c r="G50" s="61"/>
      <c r="H50" s="62"/>
      <c r="I50" s="193"/>
      <c r="J50" s="62"/>
      <c r="K50" s="193"/>
      <c r="L50" s="62"/>
      <c r="M50" s="234"/>
      <c r="N50" s="63"/>
      <c r="O50" s="63"/>
      <c r="S50" s="72" t="str">
        <f>IF(種目情報!A43="","",種目情報!A43)</f>
        <v/>
      </c>
      <c r="T50" s="73" t="str">
        <f>IF(種目情報!E43="","",種目情報!E43)</f>
        <v/>
      </c>
      <c r="V50" s="5" t="str">
        <f t="shared" si="19"/>
        <v/>
      </c>
      <c r="W50" s="5" t="str">
        <f t="shared" si="20"/>
        <v/>
      </c>
      <c r="X50" s="5" t="str">
        <f t="shared" si="21"/>
        <v/>
      </c>
      <c r="Y50" s="5" t="str">
        <f t="shared" si="22"/>
        <v/>
      </c>
      <c r="Z50" s="5" t="str">
        <f t="shared" si="23"/>
        <v/>
      </c>
      <c r="AA50" s="10" t="str">
        <f>IF(F50="男",data_kyogisha!A42,"")</f>
        <v/>
      </c>
      <c r="AB50" s="5" t="str">
        <f t="shared" si="24"/>
        <v/>
      </c>
      <c r="AC50" s="5" t="str">
        <f t="shared" si="25"/>
        <v/>
      </c>
      <c r="AD50" s="5" t="str">
        <f t="shared" si="26"/>
        <v/>
      </c>
      <c r="AE50" s="5" t="str">
        <f t="shared" si="27"/>
        <v/>
      </c>
      <c r="AF50" s="5" t="str">
        <f t="shared" si="28"/>
        <v/>
      </c>
      <c r="AG50" s="5" t="str">
        <f>IF(F50="女",data_kyogisha!A42,"")</f>
        <v/>
      </c>
      <c r="AH50" s="1">
        <f t="shared" si="14"/>
        <v>0</v>
      </c>
      <c r="AI50" s="1" t="str">
        <f t="shared" si="29"/>
        <v/>
      </c>
      <c r="AJ50" s="1">
        <f t="shared" si="15"/>
        <v>0</v>
      </c>
      <c r="AK50" s="1" t="str">
        <f t="shared" si="30"/>
        <v/>
      </c>
      <c r="AL50" s="1">
        <f t="shared" si="18"/>
        <v>0</v>
      </c>
      <c r="AM50" s="1" t="str">
        <f t="shared" si="31"/>
        <v/>
      </c>
      <c r="AN50" s="1">
        <f t="shared" si="17"/>
        <v>0</v>
      </c>
      <c r="AO50" s="1" t="str">
        <f t="shared" si="32"/>
        <v/>
      </c>
    </row>
    <row r="51" spans="1:41">
      <c r="A51" s="36">
        <v>42</v>
      </c>
      <c r="B51" s="60"/>
      <c r="C51" s="60"/>
      <c r="D51" s="60"/>
      <c r="E51" s="217"/>
      <c r="F51" s="60"/>
      <c r="G51" s="61"/>
      <c r="H51" s="62"/>
      <c r="I51" s="193"/>
      <c r="J51" s="62"/>
      <c r="K51" s="193"/>
      <c r="L51" s="62"/>
      <c r="M51" s="234"/>
      <c r="N51" s="63"/>
      <c r="O51" s="63"/>
      <c r="S51" s="72" t="str">
        <f>IF(種目情報!A44="","",種目情報!A44)</f>
        <v/>
      </c>
      <c r="T51" s="73" t="str">
        <f>IF(種目情報!E44="","",種目情報!E44)</f>
        <v/>
      </c>
      <c r="V51" s="5" t="str">
        <f t="shared" si="19"/>
        <v/>
      </c>
      <c r="W51" s="5" t="str">
        <f t="shared" si="20"/>
        <v/>
      </c>
      <c r="X51" s="5" t="str">
        <f t="shared" si="21"/>
        <v/>
      </c>
      <c r="Y51" s="5" t="str">
        <f t="shared" si="22"/>
        <v/>
      </c>
      <c r="Z51" s="5" t="str">
        <f t="shared" si="23"/>
        <v/>
      </c>
      <c r="AA51" s="10" t="str">
        <f>IF(F51="男",data_kyogisha!A43,"")</f>
        <v/>
      </c>
      <c r="AB51" s="5" t="str">
        <f t="shared" si="24"/>
        <v/>
      </c>
      <c r="AC51" s="5" t="str">
        <f t="shared" si="25"/>
        <v/>
      </c>
      <c r="AD51" s="5" t="str">
        <f t="shared" si="26"/>
        <v/>
      </c>
      <c r="AE51" s="5" t="str">
        <f t="shared" si="27"/>
        <v/>
      </c>
      <c r="AF51" s="5" t="str">
        <f t="shared" si="28"/>
        <v/>
      </c>
      <c r="AG51" s="5" t="str">
        <f>IF(F51="女",data_kyogisha!A43,"")</f>
        <v/>
      </c>
      <c r="AH51" s="1">
        <f t="shared" si="14"/>
        <v>0</v>
      </c>
      <c r="AI51" s="1" t="str">
        <f t="shared" si="29"/>
        <v/>
      </c>
      <c r="AJ51" s="1">
        <f t="shared" si="15"/>
        <v>0</v>
      </c>
      <c r="AK51" s="1" t="str">
        <f t="shared" si="30"/>
        <v/>
      </c>
      <c r="AL51" s="1">
        <f t="shared" si="18"/>
        <v>0</v>
      </c>
      <c r="AM51" s="1" t="str">
        <f t="shared" si="31"/>
        <v/>
      </c>
      <c r="AN51" s="1">
        <f t="shared" si="17"/>
        <v>0</v>
      </c>
      <c r="AO51" s="1" t="str">
        <f t="shared" si="32"/>
        <v/>
      </c>
    </row>
    <row r="52" spans="1:41">
      <c r="A52" s="36">
        <v>43</v>
      </c>
      <c r="B52" s="60"/>
      <c r="C52" s="60"/>
      <c r="D52" s="60"/>
      <c r="E52" s="217"/>
      <c r="F52" s="60"/>
      <c r="G52" s="61"/>
      <c r="H52" s="62"/>
      <c r="I52" s="193"/>
      <c r="J52" s="62"/>
      <c r="K52" s="193"/>
      <c r="L52" s="62"/>
      <c r="M52" s="234"/>
      <c r="N52" s="63"/>
      <c r="O52" s="63"/>
      <c r="S52" s="72" t="str">
        <f>IF(種目情報!A45="","",種目情報!A45)</f>
        <v/>
      </c>
      <c r="T52" s="73" t="str">
        <f>IF(種目情報!E45="","",種目情報!E45)</f>
        <v/>
      </c>
      <c r="V52" s="5" t="str">
        <f t="shared" si="19"/>
        <v/>
      </c>
      <c r="W52" s="5" t="str">
        <f t="shared" si="20"/>
        <v/>
      </c>
      <c r="X52" s="5" t="str">
        <f t="shared" si="21"/>
        <v/>
      </c>
      <c r="Y52" s="5" t="str">
        <f t="shared" si="22"/>
        <v/>
      </c>
      <c r="Z52" s="5" t="str">
        <f t="shared" si="23"/>
        <v/>
      </c>
      <c r="AA52" s="10" t="str">
        <f>IF(F52="男",data_kyogisha!A44,"")</f>
        <v/>
      </c>
      <c r="AB52" s="5" t="str">
        <f t="shared" si="24"/>
        <v/>
      </c>
      <c r="AC52" s="5" t="str">
        <f t="shared" si="25"/>
        <v/>
      </c>
      <c r="AD52" s="5" t="str">
        <f t="shared" si="26"/>
        <v/>
      </c>
      <c r="AE52" s="5" t="str">
        <f t="shared" si="27"/>
        <v/>
      </c>
      <c r="AF52" s="5" t="str">
        <f t="shared" si="28"/>
        <v/>
      </c>
      <c r="AG52" s="5" t="str">
        <f>IF(F52="女",data_kyogisha!A44,"")</f>
        <v/>
      </c>
      <c r="AH52" s="1">
        <f t="shared" si="14"/>
        <v>0</v>
      </c>
      <c r="AI52" s="1" t="str">
        <f t="shared" si="29"/>
        <v/>
      </c>
      <c r="AJ52" s="1">
        <f t="shared" si="15"/>
        <v>0</v>
      </c>
      <c r="AK52" s="1" t="str">
        <f t="shared" si="30"/>
        <v/>
      </c>
      <c r="AL52" s="1">
        <f t="shared" si="18"/>
        <v>0</v>
      </c>
      <c r="AM52" s="1" t="str">
        <f t="shared" si="31"/>
        <v/>
      </c>
      <c r="AN52" s="1">
        <f t="shared" si="17"/>
        <v>0</v>
      </c>
      <c r="AO52" s="1" t="str">
        <f t="shared" si="32"/>
        <v/>
      </c>
    </row>
    <row r="53" spans="1:41">
      <c r="A53" s="36">
        <v>44</v>
      </c>
      <c r="B53" s="60"/>
      <c r="C53" s="60"/>
      <c r="D53" s="60"/>
      <c r="E53" s="217"/>
      <c r="F53" s="60"/>
      <c r="G53" s="61"/>
      <c r="H53" s="62"/>
      <c r="I53" s="193"/>
      <c r="J53" s="62"/>
      <c r="K53" s="193"/>
      <c r="L53" s="62"/>
      <c r="M53" s="234"/>
      <c r="N53" s="63"/>
      <c r="O53" s="63"/>
      <c r="S53" s="72" t="str">
        <f>IF(種目情報!A46="","",種目情報!A46)</f>
        <v/>
      </c>
      <c r="T53" s="73" t="str">
        <f>IF(種目情報!E46="","",種目情報!E46)</f>
        <v/>
      </c>
      <c r="V53" s="5" t="str">
        <f t="shared" si="19"/>
        <v/>
      </c>
      <c r="W53" s="5" t="str">
        <f t="shared" si="20"/>
        <v/>
      </c>
      <c r="X53" s="5" t="str">
        <f t="shared" si="21"/>
        <v/>
      </c>
      <c r="Y53" s="5" t="str">
        <f t="shared" si="22"/>
        <v/>
      </c>
      <c r="Z53" s="5" t="str">
        <f t="shared" si="23"/>
        <v/>
      </c>
      <c r="AA53" s="10" t="str">
        <f>IF(F53="男",data_kyogisha!A45,"")</f>
        <v/>
      </c>
      <c r="AB53" s="5" t="str">
        <f t="shared" si="24"/>
        <v/>
      </c>
      <c r="AC53" s="5" t="str">
        <f t="shared" si="25"/>
        <v/>
      </c>
      <c r="AD53" s="5" t="str">
        <f t="shared" si="26"/>
        <v/>
      </c>
      <c r="AE53" s="5" t="str">
        <f t="shared" si="27"/>
        <v/>
      </c>
      <c r="AF53" s="5" t="str">
        <f t="shared" si="28"/>
        <v/>
      </c>
      <c r="AG53" s="5" t="str">
        <f>IF(F53="女",data_kyogisha!A45,"")</f>
        <v/>
      </c>
      <c r="AH53" s="1">
        <f t="shared" si="14"/>
        <v>0</v>
      </c>
      <c r="AI53" s="1" t="str">
        <f t="shared" si="29"/>
        <v/>
      </c>
      <c r="AJ53" s="1">
        <f t="shared" si="15"/>
        <v>0</v>
      </c>
      <c r="AK53" s="1" t="str">
        <f t="shared" si="30"/>
        <v/>
      </c>
      <c r="AL53" s="1">
        <f t="shared" si="18"/>
        <v>0</v>
      </c>
      <c r="AM53" s="1" t="str">
        <f t="shared" si="31"/>
        <v/>
      </c>
      <c r="AN53" s="1">
        <f t="shared" si="17"/>
        <v>0</v>
      </c>
      <c r="AO53" s="1" t="str">
        <f t="shared" si="32"/>
        <v/>
      </c>
    </row>
    <row r="54" spans="1:41">
      <c r="A54" s="36">
        <v>45</v>
      </c>
      <c r="B54" s="60"/>
      <c r="C54" s="60"/>
      <c r="D54" s="60"/>
      <c r="E54" s="217"/>
      <c r="F54" s="60"/>
      <c r="G54" s="61"/>
      <c r="H54" s="62"/>
      <c r="I54" s="193"/>
      <c r="J54" s="62"/>
      <c r="K54" s="193"/>
      <c r="L54" s="62"/>
      <c r="M54" s="234"/>
      <c r="N54" s="63"/>
      <c r="O54" s="63"/>
      <c r="S54" s="72" t="str">
        <f>IF(種目情報!A47="","",種目情報!A47)</f>
        <v/>
      </c>
      <c r="T54" s="73" t="str">
        <f>IF(種目情報!E47="","",種目情報!E47)</f>
        <v/>
      </c>
      <c r="V54" s="5" t="str">
        <f t="shared" si="19"/>
        <v/>
      </c>
      <c r="W54" s="5" t="str">
        <f t="shared" si="20"/>
        <v/>
      </c>
      <c r="X54" s="5" t="str">
        <f t="shared" si="21"/>
        <v/>
      </c>
      <c r="Y54" s="5" t="str">
        <f t="shared" si="22"/>
        <v/>
      </c>
      <c r="Z54" s="5" t="str">
        <f t="shared" si="23"/>
        <v/>
      </c>
      <c r="AA54" s="10" t="str">
        <f>IF(F54="男",data_kyogisha!A46,"")</f>
        <v/>
      </c>
      <c r="AB54" s="5" t="str">
        <f t="shared" si="24"/>
        <v/>
      </c>
      <c r="AC54" s="5" t="str">
        <f t="shared" si="25"/>
        <v/>
      </c>
      <c r="AD54" s="5" t="str">
        <f t="shared" si="26"/>
        <v/>
      </c>
      <c r="AE54" s="5" t="str">
        <f t="shared" si="27"/>
        <v/>
      </c>
      <c r="AF54" s="5" t="str">
        <f t="shared" si="28"/>
        <v/>
      </c>
      <c r="AG54" s="5" t="str">
        <f>IF(F54="女",data_kyogisha!A46,"")</f>
        <v/>
      </c>
      <c r="AH54" s="1">
        <f t="shared" si="14"/>
        <v>0</v>
      </c>
      <c r="AI54" s="1" t="str">
        <f t="shared" si="29"/>
        <v/>
      </c>
      <c r="AJ54" s="1">
        <f t="shared" si="15"/>
        <v>0</v>
      </c>
      <c r="AK54" s="1" t="str">
        <f t="shared" si="30"/>
        <v/>
      </c>
      <c r="AL54" s="1">
        <f t="shared" si="18"/>
        <v>0</v>
      </c>
      <c r="AM54" s="1" t="str">
        <f t="shared" si="31"/>
        <v/>
      </c>
      <c r="AN54" s="1">
        <f t="shared" si="17"/>
        <v>0</v>
      </c>
      <c r="AO54" s="1" t="str">
        <f t="shared" si="32"/>
        <v/>
      </c>
    </row>
    <row r="55" spans="1:41">
      <c r="A55" s="36">
        <v>46</v>
      </c>
      <c r="B55" s="60"/>
      <c r="C55" s="60"/>
      <c r="D55" s="60"/>
      <c r="E55" s="217"/>
      <c r="F55" s="60"/>
      <c r="G55" s="61"/>
      <c r="H55" s="62"/>
      <c r="I55" s="193"/>
      <c r="J55" s="62"/>
      <c r="K55" s="193"/>
      <c r="L55" s="62"/>
      <c r="M55" s="234"/>
      <c r="N55" s="63"/>
      <c r="O55" s="63"/>
      <c r="S55" s="72" t="str">
        <f>IF(種目情報!A48="","",種目情報!A48)</f>
        <v/>
      </c>
      <c r="T55" s="73" t="str">
        <f>IF(種目情報!E48="","",種目情報!E48)</f>
        <v/>
      </c>
      <c r="V55" s="5" t="str">
        <f t="shared" si="19"/>
        <v/>
      </c>
      <c r="W55" s="5" t="str">
        <f t="shared" si="20"/>
        <v/>
      </c>
      <c r="X55" s="5" t="str">
        <f t="shared" si="21"/>
        <v/>
      </c>
      <c r="Y55" s="5" t="str">
        <f t="shared" si="22"/>
        <v/>
      </c>
      <c r="Z55" s="5" t="str">
        <f t="shared" si="23"/>
        <v/>
      </c>
      <c r="AA55" s="10" t="str">
        <f>IF(F55="男",data_kyogisha!A47,"")</f>
        <v/>
      </c>
      <c r="AB55" s="5" t="str">
        <f t="shared" si="24"/>
        <v/>
      </c>
      <c r="AC55" s="5" t="str">
        <f t="shared" si="25"/>
        <v/>
      </c>
      <c r="AD55" s="5" t="str">
        <f t="shared" si="26"/>
        <v/>
      </c>
      <c r="AE55" s="5" t="str">
        <f t="shared" si="27"/>
        <v/>
      </c>
      <c r="AF55" s="5" t="str">
        <f t="shared" si="28"/>
        <v/>
      </c>
      <c r="AG55" s="5" t="str">
        <f>IF(F55="女",data_kyogisha!A47,"")</f>
        <v/>
      </c>
      <c r="AH55" s="1">
        <f t="shared" si="14"/>
        <v>0</v>
      </c>
      <c r="AI55" s="1" t="str">
        <f t="shared" si="29"/>
        <v/>
      </c>
      <c r="AJ55" s="1">
        <f t="shared" si="15"/>
        <v>0</v>
      </c>
      <c r="AK55" s="1" t="str">
        <f t="shared" si="30"/>
        <v/>
      </c>
      <c r="AL55" s="1">
        <f t="shared" si="18"/>
        <v>0</v>
      </c>
      <c r="AM55" s="1" t="str">
        <f t="shared" si="31"/>
        <v/>
      </c>
      <c r="AN55" s="1">
        <f t="shared" si="17"/>
        <v>0</v>
      </c>
      <c r="AO55" s="1" t="str">
        <f t="shared" si="32"/>
        <v/>
      </c>
    </row>
    <row r="56" spans="1:41">
      <c r="A56" s="36">
        <v>47</v>
      </c>
      <c r="B56" s="60"/>
      <c r="C56" s="60"/>
      <c r="D56" s="60"/>
      <c r="E56" s="217"/>
      <c r="F56" s="60"/>
      <c r="G56" s="61"/>
      <c r="H56" s="62"/>
      <c r="I56" s="193"/>
      <c r="J56" s="62"/>
      <c r="K56" s="193"/>
      <c r="L56" s="62"/>
      <c r="M56" s="234"/>
      <c r="N56" s="63"/>
      <c r="O56" s="63"/>
      <c r="S56" s="72" t="str">
        <f>IF(種目情報!A49="","",種目情報!A49)</f>
        <v/>
      </c>
      <c r="T56" s="73" t="str">
        <f>IF(種目情報!E49="","",種目情報!E49)</f>
        <v/>
      </c>
      <c r="V56" s="5" t="str">
        <f t="shared" si="19"/>
        <v/>
      </c>
      <c r="W56" s="5" t="str">
        <f t="shared" si="20"/>
        <v/>
      </c>
      <c r="X56" s="5" t="str">
        <f t="shared" si="21"/>
        <v/>
      </c>
      <c r="Y56" s="5" t="str">
        <f t="shared" si="22"/>
        <v/>
      </c>
      <c r="Z56" s="5" t="str">
        <f t="shared" si="23"/>
        <v/>
      </c>
      <c r="AA56" s="10" t="str">
        <f>IF(F56="男",data_kyogisha!A48,"")</f>
        <v/>
      </c>
      <c r="AB56" s="5" t="str">
        <f t="shared" si="24"/>
        <v/>
      </c>
      <c r="AC56" s="5" t="str">
        <f t="shared" si="25"/>
        <v/>
      </c>
      <c r="AD56" s="5" t="str">
        <f t="shared" si="26"/>
        <v/>
      </c>
      <c r="AE56" s="5" t="str">
        <f t="shared" si="27"/>
        <v/>
      </c>
      <c r="AF56" s="5" t="str">
        <f t="shared" si="28"/>
        <v/>
      </c>
      <c r="AG56" s="5" t="str">
        <f>IF(F56="女",data_kyogisha!A48,"")</f>
        <v/>
      </c>
      <c r="AH56" s="1">
        <f t="shared" si="14"/>
        <v>0</v>
      </c>
      <c r="AI56" s="1" t="str">
        <f t="shared" si="29"/>
        <v/>
      </c>
      <c r="AJ56" s="1">
        <f t="shared" si="15"/>
        <v>0</v>
      </c>
      <c r="AK56" s="1" t="str">
        <f t="shared" si="30"/>
        <v/>
      </c>
      <c r="AL56" s="1">
        <f t="shared" si="18"/>
        <v>0</v>
      </c>
      <c r="AM56" s="1" t="str">
        <f t="shared" si="31"/>
        <v/>
      </c>
      <c r="AN56" s="1">
        <f t="shared" si="17"/>
        <v>0</v>
      </c>
      <c r="AO56" s="1" t="str">
        <f t="shared" si="32"/>
        <v/>
      </c>
    </row>
    <row r="57" spans="1:41">
      <c r="A57" s="36">
        <v>48</v>
      </c>
      <c r="B57" s="60"/>
      <c r="C57" s="60"/>
      <c r="D57" s="60"/>
      <c r="E57" s="217"/>
      <c r="F57" s="60"/>
      <c r="G57" s="61"/>
      <c r="H57" s="62"/>
      <c r="I57" s="193"/>
      <c r="J57" s="62"/>
      <c r="K57" s="193"/>
      <c r="L57" s="62"/>
      <c r="M57" s="234"/>
      <c r="N57" s="63"/>
      <c r="O57" s="63"/>
      <c r="S57" s="72" t="str">
        <f>IF(種目情報!A50="","",種目情報!A50)</f>
        <v/>
      </c>
      <c r="T57" s="73" t="str">
        <f>IF(種目情報!E50="","",種目情報!E50)</f>
        <v/>
      </c>
      <c r="V57" s="5" t="str">
        <f t="shared" si="19"/>
        <v/>
      </c>
      <c r="W57" s="5" t="str">
        <f t="shared" si="20"/>
        <v/>
      </c>
      <c r="X57" s="5" t="str">
        <f t="shared" si="21"/>
        <v/>
      </c>
      <c r="Y57" s="5" t="str">
        <f t="shared" si="22"/>
        <v/>
      </c>
      <c r="Z57" s="5" t="str">
        <f t="shared" si="23"/>
        <v/>
      </c>
      <c r="AA57" s="10" t="str">
        <f>IF(F57="男",data_kyogisha!A49,"")</f>
        <v/>
      </c>
      <c r="AB57" s="5" t="str">
        <f t="shared" si="24"/>
        <v/>
      </c>
      <c r="AC57" s="5" t="str">
        <f t="shared" si="25"/>
        <v/>
      </c>
      <c r="AD57" s="5" t="str">
        <f t="shared" si="26"/>
        <v/>
      </c>
      <c r="AE57" s="5" t="str">
        <f t="shared" si="27"/>
        <v/>
      </c>
      <c r="AF57" s="5" t="str">
        <f t="shared" si="28"/>
        <v/>
      </c>
      <c r="AG57" s="5" t="str">
        <f>IF(F57="女",data_kyogisha!A49,"")</f>
        <v/>
      </c>
      <c r="AH57" s="1">
        <f t="shared" si="14"/>
        <v>0</v>
      </c>
      <c r="AI57" s="1" t="str">
        <f t="shared" si="29"/>
        <v/>
      </c>
      <c r="AJ57" s="1">
        <f t="shared" si="15"/>
        <v>0</v>
      </c>
      <c r="AK57" s="1" t="str">
        <f t="shared" si="30"/>
        <v/>
      </c>
      <c r="AL57" s="1">
        <f t="shared" si="18"/>
        <v>0</v>
      </c>
      <c r="AM57" s="1" t="str">
        <f t="shared" si="31"/>
        <v/>
      </c>
      <c r="AN57" s="1">
        <f t="shared" si="17"/>
        <v>0</v>
      </c>
      <c r="AO57" s="1" t="str">
        <f t="shared" si="32"/>
        <v/>
      </c>
    </row>
    <row r="58" spans="1:41">
      <c r="A58" s="36">
        <v>49</v>
      </c>
      <c r="B58" s="60"/>
      <c r="C58" s="60"/>
      <c r="D58" s="60"/>
      <c r="E58" s="217"/>
      <c r="F58" s="60"/>
      <c r="G58" s="61"/>
      <c r="H58" s="62"/>
      <c r="I58" s="193"/>
      <c r="J58" s="62"/>
      <c r="K58" s="193"/>
      <c r="L58" s="62"/>
      <c r="M58" s="234"/>
      <c r="N58" s="63"/>
      <c r="O58" s="63"/>
      <c r="S58" s="72" t="str">
        <f>IF(種目情報!A51="","",種目情報!A51)</f>
        <v/>
      </c>
      <c r="T58" s="73" t="str">
        <f>IF(種目情報!E51="","",種目情報!E51)</f>
        <v/>
      </c>
      <c r="V58" s="5" t="str">
        <f t="shared" si="19"/>
        <v/>
      </c>
      <c r="W58" s="5" t="str">
        <f t="shared" si="20"/>
        <v/>
      </c>
      <c r="X58" s="5" t="str">
        <f t="shared" si="21"/>
        <v/>
      </c>
      <c r="Y58" s="5" t="str">
        <f t="shared" si="22"/>
        <v/>
      </c>
      <c r="Z58" s="5" t="str">
        <f t="shared" si="23"/>
        <v/>
      </c>
      <c r="AA58" s="10" t="str">
        <f>IF(F58="男",data_kyogisha!A50,"")</f>
        <v/>
      </c>
      <c r="AB58" s="5" t="str">
        <f t="shared" si="24"/>
        <v/>
      </c>
      <c r="AC58" s="5" t="str">
        <f t="shared" si="25"/>
        <v/>
      </c>
      <c r="AD58" s="5" t="str">
        <f t="shared" si="26"/>
        <v/>
      </c>
      <c r="AE58" s="5" t="str">
        <f t="shared" si="27"/>
        <v/>
      </c>
      <c r="AF58" s="5" t="str">
        <f t="shared" si="28"/>
        <v/>
      </c>
      <c r="AG58" s="5" t="str">
        <f>IF(F58="女",data_kyogisha!A50,"")</f>
        <v/>
      </c>
      <c r="AH58" s="1">
        <f t="shared" si="14"/>
        <v>0</v>
      </c>
      <c r="AI58" s="1" t="str">
        <f t="shared" si="29"/>
        <v/>
      </c>
      <c r="AJ58" s="1">
        <f t="shared" si="15"/>
        <v>0</v>
      </c>
      <c r="AK58" s="1" t="str">
        <f t="shared" si="30"/>
        <v/>
      </c>
      <c r="AL58" s="1">
        <f t="shared" si="18"/>
        <v>0</v>
      </c>
      <c r="AM58" s="1" t="str">
        <f t="shared" si="31"/>
        <v/>
      </c>
      <c r="AN58" s="1">
        <f t="shared" si="17"/>
        <v>0</v>
      </c>
      <c r="AO58" s="1" t="str">
        <f t="shared" si="32"/>
        <v/>
      </c>
    </row>
    <row r="59" spans="1:41">
      <c r="A59" s="36">
        <v>50</v>
      </c>
      <c r="B59" s="60"/>
      <c r="C59" s="60"/>
      <c r="D59" s="60"/>
      <c r="E59" s="217"/>
      <c r="F59" s="60"/>
      <c r="G59" s="61"/>
      <c r="H59" s="62"/>
      <c r="I59" s="193"/>
      <c r="J59" s="62"/>
      <c r="K59" s="193"/>
      <c r="L59" s="62"/>
      <c r="M59" s="234"/>
      <c r="N59" s="63"/>
      <c r="O59" s="63"/>
      <c r="S59" s="72" t="str">
        <f>IF(種目情報!A52="","",種目情報!A52)</f>
        <v/>
      </c>
      <c r="T59" s="73" t="str">
        <f>IF(種目情報!E52="","",種目情報!E52)</f>
        <v/>
      </c>
      <c r="V59" s="5" t="str">
        <f t="shared" si="19"/>
        <v/>
      </c>
      <c r="W59" s="5" t="str">
        <f t="shared" si="20"/>
        <v/>
      </c>
      <c r="X59" s="5" t="str">
        <f t="shared" si="21"/>
        <v/>
      </c>
      <c r="Y59" s="5" t="str">
        <f t="shared" si="22"/>
        <v/>
      </c>
      <c r="Z59" s="5" t="str">
        <f t="shared" si="23"/>
        <v/>
      </c>
      <c r="AA59" s="10" t="str">
        <f>IF(F59="男",data_kyogisha!A51,"")</f>
        <v/>
      </c>
      <c r="AB59" s="5" t="str">
        <f t="shared" si="24"/>
        <v/>
      </c>
      <c r="AC59" s="5" t="str">
        <f t="shared" si="25"/>
        <v/>
      </c>
      <c r="AD59" s="5" t="str">
        <f t="shared" si="26"/>
        <v/>
      </c>
      <c r="AE59" s="5" t="str">
        <f t="shared" si="27"/>
        <v/>
      </c>
      <c r="AF59" s="5" t="str">
        <f t="shared" si="28"/>
        <v/>
      </c>
      <c r="AG59" s="5" t="str">
        <f>IF(F59="女",data_kyogisha!A51,"")</f>
        <v/>
      </c>
      <c r="AH59" s="1">
        <f t="shared" si="14"/>
        <v>0</v>
      </c>
      <c r="AI59" s="1" t="str">
        <f t="shared" si="29"/>
        <v/>
      </c>
      <c r="AJ59" s="1">
        <f t="shared" si="15"/>
        <v>0</v>
      </c>
      <c r="AK59" s="1" t="str">
        <f t="shared" si="30"/>
        <v/>
      </c>
      <c r="AL59" s="1">
        <f t="shared" si="18"/>
        <v>0</v>
      </c>
      <c r="AM59" s="1" t="str">
        <f t="shared" si="31"/>
        <v/>
      </c>
      <c r="AN59" s="1">
        <f t="shared" si="17"/>
        <v>0</v>
      </c>
      <c r="AO59" s="1" t="str">
        <f t="shared" si="32"/>
        <v/>
      </c>
    </row>
    <row r="60" spans="1:41">
      <c r="A60" s="36">
        <v>51</v>
      </c>
      <c r="B60" s="60"/>
      <c r="C60" s="60"/>
      <c r="D60" s="60"/>
      <c r="E60" s="217"/>
      <c r="F60" s="60"/>
      <c r="G60" s="61"/>
      <c r="H60" s="62"/>
      <c r="I60" s="193"/>
      <c r="J60" s="62"/>
      <c r="K60" s="193"/>
      <c r="L60" s="62"/>
      <c r="M60" s="234"/>
      <c r="N60" s="63"/>
      <c r="O60" s="63"/>
      <c r="S60" s="72" t="str">
        <f>IF(種目情報!A53="","",種目情報!A53)</f>
        <v/>
      </c>
      <c r="T60" s="73" t="str">
        <f>IF(種目情報!E53="","",種目情報!E53)</f>
        <v/>
      </c>
      <c r="V60" s="5" t="str">
        <f t="shared" si="19"/>
        <v/>
      </c>
      <c r="W60" s="5" t="str">
        <f t="shared" si="20"/>
        <v/>
      </c>
      <c r="X60" s="5" t="str">
        <f t="shared" si="21"/>
        <v/>
      </c>
      <c r="Y60" s="5" t="str">
        <f t="shared" si="22"/>
        <v/>
      </c>
      <c r="Z60" s="5" t="str">
        <f t="shared" si="23"/>
        <v/>
      </c>
      <c r="AA60" s="10" t="str">
        <f>IF(F60="男",data_kyogisha!A52,"")</f>
        <v/>
      </c>
      <c r="AB60" s="5" t="str">
        <f t="shared" si="24"/>
        <v/>
      </c>
      <c r="AC60" s="5" t="str">
        <f t="shared" si="25"/>
        <v/>
      </c>
      <c r="AD60" s="5" t="str">
        <f t="shared" si="26"/>
        <v/>
      </c>
      <c r="AE60" s="5" t="str">
        <f t="shared" si="27"/>
        <v/>
      </c>
      <c r="AF60" s="5" t="str">
        <f t="shared" si="28"/>
        <v/>
      </c>
      <c r="AG60" s="5" t="str">
        <f>IF(F60="女",data_kyogisha!A52,"")</f>
        <v/>
      </c>
      <c r="AH60" s="1">
        <f t="shared" si="14"/>
        <v>0</v>
      </c>
      <c r="AI60" s="1" t="str">
        <f t="shared" si="29"/>
        <v/>
      </c>
      <c r="AJ60" s="1">
        <f t="shared" si="15"/>
        <v>0</v>
      </c>
      <c r="AK60" s="1" t="str">
        <f t="shared" si="30"/>
        <v/>
      </c>
      <c r="AL60" s="1">
        <f t="shared" si="18"/>
        <v>0</v>
      </c>
      <c r="AM60" s="1" t="str">
        <f t="shared" si="31"/>
        <v/>
      </c>
      <c r="AN60" s="1">
        <f t="shared" si="17"/>
        <v>0</v>
      </c>
      <c r="AO60" s="1" t="str">
        <f t="shared" si="32"/>
        <v/>
      </c>
    </row>
    <row r="61" spans="1:41">
      <c r="A61" s="36">
        <v>52</v>
      </c>
      <c r="B61" s="60"/>
      <c r="C61" s="60"/>
      <c r="D61" s="60"/>
      <c r="E61" s="217"/>
      <c r="F61" s="60"/>
      <c r="G61" s="61"/>
      <c r="H61" s="62"/>
      <c r="I61" s="193"/>
      <c r="J61" s="62"/>
      <c r="K61" s="193"/>
      <c r="L61" s="62"/>
      <c r="M61" s="234"/>
      <c r="N61" s="63"/>
      <c r="O61" s="63"/>
      <c r="S61" s="72" t="str">
        <f>IF(種目情報!A54="","",種目情報!A54)</f>
        <v/>
      </c>
      <c r="T61" s="73" t="str">
        <f>IF(種目情報!E54="","",種目情報!E54)</f>
        <v/>
      </c>
      <c r="V61" s="5" t="str">
        <f t="shared" si="19"/>
        <v/>
      </c>
      <c r="W61" s="5" t="str">
        <f t="shared" si="20"/>
        <v/>
      </c>
      <c r="X61" s="5" t="str">
        <f t="shared" si="21"/>
        <v/>
      </c>
      <c r="Y61" s="5" t="str">
        <f t="shared" si="22"/>
        <v/>
      </c>
      <c r="Z61" s="5" t="str">
        <f t="shared" si="23"/>
        <v/>
      </c>
      <c r="AA61" s="10" t="str">
        <f>IF(F61="男",data_kyogisha!A53,"")</f>
        <v/>
      </c>
      <c r="AB61" s="5" t="str">
        <f t="shared" si="24"/>
        <v/>
      </c>
      <c r="AC61" s="5" t="str">
        <f t="shared" si="25"/>
        <v/>
      </c>
      <c r="AD61" s="5" t="str">
        <f t="shared" si="26"/>
        <v/>
      </c>
      <c r="AE61" s="5" t="str">
        <f t="shared" si="27"/>
        <v/>
      </c>
      <c r="AF61" s="5" t="str">
        <f t="shared" si="28"/>
        <v/>
      </c>
      <c r="AG61" s="5" t="str">
        <f>IF(F61="女",data_kyogisha!A53,"")</f>
        <v/>
      </c>
      <c r="AH61" s="1">
        <f t="shared" si="14"/>
        <v>0</v>
      </c>
      <c r="AI61" s="1" t="str">
        <f t="shared" si="29"/>
        <v/>
      </c>
      <c r="AJ61" s="1">
        <f t="shared" si="15"/>
        <v>0</v>
      </c>
      <c r="AK61" s="1" t="str">
        <f t="shared" si="30"/>
        <v/>
      </c>
      <c r="AL61" s="1">
        <f t="shared" si="18"/>
        <v>0</v>
      </c>
      <c r="AM61" s="1" t="str">
        <f t="shared" si="31"/>
        <v/>
      </c>
      <c r="AN61" s="1">
        <f t="shared" si="17"/>
        <v>0</v>
      </c>
      <c r="AO61" s="1" t="str">
        <f t="shared" si="32"/>
        <v/>
      </c>
    </row>
    <row r="62" spans="1:41">
      <c r="A62" s="36">
        <v>53</v>
      </c>
      <c r="B62" s="60"/>
      <c r="C62" s="60"/>
      <c r="D62" s="60"/>
      <c r="E62" s="217"/>
      <c r="F62" s="60"/>
      <c r="G62" s="61"/>
      <c r="H62" s="62"/>
      <c r="I62" s="193"/>
      <c r="J62" s="62"/>
      <c r="K62" s="193"/>
      <c r="L62" s="62"/>
      <c r="M62" s="234"/>
      <c r="N62" s="63"/>
      <c r="O62" s="63"/>
      <c r="S62" s="72" t="str">
        <f>IF(種目情報!A55="","",種目情報!A55)</f>
        <v/>
      </c>
      <c r="T62" s="73" t="str">
        <f>IF(種目情報!E55="","",種目情報!E55)</f>
        <v/>
      </c>
      <c r="V62" s="5" t="str">
        <f t="shared" si="19"/>
        <v/>
      </c>
      <c r="W62" s="5" t="str">
        <f t="shared" si="20"/>
        <v/>
      </c>
      <c r="X62" s="5" t="str">
        <f t="shared" si="21"/>
        <v/>
      </c>
      <c r="Y62" s="5" t="str">
        <f t="shared" si="22"/>
        <v/>
      </c>
      <c r="Z62" s="5" t="str">
        <f t="shared" si="23"/>
        <v/>
      </c>
      <c r="AA62" s="10" t="str">
        <f>IF(F62="男",data_kyogisha!A54,"")</f>
        <v/>
      </c>
      <c r="AB62" s="5" t="str">
        <f t="shared" si="24"/>
        <v/>
      </c>
      <c r="AC62" s="5" t="str">
        <f t="shared" si="25"/>
        <v/>
      </c>
      <c r="AD62" s="5" t="str">
        <f t="shared" si="26"/>
        <v/>
      </c>
      <c r="AE62" s="5" t="str">
        <f t="shared" si="27"/>
        <v/>
      </c>
      <c r="AF62" s="5" t="str">
        <f t="shared" si="28"/>
        <v/>
      </c>
      <c r="AG62" s="5" t="str">
        <f>IF(F62="女",data_kyogisha!A54,"")</f>
        <v/>
      </c>
      <c r="AH62" s="1">
        <f t="shared" si="14"/>
        <v>0</v>
      </c>
      <c r="AI62" s="1" t="str">
        <f t="shared" si="29"/>
        <v/>
      </c>
      <c r="AJ62" s="1">
        <f t="shared" si="15"/>
        <v>0</v>
      </c>
      <c r="AK62" s="1" t="str">
        <f t="shared" si="30"/>
        <v/>
      </c>
      <c r="AL62" s="1">
        <f t="shared" si="18"/>
        <v>0</v>
      </c>
      <c r="AM62" s="1" t="str">
        <f t="shared" si="31"/>
        <v/>
      </c>
      <c r="AN62" s="1">
        <f t="shared" si="17"/>
        <v>0</v>
      </c>
      <c r="AO62" s="1" t="str">
        <f t="shared" si="32"/>
        <v/>
      </c>
    </row>
    <row r="63" spans="1:41">
      <c r="A63" s="36">
        <v>54</v>
      </c>
      <c r="B63" s="60"/>
      <c r="C63" s="60"/>
      <c r="D63" s="60"/>
      <c r="E63" s="217"/>
      <c r="F63" s="60"/>
      <c r="G63" s="61"/>
      <c r="H63" s="62"/>
      <c r="I63" s="193"/>
      <c r="J63" s="62"/>
      <c r="K63" s="193"/>
      <c r="L63" s="62"/>
      <c r="M63" s="234"/>
      <c r="N63" s="63"/>
      <c r="O63" s="63"/>
      <c r="S63" s="72" t="str">
        <f>IF(種目情報!A56="","",種目情報!A56)</f>
        <v/>
      </c>
      <c r="T63" s="73" t="str">
        <f>IF(種目情報!E56="","",種目情報!E56)</f>
        <v/>
      </c>
      <c r="V63" s="5" t="str">
        <f t="shared" si="19"/>
        <v/>
      </c>
      <c r="W63" s="5" t="str">
        <f t="shared" si="20"/>
        <v/>
      </c>
      <c r="X63" s="5" t="str">
        <f t="shared" si="21"/>
        <v/>
      </c>
      <c r="Y63" s="5" t="str">
        <f t="shared" si="22"/>
        <v/>
      </c>
      <c r="Z63" s="5" t="str">
        <f t="shared" si="23"/>
        <v/>
      </c>
      <c r="AA63" s="10" t="str">
        <f>IF(F63="男",data_kyogisha!A55,"")</f>
        <v/>
      </c>
      <c r="AB63" s="5" t="str">
        <f t="shared" si="24"/>
        <v/>
      </c>
      <c r="AC63" s="5" t="str">
        <f t="shared" si="25"/>
        <v/>
      </c>
      <c r="AD63" s="5" t="str">
        <f t="shared" si="26"/>
        <v/>
      </c>
      <c r="AE63" s="5" t="str">
        <f t="shared" si="27"/>
        <v/>
      </c>
      <c r="AF63" s="5" t="str">
        <f t="shared" si="28"/>
        <v/>
      </c>
      <c r="AG63" s="5" t="str">
        <f>IF(F63="女",data_kyogisha!A55,"")</f>
        <v/>
      </c>
      <c r="AH63" s="1">
        <f t="shared" si="14"/>
        <v>0</v>
      </c>
      <c r="AI63" s="1" t="str">
        <f t="shared" si="29"/>
        <v/>
      </c>
      <c r="AJ63" s="1">
        <f t="shared" si="15"/>
        <v>0</v>
      </c>
      <c r="AK63" s="1" t="str">
        <f t="shared" si="30"/>
        <v/>
      </c>
      <c r="AL63" s="1">
        <f t="shared" si="18"/>
        <v>0</v>
      </c>
      <c r="AM63" s="1" t="str">
        <f t="shared" si="31"/>
        <v/>
      </c>
      <c r="AN63" s="1">
        <f t="shared" si="17"/>
        <v>0</v>
      </c>
      <c r="AO63" s="1" t="str">
        <f t="shared" si="32"/>
        <v/>
      </c>
    </row>
    <row r="64" spans="1:41">
      <c r="A64" s="36">
        <v>55</v>
      </c>
      <c r="B64" s="60"/>
      <c r="C64" s="60"/>
      <c r="D64" s="60"/>
      <c r="E64" s="217"/>
      <c r="F64" s="60"/>
      <c r="G64" s="61"/>
      <c r="H64" s="62"/>
      <c r="I64" s="193"/>
      <c r="J64" s="62"/>
      <c r="K64" s="193"/>
      <c r="L64" s="62"/>
      <c r="M64" s="234"/>
      <c r="N64" s="63"/>
      <c r="O64" s="63"/>
      <c r="S64" s="72" t="str">
        <f>IF(種目情報!A57="","",種目情報!A57)</f>
        <v/>
      </c>
      <c r="T64" s="73" t="str">
        <f>IF(種目情報!E57="","",種目情報!E57)</f>
        <v/>
      </c>
      <c r="V64" s="5" t="str">
        <f t="shared" si="19"/>
        <v/>
      </c>
      <c r="W64" s="5" t="str">
        <f t="shared" si="20"/>
        <v/>
      </c>
      <c r="X64" s="5" t="str">
        <f t="shared" si="21"/>
        <v/>
      </c>
      <c r="Y64" s="5" t="str">
        <f t="shared" si="22"/>
        <v/>
      </c>
      <c r="Z64" s="5" t="str">
        <f t="shared" si="23"/>
        <v/>
      </c>
      <c r="AA64" s="10" t="str">
        <f>IF(F64="男",data_kyogisha!A56,"")</f>
        <v/>
      </c>
      <c r="AB64" s="5" t="str">
        <f t="shared" si="24"/>
        <v/>
      </c>
      <c r="AC64" s="5" t="str">
        <f t="shared" si="25"/>
        <v/>
      </c>
      <c r="AD64" s="5" t="str">
        <f t="shared" si="26"/>
        <v/>
      </c>
      <c r="AE64" s="5" t="str">
        <f t="shared" si="27"/>
        <v/>
      </c>
      <c r="AF64" s="5" t="str">
        <f t="shared" si="28"/>
        <v/>
      </c>
      <c r="AG64" s="5" t="str">
        <f>IF(F64="女",data_kyogisha!A56,"")</f>
        <v/>
      </c>
      <c r="AH64" s="1">
        <f t="shared" si="14"/>
        <v>0</v>
      </c>
      <c r="AI64" s="1" t="str">
        <f t="shared" si="29"/>
        <v/>
      </c>
      <c r="AJ64" s="1">
        <f t="shared" si="15"/>
        <v>0</v>
      </c>
      <c r="AK64" s="1" t="str">
        <f t="shared" si="30"/>
        <v/>
      </c>
      <c r="AL64" s="1">
        <f t="shared" si="18"/>
        <v>0</v>
      </c>
      <c r="AM64" s="1" t="str">
        <f t="shared" si="31"/>
        <v/>
      </c>
      <c r="AN64" s="1">
        <f t="shared" si="17"/>
        <v>0</v>
      </c>
      <c r="AO64" s="1" t="str">
        <f t="shared" si="32"/>
        <v/>
      </c>
    </row>
    <row r="65" spans="1:41">
      <c r="A65" s="36">
        <v>56</v>
      </c>
      <c r="B65" s="60"/>
      <c r="C65" s="60"/>
      <c r="D65" s="60"/>
      <c r="E65" s="217"/>
      <c r="F65" s="60"/>
      <c r="G65" s="61"/>
      <c r="H65" s="62"/>
      <c r="I65" s="193"/>
      <c r="J65" s="62"/>
      <c r="K65" s="193"/>
      <c r="L65" s="62"/>
      <c r="M65" s="234"/>
      <c r="N65" s="63"/>
      <c r="O65" s="63"/>
      <c r="S65" s="72" t="str">
        <f>IF(種目情報!A58="","",種目情報!A58)</f>
        <v/>
      </c>
      <c r="T65" s="73" t="str">
        <f>IF(種目情報!E58="","",種目情報!E58)</f>
        <v/>
      </c>
      <c r="V65" s="5" t="str">
        <f t="shared" si="19"/>
        <v/>
      </c>
      <c r="W65" s="5" t="str">
        <f t="shared" si="20"/>
        <v/>
      </c>
      <c r="X65" s="5" t="str">
        <f t="shared" si="21"/>
        <v/>
      </c>
      <c r="Y65" s="5" t="str">
        <f t="shared" si="22"/>
        <v/>
      </c>
      <c r="Z65" s="5" t="str">
        <f t="shared" si="23"/>
        <v/>
      </c>
      <c r="AA65" s="10" t="str">
        <f>IF(F65="男",data_kyogisha!A57,"")</f>
        <v/>
      </c>
      <c r="AB65" s="5" t="str">
        <f t="shared" si="24"/>
        <v/>
      </c>
      <c r="AC65" s="5" t="str">
        <f t="shared" si="25"/>
        <v/>
      </c>
      <c r="AD65" s="5" t="str">
        <f t="shared" si="26"/>
        <v/>
      </c>
      <c r="AE65" s="5" t="str">
        <f t="shared" si="27"/>
        <v/>
      </c>
      <c r="AF65" s="5" t="str">
        <f t="shared" si="28"/>
        <v/>
      </c>
      <c r="AG65" s="5" t="str">
        <f>IF(F65="女",data_kyogisha!A57,"")</f>
        <v/>
      </c>
      <c r="AH65" s="1">
        <f t="shared" si="14"/>
        <v>0</v>
      </c>
      <c r="AI65" s="1" t="str">
        <f t="shared" si="29"/>
        <v/>
      </c>
      <c r="AJ65" s="1">
        <f t="shared" si="15"/>
        <v>0</v>
      </c>
      <c r="AK65" s="1" t="str">
        <f t="shared" si="30"/>
        <v/>
      </c>
      <c r="AL65" s="1">
        <f t="shared" si="18"/>
        <v>0</v>
      </c>
      <c r="AM65" s="1" t="str">
        <f t="shared" si="31"/>
        <v/>
      </c>
      <c r="AN65" s="1">
        <f t="shared" si="17"/>
        <v>0</v>
      </c>
      <c r="AO65" s="1" t="str">
        <f t="shared" si="32"/>
        <v/>
      </c>
    </row>
    <row r="66" spans="1:41">
      <c r="A66" s="36">
        <v>57</v>
      </c>
      <c r="B66" s="60"/>
      <c r="C66" s="60"/>
      <c r="D66" s="60"/>
      <c r="E66" s="217"/>
      <c r="F66" s="60"/>
      <c r="G66" s="61"/>
      <c r="H66" s="62"/>
      <c r="I66" s="193"/>
      <c r="J66" s="62"/>
      <c r="K66" s="193"/>
      <c r="L66" s="62"/>
      <c r="M66" s="234"/>
      <c r="N66" s="63"/>
      <c r="O66" s="63"/>
      <c r="S66" s="72" t="str">
        <f>IF(種目情報!A59="","",種目情報!A59)</f>
        <v/>
      </c>
      <c r="T66" s="73" t="str">
        <f>IF(種目情報!E59="","",種目情報!E59)</f>
        <v/>
      </c>
      <c r="V66" s="5" t="str">
        <f t="shared" si="19"/>
        <v/>
      </c>
      <c r="W66" s="5" t="str">
        <f t="shared" si="20"/>
        <v/>
      </c>
      <c r="X66" s="5" t="str">
        <f t="shared" si="21"/>
        <v/>
      </c>
      <c r="Y66" s="5" t="str">
        <f t="shared" si="22"/>
        <v/>
      </c>
      <c r="Z66" s="5" t="str">
        <f t="shared" si="23"/>
        <v/>
      </c>
      <c r="AA66" s="10" t="str">
        <f>IF(F66="男",data_kyogisha!A58,"")</f>
        <v/>
      </c>
      <c r="AB66" s="5" t="str">
        <f t="shared" si="24"/>
        <v/>
      </c>
      <c r="AC66" s="5" t="str">
        <f t="shared" si="25"/>
        <v/>
      </c>
      <c r="AD66" s="5" t="str">
        <f t="shared" si="26"/>
        <v/>
      </c>
      <c r="AE66" s="5" t="str">
        <f t="shared" si="27"/>
        <v/>
      </c>
      <c r="AF66" s="5" t="str">
        <f t="shared" si="28"/>
        <v/>
      </c>
      <c r="AG66" s="5" t="str">
        <f>IF(F66="女",data_kyogisha!A58,"")</f>
        <v/>
      </c>
      <c r="AH66" s="1">
        <f t="shared" si="14"/>
        <v>0</v>
      </c>
      <c r="AI66" s="1" t="str">
        <f t="shared" si="29"/>
        <v/>
      </c>
      <c r="AJ66" s="1">
        <f t="shared" si="15"/>
        <v>0</v>
      </c>
      <c r="AK66" s="1" t="str">
        <f t="shared" si="30"/>
        <v/>
      </c>
      <c r="AL66" s="1">
        <f t="shared" si="18"/>
        <v>0</v>
      </c>
      <c r="AM66" s="1" t="str">
        <f t="shared" si="31"/>
        <v/>
      </c>
      <c r="AN66" s="1">
        <f t="shared" si="17"/>
        <v>0</v>
      </c>
      <c r="AO66" s="1" t="str">
        <f t="shared" si="32"/>
        <v/>
      </c>
    </row>
    <row r="67" spans="1:41">
      <c r="A67" s="36">
        <v>58</v>
      </c>
      <c r="B67" s="60"/>
      <c r="C67" s="60"/>
      <c r="D67" s="60"/>
      <c r="E67" s="217"/>
      <c r="F67" s="60"/>
      <c r="G67" s="61"/>
      <c r="H67" s="62"/>
      <c r="I67" s="193"/>
      <c r="J67" s="62"/>
      <c r="K67" s="193"/>
      <c r="L67" s="62"/>
      <c r="M67" s="234"/>
      <c r="N67" s="63"/>
      <c r="O67" s="63"/>
      <c r="S67" s="72" t="str">
        <f>IF(種目情報!A60="","",種目情報!A60)</f>
        <v/>
      </c>
      <c r="T67" s="73" t="str">
        <f>IF(種目情報!E60="","",種目情報!E60)</f>
        <v/>
      </c>
      <c r="V67" s="5" t="str">
        <f t="shared" si="19"/>
        <v/>
      </c>
      <c r="W67" s="5" t="str">
        <f t="shared" si="20"/>
        <v/>
      </c>
      <c r="X67" s="5" t="str">
        <f t="shared" si="21"/>
        <v/>
      </c>
      <c r="Y67" s="5" t="str">
        <f t="shared" si="22"/>
        <v/>
      </c>
      <c r="Z67" s="5" t="str">
        <f t="shared" si="23"/>
        <v/>
      </c>
      <c r="AA67" s="10" t="str">
        <f>IF(F67="男",data_kyogisha!A59,"")</f>
        <v/>
      </c>
      <c r="AB67" s="5" t="str">
        <f t="shared" si="24"/>
        <v/>
      </c>
      <c r="AC67" s="5" t="str">
        <f t="shared" si="25"/>
        <v/>
      </c>
      <c r="AD67" s="5" t="str">
        <f t="shared" si="26"/>
        <v/>
      </c>
      <c r="AE67" s="5" t="str">
        <f t="shared" si="27"/>
        <v/>
      </c>
      <c r="AF67" s="5" t="str">
        <f t="shared" si="28"/>
        <v/>
      </c>
      <c r="AG67" s="5" t="str">
        <f>IF(F67="女",data_kyogisha!A59,"")</f>
        <v/>
      </c>
      <c r="AH67" s="1">
        <f t="shared" si="14"/>
        <v>0</v>
      </c>
      <c r="AI67" s="1" t="str">
        <f t="shared" si="29"/>
        <v/>
      </c>
      <c r="AJ67" s="1">
        <f t="shared" si="15"/>
        <v>0</v>
      </c>
      <c r="AK67" s="1" t="str">
        <f t="shared" si="30"/>
        <v/>
      </c>
      <c r="AL67" s="1">
        <f t="shared" si="18"/>
        <v>0</v>
      </c>
      <c r="AM67" s="1" t="str">
        <f t="shared" si="31"/>
        <v/>
      </c>
      <c r="AN67" s="1">
        <f t="shared" si="17"/>
        <v>0</v>
      </c>
      <c r="AO67" s="1" t="str">
        <f t="shared" si="32"/>
        <v/>
      </c>
    </row>
    <row r="68" spans="1:41">
      <c r="A68" s="36">
        <v>59</v>
      </c>
      <c r="B68" s="60"/>
      <c r="C68" s="60"/>
      <c r="D68" s="60"/>
      <c r="E68" s="217"/>
      <c r="F68" s="60"/>
      <c r="G68" s="61"/>
      <c r="H68" s="62"/>
      <c r="I68" s="193"/>
      <c r="J68" s="62"/>
      <c r="K68" s="193"/>
      <c r="L68" s="62"/>
      <c r="M68" s="234"/>
      <c r="N68" s="63"/>
      <c r="O68" s="63"/>
      <c r="S68" s="72" t="str">
        <f>IF(種目情報!A61="","",種目情報!A61)</f>
        <v/>
      </c>
      <c r="T68" s="73" t="str">
        <f>IF(種目情報!E61="","",種目情報!E61)</f>
        <v/>
      </c>
      <c r="V68" s="5" t="str">
        <f t="shared" si="19"/>
        <v/>
      </c>
      <c r="W68" s="5" t="str">
        <f t="shared" si="20"/>
        <v/>
      </c>
      <c r="X68" s="5" t="str">
        <f t="shared" si="21"/>
        <v/>
      </c>
      <c r="Y68" s="5" t="str">
        <f t="shared" si="22"/>
        <v/>
      </c>
      <c r="Z68" s="5" t="str">
        <f t="shared" si="23"/>
        <v/>
      </c>
      <c r="AA68" s="10" t="str">
        <f>IF(F68="男",data_kyogisha!A60,"")</f>
        <v/>
      </c>
      <c r="AB68" s="5" t="str">
        <f t="shared" si="24"/>
        <v/>
      </c>
      <c r="AC68" s="5" t="str">
        <f t="shared" si="25"/>
        <v/>
      </c>
      <c r="AD68" s="5" t="str">
        <f t="shared" si="26"/>
        <v/>
      </c>
      <c r="AE68" s="5" t="str">
        <f t="shared" si="27"/>
        <v/>
      </c>
      <c r="AF68" s="5" t="str">
        <f t="shared" si="28"/>
        <v/>
      </c>
      <c r="AG68" s="5" t="str">
        <f>IF(F68="女",data_kyogisha!A60,"")</f>
        <v/>
      </c>
      <c r="AH68" s="1">
        <f t="shared" si="14"/>
        <v>0</v>
      </c>
      <c r="AI68" s="1" t="str">
        <f t="shared" si="29"/>
        <v/>
      </c>
      <c r="AJ68" s="1">
        <f t="shared" si="15"/>
        <v>0</v>
      </c>
      <c r="AK68" s="1" t="str">
        <f t="shared" si="30"/>
        <v/>
      </c>
      <c r="AL68" s="1">
        <f t="shared" si="18"/>
        <v>0</v>
      </c>
      <c r="AM68" s="1" t="str">
        <f t="shared" si="31"/>
        <v/>
      </c>
      <c r="AN68" s="1">
        <f t="shared" si="17"/>
        <v>0</v>
      </c>
      <c r="AO68" s="1" t="str">
        <f t="shared" si="32"/>
        <v/>
      </c>
    </row>
    <row r="69" spans="1:41">
      <c r="A69" s="36">
        <v>60</v>
      </c>
      <c r="B69" s="60"/>
      <c r="C69" s="60"/>
      <c r="D69" s="60"/>
      <c r="E69" s="217"/>
      <c r="F69" s="60"/>
      <c r="G69" s="61"/>
      <c r="H69" s="62"/>
      <c r="I69" s="193"/>
      <c r="J69" s="62"/>
      <c r="K69" s="193"/>
      <c r="L69" s="62"/>
      <c r="M69" s="234"/>
      <c r="N69" s="63"/>
      <c r="O69" s="63"/>
      <c r="S69" s="72" t="str">
        <f>IF(種目情報!A62="","",種目情報!A62)</f>
        <v/>
      </c>
      <c r="T69" s="73" t="str">
        <f>IF(種目情報!E62="","",種目情報!E62)</f>
        <v/>
      </c>
      <c r="V69" s="5" t="str">
        <f t="shared" si="19"/>
        <v/>
      </c>
      <c r="W69" s="5" t="str">
        <f t="shared" si="20"/>
        <v/>
      </c>
      <c r="X69" s="5" t="str">
        <f t="shared" si="21"/>
        <v/>
      </c>
      <c r="Y69" s="5" t="str">
        <f t="shared" si="22"/>
        <v/>
      </c>
      <c r="Z69" s="5" t="str">
        <f t="shared" si="23"/>
        <v/>
      </c>
      <c r="AA69" s="10" t="str">
        <f>IF(F69="男",data_kyogisha!A61,"")</f>
        <v/>
      </c>
      <c r="AB69" s="5" t="str">
        <f t="shared" si="24"/>
        <v/>
      </c>
      <c r="AC69" s="5" t="str">
        <f t="shared" si="25"/>
        <v/>
      </c>
      <c r="AD69" s="5" t="str">
        <f t="shared" si="26"/>
        <v/>
      </c>
      <c r="AE69" s="5" t="str">
        <f t="shared" si="27"/>
        <v/>
      </c>
      <c r="AF69" s="5" t="str">
        <f t="shared" si="28"/>
        <v/>
      </c>
      <c r="AG69" s="5" t="str">
        <f>IF(F69="女",data_kyogisha!A61,"")</f>
        <v/>
      </c>
      <c r="AH69" s="1">
        <f t="shared" si="14"/>
        <v>0</v>
      </c>
      <c r="AI69" s="1" t="str">
        <f t="shared" si="29"/>
        <v/>
      </c>
      <c r="AJ69" s="1">
        <f t="shared" si="15"/>
        <v>0</v>
      </c>
      <c r="AK69" s="1" t="str">
        <f t="shared" si="30"/>
        <v/>
      </c>
      <c r="AL69" s="1">
        <f t="shared" si="18"/>
        <v>0</v>
      </c>
      <c r="AM69" s="1" t="str">
        <f t="shared" si="31"/>
        <v/>
      </c>
      <c r="AN69" s="1">
        <f t="shared" si="17"/>
        <v>0</v>
      </c>
      <c r="AO69" s="1" t="str">
        <f t="shared" si="32"/>
        <v/>
      </c>
    </row>
    <row r="70" spans="1:41">
      <c r="A70" s="36">
        <v>61</v>
      </c>
      <c r="B70" s="60"/>
      <c r="C70" s="60"/>
      <c r="D70" s="60"/>
      <c r="E70" s="217"/>
      <c r="F70" s="60"/>
      <c r="G70" s="61"/>
      <c r="H70" s="62"/>
      <c r="I70" s="193"/>
      <c r="J70" s="62"/>
      <c r="K70" s="193"/>
      <c r="L70" s="62"/>
      <c r="M70" s="234"/>
      <c r="N70" s="63"/>
      <c r="O70" s="63"/>
      <c r="S70" s="72" t="str">
        <f>IF(種目情報!A63="","",種目情報!A63)</f>
        <v/>
      </c>
      <c r="T70" s="73" t="str">
        <f>IF(種目情報!E63="","",種目情報!E63)</f>
        <v/>
      </c>
      <c r="V70" s="5" t="str">
        <f t="shared" si="19"/>
        <v/>
      </c>
      <c r="W70" s="5" t="str">
        <f t="shared" si="20"/>
        <v/>
      </c>
      <c r="X70" s="5" t="str">
        <f t="shared" si="21"/>
        <v/>
      </c>
      <c r="Y70" s="5" t="str">
        <f t="shared" si="22"/>
        <v/>
      </c>
      <c r="Z70" s="5" t="str">
        <f t="shared" si="23"/>
        <v/>
      </c>
      <c r="AA70" s="10" t="str">
        <f>IF(F70="男",data_kyogisha!A62,"")</f>
        <v/>
      </c>
      <c r="AB70" s="5" t="str">
        <f t="shared" si="24"/>
        <v/>
      </c>
      <c r="AC70" s="5" t="str">
        <f t="shared" si="25"/>
        <v/>
      </c>
      <c r="AD70" s="5" t="str">
        <f t="shared" si="26"/>
        <v/>
      </c>
      <c r="AE70" s="5" t="str">
        <f t="shared" si="27"/>
        <v/>
      </c>
      <c r="AF70" s="5" t="str">
        <f t="shared" si="28"/>
        <v/>
      </c>
      <c r="AG70" s="5" t="str">
        <f>IF(F70="女",data_kyogisha!A62,"")</f>
        <v/>
      </c>
      <c r="AH70" s="1">
        <f t="shared" si="14"/>
        <v>0</v>
      </c>
      <c r="AI70" s="1" t="str">
        <f t="shared" si="29"/>
        <v/>
      </c>
      <c r="AJ70" s="1">
        <f t="shared" si="15"/>
        <v>0</v>
      </c>
      <c r="AK70" s="1" t="str">
        <f t="shared" si="30"/>
        <v/>
      </c>
      <c r="AL70" s="1">
        <f t="shared" si="18"/>
        <v>0</v>
      </c>
      <c r="AM70" s="1" t="str">
        <f t="shared" si="31"/>
        <v/>
      </c>
      <c r="AN70" s="1">
        <f t="shared" si="17"/>
        <v>0</v>
      </c>
      <c r="AO70" s="1" t="str">
        <f t="shared" si="32"/>
        <v/>
      </c>
    </row>
    <row r="71" spans="1:41">
      <c r="A71" s="36">
        <v>62</v>
      </c>
      <c r="B71" s="60"/>
      <c r="C71" s="60"/>
      <c r="D71" s="60"/>
      <c r="E71" s="217"/>
      <c r="F71" s="60"/>
      <c r="G71" s="61"/>
      <c r="H71" s="62"/>
      <c r="I71" s="193"/>
      <c r="J71" s="62"/>
      <c r="K71" s="193"/>
      <c r="L71" s="62"/>
      <c r="M71" s="234"/>
      <c r="N71" s="63"/>
      <c r="O71" s="63"/>
      <c r="S71" s="72" t="str">
        <f>IF(種目情報!A64="","",種目情報!A64)</f>
        <v/>
      </c>
      <c r="T71" s="73" t="str">
        <f>IF(種目情報!E64="","",種目情報!E64)</f>
        <v/>
      </c>
      <c r="V71" s="5" t="str">
        <f t="shared" si="19"/>
        <v/>
      </c>
      <c r="W71" s="5" t="str">
        <f t="shared" si="20"/>
        <v/>
      </c>
      <c r="X71" s="5" t="str">
        <f t="shared" si="21"/>
        <v/>
      </c>
      <c r="Y71" s="5" t="str">
        <f t="shared" si="22"/>
        <v/>
      </c>
      <c r="Z71" s="5" t="str">
        <f t="shared" si="23"/>
        <v/>
      </c>
      <c r="AA71" s="10" t="str">
        <f>IF(F71="男",data_kyogisha!A63,"")</f>
        <v/>
      </c>
      <c r="AB71" s="5" t="str">
        <f t="shared" si="24"/>
        <v/>
      </c>
      <c r="AC71" s="5" t="str">
        <f t="shared" si="25"/>
        <v/>
      </c>
      <c r="AD71" s="5" t="str">
        <f t="shared" si="26"/>
        <v/>
      </c>
      <c r="AE71" s="5" t="str">
        <f t="shared" si="27"/>
        <v/>
      </c>
      <c r="AF71" s="5" t="str">
        <f t="shared" si="28"/>
        <v/>
      </c>
      <c r="AG71" s="5" t="str">
        <f>IF(F71="女",data_kyogisha!A63,"")</f>
        <v/>
      </c>
      <c r="AH71" s="1">
        <f t="shared" si="14"/>
        <v>0</v>
      </c>
      <c r="AI71" s="1" t="str">
        <f t="shared" si="29"/>
        <v/>
      </c>
      <c r="AJ71" s="1">
        <f t="shared" si="15"/>
        <v>0</v>
      </c>
      <c r="AK71" s="1" t="str">
        <f t="shared" si="30"/>
        <v/>
      </c>
      <c r="AL71" s="1">
        <f t="shared" si="18"/>
        <v>0</v>
      </c>
      <c r="AM71" s="1" t="str">
        <f t="shared" si="31"/>
        <v/>
      </c>
      <c r="AN71" s="1">
        <f t="shared" si="17"/>
        <v>0</v>
      </c>
      <c r="AO71" s="1" t="str">
        <f t="shared" si="32"/>
        <v/>
      </c>
    </row>
    <row r="72" spans="1:41">
      <c r="A72" s="36">
        <v>63</v>
      </c>
      <c r="B72" s="60"/>
      <c r="C72" s="60"/>
      <c r="D72" s="60"/>
      <c r="E72" s="217"/>
      <c r="F72" s="60"/>
      <c r="G72" s="61"/>
      <c r="H72" s="62"/>
      <c r="I72" s="193"/>
      <c r="J72" s="62"/>
      <c r="K72" s="193"/>
      <c r="L72" s="62"/>
      <c r="M72" s="234"/>
      <c r="N72" s="63"/>
      <c r="O72" s="63"/>
      <c r="S72" s="72" t="str">
        <f>IF(種目情報!A65="","",種目情報!A65)</f>
        <v/>
      </c>
      <c r="T72" s="73" t="str">
        <f>IF(種目情報!E65="","",種目情報!E65)</f>
        <v/>
      </c>
      <c r="V72" s="5" t="str">
        <f t="shared" si="19"/>
        <v/>
      </c>
      <c r="W72" s="5" t="str">
        <f t="shared" si="20"/>
        <v/>
      </c>
      <c r="X72" s="5" t="str">
        <f t="shared" si="21"/>
        <v/>
      </c>
      <c r="Y72" s="5" t="str">
        <f t="shared" si="22"/>
        <v/>
      </c>
      <c r="Z72" s="5" t="str">
        <f t="shared" si="23"/>
        <v/>
      </c>
      <c r="AA72" s="10" t="str">
        <f>IF(F72="男",data_kyogisha!A64,"")</f>
        <v/>
      </c>
      <c r="AB72" s="5" t="str">
        <f t="shared" si="24"/>
        <v/>
      </c>
      <c r="AC72" s="5" t="str">
        <f t="shared" si="25"/>
        <v/>
      </c>
      <c r="AD72" s="5" t="str">
        <f t="shared" si="26"/>
        <v/>
      </c>
      <c r="AE72" s="5" t="str">
        <f t="shared" si="27"/>
        <v/>
      </c>
      <c r="AF72" s="5" t="str">
        <f t="shared" si="28"/>
        <v/>
      </c>
      <c r="AG72" s="5" t="str">
        <f>IF(F72="女",data_kyogisha!A64,"")</f>
        <v/>
      </c>
      <c r="AH72" s="1">
        <f t="shared" si="14"/>
        <v>0</v>
      </c>
      <c r="AI72" s="1" t="str">
        <f t="shared" si="29"/>
        <v/>
      </c>
      <c r="AJ72" s="1">
        <f t="shared" si="15"/>
        <v>0</v>
      </c>
      <c r="AK72" s="1" t="str">
        <f t="shared" si="30"/>
        <v/>
      </c>
      <c r="AL72" s="1">
        <f t="shared" si="18"/>
        <v>0</v>
      </c>
      <c r="AM72" s="1" t="str">
        <f t="shared" si="31"/>
        <v/>
      </c>
      <c r="AN72" s="1">
        <f t="shared" si="17"/>
        <v>0</v>
      </c>
      <c r="AO72" s="1" t="str">
        <f t="shared" si="32"/>
        <v/>
      </c>
    </row>
    <row r="73" spans="1:41">
      <c r="A73" s="36">
        <v>64</v>
      </c>
      <c r="B73" s="60"/>
      <c r="C73" s="60"/>
      <c r="D73" s="60"/>
      <c r="E73" s="217"/>
      <c r="F73" s="60"/>
      <c r="G73" s="61"/>
      <c r="H73" s="62"/>
      <c r="I73" s="193"/>
      <c r="J73" s="62"/>
      <c r="K73" s="193"/>
      <c r="L73" s="62"/>
      <c r="M73" s="234"/>
      <c r="N73" s="63"/>
      <c r="O73" s="63"/>
      <c r="S73" s="72" t="str">
        <f>IF(種目情報!A66="","",種目情報!A66)</f>
        <v/>
      </c>
      <c r="T73" s="73" t="str">
        <f>IF(種目情報!E66="","",種目情報!E66)</f>
        <v/>
      </c>
      <c r="V73" s="5" t="str">
        <f t="shared" si="19"/>
        <v/>
      </c>
      <c r="W73" s="5" t="str">
        <f t="shared" si="20"/>
        <v/>
      </c>
      <c r="X73" s="5" t="str">
        <f t="shared" si="21"/>
        <v/>
      </c>
      <c r="Y73" s="5" t="str">
        <f t="shared" si="22"/>
        <v/>
      </c>
      <c r="Z73" s="5" t="str">
        <f t="shared" si="23"/>
        <v/>
      </c>
      <c r="AA73" s="10" t="str">
        <f>IF(F73="男",data_kyogisha!A65,"")</f>
        <v/>
      </c>
      <c r="AB73" s="5" t="str">
        <f t="shared" si="24"/>
        <v/>
      </c>
      <c r="AC73" s="5" t="str">
        <f t="shared" si="25"/>
        <v/>
      </c>
      <c r="AD73" s="5" t="str">
        <f t="shared" si="26"/>
        <v/>
      </c>
      <c r="AE73" s="5" t="str">
        <f t="shared" si="27"/>
        <v/>
      </c>
      <c r="AF73" s="5" t="str">
        <f t="shared" si="28"/>
        <v/>
      </c>
      <c r="AG73" s="5" t="str">
        <f>IF(F73="女",data_kyogisha!A65,"")</f>
        <v/>
      </c>
      <c r="AH73" s="1">
        <f t="shared" si="14"/>
        <v>0</v>
      </c>
      <c r="AI73" s="1" t="str">
        <f t="shared" si="29"/>
        <v/>
      </c>
      <c r="AJ73" s="1">
        <f t="shared" si="15"/>
        <v>0</v>
      </c>
      <c r="AK73" s="1" t="str">
        <f t="shared" si="30"/>
        <v/>
      </c>
      <c r="AL73" s="1">
        <f t="shared" si="18"/>
        <v>0</v>
      </c>
      <c r="AM73" s="1" t="str">
        <f t="shared" si="31"/>
        <v/>
      </c>
      <c r="AN73" s="1">
        <f t="shared" si="17"/>
        <v>0</v>
      </c>
      <c r="AO73" s="1" t="str">
        <f t="shared" si="32"/>
        <v/>
      </c>
    </row>
    <row r="74" spans="1:41">
      <c r="A74" s="36">
        <v>65</v>
      </c>
      <c r="B74" s="60"/>
      <c r="C74" s="60"/>
      <c r="D74" s="60"/>
      <c r="E74" s="217"/>
      <c r="F74" s="60"/>
      <c r="G74" s="61"/>
      <c r="H74" s="62"/>
      <c r="I74" s="193"/>
      <c r="J74" s="62"/>
      <c r="K74" s="193"/>
      <c r="L74" s="62"/>
      <c r="M74" s="234"/>
      <c r="N74" s="63"/>
      <c r="O74" s="63"/>
      <c r="S74" s="72" t="str">
        <f>IF(種目情報!A67="","",種目情報!A67)</f>
        <v/>
      </c>
      <c r="T74" s="73" t="str">
        <f>IF(種目情報!E67="","",種目情報!E67)</f>
        <v/>
      </c>
      <c r="V74" s="5" t="str">
        <f t="shared" si="19"/>
        <v/>
      </c>
      <c r="W74" s="5" t="str">
        <f t="shared" si="20"/>
        <v/>
      </c>
      <c r="X74" s="5" t="str">
        <f t="shared" si="21"/>
        <v/>
      </c>
      <c r="Y74" s="5" t="str">
        <f t="shared" si="22"/>
        <v/>
      </c>
      <c r="Z74" s="5" t="str">
        <f t="shared" si="23"/>
        <v/>
      </c>
      <c r="AA74" s="10" t="str">
        <f>IF(F74="男",data_kyogisha!A66,"")</f>
        <v/>
      </c>
      <c r="AB74" s="5" t="str">
        <f t="shared" ref="AB74:AB99" si="33">IF(F74="女",B74,"")</f>
        <v/>
      </c>
      <c r="AC74" s="5" t="str">
        <f t="shared" ref="AC74:AC99" si="34">IF(F74="女",C74,"")</f>
        <v/>
      </c>
      <c r="AD74" s="5" t="str">
        <f t="shared" si="26"/>
        <v/>
      </c>
      <c r="AE74" s="5" t="str">
        <f t="shared" ref="AE74:AE99" si="35">IF(F74="女",F74,"")</f>
        <v/>
      </c>
      <c r="AF74" s="5" t="str">
        <f t="shared" si="28"/>
        <v/>
      </c>
      <c r="AG74" s="5" t="str">
        <f>IF(F74="女",data_kyogisha!A66,"")</f>
        <v/>
      </c>
      <c r="AH74" s="1">
        <f t="shared" si="14"/>
        <v>0</v>
      </c>
      <c r="AI74" s="1" t="str">
        <f t="shared" ref="AI74:AI99" si="36">IF(AND(F74="男",N74="○"),AA74,"")</f>
        <v/>
      </c>
      <c r="AJ74" s="1">
        <f t="shared" si="15"/>
        <v>0</v>
      </c>
      <c r="AK74" s="1" t="str">
        <f t="shared" ref="AK74:AK99" si="37">IF(AND(F74="男",O74="○"),AA74,"")</f>
        <v/>
      </c>
      <c r="AL74" s="1">
        <f t="shared" si="18"/>
        <v>0</v>
      </c>
      <c r="AM74" s="1" t="str">
        <f t="shared" ref="AM74:AM99" si="38">IF(AND(F74="女",N74="○"),AG74,"")</f>
        <v/>
      </c>
      <c r="AN74" s="1">
        <f t="shared" si="17"/>
        <v>0</v>
      </c>
      <c r="AO74" s="1" t="str">
        <f t="shared" ref="AO74:AO99" si="39">IF(AND(F74="女",O74="○"),AG74,"")</f>
        <v/>
      </c>
    </row>
    <row r="75" spans="1:41">
      <c r="A75" s="36">
        <v>66</v>
      </c>
      <c r="B75" s="60"/>
      <c r="C75" s="60"/>
      <c r="D75" s="60"/>
      <c r="E75" s="217"/>
      <c r="F75" s="60"/>
      <c r="G75" s="61"/>
      <c r="H75" s="62"/>
      <c r="I75" s="193"/>
      <c r="J75" s="62"/>
      <c r="K75" s="193"/>
      <c r="L75" s="62"/>
      <c r="M75" s="234"/>
      <c r="N75" s="63"/>
      <c r="O75" s="63"/>
      <c r="S75" s="72" t="str">
        <f>IF(種目情報!A68="","",種目情報!A68)</f>
        <v/>
      </c>
      <c r="T75" s="73" t="str">
        <f>IF(種目情報!E68="","",種目情報!E68)</f>
        <v/>
      </c>
      <c r="V75" s="5" t="str">
        <f t="shared" ref="V75:V99" si="40">IF(F75="男",B75,"")</f>
        <v/>
      </c>
      <c r="W75" s="5" t="str">
        <f t="shared" ref="W75:W99" si="41">IF(F75="男",C75,"")</f>
        <v/>
      </c>
      <c r="X75" s="5" t="str">
        <f t="shared" ref="X75:X99" si="42">IF(F75="男",D75,"")</f>
        <v/>
      </c>
      <c r="Y75" s="5" t="str">
        <f t="shared" ref="Y75:Y99" si="43">IF(F75="男",F75,"")</f>
        <v/>
      </c>
      <c r="Z75" s="5" t="str">
        <f t="shared" ref="Z75:Z99" si="44">IF(F75="男",IF(G75="","",G75),"")</f>
        <v/>
      </c>
      <c r="AA75" s="10" t="str">
        <f>IF(F75="男",data_kyogisha!A67,"")</f>
        <v/>
      </c>
      <c r="AB75" s="5" t="str">
        <f t="shared" si="33"/>
        <v/>
      </c>
      <c r="AC75" s="5" t="str">
        <f t="shared" si="34"/>
        <v/>
      </c>
      <c r="AD75" s="5" t="str">
        <f t="shared" ref="AD75:AD99" si="45">IF(F75="女",D75,"")</f>
        <v/>
      </c>
      <c r="AE75" s="5" t="str">
        <f t="shared" si="35"/>
        <v/>
      </c>
      <c r="AF75" s="5" t="str">
        <f t="shared" ref="AF75:AF99" si="46">IF(F75="女",IF(G75="","",G75),"")</f>
        <v/>
      </c>
      <c r="AG75" s="5" t="str">
        <f>IF(F75="女",data_kyogisha!A67,"")</f>
        <v/>
      </c>
      <c r="AH75" s="1">
        <f t="shared" ref="AH75:AH99" si="47">IF(AND(F75="男",N75="○"),AH74+1,AH74)</f>
        <v>0</v>
      </c>
      <c r="AI75" s="1" t="str">
        <f t="shared" si="36"/>
        <v/>
      </c>
      <c r="AJ75" s="1">
        <f t="shared" si="15"/>
        <v>0</v>
      </c>
      <c r="AK75" s="1" t="str">
        <f t="shared" si="37"/>
        <v/>
      </c>
      <c r="AL75" s="1">
        <f t="shared" si="18"/>
        <v>0</v>
      </c>
      <c r="AM75" s="1" t="str">
        <f t="shared" si="38"/>
        <v/>
      </c>
      <c r="AN75" s="1">
        <f t="shared" si="17"/>
        <v>0</v>
      </c>
      <c r="AO75" s="1" t="str">
        <f t="shared" si="39"/>
        <v/>
      </c>
    </row>
    <row r="76" spans="1:41">
      <c r="A76" s="36">
        <v>67</v>
      </c>
      <c r="B76" s="60"/>
      <c r="C76" s="60"/>
      <c r="D76" s="60"/>
      <c r="E76" s="217"/>
      <c r="F76" s="60"/>
      <c r="G76" s="61"/>
      <c r="H76" s="62"/>
      <c r="I76" s="193"/>
      <c r="J76" s="62"/>
      <c r="K76" s="193"/>
      <c r="L76" s="62"/>
      <c r="M76" s="234"/>
      <c r="N76" s="63"/>
      <c r="O76" s="63"/>
      <c r="S76" s="72" t="str">
        <f>IF(種目情報!A69="","",種目情報!A69)</f>
        <v/>
      </c>
      <c r="T76" s="73" t="str">
        <f>IF(種目情報!E69="","",種目情報!E69)</f>
        <v/>
      </c>
      <c r="V76" s="5" t="str">
        <f t="shared" si="40"/>
        <v/>
      </c>
      <c r="W76" s="5" t="str">
        <f t="shared" si="41"/>
        <v/>
      </c>
      <c r="X76" s="5" t="str">
        <f t="shared" si="42"/>
        <v/>
      </c>
      <c r="Y76" s="5" t="str">
        <f t="shared" si="43"/>
        <v/>
      </c>
      <c r="Z76" s="5" t="str">
        <f t="shared" si="44"/>
        <v/>
      </c>
      <c r="AA76" s="10" t="str">
        <f>IF(F76="男",data_kyogisha!A68,"")</f>
        <v/>
      </c>
      <c r="AB76" s="5" t="str">
        <f t="shared" si="33"/>
        <v/>
      </c>
      <c r="AC76" s="5" t="str">
        <f t="shared" si="34"/>
        <v/>
      </c>
      <c r="AD76" s="5" t="str">
        <f t="shared" si="45"/>
        <v/>
      </c>
      <c r="AE76" s="5" t="str">
        <f t="shared" si="35"/>
        <v/>
      </c>
      <c r="AF76" s="5" t="str">
        <f t="shared" si="46"/>
        <v/>
      </c>
      <c r="AG76" s="5" t="str">
        <f>IF(F76="女",data_kyogisha!A68,"")</f>
        <v/>
      </c>
      <c r="AH76" s="1">
        <f t="shared" si="47"/>
        <v>0</v>
      </c>
      <c r="AI76" s="1" t="str">
        <f t="shared" si="36"/>
        <v/>
      </c>
      <c r="AJ76" s="1">
        <f t="shared" ref="AJ76:AJ99" si="48">IF(AND(F76="男",O76="○"),AJ75+1,AJ75)</f>
        <v>0</v>
      </c>
      <c r="AK76" s="1" t="str">
        <f t="shared" si="37"/>
        <v/>
      </c>
      <c r="AL76" s="1">
        <f t="shared" si="18"/>
        <v>0</v>
      </c>
      <c r="AM76" s="1" t="str">
        <f t="shared" si="38"/>
        <v/>
      </c>
      <c r="AN76" s="1">
        <f t="shared" ref="AN76:AN99" si="49">IF(AND(F76="女",O76="○"),AN75+1,AN75)</f>
        <v>0</v>
      </c>
      <c r="AO76" s="1" t="str">
        <f t="shared" si="39"/>
        <v/>
      </c>
    </row>
    <row r="77" spans="1:41">
      <c r="A77" s="36">
        <v>68</v>
      </c>
      <c r="B77" s="60"/>
      <c r="C77" s="60"/>
      <c r="D77" s="60"/>
      <c r="E77" s="217"/>
      <c r="F77" s="60"/>
      <c r="G77" s="61"/>
      <c r="H77" s="62"/>
      <c r="I77" s="193"/>
      <c r="J77" s="62"/>
      <c r="K77" s="193"/>
      <c r="L77" s="62"/>
      <c r="M77" s="234"/>
      <c r="N77" s="63"/>
      <c r="O77" s="63"/>
      <c r="S77" s="72" t="str">
        <f>IF(種目情報!A70="","",種目情報!A70)</f>
        <v/>
      </c>
      <c r="T77" s="73" t="str">
        <f>IF(種目情報!E70="","",種目情報!E70)</f>
        <v/>
      </c>
      <c r="V77" s="5" t="str">
        <f t="shared" si="40"/>
        <v/>
      </c>
      <c r="W77" s="5" t="str">
        <f t="shared" si="41"/>
        <v/>
      </c>
      <c r="X77" s="5" t="str">
        <f t="shared" si="42"/>
        <v/>
      </c>
      <c r="Y77" s="5" t="str">
        <f t="shared" si="43"/>
        <v/>
      </c>
      <c r="Z77" s="5" t="str">
        <f t="shared" si="44"/>
        <v/>
      </c>
      <c r="AA77" s="10" t="str">
        <f>IF(F77="男",data_kyogisha!A69,"")</f>
        <v/>
      </c>
      <c r="AB77" s="5" t="str">
        <f t="shared" si="33"/>
        <v/>
      </c>
      <c r="AC77" s="5" t="str">
        <f t="shared" si="34"/>
        <v/>
      </c>
      <c r="AD77" s="5" t="str">
        <f t="shared" si="45"/>
        <v/>
      </c>
      <c r="AE77" s="5" t="str">
        <f t="shared" si="35"/>
        <v/>
      </c>
      <c r="AF77" s="5" t="str">
        <f t="shared" si="46"/>
        <v/>
      </c>
      <c r="AG77" s="5" t="str">
        <f>IF(F77="女",data_kyogisha!A69,"")</f>
        <v/>
      </c>
      <c r="AH77" s="1">
        <f t="shared" si="47"/>
        <v>0</v>
      </c>
      <c r="AI77" s="1" t="str">
        <f t="shared" si="36"/>
        <v/>
      </c>
      <c r="AJ77" s="1">
        <f t="shared" si="48"/>
        <v>0</v>
      </c>
      <c r="AK77" s="1" t="str">
        <f t="shared" si="37"/>
        <v/>
      </c>
      <c r="AL77" s="1">
        <f t="shared" si="18"/>
        <v>0</v>
      </c>
      <c r="AM77" s="1" t="str">
        <f t="shared" si="38"/>
        <v/>
      </c>
      <c r="AN77" s="1">
        <f t="shared" si="49"/>
        <v>0</v>
      </c>
      <c r="AO77" s="1" t="str">
        <f t="shared" si="39"/>
        <v/>
      </c>
    </row>
    <row r="78" spans="1:41">
      <c r="A78" s="36">
        <v>69</v>
      </c>
      <c r="B78" s="60"/>
      <c r="C78" s="60"/>
      <c r="D78" s="60"/>
      <c r="E78" s="217"/>
      <c r="F78" s="60"/>
      <c r="G78" s="61"/>
      <c r="H78" s="62"/>
      <c r="I78" s="193"/>
      <c r="J78" s="62"/>
      <c r="K78" s="193"/>
      <c r="L78" s="62"/>
      <c r="M78" s="234"/>
      <c r="N78" s="63"/>
      <c r="O78" s="63"/>
      <c r="S78" s="72" t="str">
        <f>IF(種目情報!A71="","",種目情報!A71)</f>
        <v/>
      </c>
      <c r="T78" s="73" t="str">
        <f>IF(種目情報!E71="","",種目情報!E71)</f>
        <v/>
      </c>
      <c r="V78" s="5" t="str">
        <f t="shared" si="40"/>
        <v/>
      </c>
      <c r="W78" s="5" t="str">
        <f t="shared" si="41"/>
        <v/>
      </c>
      <c r="X78" s="5" t="str">
        <f t="shared" si="42"/>
        <v/>
      </c>
      <c r="Y78" s="5" t="str">
        <f t="shared" si="43"/>
        <v/>
      </c>
      <c r="Z78" s="5" t="str">
        <f t="shared" si="44"/>
        <v/>
      </c>
      <c r="AA78" s="10" t="str">
        <f>IF(F78="男",data_kyogisha!A70,"")</f>
        <v/>
      </c>
      <c r="AB78" s="5" t="str">
        <f t="shared" si="33"/>
        <v/>
      </c>
      <c r="AC78" s="5" t="str">
        <f t="shared" si="34"/>
        <v/>
      </c>
      <c r="AD78" s="5" t="str">
        <f t="shared" si="45"/>
        <v/>
      </c>
      <c r="AE78" s="5" t="str">
        <f t="shared" si="35"/>
        <v/>
      </c>
      <c r="AF78" s="5" t="str">
        <f t="shared" si="46"/>
        <v/>
      </c>
      <c r="AG78" s="5" t="str">
        <f>IF(F78="女",data_kyogisha!A70,"")</f>
        <v/>
      </c>
      <c r="AH78" s="1">
        <f t="shared" si="47"/>
        <v>0</v>
      </c>
      <c r="AI78" s="1" t="str">
        <f t="shared" si="36"/>
        <v/>
      </c>
      <c r="AJ78" s="1">
        <f t="shared" si="48"/>
        <v>0</v>
      </c>
      <c r="AK78" s="1" t="str">
        <f t="shared" si="37"/>
        <v/>
      </c>
      <c r="AL78" s="1">
        <f t="shared" si="18"/>
        <v>0</v>
      </c>
      <c r="AM78" s="1" t="str">
        <f t="shared" si="38"/>
        <v/>
      </c>
      <c r="AN78" s="1">
        <f t="shared" si="49"/>
        <v>0</v>
      </c>
      <c r="AO78" s="1" t="str">
        <f t="shared" si="39"/>
        <v/>
      </c>
    </row>
    <row r="79" spans="1:41">
      <c r="A79" s="36">
        <v>70</v>
      </c>
      <c r="B79" s="60"/>
      <c r="C79" s="60"/>
      <c r="D79" s="60"/>
      <c r="E79" s="217"/>
      <c r="F79" s="60"/>
      <c r="G79" s="61"/>
      <c r="H79" s="62"/>
      <c r="I79" s="193"/>
      <c r="J79" s="62"/>
      <c r="K79" s="193"/>
      <c r="L79" s="62"/>
      <c r="M79" s="234"/>
      <c r="N79" s="63"/>
      <c r="O79" s="63"/>
      <c r="S79" s="72" t="str">
        <f>IF(種目情報!A72="","",種目情報!A72)</f>
        <v/>
      </c>
      <c r="T79" s="73" t="str">
        <f>IF(種目情報!E72="","",種目情報!E72)</f>
        <v/>
      </c>
      <c r="V79" s="5" t="str">
        <f t="shared" si="40"/>
        <v/>
      </c>
      <c r="W79" s="5" t="str">
        <f t="shared" si="41"/>
        <v/>
      </c>
      <c r="X79" s="5" t="str">
        <f t="shared" si="42"/>
        <v/>
      </c>
      <c r="Y79" s="5" t="str">
        <f t="shared" si="43"/>
        <v/>
      </c>
      <c r="Z79" s="5" t="str">
        <f t="shared" si="44"/>
        <v/>
      </c>
      <c r="AA79" s="10" t="str">
        <f>IF(F79="男",data_kyogisha!A71,"")</f>
        <v/>
      </c>
      <c r="AB79" s="5" t="str">
        <f t="shared" si="33"/>
        <v/>
      </c>
      <c r="AC79" s="5" t="str">
        <f t="shared" si="34"/>
        <v/>
      </c>
      <c r="AD79" s="5" t="str">
        <f t="shared" si="45"/>
        <v/>
      </c>
      <c r="AE79" s="5" t="str">
        <f t="shared" si="35"/>
        <v/>
      </c>
      <c r="AF79" s="5" t="str">
        <f t="shared" si="46"/>
        <v/>
      </c>
      <c r="AG79" s="5" t="str">
        <f>IF(F79="女",data_kyogisha!A71,"")</f>
        <v/>
      </c>
      <c r="AH79" s="1">
        <f t="shared" si="47"/>
        <v>0</v>
      </c>
      <c r="AI79" s="1" t="str">
        <f t="shared" si="36"/>
        <v/>
      </c>
      <c r="AJ79" s="1">
        <f t="shared" si="48"/>
        <v>0</v>
      </c>
      <c r="AK79" s="1" t="str">
        <f t="shared" si="37"/>
        <v/>
      </c>
      <c r="AL79" s="1">
        <f t="shared" si="18"/>
        <v>0</v>
      </c>
      <c r="AM79" s="1" t="str">
        <f t="shared" si="38"/>
        <v/>
      </c>
      <c r="AN79" s="1">
        <f t="shared" si="49"/>
        <v>0</v>
      </c>
      <c r="AO79" s="1" t="str">
        <f t="shared" si="39"/>
        <v/>
      </c>
    </row>
    <row r="80" spans="1:41">
      <c r="A80" s="36">
        <v>71</v>
      </c>
      <c r="B80" s="60"/>
      <c r="C80" s="60"/>
      <c r="D80" s="60"/>
      <c r="E80" s="217"/>
      <c r="F80" s="60"/>
      <c r="G80" s="61"/>
      <c r="H80" s="62"/>
      <c r="I80" s="193"/>
      <c r="J80" s="62"/>
      <c r="K80" s="193"/>
      <c r="L80" s="62"/>
      <c r="M80" s="234"/>
      <c r="N80" s="63"/>
      <c r="O80" s="63"/>
      <c r="S80" s="72" t="str">
        <f>IF(種目情報!A73="","",種目情報!A73)</f>
        <v/>
      </c>
      <c r="T80" s="73" t="str">
        <f>IF(種目情報!E73="","",種目情報!E73)</f>
        <v/>
      </c>
      <c r="V80" s="5" t="str">
        <f t="shared" si="40"/>
        <v/>
      </c>
      <c r="W80" s="5" t="str">
        <f t="shared" si="41"/>
        <v/>
      </c>
      <c r="X80" s="5" t="str">
        <f t="shared" si="42"/>
        <v/>
      </c>
      <c r="Y80" s="5" t="str">
        <f t="shared" si="43"/>
        <v/>
      </c>
      <c r="Z80" s="5" t="str">
        <f t="shared" si="44"/>
        <v/>
      </c>
      <c r="AA80" s="10" t="str">
        <f>IF(F80="男",data_kyogisha!A72,"")</f>
        <v/>
      </c>
      <c r="AB80" s="5" t="str">
        <f t="shared" si="33"/>
        <v/>
      </c>
      <c r="AC80" s="5" t="str">
        <f t="shared" si="34"/>
        <v/>
      </c>
      <c r="AD80" s="5" t="str">
        <f t="shared" si="45"/>
        <v/>
      </c>
      <c r="AE80" s="5" t="str">
        <f t="shared" si="35"/>
        <v/>
      </c>
      <c r="AF80" s="5" t="str">
        <f t="shared" si="46"/>
        <v/>
      </c>
      <c r="AG80" s="5" t="str">
        <f>IF(F80="女",data_kyogisha!A72,"")</f>
        <v/>
      </c>
      <c r="AH80" s="1">
        <f t="shared" si="47"/>
        <v>0</v>
      </c>
      <c r="AI80" s="1" t="str">
        <f t="shared" si="36"/>
        <v/>
      </c>
      <c r="AJ80" s="1">
        <f t="shared" si="48"/>
        <v>0</v>
      </c>
      <c r="AK80" s="1" t="str">
        <f t="shared" si="37"/>
        <v/>
      </c>
      <c r="AL80" s="1">
        <f t="shared" si="18"/>
        <v>0</v>
      </c>
      <c r="AM80" s="1" t="str">
        <f t="shared" si="38"/>
        <v/>
      </c>
      <c r="AN80" s="1">
        <f t="shared" si="49"/>
        <v>0</v>
      </c>
      <c r="AO80" s="1" t="str">
        <f t="shared" si="39"/>
        <v/>
      </c>
    </row>
    <row r="81" spans="1:41">
      <c r="A81" s="36">
        <v>72</v>
      </c>
      <c r="B81" s="60"/>
      <c r="C81" s="60"/>
      <c r="D81" s="60"/>
      <c r="E81" s="217"/>
      <c r="F81" s="60"/>
      <c r="G81" s="61"/>
      <c r="H81" s="62"/>
      <c r="I81" s="193"/>
      <c r="J81" s="62"/>
      <c r="K81" s="193"/>
      <c r="L81" s="62"/>
      <c r="M81" s="234"/>
      <c r="N81" s="63"/>
      <c r="O81" s="63"/>
      <c r="S81" s="72" t="str">
        <f>IF(種目情報!A74="","",種目情報!A74)</f>
        <v/>
      </c>
      <c r="T81" s="73" t="str">
        <f>IF(種目情報!E74="","",種目情報!E74)</f>
        <v/>
      </c>
      <c r="V81" s="5" t="str">
        <f t="shared" si="40"/>
        <v/>
      </c>
      <c r="W81" s="5" t="str">
        <f t="shared" si="41"/>
        <v/>
      </c>
      <c r="X81" s="5" t="str">
        <f t="shared" si="42"/>
        <v/>
      </c>
      <c r="Y81" s="5" t="str">
        <f t="shared" si="43"/>
        <v/>
      </c>
      <c r="Z81" s="5" t="str">
        <f t="shared" si="44"/>
        <v/>
      </c>
      <c r="AA81" s="10" t="str">
        <f>IF(F81="男",data_kyogisha!A73,"")</f>
        <v/>
      </c>
      <c r="AB81" s="5" t="str">
        <f t="shared" si="33"/>
        <v/>
      </c>
      <c r="AC81" s="5" t="str">
        <f t="shared" si="34"/>
        <v/>
      </c>
      <c r="AD81" s="5" t="str">
        <f t="shared" si="45"/>
        <v/>
      </c>
      <c r="AE81" s="5" t="str">
        <f t="shared" si="35"/>
        <v/>
      </c>
      <c r="AF81" s="5" t="str">
        <f t="shared" si="46"/>
        <v/>
      </c>
      <c r="AG81" s="5" t="str">
        <f>IF(F81="女",data_kyogisha!A73,"")</f>
        <v/>
      </c>
      <c r="AH81" s="1">
        <f t="shared" si="47"/>
        <v>0</v>
      </c>
      <c r="AI81" s="1" t="str">
        <f t="shared" si="36"/>
        <v/>
      </c>
      <c r="AJ81" s="1">
        <f t="shared" si="48"/>
        <v>0</v>
      </c>
      <c r="AK81" s="1" t="str">
        <f t="shared" si="37"/>
        <v/>
      </c>
      <c r="AL81" s="1">
        <f t="shared" si="18"/>
        <v>0</v>
      </c>
      <c r="AM81" s="1" t="str">
        <f t="shared" si="38"/>
        <v/>
      </c>
      <c r="AN81" s="1">
        <f t="shared" si="49"/>
        <v>0</v>
      </c>
      <c r="AO81" s="1" t="str">
        <f t="shared" si="39"/>
        <v/>
      </c>
    </row>
    <row r="82" spans="1:41">
      <c r="A82" s="36">
        <v>73</v>
      </c>
      <c r="B82" s="60"/>
      <c r="C82" s="60"/>
      <c r="D82" s="60"/>
      <c r="E82" s="217"/>
      <c r="F82" s="60"/>
      <c r="G82" s="61"/>
      <c r="H82" s="62"/>
      <c r="I82" s="193"/>
      <c r="J82" s="62"/>
      <c r="K82" s="193"/>
      <c r="L82" s="62"/>
      <c r="M82" s="234"/>
      <c r="N82" s="63"/>
      <c r="O82" s="63"/>
      <c r="S82" s="72" t="str">
        <f>IF(種目情報!A75="","",種目情報!A75)</f>
        <v/>
      </c>
      <c r="T82" s="73" t="str">
        <f>IF(種目情報!E75="","",種目情報!E75)</f>
        <v/>
      </c>
      <c r="V82" s="5" t="str">
        <f t="shared" si="40"/>
        <v/>
      </c>
      <c r="W82" s="5" t="str">
        <f t="shared" si="41"/>
        <v/>
      </c>
      <c r="X82" s="5" t="str">
        <f t="shared" si="42"/>
        <v/>
      </c>
      <c r="Y82" s="5" t="str">
        <f t="shared" si="43"/>
        <v/>
      </c>
      <c r="Z82" s="5" t="str">
        <f t="shared" si="44"/>
        <v/>
      </c>
      <c r="AA82" s="10" t="str">
        <f>IF(F82="男",data_kyogisha!A74,"")</f>
        <v/>
      </c>
      <c r="AB82" s="5" t="str">
        <f t="shared" si="33"/>
        <v/>
      </c>
      <c r="AC82" s="5" t="str">
        <f t="shared" si="34"/>
        <v/>
      </c>
      <c r="AD82" s="5" t="str">
        <f t="shared" si="45"/>
        <v/>
      </c>
      <c r="AE82" s="5" t="str">
        <f t="shared" si="35"/>
        <v/>
      </c>
      <c r="AF82" s="5" t="str">
        <f t="shared" si="46"/>
        <v/>
      </c>
      <c r="AG82" s="5" t="str">
        <f>IF(F82="女",data_kyogisha!A74,"")</f>
        <v/>
      </c>
      <c r="AH82" s="1">
        <f t="shared" si="47"/>
        <v>0</v>
      </c>
      <c r="AI82" s="1" t="str">
        <f t="shared" si="36"/>
        <v/>
      </c>
      <c r="AJ82" s="1">
        <f t="shared" si="48"/>
        <v>0</v>
      </c>
      <c r="AK82" s="1" t="str">
        <f t="shared" si="37"/>
        <v/>
      </c>
      <c r="AL82" s="1">
        <f t="shared" si="18"/>
        <v>0</v>
      </c>
      <c r="AM82" s="1" t="str">
        <f t="shared" si="38"/>
        <v/>
      </c>
      <c r="AN82" s="1">
        <f t="shared" si="49"/>
        <v>0</v>
      </c>
      <c r="AO82" s="1" t="str">
        <f t="shared" si="39"/>
        <v/>
      </c>
    </row>
    <row r="83" spans="1:41">
      <c r="A83" s="36">
        <v>74</v>
      </c>
      <c r="B83" s="60"/>
      <c r="C83" s="60"/>
      <c r="D83" s="60"/>
      <c r="E83" s="217"/>
      <c r="F83" s="60"/>
      <c r="G83" s="61"/>
      <c r="H83" s="62"/>
      <c r="I83" s="193"/>
      <c r="J83" s="62"/>
      <c r="K83" s="193"/>
      <c r="L83" s="62"/>
      <c r="M83" s="234"/>
      <c r="N83" s="63"/>
      <c r="O83" s="63"/>
      <c r="S83" s="72" t="str">
        <f>IF(種目情報!A76="","",種目情報!A76)</f>
        <v/>
      </c>
      <c r="T83" s="73" t="str">
        <f>IF(種目情報!E76="","",種目情報!E76)</f>
        <v/>
      </c>
      <c r="V83" s="5" t="str">
        <f t="shared" si="40"/>
        <v/>
      </c>
      <c r="W83" s="5" t="str">
        <f t="shared" si="41"/>
        <v/>
      </c>
      <c r="X83" s="5" t="str">
        <f t="shared" si="42"/>
        <v/>
      </c>
      <c r="Y83" s="5" t="str">
        <f t="shared" si="43"/>
        <v/>
      </c>
      <c r="Z83" s="5" t="str">
        <f t="shared" si="44"/>
        <v/>
      </c>
      <c r="AA83" s="10" t="str">
        <f>IF(F83="男",data_kyogisha!A75,"")</f>
        <v/>
      </c>
      <c r="AB83" s="5" t="str">
        <f t="shared" si="33"/>
        <v/>
      </c>
      <c r="AC83" s="5" t="str">
        <f t="shared" si="34"/>
        <v/>
      </c>
      <c r="AD83" s="5" t="str">
        <f t="shared" si="45"/>
        <v/>
      </c>
      <c r="AE83" s="5" t="str">
        <f t="shared" si="35"/>
        <v/>
      </c>
      <c r="AF83" s="5" t="str">
        <f t="shared" si="46"/>
        <v/>
      </c>
      <c r="AG83" s="5" t="str">
        <f>IF(F83="女",data_kyogisha!A75,"")</f>
        <v/>
      </c>
      <c r="AH83" s="1">
        <f t="shared" si="47"/>
        <v>0</v>
      </c>
      <c r="AI83" s="1" t="str">
        <f t="shared" si="36"/>
        <v/>
      </c>
      <c r="AJ83" s="1">
        <f t="shared" si="48"/>
        <v>0</v>
      </c>
      <c r="AK83" s="1" t="str">
        <f t="shared" si="37"/>
        <v/>
      </c>
      <c r="AL83" s="1">
        <f t="shared" si="18"/>
        <v>0</v>
      </c>
      <c r="AM83" s="1" t="str">
        <f t="shared" si="38"/>
        <v/>
      </c>
      <c r="AN83" s="1">
        <f t="shared" si="49"/>
        <v>0</v>
      </c>
      <c r="AO83" s="1" t="str">
        <f t="shared" si="39"/>
        <v/>
      </c>
    </row>
    <row r="84" spans="1:41">
      <c r="A84" s="36">
        <v>75</v>
      </c>
      <c r="B84" s="60"/>
      <c r="C84" s="60"/>
      <c r="D84" s="60"/>
      <c r="E84" s="217"/>
      <c r="F84" s="60"/>
      <c r="G84" s="61"/>
      <c r="H84" s="62"/>
      <c r="I84" s="193"/>
      <c r="J84" s="62"/>
      <c r="K84" s="193"/>
      <c r="L84" s="62"/>
      <c r="M84" s="234"/>
      <c r="N84" s="63"/>
      <c r="O84" s="63"/>
      <c r="S84" s="72" t="str">
        <f>IF(種目情報!A77="","",種目情報!A77)</f>
        <v/>
      </c>
      <c r="T84" s="73" t="str">
        <f>IF(種目情報!E77="","",種目情報!E77)</f>
        <v/>
      </c>
      <c r="V84" s="5" t="str">
        <f t="shared" si="40"/>
        <v/>
      </c>
      <c r="W84" s="5" t="str">
        <f t="shared" si="41"/>
        <v/>
      </c>
      <c r="X84" s="5" t="str">
        <f t="shared" si="42"/>
        <v/>
      </c>
      <c r="Y84" s="5" t="str">
        <f t="shared" si="43"/>
        <v/>
      </c>
      <c r="Z84" s="5" t="str">
        <f t="shared" si="44"/>
        <v/>
      </c>
      <c r="AA84" s="10" t="str">
        <f>IF(F84="男",data_kyogisha!A76,"")</f>
        <v/>
      </c>
      <c r="AB84" s="5" t="str">
        <f t="shared" si="33"/>
        <v/>
      </c>
      <c r="AC84" s="5" t="str">
        <f t="shared" si="34"/>
        <v/>
      </c>
      <c r="AD84" s="5" t="str">
        <f t="shared" si="45"/>
        <v/>
      </c>
      <c r="AE84" s="5" t="str">
        <f t="shared" si="35"/>
        <v/>
      </c>
      <c r="AF84" s="5" t="str">
        <f t="shared" si="46"/>
        <v/>
      </c>
      <c r="AG84" s="5" t="str">
        <f>IF(F84="女",data_kyogisha!A76,"")</f>
        <v/>
      </c>
      <c r="AH84" s="1">
        <f t="shared" si="47"/>
        <v>0</v>
      </c>
      <c r="AI84" s="1" t="str">
        <f t="shared" si="36"/>
        <v/>
      </c>
      <c r="AJ84" s="1">
        <f t="shared" si="48"/>
        <v>0</v>
      </c>
      <c r="AK84" s="1" t="str">
        <f t="shared" si="37"/>
        <v/>
      </c>
      <c r="AL84" s="1">
        <f t="shared" ref="AL84:AL99" si="50">IF(AND(F84="女",N84="○"),AL83+1,AL83)</f>
        <v>0</v>
      </c>
      <c r="AM84" s="1" t="str">
        <f t="shared" si="38"/>
        <v/>
      </c>
      <c r="AN84" s="1">
        <f t="shared" si="49"/>
        <v>0</v>
      </c>
      <c r="AO84" s="1" t="str">
        <f t="shared" si="39"/>
        <v/>
      </c>
    </row>
    <row r="85" spans="1:41">
      <c r="A85" s="36">
        <v>76</v>
      </c>
      <c r="B85" s="60"/>
      <c r="C85" s="60"/>
      <c r="D85" s="60"/>
      <c r="E85" s="217"/>
      <c r="F85" s="60"/>
      <c r="G85" s="61"/>
      <c r="H85" s="62"/>
      <c r="I85" s="193"/>
      <c r="J85" s="62"/>
      <c r="K85" s="193"/>
      <c r="L85" s="62"/>
      <c r="M85" s="234"/>
      <c r="N85" s="63"/>
      <c r="O85" s="63"/>
      <c r="S85" s="72" t="str">
        <f>IF(種目情報!A78="","",種目情報!A78)</f>
        <v/>
      </c>
      <c r="T85" s="73" t="str">
        <f>IF(種目情報!E78="","",種目情報!E78)</f>
        <v/>
      </c>
      <c r="V85" s="5" t="str">
        <f t="shared" si="40"/>
        <v/>
      </c>
      <c r="W85" s="5" t="str">
        <f t="shared" si="41"/>
        <v/>
      </c>
      <c r="X85" s="5" t="str">
        <f t="shared" si="42"/>
        <v/>
      </c>
      <c r="Y85" s="5" t="str">
        <f t="shared" si="43"/>
        <v/>
      </c>
      <c r="Z85" s="5" t="str">
        <f t="shared" si="44"/>
        <v/>
      </c>
      <c r="AA85" s="10" t="str">
        <f>IF(F85="男",data_kyogisha!A77,"")</f>
        <v/>
      </c>
      <c r="AB85" s="5" t="str">
        <f t="shared" si="33"/>
        <v/>
      </c>
      <c r="AC85" s="5" t="str">
        <f t="shared" si="34"/>
        <v/>
      </c>
      <c r="AD85" s="5" t="str">
        <f t="shared" si="45"/>
        <v/>
      </c>
      <c r="AE85" s="5" t="str">
        <f t="shared" si="35"/>
        <v/>
      </c>
      <c r="AF85" s="5" t="str">
        <f t="shared" si="46"/>
        <v/>
      </c>
      <c r="AG85" s="5" t="str">
        <f>IF(F85="女",data_kyogisha!A77,"")</f>
        <v/>
      </c>
      <c r="AH85" s="1">
        <f t="shared" si="47"/>
        <v>0</v>
      </c>
      <c r="AI85" s="1" t="str">
        <f t="shared" si="36"/>
        <v/>
      </c>
      <c r="AJ85" s="1">
        <f t="shared" si="48"/>
        <v>0</v>
      </c>
      <c r="AK85" s="1" t="str">
        <f t="shared" si="37"/>
        <v/>
      </c>
      <c r="AL85" s="1">
        <f t="shared" si="50"/>
        <v>0</v>
      </c>
      <c r="AM85" s="1" t="str">
        <f t="shared" si="38"/>
        <v/>
      </c>
      <c r="AN85" s="1">
        <f t="shared" si="49"/>
        <v>0</v>
      </c>
      <c r="AO85" s="1" t="str">
        <f t="shared" si="39"/>
        <v/>
      </c>
    </row>
    <row r="86" spans="1:41">
      <c r="A86" s="36">
        <v>77</v>
      </c>
      <c r="B86" s="60"/>
      <c r="C86" s="60"/>
      <c r="D86" s="60"/>
      <c r="E86" s="217"/>
      <c r="F86" s="60"/>
      <c r="G86" s="61"/>
      <c r="H86" s="62"/>
      <c r="I86" s="193"/>
      <c r="J86" s="62"/>
      <c r="K86" s="193"/>
      <c r="L86" s="62"/>
      <c r="M86" s="234"/>
      <c r="N86" s="63"/>
      <c r="O86" s="63"/>
      <c r="S86" s="72" t="str">
        <f>IF(種目情報!A79="","",種目情報!A79)</f>
        <v/>
      </c>
      <c r="T86" s="73" t="str">
        <f>IF(種目情報!E79="","",種目情報!E79)</f>
        <v/>
      </c>
      <c r="V86" s="5" t="str">
        <f t="shared" si="40"/>
        <v/>
      </c>
      <c r="W86" s="5" t="str">
        <f t="shared" si="41"/>
        <v/>
      </c>
      <c r="X86" s="5" t="str">
        <f t="shared" si="42"/>
        <v/>
      </c>
      <c r="Y86" s="5" t="str">
        <f t="shared" si="43"/>
        <v/>
      </c>
      <c r="Z86" s="5" t="str">
        <f t="shared" si="44"/>
        <v/>
      </c>
      <c r="AA86" s="10" t="str">
        <f>IF(F86="男",data_kyogisha!A78,"")</f>
        <v/>
      </c>
      <c r="AB86" s="5" t="str">
        <f t="shared" si="33"/>
        <v/>
      </c>
      <c r="AC86" s="5" t="str">
        <f t="shared" si="34"/>
        <v/>
      </c>
      <c r="AD86" s="5" t="str">
        <f t="shared" si="45"/>
        <v/>
      </c>
      <c r="AE86" s="5" t="str">
        <f t="shared" si="35"/>
        <v/>
      </c>
      <c r="AF86" s="5" t="str">
        <f t="shared" si="46"/>
        <v/>
      </c>
      <c r="AG86" s="5" t="str">
        <f>IF(F86="女",data_kyogisha!A78,"")</f>
        <v/>
      </c>
      <c r="AH86" s="1">
        <f t="shared" si="47"/>
        <v>0</v>
      </c>
      <c r="AI86" s="1" t="str">
        <f t="shared" si="36"/>
        <v/>
      </c>
      <c r="AJ86" s="1">
        <f t="shared" si="48"/>
        <v>0</v>
      </c>
      <c r="AK86" s="1" t="str">
        <f t="shared" si="37"/>
        <v/>
      </c>
      <c r="AL86" s="1">
        <f t="shared" si="50"/>
        <v>0</v>
      </c>
      <c r="AM86" s="1" t="str">
        <f t="shared" si="38"/>
        <v/>
      </c>
      <c r="AN86" s="1">
        <f t="shared" si="49"/>
        <v>0</v>
      </c>
      <c r="AO86" s="1" t="str">
        <f t="shared" si="39"/>
        <v/>
      </c>
    </row>
    <row r="87" spans="1:41">
      <c r="A87" s="36">
        <v>78</v>
      </c>
      <c r="B87" s="60"/>
      <c r="C87" s="60"/>
      <c r="D87" s="60"/>
      <c r="E87" s="217"/>
      <c r="F87" s="60"/>
      <c r="G87" s="61"/>
      <c r="H87" s="62"/>
      <c r="I87" s="193"/>
      <c r="J87" s="62"/>
      <c r="K87" s="193"/>
      <c r="L87" s="62"/>
      <c r="M87" s="234"/>
      <c r="N87" s="63"/>
      <c r="O87" s="63"/>
      <c r="S87" s="72" t="str">
        <f>IF(種目情報!A80="","",種目情報!A80)</f>
        <v/>
      </c>
      <c r="T87" s="73" t="str">
        <f>IF(種目情報!E80="","",種目情報!E80)</f>
        <v/>
      </c>
      <c r="V87" s="5" t="str">
        <f t="shared" si="40"/>
        <v/>
      </c>
      <c r="W87" s="5" t="str">
        <f t="shared" si="41"/>
        <v/>
      </c>
      <c r="X87" s="5" t="str">
        <f t="shared" si="42"/>
        <v/>
      </c>
      <c r="Y87" s="5" t="str">
        <f t="shared" si="43"/>
        <v/>
      </c>
      <c r="Z87" s="5" t="str">
        <f t="shared" si="44"/>
        <v/>
      </c>
      <c r="AA87" s="10" t="str">
        <f>IF(F87="男",data_kyogisha!A79,"")</f>
        <v/>
      </c>
      <c r="AB87" s="5" t="str">
        <f t="shared" si="33"/>
        <v/>
      </c>
      <c r="AC87" s="5" t="str">
        <f t="shared" si="34"/>
        <v/>
      </c>
      <c r="AD87" s="5" t="str">
        <f t="shared" si="45"/>
        <v/>
      </c>
      <c r="AE87" s="5" t="str">
        <f t="shared" si="35"/>
        <v/>
      </c>
      <c r="AF87" s="5" t="str">
        <f t="shared" si="46"/>
        <v/>
      </c>
      <c r="AG87" s="5" t="str">
        <f>IF(F87="女",data_kyogisha!A79,"")</f>
        <v/>
      </c>
      <c r="AH87" s="1">
        <f t="shared" si="47"/>
        <v>0</v>
      </c>
      <c r="AI87" s="1" t="str">
        <f t="shared" si="36"/>
        <v/>
      </c>
      <c r="AJ87" s="1">
        <f t="shared" si="48"/>
        <v>0</v>
      </c>
      <c r="AK87" s="1" t="str">
        <f t="shared" si="37"/>
        <v/>
      </c>
      <c r="AL87" s="1">
        <f t="shared" si="50"/>
        <v>0</v>
      </c>
      <c r="AM87" s="1" t="str">
        <f t="shared" si="38"/>
        <v/>
      </c>
      <c r="AN87" s="1">
        <f t="shared" si="49"/>
        <v>0</v>
      </c>
      <c r="AO87" s="1" t="str">
        <f t="shared" si="39"/>
        <v/>
      </c>
    </row>
    <row r="88" spans="1:41">
      <c r="A88" s="36">
        <v>79</v>
      </c>
      <c r="B88" s="60"/>
      <c r="C88" s="60"/>
      <c r="D88" s="60"/>
      <c r="E88" s="217"/>
      <c r="F88" s="60"/>
      <c r="G88" s="61"/>
      <c r="H88" s="62"/>
      <c r="I88" s="193"/>
      <c r="J88" s="62"/>
      <c r="K88" s="193"/>
      <c r="L88" s="62"/>
      <c r="M88" s="234"/>
      <c r="N88" s="63"/>
      <c r="O88" s="63"/>
      <c r="S88" s="72" t="str">
        <f>IF(種目情報!A81="","",種目情報!A81)</f>
        <v/>
      </c>
      <c r="T88" s="73" t="str">
        <f>IF(種目情報!E81="","",種目情報!E81)</f>
        <v/>
      </c>
      <c r="V88" s="5" t="str">
        <f t="shared" si="40"/>
        <v/>
      </c>
      <c r="W88" s="5" t="str">
        <f t="shared" si="41"/>
        <v/>
      </c>
      <c r="X88" s="5" t="str">
        <f t="shared" si="42"/>
        <v/>
      </c>
      <c r="Y88" s="5" t="str">
        <f t="shared" si="43"/>
        <v/>
      </c>
      <c r="Z88" s="5" t="str">
        <f t="shared" si="44"/>
        <v/>
      </c>
      <c r="AA88" s="10" t="str">
        <f>IF(F88="男",data_kyogisha!A80,"")</f>
        <v/>
      </c>
      <c r="AB88" s="5" t="str">
        <f t="shared" si="33"/>
        <v/>
      </c>
      <c r="AC88" s="5" t="str">
        <f t="shared" si="34"/>
        <v/>
      </c>
      <c r="AD88" s="5" t="str">
        <f t="shared" si="45"/>
        <v/>
      </c>
      <c r="AE88" s="5" t="str">
        <f t="shared" si="35"/>
        <v/>
      </c>
      <c r="AF88" s="5" t="str">
        <f t="shared" si="46"/>
        <v/>
      </c>
      <c r="AG88" s="5" t="str">
        <f>IF(F88="女",data_kyogisha!A80,"")</f>
        <v/>
      </c>
      <c r="AH88" s="1">
        <f t="shared" si="47"/>
        <v>0</v>
      </c>
      <c r="AI88" s="1" t="str">
        <f t="shared" si="36"/>
        <v/>
      </c>
      <c r="AJ88" s="1">
        <f t="shared" si="48"/>
        <v>0</v>
      </c>
      <c r="AK88" s="1" t="str">
        <f t="shared" si="37"/>
        <v/>
      </c>
      <c r="AL88" s="1">
        <f t="shared" si="50"/>
        <v>0</v>
      </c>
      <c r="AM88" s="1" t="str">
        <f t="shared" si="38"/>
        <v/>
      </c>
      <c r="AN88" s="1">
        <f t="shared" si="49"/>
        <v>0</v>
      </c>
      <c r="AO88" s="1" t="str">
        <f t="shared" si="39"/>
        <v/>
      </c>
    </row>
    <row r="89" spans="1:41">
      <c r="A89" s="36">
        <v>80</v>
      </c>
      <c r="B89" s="60"/>
      <c r="C89" s="60"/>
      <c r="D89" s="60"/>
      <c r="E89" s="217"/>
      <c r="F89" s="60"/>
      <c r="G89" s="61"/>
      <c r="H89" s="62"/>
      <c r="I89" s="193"/>
      <c r="J89" s="62"/>
      <c r="K89" s="193"/>
      <c r="L89" s="62"/>
      <c r="M89" s="234"/>
      <c r="N89" s="63"/>
      <c r="O89" s="63"/>
      <c r="S89" s="72" t="str">
        <f>IF(種目情報!A82="","",種目情報!A82)</f>
        <v/>
      </c>
      <c r="T89" s="73" t="str">
        <f>IF(種目情報!E82="","",種目情報!E82)</f>
        <v/>
      </c>
      <c r="V89" s="5" t="str">
        <f t="shared" si="40"/>
        <v/>
      </c>
      <c r="W89" s="5" t="str">
        <f t="shared" si="41"/>
        <v/>
      </c>
      <c r="X89" s="5" t="str">
        <f t="shared" si="42"/>
        <v/>
      </c>
      <c r="Y89" s="5" t="str">
        <f t="shared" si="43"/>
        <v/>
      </c>
      <c r="Z89" s="5" t="str">
        <f t="shared" si="44"/>
        <v/>
      </c>
      <c r="AA89" s="10" t="str">
        <f>IF(F89="男",data_kyogisha!A81,"")</f>
        <v/>
      </c>
      <c r="AB89" s="5" t="str">
        <f t="shared" si="33"/>
        <v/>
      </c>
      <c r="AC89" s="5" t="str">
        <f t="shared" si="34"/>
        <v/>
      </c>
      <c r="AD89" s="5" t="str">
        <f t="shared" si="45"/>
        <v/>
      </c>
      <c r="AE89" s="5" t="str">
        <f t="shared" si="35"/>
        <v/>
      </c>
      <c r="AF89" s="5" t="str">
        <f t="shared" si="46"/>
        <v/>
      </c>
      <c r="AG89" s="5" t="str">
        <f>IF(F89="女",data_kyogisha!A81,"")</f>
        <v/>
      </c>
      <c r="AH89" s="1">
        <f t="shared" si="47"/>
        <v>0</v>
      </c>
      <c r="AI89" s="1" t="str">
        <f t="shared" si="36"/>
        <v/>
      </c>
      <c r="AJ89" s="1">
        <f t="shared" si="48"/>
        <v>0</v>
      </c>
      <c r="AK89" s="1" t="str">
        <f t="shared" si="37"/>
        <v/>
      </c>
      <c r="AL89" s="1">
        <f t="shared" si="50"/>
        <v>0</v>
      </c>
      <c r="AM89" s="1" t="str">
        <f t="shared" si="38"/>
        <v/>
      </c>
      <c r="AN89" s="1">
        <f t="shared" si="49"/>
        <v>0</v>
      </c>
      <c r="AO89" s="1" t="str">
        <f t="shared" si="39"/>
        <v/>
      </c>
    </row>
    <row r="90" spans="1:41">
      <c r="A90" s="36">
        <v>81</v>
      </c>
      <c r="B90" s="60"/>
      <c r="C90" s="60"/>
      <c r="D90" s="60"/>
      <c r="E90" s="217"/>
      <c r="F90" s="60"/>
      <c r="G90" s="61"/>
      <c r="H90" s="62"/>
      <c r="I90" s="193"/>
      <c r="J90" s="62"/>
      <c r="K90" s="193"/>
      <c r="L90" s="62"/>
      <c r="M90" s="234"/>
      <c r="N90" s="63"/>
      <c r="O90" s="63"/>
      <c r="S90" s="72" t="str">
        <f>IF(種目情報!A83="","",種目情報!A83)</f>
        <v/>
      </c>
      <c r="T90" s="73" t="str">
        <f>IF(種目情報!E83="","",種目情報!E83)</f>
        <v/>
      </c>
      <c r="V90" s="5" t="str">
        <f t="shared" si="40"/>
        <v/>
      </c>
      <c r="W90" s="5" t="str">
        <f t="shared" si="41"/>
        <v/>
      </c>
      <c r="X90" s="5" t="str">
        <f t="shared" si="42"/>
        <v/>
      </c>
      <c r="Y90" s="5" t="str">
        <f t="shared" si="43"/>
        <v/>
      </c>
      <c r="Z90" s="5" t="str">
        <f t="shared" si="44"/>
        <v/>
      </c>
      <c r="AA90" s="10" t="str">
        <f>IF(F90="男",data_kyogisha!A82,"")</f>
        <v/>
      </c>
      <c r="AB90" s="5" t="str">
        <f t="shared" si="33"/>
        <v/>
      </c>
      <c r="AC90" s="5" t="str">
        <f t="shared" si="34"/>
        <v/>
      </c>
      <c r="AD90" s="5" t="str">
        <f t="shared" si="45"/>
        <v/>
      </c>
      <c r="AE90" s="5" t="str">
        <f t="shared" si="35"/>
        <v/>
      </c>
      <c r="AF90" s="5" t="str">
        <f t="shared" si="46"/>
        <v/>
      </c>
      <c r="AG90" s="5" t="str">
        <f>IF(F90="女",data_kyogisha!A82,"")</f>
        <v/>
      </c>
      <c r="AH90" s="1">
        <f t="shared" si="47"/>
        <v>0</v>
      </c>
      <c r="AI90" s="1" t="str">
        <f t="shared" si="36"/>
        <v/>
      </c>
      <c r="AJ90" s="1">
        <f t="shared" si="48"/>
        <v>0</v>
      </c>
      <c r="AK90" s="1" t="str">
        <f t="shared" si="37"/>
        <v/>
      </c>
      <c r="AL90" s="1">
        <f t="shared" si="50"/>
        <v>0</v>
      </c>
      <c r="AM90" s="1" t="str">
        <f t="shared" si="38"/>
        <v/>
      </c>
      <c r="AN90" s="1">
        <f t="shared" si="49"/>
        <v>0</v>
      </c>
      <c r="AO90" s="1" t="str">
        <f t="shared" si="39"/>
        <v/>
      </c>
    </row>
    <row r="91" spans="1:41">
      <c r="A91" s="36">
        <v>82</v>
      </c>
      <c r="B91" s="60"/>
      <c r="C91" s="60"/>
      <c r="D91" s="60"/>
      <c r="E91" s="217"/>
      <c r="F91" s="60"/>
      <c r="G91" s="61"/>
      <c r="H91" s="62"/>
      <c r="I91" s="193"/>
      <c r="J91" s="62"/>
      <c r="K91" s="193"/>
      <c r="L91" s="62"/>
      <c r="M91" s="234"/>
      <c r="N91" s="63"/>
      <c r="O91" s="63"/>
      <c r="S91" s="72" t="str">
        <f>IF(種目情報!A84="","",種目情報!A84)</f>
        <v/>
      </c>
      <c r="T91" s="73" t="str">
        <f>IF(種目情報!E84="","",種目情報!E84)</f>
        <v/>
      </c>
      <c r="V91" s="5" t="str">
        <f t="shared" si="40"/>
        <v/>
      </c>
      <c r="W91" s="5" t="str">
        <f t="shared" si="41"/>
        <v/>
      </c>
      <c r="X91" s="5" t="str">
        <f t="shared" si="42"/>
        <v/>
      </c>
      <c r="Y91" s="5" t="str">
        <f t="shared" si="43"/>
        <v/>
      </c>
      <c r="Z91" s="5" t="str">
        <f t="shared" si="44"/>
        <v/>
      </c>
      <c r="AA91" s="10" t="str">
        <f>IF(F91="男",data_kyogisha!A83,"")</f>
        <v/>
      </c>
      <c r="AB91" s="5" t="str">
        <f t="shared" si="33"/>
        <v/>
      </c>
      <c r="AC91" s="5" t="str">
        <f t="shared" si="34"/>
        <v/>
      </c>
      <c r="AD91" s="5" t="str">
        <f t="shared" si="45"/>
        <v/>
      </c>
      <c r="AE91" s="5" t="str">
        <f t="shared" si="35"/>
        <v/>
      </c>
      <c r="AF91" s="5" t="str">
        <f t="shared" si="46"/>
        <v/>
      </c>
      <c r="AG91" s="5" t="str">
        <f>IF(F91="女",data_kyogisha!A83,"")</f>
        <v/>
      </c>
      <c r="AH91" s="1">
        <f t="shared" si="47"/>
        <v>0</v>
      </c>
      <c r="AI91" s="1" t="str">
        <f t="shared" si="36"/>
        <v/>
      </c>
      <c r="AJ91" s="1">
        <f t="shared" si="48"/>
        <v>0</v>
      </c>
      <c r="AK91" s="1" t="str">
        <f t="shared" si="37"/>
        <v/>
      </c>
      <c r="AL91" s="1">
        <f t="shared" si="50"/>
        <v>0</v>
      </c>
      <c r="AM91" s="1" t="str">
        <f t="shared" si="38"/>
        <v/>
      </c>
      <c r="AN91" s="1">
        <f t="shared" si="49"/>
        <v>0</v>
      </c>
      <c r="AO91" s="1" t="str">
        <f t="shared" si="39"/>
        <v/>
      </c>
    </row>
    <row r="92" spans="1:41">
      <c r="A92" s="36">
        <v>83</v>
      </c>
      <c r="B92" s="60"/>
      <c r="C92" s="60"/>
      <c r="D92" s="60"/>
      <c r="E92" s="217"/>
      <c r="F92" s="60"/>
      <c r="G92" s="61"/>
      <c r="H92" s="62"/>
      <c r="I92" s="193"/>
      <c r="J92" s="62"/>
      <c r="K92" s="193"/>
      <c r="L92" s="62"/>
      <c r="M92" s="234"/>
      <c r="N92" s="63"/>
      <c r="O92" s="63"/>
      <c r="V92" s="5" t="str">
        <f t="shared" si="40"/>
        <v/>
      </c>
      <c r="W92" s="5" t="str">
        <f t="shared" si="41"/>
        <v/>
      </c>
      <c r="X92" s="5" t="str">
        <f t="shared" si="42"/>
        <v/>
      </c>
      <c r="Y92" s="5" t="str">
        <f t="shared" si="43"/>
        <v/>
      </c>
      <c r="Z92" s="5" t="str">
        <f t="shared" si="44"/>
        <v/>
      </c>
      <c r="AA92" s="10" t="str">
        <f>IF(F92="男",data_kyogisha!A84,"")</f>
        <v/>
      </c>
      <c r="AB92" s="5" t="str">
        <f t="shared" si="33"/>
        <v/>
      </c>
      <c r="AC92" s="5" t="str">
        <f t="shared" si="34"/>
        <v/>
      </c>
      <c r="AD92" s="5" t="str">
        <f t="shared" si="45"/>
        <v/>
      </c>
      <c r="AE92" s="5" t="str">
        <f t="shared" si="35"/>
        <v/>
      </c>
      <c r="AF92" s="5" t="str">
        <f t="shared" si="46"/>
        <v/>
      </c>
      <c r="AG92" s="5" t="str">
        <f>IF(F92="女",data_kyogisha!A84,"")</f>
        <v/>
      </c>
      <c r="AH92" s="1">
        <f t="shared" si="47"/>
        <v>0</v>
      </c>
      <c r="AI92" s="1" t="str">
        <f t="shared" si="36"/>
        <v/>
      </c>
      <c r="AJ92" s="1">
        <f t="shared" si="48"/>
        <v>0</v>
      </c>
      <c r="AK92" s="1" t="str">
        <f t="shared" si="37"/>
        <v/>
      </c>
      <c r="AL92" s="1">
        <f t="shared" si="50"/>
        <v>0</v>
      </c>
      <c r="AM92" s="1" t="str">
        <f t="shared" si="38"/>
        <v/>
      </c>
      <c r="AN92" s="1">
        <f t="shared" si="49"/>
        <v>0</v>
      </c>
      <c r="AO92" s="1" t="str">
        <f t="shared" si="39"/>
        <v/>
      </c>
    </row>
    <row r="93" spans="1:41">
      <c r="A93" s="36">
        <v>84</v>
      </c>
      <c r="B93" s="60"/>
      <c r="C93" s="60"/>
      <c r="D93" s="60"/>
      <c r="E93" s="217"/>
      <c r="F93" s="60"/>
      <c r="G93" s="61"/>
      <c r="H93" s="62"/>
      <c r="I93" s="193"/>
      <c r="J93" s="62"/>
      <c r="K93" s="193"/>
      <c r="L93" s="62"/>
      <c r="M93" s="234"/>
      <c r="N93" s="63"/>
      <c r="O93" s="63"/>
      <c r="V93" s="5" t="str">
        <f t="shared" si="40"/>
        <v/>
      </c>
      <c r="W93" s="5" t="str">
        <f t="shared" si="41"/>
        <v/>
      </c>
      <c r="X93" s="5" t="str">
        <f t="shared" si="42"/>
        <v/>
      </c>
      <c r="Y93" s="5" t="str">
        <f t="shared" si="43"/>
        <v/>
      </c>
      <c r="Z93" s="5" t="str">
        <f t="shared" si="44"/>
        <v/>
      </c>
      <c r="AA93" s="10" t="str">
        <f>IF(F93="男",data_kyogisha!A85,"")</f>
        <v/>
      </c>
      <c r="AB93" s="5" t="str">
        <f t="shared" si="33"/>
        <v/>
      </c>
      <c r="AC93" s="5" t="str">
        <f t="shared" si="34"/>
        <v/>
      </c>
      <c r="AD93" s="5" t="str">
        <f t="shared" si="45"/>
        <v/>
      </c>
      <c r="AE93" s="5" t="str">
        <f t="shared" si="35"/>
        <v/>
      </c>
      <c r="AF93" s="5" t="str">
        <f t="shared" si="46"/>
        <v/>
      </c>
      <c r="AG93" s="5" t="str">
        <f>IF(F93="女",data_kyogisha!A85,"")</f>
        <v/>
      </c>
      <c r="AH93" s="1">
        <f t="shared" si="47"/>
        <v>0</v>
      </c>
      <c r="AI93" s="1" t="str">
        <f t="shared" si="36"/>
        <v/>
      </c>
      <c r="AJ93" s="1">
        <f t="shared" si="48"/>
        <v>0</v>
      </c>
      <c r="AK93" s="1" t="str">
        <f t="shared" si="37"/>
        <v/>
      </c>
      <c r="AL93" s="1">
        <f t="shared" si="50"/>
        <v>0</v>
      </c>
      <c r="AM93" s="1" t="str">
        <f t="shared" si="38"/>
        <v/>
      </c>
      <c r="AN93" s="1">
        <f t="shared" si="49"/>
        <v>0</v>
      </c>
      <c r="AO93" s="1" t="str">
        <f t="shared" si="39"/>
        <v/>
      </c>
    </row>
    <row r="94" spans="1:41">
      <c r="A94" s="36">
        <v>85</v>
      </c>
      <c r="B94" s="60"/>
      <c r="C94" s="60"/>
      <c r="D94" s="60"/>
      <c r="E94" s="217"/>
      <c r="F94" s="60"/>
      <c r="G94" s="61"/>
      <c r="H94" s="62"/>
      <c r="I94" s="193"/>
      <c r="J94" s="62"/>
      <c r="K94" s="193"/>
      <c r="L94" s="62"/>
      <c r="M94" s="234"/>
      <c r="N94" s="63"/>
      <c r="O94" s="63"/>
      <c r="V94" s="5" t="str">
        <f t="shared" si="40"/>
        <v/>
      </c>
      <c r="W94" s="5" t="str">
        <f t="shared" si="41"/>
        <v/>
      </c>
      <c r="X94" s="5" t="str">
        <f t="shared" si="42"/>
        <v/>
      </c>
      <c r="Y94" s="5" t="str">
        <f t="shared" si="43"/>
        <v/>
      </c>
      <c r="Z94" s="5" t="str">
        <f t="shared" si="44"/>
        <v/>
      </c>
      <c r="AA94" s="10" t="str">
        <f>IF(F94="男",data_kyogisha!A86,"")</f>
        <v/>
      </c>
      <c r="AB94" s="5" t="str">
        <f t="shared" si="33"/>
        <v/>
      </c>
      <c r="AC94" s="5" t="str">
        <f t="shared" si="34"/>
        <v/>
      </c>
      <c r="AD94" s="5" t="str">
        <f t="shared" si="45"/>
        <v/>
      </c>
      <c r="AE94" s="5" t="str">
        <f t="shared" si="35"/>
        <v/>
      </c>
      <c r="AF94" s="5" t="str">
        <f t="shared" si="46"/>
        <v/>
      </c>
      <c r="AG94" s="5" t="str">
        <f>IF(F94="女",data_kyogisha!A86,"")</f>
        <v/>
      </c>
      <c r="AH94" s="1">
        <f t="shared" si="47"/>
        <v>0</v>
      </c>
      <c r="AI94" s="1" t="str">
        <f t="shared" si="36"/>
        <v/>
      </c>
      <c r="AJ94" s="1">
        <f t="shared" si="48"/>
        <v>0</v>
      </c>
      <c r="AK94" s="1" t="str">
        <f t="shared" si="37"/>
        <v/>
      </c>
      <c r="AL94" s="1">
        <f t="shared" si="50"/>
        <v>0</v>
      </c>
      <c r="AM94" s="1" t="str">
        <f t="shared" si="38"/>
        <v/>
      </c>
      <c r="AN94" s="1">
        <f t="shared" si="49"/>
        <v>0</v>
      </c>
      <c r="AO94" s="1" t="str">
        <f t="shared" si="39"/>
        <v/>
      </c>
    </row>
    <row r="95" spans="1:41">
      <c r="A95" s="36">
        <v>86</v>
      </c>
      <c r="B95" s="60"/>
      <c r="C95" s="60"/>
      <c r="D95" s="60"/>
      <c r="E95" s="217"/>
      <c r="F95" s="60"/>
      <c r="G95" s="61"/>
      <c r="H95" s="62"/>
      <c r="I95" s="193"/>
      <c r="J95" s="62"/>
      <c r="K95" s="193"/>
      <c r="L95" s="62"/>
      <c r="M95" s="234"/>
      <c r="N95" s="63"/>
      <c r="O95" s="63"/>
      <c r="V95" s="5" t="str">
        <f t="shared" si="40"/>
        <v/>
      </c>
      <c r="W95" s="5" t="str">
        <f t="shared" si="41"/>
        <v/>
      </c>
      <c r="X95" s="5" t="str">
        <f t="shared" si="42"/>
        <v/>
      </c>
      <c r="Y95" s="5" t="str">
        <f t="shared" si="43"/>
        <v/>
      </c>
      <c r="Z95" s="5" t="str">
        <f t="shared" si="44"/>
        <v/>
      </c>
      <c r="AA95" s="10" t="str">
        <f>IF(F95="男",data_kyogisha!A87,"")</f>
        <v/>
      </c>
      <c r="AB95" s="5" t="str">
        <f t="shared" si="33"/>
        <v/>
      </c>
      <c r="AC95" s="5" t="str">
        <f t="shared" si="34"/>
        <v/>
      </c>
      <c r="AD95" s="5" t="str">
        <f t="shared" si="45"/>
        <v/>
      </c>
      <c r="AE95" s="5" t="str">
        <f t="shared" si="35"/>
        <v/>
      </c>
      <c r="AF95" s="5" t="str">
        <f t="shared" si="46"/>
        <v/>
      </c>
      <c r="AG95" s="5" t="str">
        <f>IF(F95="女",data_kyogisha!A87,"")</f>
        <v/>
      </c>
      <c r="AH95" s="1">
        <f t="shared" si="47"/>
        <v>0</v>
      </c>
      <c r="AI95" s="1" t="str">
        <f t="shared" si="36"/>
        <v/>
      </c>
      <c r="AJ95" s="1">
        <f t="shared" si="48"/>
        <v>0</v>
      </c>
      <c r="AK95" s="1" t="str">
        <f t="shared" si="37"/>
        <v/>
      </c>
      <c r="AL95" s="1">
        <f t="shared" si="50"/>
        <v>0</v>
      </c>
      <c r="AM95" s="1" t="str">
        <f t="shared" si="38"/>
        <v/>
      </c>
      <c r="AN95" s="1">
        <f t="shared" si="49"/>
        <v>0</v>
      </c>
      <c r="AO95" s="1" t="str">
        <f t="shared" si="39"/>
        <v/>
      </c>
    </row>
    <row r="96" spans="1:41">
      <c r="A96" s="36">
        <v>87</v>
      </c>
      <c r="B96" s="60"/>
      <c r="C96" s="60"/>
      <c r="D96" s="60"/>
      <c r="E96" s="217"/>
      <c r="F96" s="60"/>
      <c r="G96" s="61"/>
      <c r="H96" s="62"/>
      <c r="I96" s="193"/>
      <c r="J96" s="62"/>
      <c r="K96" s="193"/>
      <c r="L96" s="62"/>
      <c r="M96" s="234"/>
      <c r="N96" s="63"/>
      <c r="O96" s="63"/>
      <c r="V96" s="5" t="str">
        <f t="shared" si="40"/>
        <v/>
      </c>
      <c r="W96" s="5" t="str">
        <f t="shared" si="41"/>
        <v/>
      </c>
      <c r="X96" s="5" t="str">
        <f t="shared" si="42"/>
        <v/>
      </c>
      <c r="Y96" s="5" t="str">
        <f t="shared" si="43"/>
        <v/>
      </c>
      <c r="Z96" s="5" t="str">
        <f t="shared" si="44"/>
        <v/>
      </c>
      <c r="AA96" s="10" t="str">
        <f>IF(F96="男",data_kyogisha!A88,"")</f>
        <v/>
      </c>
      <c r="AB96" s="5" t="str">
        <f t="shared" si="33"/>
        <v/>
      </c>
      <c r="AC96" s="5" t="str">
        <f t="shared" si="34"/>
        <v/>
      </c>
      <c r="AD96" s="5" t="str">
        <f t="shared" si="45"/>
        <v/>
      </c>
      <c r="AE96" s="5" t="str">
        <f t="shared" si="35"/>
        <v/>
      </c>
      <c r="AF96" s="5" t="str">
        <f t="shared" si="46"/>
        <v/>
      </c>
      <c r="AG96" s="5" t="str">
        <f>IF(F96="女",data_kyogisha!A88,"")</f>
        <v/>
      </c>
      <c r="AH96" s="1">
        <f t="shared" si="47"/>
        <v>0</v>
      </c>
      <c r="AI96" s="1" t="str">
        <f t="shared" si="36"/>
        <v/>
      </c>
      <c r="AJ96" s="1">
        <f t="shared" si="48"/>
        <v>0</v>
      </c>
      <c r="AK96" s="1" t="str">
        <f t="shared" si="37"/>
        <v/>
      </c>
      <c r="AL96" s="1">
        <f t="shared" si="50"/>
        <v>0</v>
      </c>
      <c r="AM96" s="1" t="str">
        <f t="shared" si="38"/>
        <v/>
      </c>
      <c r="AN96" s="1">
        <f t="shared" si="49"/>
        <v>0</v>
      </c>
      <c r="AO96" s="1" t="str">
        <f t="shared" si="39"/>
        <v/>
      </c>
    </row>
    <row r="97" spans="1:41">
      <c r="A97" s="36">
        <v>88</v>
      </c>
      <c r="B97" s="60"/>
      <c r="C97" s="60"/>
      <c r="D97" s="60"/>
      <c r="E97" s="217"/>
      <c r="F97" s="60"/>
      <c r="G97" s="61"/>
      <c r="H97" s="62"/>
      <c r="I97" s="193"/>
      <c r="J97" s="62"/>
      <c r="K97" s="193"/>
      <c r="L97" s="62"/>
      <c r="M97" s="234"/>
      <c r="N97" s="63"/>
      <c r="O97" s="63"/>
      <c r="V97" s="5" t="str">
        <f t="shared" si="40"/>
        <v/>
      </c>
      <c r="W97" s="5" t="str">
        <f t="shared" si="41"/>
        <v/>
      </c>
      <c r="X97" s="5" t="str">
        <f t="shared" si="42"/>
        <v/>
      </c>
      <c r="Y97" s="5" t="str">
        <f t="shared" si="43"/>
        <v/>
      </c>
      <c r="Z97" s="5" t="str">
        <f t="shared" si="44"/>
        <v/>
      </c>
      <c r="AA97" s="10" t="str">
        <f>IF(F97="男",data_kyogisha!A89,"")</f>
        <v/>
      </c>
      <c r="AB97" s="5" t="str">
        <f t="shared" si="33"/>
        <v/>
      </c>
      <c r="AC97" s="5" t="str">
        <f t="shared" si="34"/>
        <v/>
      </c>
      <c r="AD97" s="5" t="str">
        <f t="shared" si="45"/>
        <v/>
      </c>
      <c r="AE97" s="5" t="str">
        <f t="shared" si="35"/>
        <v/>
      </c>
      <c r="AF97" s="5" t="str">
        <f t="shared" si="46"/>
        <v/>
      </c>
      <c r="AG97" s="5" t="str">
        <f>IF(F97="女",data_kyogisha!A89,"")</f>
        <v/>
      </c>
      <c r="AH97" s="1">
        <f t="shared" si="47"/>
        <v>0</v>
      </c>
      <c r="AI97" s="1" t="str">
        <f t="shared" si="36"/>
        <v/>
      </c>
      <c r="AJ97" s="1">
        <f t="shared" si="48"/>
        <v>0</v>
      </c>
      <c r="AK97" s="1" t="str">
        <f t="shared" si="37"/>
        <v/>
      </c>
      <c r="AL97" s="1">
        <f t="shared" si="50"/>
        <v>0</v>
      </c>
      <c r="AM97" s="1" t="str">
        <f t="shared" si="38"/>
        <v/>
      </c>
      <c r="AN97" s="1">
        <f t="shared" si="49"/>
        <v>0</v>
      </c>
      <c r="AO97" s="1" t="str">
        <f t="shared" si="39"/>
        <v/>
      </c>
    </row>
    <row r="98" spans="1:41">
      <c r="A98" s="36">
        <v>89</v>
      </c>
      <c r="B98" s="60"/>
      <c r="C98" s="60"/>
      <c r="D98" s="60"/>
      <c r="E98" s="217"/>
      <c r="F98" s="60"/>
      <c r="G98" s="61"/>
      <c r="H98" s="62"/>
      <c r="I98" s="193"/>
      <c r="J98" s="62"/>
      <c r="K98" s="193"/>
      <c r="L98" s="62"/>
      <c r="M98" s="234"/>
      <c r="N98" s="63"/>
      <c r="O98" s="63"/>
      <c r="V98" s="5" t="str">
        <f t="shared" si="40"/>
        <v/>
      </c>
      <c r="W98" s="5" t="str">
        <f t="shared" si="41"/>
        <v/>
      </c>
      <c r="X98" s="5" t="str">
        <f t="shared" si="42"/>
        <v/>
      </c>
      <c r="Y98" s="5" t="str">
        <f t="shared" si="43"/>
        <v/>
      </c>
      <c r="Z98" s="5" t="str">
        <f t="shared" si="44"/>
        <v/>
      </c>
      <c r="AA98" s="10" t="str">
        <f>IF(F98="男",data_kyogisha!A90,"")</f>
        <v/>
      </c>
      <c r="AB98" s="5" t="str">
        <f t="shared" si="33"/>
        <v/>
      </c>
      <c r="AC98" s="5" t="str">
        <f t="shared" si="34"/>
        <v/>
      </c>
      <c r="AD98" s="5" t="str">
        <f t="shared" si="45"/>
        <v/>
      </c>
      <c r="AE98" s="5" t="str">
        <f t="shared" si="35"/>
        <v/>
      </c>
      <c r="AF98" s="5" t="str">
        <f t="shared" si="46"/>
        <v/>
      </c>
      <c r="AG98" s="5" t="str">
        <f>IF(F98="女",data_kyogisha!A90,"")</f>
        <v/>
      </c>
      <c r="AH98" s="1">
        <f t="shared" si="47"/>
        <v>0</v>
      </c>
      <c r="AI98" s="1" t="str">
        <f t="shared" si="36"/>
        <v/>
      </c>
      <c r="AJ98" s="1">
        <f t="shared" si="48"/>
        <v>0</v>
      </c>
      <c r="AK98" s="1" t="str">
        <f t="shared" si="37"/>
        <v/>
      </c>
      <c r="AL98" s="1">
        <f t="shared" si="50"/>
        <v>0</v>
      </c>
      <c r="AM98" s="1" t="str">
        <f t="shared" si="38"/>
        <v/>
      </c>
      <c r="AN98" s="1">
        <f t="shared" si="49"/>
        <v>0</v>
      </c>
      <c r="AO98" s="1" t="str">
        <f t="shared" si="39"/>
        <v/>
      </c>
    </row>
    <row r="99" spans="1:41" ht="13.8" thickBot="1">
      <c r="A99" s="24">
        <v>90</v>
      </c>
      <c r="B99" s="64"/>
      <c r="C99" s="60"/>
      <c r="D99" s="60"/>
      <c r="E99" s="217"/>
      <c r="F99" s="60"/>
      <c r="G99" s="61"/>
      <c r="H99" s="65"/>
      <c r="I99" s="194"/>
      <c r="J99" s="65"/>
      <c r="K99" s="194"/>
      <c r="L99" s="65"/>
      <c r="M99" s="235"/>
      <c r="N99" s="66"/>
      <c r="O99" s="66"/>
      <c r="V99" s="129" t="str">
        <f t="shared" si="40"/>
        <v/>
      </c>
      <c r="W99" s="129" t="str">
        <f t="shared" si="41"/>
        <v/>
      </c>
      <c r="X99" s="129" t="str">
        <f t="shared" si="42"/>
        <v/>
      </c>
      <c r="Y99" s="129" t="str">
        <f t="shared" si="43"/>
        <v/>
      </c>
      <c r="Z99" s="129" t="str">
        <f t="shared" si="44"/>
        <v/>
      </c>
      <c r="AA99" s="130" t="str">
        <f>IF(F99="男",data_kyogisha!A91,"")</f>
        <v/>
      </c>
      <c r="AB99" s="129" t="str">
        <f t="shared" si="33"/>
        <v/>
      </c>
      <c r="AC99" s="129" t="str">
        <f t="shared" si="34"/>
        <v/>
      </c>
      <c r="AD99" s="129" t="str">
        <f t="shared" si="45"/>
        <v/>
      </c>
      <c r="AE99" s="129" t="str">
        <f t="shared" si="35"/>
        <v/>
      </c>
      <c r="AF99" s="129" t="str">
        <f t="shared" si="46"/>
        <v/>
      </c>
      <c r="AG99" s="129" t="str">
        <f>IF(F99="女",data_kyogisha!A91,"")</f>
        <v/>
      </c>
      <c r="AH99" s="129">
        <f t="shared" si="47"/>
        <v>0</v>
      </c>
      <c r="AI99" s="129" t="str">
        <f t="shared" si="36"/>
        <v/>
      </c>
      <c r="AJ99" s="129">
        <f t="shared" si="48"/>
        <v>0</v>
      </c>
      <c r="AK99" s="129" t="str">
        <f t="shared" si="37"/>
        <v/>
      </c>
      <c r="AL99" s="129">
        <f t="shared" si="50"/>
        <v>0</v>
      </c>
      <c r="AM99" s="129" t="str">
        <f t="shared" si="38"/>
        <v/>
      </c>
      <c r="AN99" s="129">
        <f t="shared" si="49"/>
        <v>0</v>
      </c>
      <c r="AO99" s="129" t="str">
        <f t="shared" si="39"/>
        <v/>
      </c>
    </row>
    <row r="100" spans="1:41">
      <c r="E100" s="15" t="s">
        <v>182</v>
      </c>
      <c r="F100" s="75">
        <f>SUM(H100:L100)</f>
        <v>0</v>
      </c>
      <c r="H100" s="1">
        <f>COUNTA(H10:H99)</f>
        <v>0</v>
      </c>
      <c r="J100" s="1">
        <f>COUNTA(J10:J99)</f>
        <v>0</v>
      </c>
      <c r="L100" s="1">
        <f>COUNTA(L10:L99)</f>
        <v>0</v>
      </c>
    </row>
    <row r="101" spans="1:41">
      <c r="E101" s="15" t="s">
        <v>187</v>
      </c>
      <c r="F101" s="75">
        <f>③リレー情報確認!F14+③リレー情報確認!L14+③リレー情報確認!R14+③リレー情報確認!X14</f>
        <v>0</v>
      </c>
    </row>
    <row r="102" spans="1:41">
      <c r="E102" s="15" t="s">
        <v>189</v>
      </c>
      <c r="F102" s="75">
        <f>COUNTIF(F10:F99,"男")</f>
        <v>0</v>
      </c>
    </row>
    <row r="103" spans="1:41">
      <c r="E103" s="1" t="s">
        <v>190</v>
      </c>
      <c r="F103" s="1">
        <f>COUNTIF(F10:F99,"女")</f>
        <v>0</v>
      </c>
    </row>
  </sheetData>
  <sheetProtection password="CD83" sheet="1" selectLockedCells="1"/>
  <mergeCells count="1">
    <mergeCell ref="M3:O3"/>
  </mergeCells>
  <phoneticPr fontId="3"/>
  <dataValidations count="8">
    <dataValidation type="list" allowBlank="1" showInputMessage="1" showErrorMessage="1" sqref="L10:L99">
      <formula1>IF(F10="","",IF(F10="男",$S$10:$S$36,$T$10:$T$36))</formula1>
    </dataValidation>
    <dataValidation imeMode="off" allowBlank="1" showInputMessage="1" showErrorMessage="1" sqref="M10:M99 I10:I99 K10:K99 E10:E99 B10:B99 N5:O6 G10:G99"/>
    <dataValidation type="list" allowBlank="1" showInputMessage="1" showErrorMessage="1" sqref="N10:O99">
      <formula1>$U$11</formula1>
    </dataValidation>
    <dataValidation type="list" imeMode="on" allowBlank="1" showInputMessage="1" showErrorMessage="1" sqref="F10:F99">
      <formula1>$R$11:$R$12</formula1>
    </dataValidation>
    <dataValidation imeMode="on" allowBlank="1" showInputMessage="1" showErrorMessage="1" sqref="C10:C99"/>
    <dataValidation imeMode="halfKatakana" allowBlank="1" showInputMessage="1" showErrorMessage="1" sqref="E9 D9:D99"/>
    <dataValidation type="list" allowBlank="1" showInputMessage="1" showErrorMessage="1" sqref="H10:H99">
      <formula1>IF(F10="","",IF(F10="男",$S$10:$S$21,$T$10:$T$21))</formula1>
    </dataValidation>
    <dataValidation type="list" allowBlank="1" showInputMessage="1" showErrorMessage="1" sqref="J10:J99">
      <formula1>IF(F10="","",IF(F10="男",$S$10:$S$21,$T$10:$T$21))</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X14"/>
  <sheetViews>
    <sheetView zoomScaleNormal="100" workbookViewId="0">
      <pane ySplit="16" topLeftCell="A18" activePane="bottomLeft" state="frozen"/>
      <selection activeCell="H14" sqref="H14"/>
      <selection pane="bottomLeft" activeCell="H14" sqref="H14"/>
    </sheetView>
  </sheetViews>
  <sheetFormatPr defaultColWidth="9" defaultRowHeight="13.2"/>
  <cols>
    <col min="1" max="1" width="1.88671875" style="40" customWidth="1"/>
    <col min="2" max="2" width="4.44140625" style="40" hidden="1" customWidth="1"/>
    <col min="3" max="3" width="6.44140625" style="40" bestFit="1" customWidth="1"/>
    <col min="4" max="4" width="12.21875" style="40" bestFit="1" customWidth="1"/>
    <col min="5" max="5" width="10.5546875" style="40" customWidth="1"/>
    <col min="6" max="6" width="8.44140625" style="40" bestFit="1" customWidth="1"/>
    <col min="7" max="7" width="5" style="41" customWidth="1"/>
    <col min="8" max="8" width="4.44140625" style="40" hidden="1" customWidth="1"/>
    <col min="9" max="9" width="6.44140625" style="40" customWidth="1"/>
    <col min="10" max="10" width="12.21875" style="40" customWidth="1"/>
    <col min="11" max="11" width="9.5546875" style="40" bestFit="1" customWidth="1"/>
    <col min="12" max="12" width="8.44140625" style="40" bestFit="1" customWidth="1"/>
    <col min="13" max="13" width="5" style="43" customWidth="1"/>
    <col min="14" max="14" width="4.44140625" style="40" hidden="1" customWidth="1"/>
    <col min="15" max="15" width="6.44140625" style="40" bestFit="1" customWidth="1"/>
    <col min="16" max="16" width="12.21875" style="40" customWidth="1"/>
    <col min="17" max="17" width="9.5546875" style="40" bestFit="1" customWidth="1"/>
    <col min="18" max="18" width="8.44140625" style="40" bestFit="1" customWidth="1"/>
    <col min="19" max="19" width="5" style="43" customWidth="1"/>
    <col min="20" max="20" width="4.44140625" style="40" hidden="1" customWidth="1"/>
    <col min="21" max="21" width="6.44140625" style="40" bestFit="1" customWidth="1"/>
    <col min="22" max="22" width="12.21875" style="40" customWidth="1"/>
    <col min="23" max="23" width="9.5546875" style="40" bestFit="1" customWidth="1"/>
    <col min="24" max="24" width="8.44140625" style="40" bestFit="1" customWidth="1"/>
    <col min="25" max="26" width="9" style="40"/>
    <col min="27" max="27" width="9" style="40" customWidth="1"/>
    <col min="28" max="16384" width="9" style="40"/>
  </cols>
  <sheetData>
    <row r="1" spans="1:24" ht="16.8" thickBot="1">
      <c r="A1" s="39" t="s">
        <v>175</v>
      </c>
      <c r="H1" s="42"/>
      <c r="I1" s="68" t="s">
        <v>79</v>
      </c>
      <c r="J1" s="331" t="str">
        <f>IF(①学校情報入力!D5="","",①学校情報入力!D5)</f>
        <v/>
      </c>
      <c r="K1" s="332"/>
      <c r="L1" s="333"/>
      <c r="M1" s="38"/>
      <c r="O1" s="68" t="s">
        <v>134</v>
      </c>
      <c r="P1" s="331" t="str">
        <f>IF(①学校情報入力!F5="","",①学校情報入力!F5)</f>
        <v/>
      </c>
      <c r="Q1" s="332"/>
      <c r="R1" s="333"/>
      <c r="T1" s="42"/>
      <c r="W1" s="136"/>
    </row>
    <row r="2" spans="1:24">
      <c r="H2" s="42"/>
      <c r="N2" s="42"/>
      <c r="T2" s="42"/>
    </row>
    <row r="3" spans="1:24" s="145" customFormat="1">
      <c r="A3" s="146"/>
      <c r="B3" s="142"/>
      <c r="C3" s="143" t="s">
        <v>174</v>
      </c>
      <c r="D3" s="144"/>
      <c r="E3" s="144"/>
      <c r="F3" s="144"/>
      <c r="G3" s="144"/>
      <c r="H3" s="144"/>
      <c r="I3" s="144"/>
      <c r="J3" s="144"/>
      <c r="K3" s="144"/>
      <c r="L3" s="144"/>
      <c r="M3" s="144"/>
      <c r="N3" s="144"/>
      <c r="O3" s="144"/>
      <c r="P3" s="159"/>
      <c r="Q3" s="159"/>
      <c r="R3" s="159"/>
      <c r="S3" s="159"/>
      <c r="T3" s="159"/>
      <c r="U3" s="159"/>
      <c r="V3" s="159"/>
      <c r="W3" s="159"/>
    </row>
    <row r="4" spans="1:24" s="145" customFormat="1">
      <c r="A4" s="146"/>
      <c r="B4" s="142"/>
      <c r="C4" s="143" t="s">
        <v>176</v>
      </c>
      <c r="D4" s="144"/>
      <c r="E4" s="144"/>
      <c r="F4" s="144"/>
      <c r="G4" s="144"/>
      <c r="H4" s="144"/>
      <c r="I4" s="144"/>
      <c r="J4" s="144"/>
      <c r="K4" s="144"/>
      <c r="L4" s="144"/>
      <c r="M4" s="144"/>
      <c r="N4" s="144"/>
      <c r="O4" s="144"/>
      <c r="P4" s="159"/>
      <c r="Q4" s="159"/>
      <c r="R4" s="159"/>
      <c r="S4" s="159"/>
      <c r="T4" s="159"/>
      <c r="U4" s="159"/>
      <c r="V4" s="159"/>
      <c r="W4" s="159"/>
    </row>
    <row r="5" spans="1:24">
      <c r="H5" s="146"/>
      <c r="N5" s="146"/>
      <c r="T5" s="146"/>
    </row>
    <row r="6" spans="1:24" s="147" customFormat="1">
      <c r="A6" s="156"/>
      <c r="B6" s="335" t="s">
        <v>119</v>
      </c>
      <c r="C6" s="335"/>
      <c r="D6" s="335"/>
      <c r="E6" s="335"/>
      <c r="F6" s="335"/>
      <c r="G6" s="157"/>
      <c r="H6" s="337" t="s">
        <v>120</v>
      </c>
      <c r="I6" s="338"/>
      <c r="J6" s="338"/>
      <c r="K6" s="338"/>
      <c r="L6" s="339"/>
      <c r="M6" s="158"/>
      <c r="N6" s="336" t="s">
        <v>121</v>
      </c>
      <c r="O6" s="336"/>
      <c r="P6" s="336"/>
      <c r="Q6" s="336"/>
      <c r="R6" s="336"/>
      <c r="S6" s="158"/>
      <c r="T6" s="336" t="s">
        <v>122</v>
      </c>
      <c r="U6" s="336"/>
      <c r="V6" s="336"/>
      <c r="W6" s="336"/>
      <c r="X6" s="336"/>
    </row>
    <row r="7" spans="1:24">
      <c r="B7" s="148" t="s">
        <v>101</v>
      </c>
      <c r="C7" s="148" t="s">
        <v>0</v>
      </c>
      <c r="D7" s="148" t="s">
        <v>105</v>
      </c>
      <c r="E7" s="148" t="s">
        <v>162</v>
      </c>
      <c r="F7" s="148" t="s">
        <v>40</v>
      </c>
      <c r="H7" s="149" t="s">
        <v>101</v>
      </c>
      <c r="I7" s="149" t="s">
        <v>0</v>
      </c>
      <c r="J7" s="148" t="s">
        <v>105</v>
      </c>
      <c r="K7" s="148" t="s">
        <v>162</v>
      </c>
      <c r="L7" s="148" t="s">
        <v>40</v>
      </c>
      <c r="N7" s="149" t="s">
        <v>101</v>
      </c>
      <c r="O7" s="149" t="s">
        <v>0</v>
      </c>
      <c r="P7" s="148" t="s">
        <v>105</v>
      </c>
      <c r="Q7" s="148" t="s">
        <v>162</v>
      </c>
      <c r="R7" s="148" t="s">
        <v>40</v>
      </c>
      <c r="T7" s="149" t="s">
        <v>101</v>
      </c>
      <c r="U7" s="149" t="s">
        <v>0</v>
      </c>
      <c r="V7" s="148" t="s">
        <v>105</v>
      </c>
      <c r="W7" s="148" t="s">
        <v>162</v>
      </c>
      <c r="X7" s="148" t="s">
        <v>40</v>
      </c>
    </row>
    <row r="8" spans="1:24">
      <c r="B8" s="150">
        <v>1</v>
      </c>
      <c r="C8" s="263" t="str">
        <f>IF(②選手情報入力!$AI$9&lt;1,"",VLOOKUP(B8,②選手情報入力!$AH$10:$AI$99,2,FALSE))</f>
        <v/>
      </c>
      <c r="D8" s="265" t="str">
        <f>IF(C8="","",VLOOKUP(C8,data_kyogisha!A:F,6,0))</f>
        <v/>
      </c>
      <c r="E8" s="265" t="str">
        <f>IF(C8="","",C8)</f>
        <v/>
      </c>
      <c r="F8" s="334" t="str">
        <f>IF(②選手情報入力!N5="","",②選手情報入力!N5)</f>
        <v/>
      </c>
      <c r="H8" s="150">
        <v>1</v>
      </c>
      <c r="I8" s="263" t="str">
        <f>IF(②選手情報入力!$AK$9&lt;1,"",VLOOKUP(H8,②選手情報入力!$AJ$10:$AK$99,2,FALSE))</f>
        <v/>
      </c>
      <c r="J8" s="265" t="str">
        <f>IF(I8="","",VLOOKUP(I8,data_kyogisha!A:F,6,FALSE))</f>
        <v/>
      </c>
      <c r="K8" s="265" t="str">
        <f>IF(I8="","",I8)</f>
        <v/>
      </c>
      <c r="L8" s="334" t="str">
        <f>IF(②選手情報入力!O5="","",②選手情報入力!O5)</f>
        <v/>
      </c>
      <c r="N8" s="150">
        <v>1</v>
      </c>
      <c r="O8" s="263" t="str">
        <f>IF(②選手情報入力!$AM$9&lt;1,"",VLOOKUP(N8,②選手情報入力!$AL$10:$AM$99,2,FALSE))</f>
        <v/>
      </c>
      <c r="P8" s="265" t="str">
        <f>IF(O8="","",VLOOKUP(O8,data_kyogisha!A:F,6,FALSE))</f>
        <v/>
      </c>
      <c r="Q8" s="265" t="str">
        <f>IF(O8="","",O8)</f>
        <v/>
      </c>
      <c r="R8" s="334" t="str">
        <f>IF(②選手情報入力!N6="","",②選手情報入力!N6)</f>
        <v/>
      </c>
      <c r="T8" s="150">
        <v>1</v>
      </c>
      <c r="U8" s="263" t="str">
        <f>IF(②選手情報入力!$AO$9&lt;1,"",VLOOKUP(T8,②選手情報入力!$AN$10:$AO$99,2,FALSE))</f>
        <v/>
      </c>
      <c r="V8" s="265" t="str">
        <f>IF(U8="","",VLOOKUP(U8,data_kyogisha!A:F,6,0))</f>
        <v/>
      </c>
      <c r="W8" s="265" t="str">
        <f>IF(U8="","",U8)</f>
        <v/>
      </c>
      <c r="X8" s="334" t="str">
        <f>IF(②選手情報入力!O6="","",②選手情報入力!O6)</f>
        <v/>
      </c>
    </row>
    <row r="9" spans="1:24">
      <c r="B9" s="151">
        <v>2</v>
      </c>
      <c r="C9" s="263" t="str">
        <f>IF(②選手情報入力!$AI$9&lt;2,"",VLOOKUP(B9,②選手情報入力!$AH$10:$AI$99,2,FALSE))</f>
        <v/>
      </c>
      <c r="D9" s="265" t="str">
        <f>IF(C9="","",VLOOKUP(C9,data_kyogisha!A:F,6,0))</f>
        <v/>
      </c>
      <c r="E9" s="265" t="str">
        <f t="shared" ref="E9:E13" si="0">IF(C9="","",C9)</f>
        <v/>
      </c>
      <c r="F9" s="334"/>
      <c r="H9" s="151">
        <v>2</v>
      </c>
      <c r="I9" s="263" t="str">
        <f>IF(②選手情報入力!$AK$9&lt;2,"",VLOOKUP(H9,②選手情報入力!$AJ$10:$AK$99,2,FALSE))</f>
        <v/>
      </c>
      <c r="J9" s="265" t="str">
        <f>IF(I9="","",VLOOKUP(I9,data_kyogisha!A:F,6,FALSE))</f>
        <v/>
      </c>
      <c r="K9" s="265" t="str">
        <f t="shared" ref="K9:K13" si="1">IF(I9="","",I9)</f>
        <v/>
      </c>
      <c r="L9" s="334"/>
      <c r="N9" s="151">
        <v>2</v>
      </c>
      <c r="O9" s="263" t="str">
        <f>IF(②選手情報入力!$AM$9&lt;2,"",VLOOKUP(N9,②選手情報入力!$AL$10:$AM$99,2,FALSE))</f>
        <v/>
      </c>
      <c r="P9" s="265" t="str">
        <f>IF(O9="","",VLOOKUP(O9,data_kyogisha!A:F,6,FALSE))</f>
        <v/>
      </c>
      <c r="Q9" s="265" t="str">
        <f t="shared" ref="Q9:Q13" si="2">IF(O9="","",O9)</f>
        <v/>
      </c>
      <c r="R9" s="334"/>
      <c r="T9" s="151">
        <v>2</v>
      </c>
      <c r="U9" s="263" t="str">
        <f>IF(②選手情報入力!$AO$9&lt;2,"",VLOOKUP(T9,②選手情報入力!$AN$10:$AO$99,2,FALSE))</f>
        <v/>
      </c>
      <c r="V9" s="265" t="str">
        <f>IF(U9="","",VLOOKUP(U9,data_kyogisha!A:F,6,0))</f>
        <v/>
      </c>
      <c r="W9" s="265" t="str">
        <f t="shared" ref="W9:W13" si="3">IF(U9="","",U9)</f>
        <v/>
      </c>
      <c r="X9" s="334"/>
    </row>
    <row r="10" spans="1:24">
      <c r="B10" s="151">
        <v>3</v>
      </c>
      <c r="C10" s="263" t="str">
        <f>IF(②選手情報入力!$AI$9&lt;3,"",VLOOKUP(B10,②選手情報入力!$AH$10:$AI$99,2,FALSE))</f>
        <v/>
      </c>
      <c r="D10" s="265" t="str">
        <f>IF(C10="","",VLOOKUP(C10,data_kyogisha!A:F,6,0))</f>
        <v/>
      </c>
      <c r="E10" s="265" t="str">
        <f t="shared" si="0"/>
        <v/>
      </c>
      <c r="F10" s="334"/>
      <c r="H10" s="151">
        <v>3</v>
      </c>
      <c r="I10" s="263" t="str">
        <f>IF(②選手情報入力!$AK$9&lt;3,"",VLOOKUP(H10,②選手情報入力!$AJ$10:$AK$99,2,FALSE))</f>
        <v/>
      </c>
      <c r="J10" s="265" t="str">
        <f>IF(I10="","",VLOOKUP(I10,data_kyogisha!A:F,6,FALSE))</f>
        <v/>
      </c>
      <c r="K10" s="265" t="str">
        <f t="shared" si="1"/>
        <v/>
      </c>
      <c r="L10" s="334"/>
      <c r="N10" s="151">
        <v>3</v>
      </c>
      <c r="O10" s="263" t="str">
        <f>IF(②選手情報入力!$AM$9&lt;3,"",VLOOKUP(N10,②選手情報入力!$AL$10:$AM$99,2,FALSE))</f>
        <v/>
      </c>
      <c r="P10" s="265" t="str">
        <f>IF(O10="","",VLOOKUP(O10,data_kyogisha!A:F,6,FALSE))</f>
        <v/>
      </c>
      <c r="Q10" s="265" t="str">
        <f t="shared" si="2"/>
        <v/>
      </c>
      <c r="R10" s="334"/>
      <c r="T10" s="151">
        <v>3</v>
      </c>
      <c r="U10" s="263" t="str">
        <f>IF(②選手情報入力!$AO$9&lt;3,"",VLOOKUP(T10,②選手情報入力!$AN$10:$AO$99,2,FALSE))</f>
        <v/>
      </c>
      <c r="V10" s="265" t="str">
        <f>IF(U10="","",VLOOKUP(U10,data_kyogisha!A:F,6,0))</f>
        <v/>
      </c>
      <c r="W10" s="265" t="str">
        <f t="shared" si="3"/>
        <v/>
      </c>
      <c r="X10" s="334"/>
    </row>
    <row r="11" spans="1:24">
      <c r="B11" s="151">
        <v>4</v>
      </c>
      <c r="C11" s="263" t="str">
        <f>IF(②選手情報入力!$AI$9&lt;4,"",VLOOKUP(B11,②選手情報入力!$AH$10:$AI$99,2,FALSE))</f>
        <v/>
      </c>
      <c r="D11" s="265" t="str">
        <f>IF(C11="","",VLOOKUP(C11,data_kyogisha!A:F,6,0))</f>
        <v/>
      </c>
      <c r="E11" s="265" t="str">
        <f t="shared" si="0"/>
        <v/>
      </c>
      <c r="F11" s="334"/>
      <c r="H11" s="151">
        <v>4</v>
      </c>
      <c r="I11" s="263" t="str">
        <f>IF(②選手情報入力!$AK$9&lt;4,"",VLOOKUP(H11,②選手情報入力!$AJ$10:$AK$99,2,FALSE))</f>
        <v/>
      </c>
      <c r="J11" s="265" t="str">
        <f>IF(I11="","",VLOOKUP(I11,data_kyogisha!A:F,6,FALSE))</f>
        <v/>
      </c>
      <c r="K11" s="265" t="str">
        <f t="shared" si="1"/>
        <v/>
      </c>
      <c r="L11" s="334"/>
      <c r="N11" s="151">
        <v>4</v>
      </c>
      <c r="O11" s="263" t="str">
        <f>IF(②選手情報入力!$AM$9&lt;4,"",VLOOKUP(N11,②選手情報入力!$AL$10:$AM$99,2,FALSE))</f>
        <v/>
      </c>
      <c r="P11" s="265" t="str">
        <f>IF(O11="","",VLOOKUP(O11,data_kyogisha!A:F,6,FALSE))</f>
        <v/>
      </c>
      <c r="Q11" s="265" t="str">
        <f t="shared" si="2"/>
        <v/>
      </c>
      <c r="R11" s="334"/>
      <c r="T11" s="151">
        <v>4</v>
      </c>
      <c r="U11" s="263" t="str">
        <f>IF(②選手情報入力!$AO$9&lt;4,"",VLOOKUP(T11,②選手情報入力!$AN$10:$AO$99,2,FALSE))</f>
        <v/>
      </c>
      <c r="V11" s="265" t="str">
        <f>IF(U11="","",VLOOKUP(U11,data_kyogisha!A:F,6,0))</f>
        <v/>
      </c>
      <c r="W11" s="265" t="str">
        <f t="shared" si="3"/>
        <v/>
      </c>
      <c r="X11" s="334"/>
    </row>
    <row r="12" spans="1:24">
      <c r="B12" s="151">
        <v>5</v>
      </c>
      <c r="C12" s="263" t="str">
        <f>IF(②選手情報入力!$AI$9&lt;5,"",VLOOKUP(B12,②選手情報入力!$AH$10:$AI$99,2,FALSE))</f>
        <v/>
      </c>
      <c r="D12" s="265" t="str">
        <f>IF(C12="","",VLOOKUP(C12,data_kyogisha!A:F,6,0))</f>
        <v/>
      </c>
      <c r="E12" s="265" t="str">
        <f t="shared" si="0"/>
        <v/>
      </c>
      <c r="F12" s="334"/>
      <c r="H12" s="151">
        <v>5</v>
      </c>
      <c r="I12" s="263" t="str">
        <f>IF(②選手情報入力!$AK$9&lt;5,"",VLOOKUP(H12,②選手情報入力!$AJ$10:$AK$99,2,FALSE))</f>
        <v/>
      </c>
      <c r="J12" s="265" t="str">
        <f>IF(I12="","",VLOOKUP(I12,data_kyogisha!A:F,6,FALSE))</f>
        <v/>
      </c>
      <c r="K12" s="265" t="str">
        <f t="shared" si="1"/>
        <v/>
      </c>
      <c r="L12" s="334"/>
      <c r="N12" s="151">
        <v>5</v>
      </c>
      <c r="O12" s="263" t="str">
        <f>IF(②選手情報入力!$AM$9&lt;5,"",VLOOKUP(N12,②選手情報入力!$AL$10:$AM$99,2,FALSE))</f>
        <v/>
      </c>
      <c r="P12" s="265" t="str">
        <f>IF(O12="","",VLOOKUP(O12,data_kyogisha!A:F,6,FALSE))</f>
        <v/>
      </c>
      <c r="Q12" s="265" t="str">
        <f t="shared" si="2"/>
        <v/>
      </c>
      <c r="R12" s="334"/>
      <c r="T12" s="151">
        <v>5</v>
      </c>
      <c r="U12" s="263" t="str">
        <f>IF(②選手情報入力!$AO$9&lt;5,"",VLOOKUP(T12,②選手情報入力!$AN$10:$AO$99,2,FALSE))</f>
        <v/>
      </c>
      <c r="V12" s="265" t="str">
        <f>IF(U12="","",VLOOKUP(U12,data_kyogisha!A:F,6,0))</f>
        <v/>
      </c>
      <c r="W12" s="265" t="str">
        <f t="shared" si="3"/>
        <v/>
      </c>
      <c r="X12" s="334"/>
    </row>
    <row r="13" spans="1:24">
      <c r="B13" s="152">
        <v>6</v>
      </c>
      <c r="C13" s="263" t="str">
        <f>IF(②選手情報入力!$AI$9&lt;6,"",VLOOKUP(B13,②選手情報入力!$AH$10:$AI$99,2,FALSE))</f>
        <v/>
      </c>
      <c r="D13" s="265" t="str">
        <f>IF(C13="","",VLOOKUP(C13,data_kyogisha!A:F,6,0))</f>
        <v/>
      </c>
      <c r="E13" s="265" t="str">
        <f t="shared" si="0"/>
        <v/>
      </c>
      <c r="F13" s="334"/>
      <c r="H13" s="152">
        <v>6</v>
      </c>
      <c r="I13" s="263" t="str">
        <f>IF(②選手情報入力!$AK$9&lt;6,"",VLOOKUP(H13,②選手情報入力!$AJ$10:$AK$99,2,FALSE))</f>
        <v/>
      </c>
      <c r="J13" s="265" t="str">
        <f>IF(I13="","",VLOOKUP(I13,data_kyogisha!A:F,6,FALSE))</f>
        <v/>
      </c>
      <c r="K13" s="265" t="str">
        <f t="shared" si="1"/>
        <v/>
      </c>
      <c r="L13" s="334"/>
      <c r="N13" s="152">
        <v>6</v>
      </c>
      <c r="O13" s="263" t="str">
        <f>IF(②選手情報入力!$AM$9&lt;6,"",VLOOKUP(N13,②選手情報入力!$AL$10:$AM$99,2,FALSE))</f>
        <v/>
      </c>
      <c r="P13" s="265" t="str">
        <f>IF(O13="","",VLOOKUP(O13,data_kyogisha!A:F,6,FALSE))</f>
        <v/>
      </c>
      <c r="Q13" s="265" t="str">
        <f t="shared" si="2"/>
        <v/>
      </c>
      <c r="R13" s="334"/>
      <c r="T13" s="152">
        <v>6</v>
      </c>
      <c r="U13" s="263" t="str">
        <f>IF(②選手情報入力!$AO$9&lt;6,"",VLOOKUP(T13,②選手情報入力!$AN$10:$AO$99,2,FALSE))</f>
        <v/>
      </c>
      <c r="V13" s="265" t="str">
        <f>IF(U13="","",VLOOKUP(U13,data_kyogisha!A:F,6,0))</f>
        <v/>
      </c>
      <c r="W13" s="265" t="str">
        <f t="shared" si="3"/>
        <v/>
      </c>
      <c r="X13" s="334"/>
    </row>
    <row r="14" spans="1:24">
      <c r="C14" s="264"/>
      <c r="D14" s="154" t="s">
        <v>75</v>
      </c>
      <c r="E14" s="154"/>
      <c r="F14" s="155">
        <f>IF(②選手情報入力!AI9&gt;=4,1,0)</f>
        <v>0</v>
      </c>
      <c r="H14" s="153"/>
      <c r="I14" s="264"/>
      <c r="J14" s="154" t="s">
        <v>75</v>
      </c>
      <c r="K14" s="154"/>
      <c r="L14" s="155">
        <f>IF(②選手情報入力!AK9&gt;=4,1,0)</f>
        <v>0</v>
      </c>
      <c r="N14" s="153"/>
      <c r="O14" s="264"/>
      <c r="P14" s="154" t="s">
        <v>75</v>
      </c>
      <c r="Q14" s="154"/>
      <c r="R14" s="155">
        <f>IF(②選手情報入力!AM9&gt;=4,1,0)</f>
        <v>0</v>
      </c>
      <c r="T14" s="153"/>
      <c r="U14" s="264"/>
      <c r="V14" s="154" t="s">
        <v>75</v>
      </c>
      <c r="W14" s="154"/>
      <c r="X14" s="155">
        <f>IF(②選手情報入力!AO9&gt;=4,1,0)</f>
        <v>0</v>
      </c>
    </row>
  </sheetData>
  <sheetProtection password="CD83" sheet="1" selectLockedCells="1" selectUnlockedCells="1"/>
  <mergeCells count="10">
    <mergeCell ref="J1:L1"/>
    <mergeCell ref="R8:R13"/>
    <mergeCell ref="F8:F13"/>
    <mergeCell ref="B6:F6"/>
    <mergeCell ref="X8:X13"/>
    <mergeCell ref="N6:R6"/>
    <mergeCell ref="T6:X6"/>
    <mergeCell ref="H6:L6"/>
    <mergeCell ref="L8:L13"/>
    <mergeCell ref="P1:R1"/>
  </mergeCells>
  <phoneticPr fontId="3"/>
  <dataValidations count="1">
    <dataValidation imeMode="off" allowBlank="1" showInputMessage="1" showErrorMessage="1" sqref="I8:L13 C8:F13 O8:R13 U8:X13"/>
  </dataValidations>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56"/>
  <sheetViews>
    <sheetView zoomScaleNormal="100" workbookViewId="0">
      <pane ySplit="2" topLeftCell="A15" activePane="bottomLeft" state="frozen"/>
      <selection activeCell="H14" sqref="H14"/>
      <selection pane="bottomLeft" activeCell="C35" sqref="C35"/>
    </sheetView>
  </sheetViews>
  <sheetFormatPr defaultColWidth="9" defaultRowHeight="13.2"/>
  <cols>
    <col min="1" max="1" width="3.77734375" style="162" customWidth="1"/>
    <col min="2" max="2" width="26.21875" style="162" customWidth="1"/>
    <col min="3" max="3" width="10" style="162" customWidth="1"/>
    <col min="4" max="4" width="4.88671875" style="162" customWidth="1"/>
    <col min="5" max="5" width="10.88671875" style="162" customWidth="1"/>
    <col min="6" max="6" width="26.21875" style="162" customWidth="1"/>
    <col min="7" max="7" width="15.5546875" style="162" customWidth="1"/>
    <col min="8" max="8" width="3.77734375" style="162" customWidth="1"/>
    <col min="9" max="9" width="9" style="162"/>
    <col min="10" max="10" width="9" style="162" customWidth="1"/>
    <col min="11" max="14" width="9" style="162" hidden="1" customWidth="1"/>
    <col min="15" max="16" width="9" style="162" customWidth="1"/>
    <col min="17" max="16384" width="9" style="162"/>
  </cols>
  <sheetData>
    <row r="1" spans="1:14" ht="16.2">
      <c r="A1" s="39" t="s">
        <v>77</v>
      </c>
      <c r="B1" s="160"/>
      <c r="C1" s="161" t="s">
        <v>684</v>
      </c>
      <c r="D1" s="340" t="s">
        <v>194</v>
      </c>
      <c r="E1" s="340"/>
      <c r="F1" s="340"/>
      <c r="G1" s="340"/>
      <c r="H1" s="340"/>
    </row>
    <row r="2" spans="1:14" ht="24.75" customHeight="1">
      <c r="A2" s="341" t="s">
        <v>78</v>
      </c>
      <c r="B2" s="341"/>
      <c r="C2" s="341"/>
      <c r="D2" s="341"/>
      <c r="E2" s="341"/>
      <c r="F2" s="341"/>
      <c r="G2" s="341"/>
      <c r="H2" s="341"/>
    </row>
    <row r="3" spans="1:14" ht="14.25" customHeight="1"/>
    <row r="4" spans="1:14" ht="19.2">
      <c r="A4" s="342" t="str">
        <f>注意事項!C2&amp;注意事項!F2</f>
        <v>第44回 名古屋地区選手権兼第6回名古屋地区競技会</v>
      </c>
      <c r="B4" s="342"/>
      <c r="C4" s="342"/>
      <c r="D4" s="342"/>
      <c r="E4" s="342"/>
      <c r="F4" s="342"/>
      <c r="G4" s="342"/>
      <c r="H4" s="342"/>
    </row>
    <row r="5" spans="1:14" ht="19.8" thickBot="1">
      <c r="A5" s="343" t="s">
        <v>58</v>
      </c>
      <c r="B5" s="343"/>
      <c r="C5" s="343"/>
      <c r="D5" s="343"/>
      <c r="E5" s="343"/>
      <c r="F5" s="343"/>
      <c r="G5" s="343"/>
      <c r="H5" s="343"/>
    </row>
    <row r="6" spans="1:14" ht="19.5" customHeight="1" thickBot="1">
      <c r="A6" s="163"/>
      <c r="B6" s="218" t="s">
        <v>191</v>
      </c>
      <c r="C6" s="164"/>
      <c r="D6" s="164"/>
      <c r="E6" s="164"/>
      <c r="F6" s="164"/>
      <c r="G6" s="165" t="s">
        <v>48</v>
      </c>
      <c r="H6" s="161"/>
    </row>
    <row r="7" spans="1:14" ht="22.5" customHeight="1" thickBot="1">
      <c r="A7" s="161"/>
      <c r="B7" s="219" t="str">
        <f>IF(①学校情報入力!D7="","",①学校情報入力!D7)</f>
        <v/>
      </c>
      <c r="C7" s="220" t="s">
        <v>133</v>
      </c>
      <c r="D7" s="347" t="str">
        <f>IF(①学校情報入力!D4="","",①学校情報入力!D4)</f>
        <v/>
      </c>
      <c r="E7" s="348"/>
      <c r="F7" s="348"/>
      <c r="G7" s="349"/>
      <c r="H7" s="166"/>
    </row>
    <row r="8" spans="1:14" ht="16.5" customHeight="1" thickBot="1">
      <c r="A8" s="161"/>
      <c r="B8" s="344" t="s">
        <v>49</v>
      </c>
      <c r="C8" s="345"/>
      <c r="D8" s="207"/>
      <c r="E8" s="167"/>
      <c r="F8" s="346" t="s">
        <v>50</v>
      </c>
      <c r="G8" s="346"/>
      <c r="H8" s="161"/>
    </row>
    <row r="9" spans="1:14" ht="16.5" customHeight="1">
      <c r="A9" s="161"/>
      <c r="B9" s="213" t="s">
        <v>51</v>
      </c>
      <c r="C9" s="352" t="s">
        <v>52</v>
      </c>
      <c r="D9" s="353"/>
      <c r="E9" s="168"/>
      <c r="F9" s="169" t="s">
        <v>53</v>
      </c>
      <c r="G9" s="170" t="s">
        <v>52</v>
      </c>
      <c r="H9" s="161"/>
      <c r="L9" s="161" t="s">
        <v>54</v>
      </c>
      <c r="N9" s="161" t="s">
        <v>55</v>
      </c>
    </row>
    <row r="10" spans="1:14" ht="21" customHeight="1">
      <c r="A10" s="171"/>
      <c r="B10" s="214" t="s">
        <v>235</v>
      </c>
      <c r="C10" s="350">
        <f>IF(L10=0,0,L10)</f>
        <v>0</v>
      </c>
      <c r="D10" s="351"/>
      <c r="E10" s="173"/>
      <c r="F10" s="214" t="s">
        <v>240</v>
      </c>
      <c r="G10" s="172">
        <f>IF(N10=0,0,N10)</f>
        <v>0</v>
      </c>
      <c r="H10" s="171"/>
      <c r="K10" s="162" t="s">
        <v>235</v>
      </c>
      <c r="L10" s="174">
        <f>COUNTIF(②選手情報入力!$H$10:$M$99,K10)</f>
        <v>0</v>
      </c>
      <c r="M10" s="162" t="s">
        <v>240</v>
      </c>
      <c r="N10" s="174">
        <f>COUNTIF(②選手情報入力!$H$10:$M$99,M10)</f>
        <v>0</v>
      </c>
    </row>
    <row r="11" spans="1:14" ht="21" customHeight="1">
      <c r="A11" s="171"/>
      <c r="B11" s="214" t="s">
        <v>236</v>
      </c>
      <c r="C11" s="350">
        <f t="shared" ref="C11:C16" si="0">IF(L11=0,0,L11)</f>
        <v>0</v>
      </c>
      <c r="D11" s="351"/>
      <c r="E11" s="173"/>
      <c r="F11" s="214" t="s">
        <v>242</v>
      </c>
      <c r="G11" s="172">
        <f t="shared" ref="G11:G20" si="1">IF(N11=0,0,N11)</f>
        <v>0</v>
      </c>
      <c r="H11" s="171"/>
      <c r="K11" s="162" t="s">
        <v>236</v>
      </c>
      <c r="L11" s="174">
        <f>COUNTIF(②選手情報入力!$H$10:$M$99,K11)</f>
        <v>0</v>
      </c>
      <c r="M11" s="162" t="s">
        <v>242</v>
      </c>
      <c r="N11" s="174">
        <f>COUNTIF(②選手情報入力!$H$10:$M$99,M11)</f>
        <v>0</v>
      </c>
    </row>
    <row r="12" spans="1:14" ht="21" customHeight="1">
      <c r="A12" s="171"/>
      <c r="B12" s="214" t="s">
        <v>237</v>
      </c>
      <c r="C12" s="350">
        <f t="shared" si="0"/>
        <v>0</v>
      </c>
      <c r="D12" s="351"/>
      <c r="E12" s="173"/>
      <c r="F12" s="214" t="s">
        <v>244</v>
      </c>
      <c r="G12" s="172">
        <f t="shared" si="1"/>
        <v>0</v>
      </c>
      <c r="H12" s="171"/>
      <c r="K12" s="162" t="s">
        <v>237</v>
      </c>
      <c r="L12" s="174">
        <f>COUNTIF(②選手情報入力!$H$10:$M$99,K12)</f>
        <v>0</v>
      </c>
      <c r="M12" s="162" t="s">
        <v>244</v>
      </c>
      <c r="N12" s="174">
        <f>COUNTIF(②選手情報入力!$H$10:$M$99,M12)</f>
        <v>0</v>
      </c>
    </row>
    <row r="13" spans="1:14" ht="21" customHeight="1">
      <c r="A13" s="171"/>
      <c r="B13" s="214" t="s">
        <v>238</v>
      </c>
      <c r="C13" s="350">
        <f t="shared" si="0"/>
        <v>0</v>
      </c>
      <c r="D13" s="351"/>
      <c r="E13" s="173"/>
      <c r="F13" s="214" t="s">
        <v>246</v>
      </c>
      <c r="G13" s="172">
        <f t="shared" si="1"/>
        <v>0</v>
      </c>
      <c r="H13" s="171"/>
      <c r="K13" s="162" t="s">
        <v>238</v>
      </c>
      <c r="L13" s="174">
        <f>COUNTIF(②選手情報入力!$H$10:$M$99,K13)</f>
        <v>0</v>
      </c>
      <c r="M13" s="162" t="s">
        <v>246</v>
      </c>
      <c r="N13" s="174">
        <f>COUNTIF(②選手情報入力!$H$10:$M$99,M13)</f>
        <v>0</v>
      </c>
    </row>
    <row r="14" spans="1:14" ht="21" customHeight="1">
      <c r="A14" s="171"/>
      <c r="B14" s="214" t="s">
        <v>239</v>
      </c>
      <c r="C14" s="350">
        <f t="shared" si="0"/>
        <v>0</v>
      </c>
      <c r="D14" s="351"/>
      <c r="E14" s="173"/>
      <c r="F14" s="214" t="s">
        <v>248</v>
      </c>
      <c r="G14" s="172">
        <f t="shared" si="1"/>
        <v>0</v>
      </c>
      <c r="H14" s="171"/>
      <c r="K14" s="162" t="s">
        <v>239</v>
      </c>
      <c r="L14" s="174">
        <f>COUNTIF(②選手情報入力!$H$10:$M$99,K14)</f>
        <v>0</v>
      </c>
      <c r="M14" s="162" t="s">
        <v>248</v>
      </c>
      <c r="N14" s="174">
        <f>COUNTIF(②選手情報入力!$H$10:$M$99,M14)</f>
        <v>0</v>
      </c>
    </row>
    <row r="15" spans="1:14" ht="21" customHeight="1">
      <c r="A15" s="171"/>
      <c r="B15" s="214" t="s">
        <v>264</v>
      </c>
      <c r="C15" s="350">
        <f t="shared" si="0"/>
        <v>0</v>
      </c>
      <c r="D15" s="351"/>
      <c r="E15" s="173"/>
      <c r="F15" s="203" t="s">
        <v>265</v>
      </c>
      <c r="G15" s="172">
        <f t="shared" si="1"/>
        <v>0</v>
      </c>
      <c r="H15" s="171"/>
      <c r="K15" s="162" t="s">
        <v>264</v>
      </c>
      <c r="L15" s="174">
        <f>COUNTIF(②選手情報入力!$H$10:$M$99,K15)</f>
        <v>0</v>
      </c>
      <c r="M15" s="162" t="s">
        <v>265</v>
      </c>
      <c r="N15" s="174">
        <f>COUNTIF(②選手情報入力!$H$10:$M$99,M15)</f>
        <v>0</v>
      </c>
    </row>
    <row r="16" spans="1:14" ht="21" customHeight="1">
      <c r="A16" s="171"/>
      <c r="B16" s="214" t="s">
        <v>256</v>
      </c>
      <c r="C16" s="350">
        <f t="shared" si="0"/>
        <v>0</v>
      </c>
      <c r="D16" s="351"/>
      <c r="E16" s="173"/>
      <c r="F16" s="212" t="s">
        <v>259</v>
      </c>
      <c r="G16" s="172">
        <f t="shared" si="1"/>
        <v>0</v>
      </c>
      <c r="H16" s="171"/>
      <c r="K16" s="162" t="s">
        <v>256</v>
      </c>
      <c r="L16" s="174">
        <f>COUNTIF(②選手情報入力!$H$10:$M$99,K16)</f>
        <v>0</v>
      </c>
      <c r="M16" s="162" t="s">
        <v>259</v>
      </c>
      <c r="N16" s="174">
        <f>COUNTIF(②選手情報入力!$H$10:$M$99,M16)</f>
        <v>0</v>
      </c>
    </row>
    <row r="17" spans="1:14" ht="21" customHeight="1">
      <c r="A17" s="171"/>
      <c r="B17" s="214" t="s">
        <v>257</v>
      </c>
      <c r="C17" s="350">
        <f t="shared" ref="C17:C20" si="2">IF(L17=0,0,L17)</f>
        <v>0</v>
      </c>
      <c r="D17" s="351"/>
      <c r="E17" s="173"/>
      <c r="F17" s="212" t="s">
        <v>260</v>
      </c>
      <c r="G17" s="172">
        <f t="shared" si="1"/>
        <v>0</v>
      </c>
      <c r="H17" s="171"/>
      <c r="K17" s="162" t="s">
        <v>257</v>
      </c>
      <c r="L17" s="174">
        <f>COUNTIF(②選手情報入力!$H$10:$M$99,K17)</f>
        <v>0</v>
      </c>
      <c r="M17" s="162" t="s">
        <v>260</v>
      </c>
      <c r="N17" s="174">
        <f>COUNTIF(②選手情報入力!$H$10:$M$99,M17)</f>
        <v>0</v>
      </c>
    </row>
    <row r="18" spans="1:14" ht="21" customHeight="1">
      <c r="A18" s="171"/>
      <c r="B18" s="214" t="s">
        <v>258</v>
      </c>
      <c r="C18" s="350">
        <f t="shared" si="2"/>
        <v>0</v>
      </c>
      <c r="D18" s="351"/>
      <c r="E18" s="173"/>
      <c r="F18" s="212" t="s">
        <v>261</v>
      </c>
      <c r="G18" s="172">
        <f t="shared" si="1"/>
        <v>0</v>
      </c>
      <c r="H18" s="171"/>
      <c r="K18" s="162" t="s">
        <v>258</v>
      </c>
      <c r="L18" s="174">
        <f>COUNTIF(②選手情報入力!$H$10:$M$99,K18)</f>
        <v>0</v>
      </c>
      <c r="M18" s="162" t="s">
        <v>261</v>
      </c>
      <c r="N18" s="174">
        <f>COUNTIF(②選手情報入力!$H$10:$M$99,M18)</f>
        <v>0</v>
      </c>
    </row>
    <row r="19" spans="1:14" ht="21" customHeight="1">
      <c r="A19" s="171"/>
      <c r="B19" s="214" t="s">
        <v>267</v>
      </c>
      <c r="C19" s="350">
        <f t="shared" si="2"/>
        <v>0</v>
      </c>
      <c r="D19" s="351"/>
      <c r="E19" s="173"/>
      <c r="F19" s="212" t="s">
        <v>266</v>
      </c>
      <c r="G19" s="172">
        <f t="shared" si="1"/>
        <v>0</v>
      </c>
      <c r="H19" s="171"/>
      <c r="K19" s="162" t="s">
        <v>267</v>
      </c>
      <c r="L19" s="174">
        <f>COUNTIF(②選手情報入力!$H$10:$M$99,K19)</f>
        <v>0</v>
      </c>
      <c r="M19" s="162" t="s">
        <v>266</v>
      </c>
      <c r="N19" s="174">
        <f>COUNTIF(②選手情報入力!$H$10:$M$99,M19)</f>
        <v>0</v>
      </c>
    </row>
    <row r="20" spans="1:14" ht="21" customHeight="1">
      <c r="A20" s="171"/>
      <c r="B20" s="214" t="s">
        <v>268</v>
      </c>
      <c r="C20" s="350">
        <f t="shared" si="2"/>
        <v>0</v>
      </c>
      <c r="D20" s="351"/>
      <c r="E20" s="173"/>
      <c r="F20" s="212" t="s">
        <v>262</v>
      </c>
      <c r="G20" s="172">
        <f t="shared" si="1"/>
        <v>0</v>
      </c>
      <c r="H20" s="171"/>
      <c r="K20" s="162" t="s">
        <v>268</v>
      </c>
      <c r="L20" s="174">
        <f>COUNTIF(②選手情報入力!$H$10:$M$99,K20)</f>
        <v>0</v>
      </c>
      <c r="M20" s="162" t="s">
        <v>262</v>
      </c>
      <c r="N20" s="174">
        <f>COUNTIF(②選手情報入力!$H$10:$M$99,M20)</f>
        <v>0</v>
      </c>
    </row>
    <row r="21" spans="1:14" ht="21" customHeight="1">
      <c r="A21" s="171"/>
      <c r="B21" s="214"/>
      <c r="C21" s="350"/>
      <c r="D21" s="351"/>
      <c r="E21" s="173"/>
      <c r="F21" s="212"/>
      <c r="G21" s="172"/>
      <c r="H21" s="171"/>
      <c r="L21" s="174">
        <f>COUNTIF(②選手情報入力!$H$10:$M$99,K21)</f>
        <v>0</v>
      </c>
      <c r="M21" s="162">
        <f>種目情報!E16</f>
        <v>0</v>
      </c>
      <c r="N21" s="174">
        <f>COUNTIF(②選手情報入力!$H$10:$M$99,M21)</f>
        <v>0</v>
      </c>
    </row>
    <row r="22" spans="1:14" ht="21" customHeight="1">
      <c r="A22" s="171"/>
      <c r="B22" s="214"/>
      <c r="C22" s="350"/>
      <c r="D22" s="351"/>
      <c r="E22" s="173"/>
      <c r="F22" s="212"/>
      <c r="G22" s="172"/>
      <c r="H22" s="171"/>
      <c r="L22" s="174">
        <f>COUNTIF(②選手情報入力!$H$10:$M$99,K22)</f>
        <v>0</v>
      </c>
      <c r="M22" s="162">
        <f>種目情報!E17</f>
        <v>0</v>
      </c>
      <c r="N22" s="174">
        <f>COUNTIF(②選手情報入力!$H$10:$M$99,M22)</f>
        <v>0</v>
      </c>
    </row>
    <row r="23" spans="1:14" ht="21" customHeight="1">
      <c r="A23" s="171"/>
      <c r="B23" s="214"/>
      <c r="C23" s="350"/>
      <c r="D23" s="351"/>
      <c r="E23" s="173"/>
      <c r="F23" s="212"/>
      <c r="G23" s="172"/>
      <c r="H23" s="171"/>
      <c r="I23" s="206"/>
      <c r="L23" s="174">
        <f>COUNTIF(②選手情報入力!$H$10:$M$99,K23)</f>
        <v>0</v>
      </c>
      <c r="M23" s="162">
        <f>種目情報!E18</f>
        <v>0</v>
      </c>
      <c r="N23" s="174">
        <f>COUNTIF(②選手情報入力!$H$10:$M$99,M23)</f>
        <v>0</v>
      </c>
    </row>
    <row r="24" spans="1:14" ht="21" customHeight="1">
      <c r="A24" s="171"/>
      <c r="B24" s="214"/>
      <c r="C24" s="350"/>
      <c r="D24" s="351"/>
      <c r="E24" s="173"/>
      <c r="F24" s="212"/>
      <c r="G24" s="172"/>
      <c r="H24" s="171"/>
      <c r="L24" s="174">
        <f>COUNTIF(②選手情報入力!$H$10:$M$99,K24)</f>
        <v>0</v>
      </c>
      <c r="M24" s="162">
        <f>種目情報!E19</f>
        <v>0</v>
      </c>
      <c r="N24" s="174">
        <f>COUNTIF(②選手情報入力!$H$10:$M$99,M24)</f>
        <v>0</v>
      </c>
    </row>
    <row r="25" spans="1:14" ht="21" customHeight="1">
      <c r="A25" s="171"/>
      <c r="B25" s="212"/>
      <c r="C25" s="350"/>
      <c r="D25" s="351"/>
      <c r="E25" s="173"/>
      <c r="F25" s="212"/>
      <c r="G25" s="172"/>
      <c r="H25" s="171"/>
      <c r="L25" s="174">
        <f>COUNTIF(②選手情報入力!$H$10:$M$99,K25)</f>
        <v>0</v>
      </c>
      <c r="M25" s="162">
        <f>種目情報!E20</f>
        <v>0</v>
      </c>
      <c r="N25" s="174">
        <f>COUNTIF(②選手情報入力!$H$10:$M$99,M25)</f>
        <v>0</v>
      </c>
    </row>
    <row r="26" spans="1:14" ht="21" customHeight="1">
      <c r="A26" s="171"/>
      <c r="B26" s="212"/>
      <c r="C26" s="350"/>
      <c r="D26" s="351"/>
      <c r="E26" s="173"/>
      <c r="F26" s="212"/>
      <c r="G26" s="172"/>
      <c r="H26" s="171"/>
      <c r="L26" s="174">
        <f>COUNTIF(②選手情報入力!$H$10:$M$99,K26)</f>
        <v>0</v>
      </c>
      <c r="M26" s="162">
        <f>種目情報!E21</f>
        <v>0</v>
      </c>
      <c r="N26" s="174">
        <f>COUNTIF(②選手情報入力!$H$10:$M$99,M26)</f>
        <v>0</v>
      </c>
    </row>
    <row r="27" spans="1:14" ht="21" customHeight="1">
      <c r="A27" s="171"/>
      <c r="B27" s="214"/>
      <c r="C27" s="350"/>
      <c r="D27" s="351"/>
      <c r="E27" s="173"/>
      <c r="F27" s="202"/>
      <c r="G27" s="172" t="str">
        <f t="shared" ref="G27" si="3">IF(N18=0,"",N18)</f>
        <v/>
      </c>
      <c r="H27" s="171"/>
      <c r="L27" s="174">
        <f>COUNTIF(②選手情報入力!$H$10:$M$99,K27)</f>
        <v>0</v>
      </c>
      <c r="M27" s="162">
        <f>種目情報!E22</f>
        <v>0</v>
      </c>
      <c r="N27" s="174">
        <f>COUNTIF(②選手情報入力!$H$10:$M$99,M27)</f>
        <v>0</v>
      </c>
    </row>
    <row r="28" spans="1:14" ht="21" customHeight="1" thickBot="1">
      <c r="A28" s="171"/>
      <c r="B28" s="212"/>
      <c r="C28" s="366" t="str">
        <f t="shared" ref="C28" si="4">IF(L20=0,"",L20)</f>
        <v/>
      </c>
      <c r="D28" s="367"/>
      <c r="E28" s="173"/>
      <c r="F28" s="176"/>
      <c r="G28" s="175" t="str">
        <f t="shared" ref="G28" si="5">IF(N19=0,"",N19)</f>
        <v/>
      </c>
      <c r="H28" s="171"/>
      <c r="K28" s="162">
        <f>種目情報!A22</f>
        <v>0</v>
      </c>
      <c r="L28" s="174">
        <f>COUNTIF(②選手情報入力!$H$10:$M$99,K28)</f>
        <v>0</v>
      </c>
      <c r="N28" s="174"/>
    </row>
    <row r="29" spans="1:14" ht="21" customHeight="1">
      <c r="A29" s="171"/>
      <c r="B29" s="211" t="s">
        <v>56</v>
      </c>
      <c r="C29" s="371" t="str">
        <f>IF(③リレー情報確認!F14=0,"",③リレー情報確認!F14)</f>
        <v/>
      </c>
      <c r="D29" s="372"/>
      <c r="E29" s="173"/>
      <c r="F29" s="177" t="s">
        <v>56</v>
      </c>
      <c r="G29" s="178" t="str">
        <f>IF(③リレー情報確認!R14=0,"",③リレー情報確認!R14)</f>
        <v/>
      </c>
      <c r="H29" s="171"/>
      <c r="L29" s="174"/>
      <c r="M29" s="162" t="e">
        <f>種目情報!#REF!</f>
        <v>#REF!</v>
      </c>
      <c r="N29" s="174">
        <f>COUNTIF(②選手情報入力!$H$10:$M$99,M29)</f>
        <v>0</v>
      </c>
    </row>
    <row r="30" spans="1:14" ht="21" customHeight="1" thickBot="1">
      <c r="A30" s="171"/>
      <c r="B30" s="210" t="s">
        <v>57</v>
      </c>
      <c r="C30" s="369" t="str">
        <f>IF(③リレー情報確認!L14=0,"",③リレー情報確認!L14)</f>
        <v/>
      </c>
      <c r="D30" s="370"/>
      <c r="E30" s="173"/>
      <c r="F30" s="179" t="s">
        <v>57</v>
      </c>
      <c r="G30" s="180" t="str">
        <f>IF(③リレー情報確認!X14=0,"",③リレー情報確認!X14)</f>
        <v/>
      </c>
      <c r="H30" s="171"/>
      <c r="K30" s="162" t="e">
        <f>種目情報!#REF!</f>
        <v>#REF!</v>
      </c>
      <c r="L30" s="174">
        <f>COUNTIF(②選手情報入力!$H$10:$M$99,K30)</f>
        <v>0</v>
      </c>
      <c r="M30" s="162" t="e">
        <f>種目情報!#REF!</f>
        <v>#REF!</v>
      </c>
      <c r="N30" s="174">
        <f>COUNTIF(②選手情報入力!$H$10:$M$99,M30)</f>
        <v>0</v>
      </c>
    </row>
    <row r="31" spans="1:14" ht="21" customHeight="1">
      <c r="A31" s="161"/>
      <c r="B31" s="181"/>
      <c r="C31" s="182"/>
      <c r="D31" s="182"/>
      <c r="E31" s="173"/>
      <c r="H31" s="161"/>
      <c r="K31" s="162" t="e">
        <f>種目情報!#REF!</f>
        <v>#REF!</v>
      </c>
      <c r="L31" s="174">
        <f>COUNTIF(②選手情報入力!$H$10:$M$99,K31)</f>
        <v>0</v>
      </c>
    </row>
    <row r="32" spans="1:14" ht="21" customHeight="1" thickBot="1">
      <c r="B32" s="346" t="s">
        <v>181</v>
      </c>
      <c r="C32" s="368"/>
      <c r="D32" s="208"/>
      <c r="E32" s="173"/>
      <c r="F32" s="346"/>
      <c r="G32" s="346"/>
      <c r="H32" s="248"/>
    </row>
    <row r="33" spans="1:8" ht="21" customHeight="1">
      <c r="A33" s="161"/>
      <c r="B33" s="183" t="s">
        <v>183</v>
      </c>
      <c r="C33" s="357">
        <f>②選手情報入力!F100</f>
        <v>0</v>
      </c>
      <c r="D33" s="358"/>
      <c r="E33" s="173"/>
      <c r="F33" s="221" t="s">
        <v>271</v>
      </c>
      <c r="G33" s="222">
        <f>C33*500</f>
        <v>0</v>
      </c>
      <c r="H33" s="161"/>
    </row>
    <row r="34" spans="1:8" ht="21" customHeight="1" thickBot="1">
      <c r="A34" s="161"/>
      <c r="B34" s="184" t="s">
        <v>184</v>
      </c>
      <c r="C34" s="359">
        <f>②選手情報入力!F101</f>
        <v>0</v>
      </c>
      <c r="D34" s="360"/>
      <c r="E34" s="173"/>
      <c r="F34" s="225" t="s">
        <v>249</v>
      </c>
      <c r="G34" s="226">
        <f>C34*1000</f>
        <v>0</v>
      </c>
      <c r="H34" s="161"/>
    </row>
    <row r="35" spans="1:8" ht="21" customHeight="1" thickTop="1" thickBot="1">
      <c r="A35" s="161"/>
      <c r="B35" s="227" t="s">
        <v>251</v>
      </c>
      <c r="C35" s="231">
        <f>①学校情報入力!D9</f>
        <v>0</v>
      </c>
      <c r="D35" s="209" t="s">
        <v>188</v>
      </c>
      <c r="F35" s="223" t="s">
        <v>273</v>
      </c>
      <c r="G35" s="224">
        <f>C35*600</f>
        <v>0</v>
      </c>
      <c r="H35" s="161"/>
    </row>
    <row r="36" spans="1:8" ht="18.75" customHeight="1" thickBot="1">
      <c r="A36" s="161"/>
      <c r="F36" s="204" t="s">
        <v>250</v>
      </c>
      <c r="G36" s="205">
        <f>SUM(G33:G35)</f>
        <v>0</v>
      </c>
      <c r="H36" s="161"/>
    </row>
    <row r="37" spans="1:8" ht="18.75" customHeight="1" thickBot="1">
      <c r="A37" s="189"/>
      <c r="B37" s="361" t="s">
        <v>195</v>
      </c>
      <c r="C37" s="362"/>
      <c r="D37" s="362"/>
      <c r="E37" s="363"/>
      <c r="F37" s="185"/>
      <c r="G37" s="186"/>
      <c r="H37" s="189"/>
    </row>
    <row r="38" spans="1:8" ht="18.75" customHeight="1">
      <c r="A38" s="161"/>
      <c r="B38" s="228" t="str">
        <f>IF(①学校情報入力!B11="","",①学校情報入力!B11)</f>
        <v/>
      </c>
      <c r="C38" s="364" t="str">
        <f>IF(①学校情報入力!F11="","",①学校情報入力!F11)</f>
        <v/>
      </c>
      <c r="D38" s="364"/>
      <c r="E38" s="365"/>
      <c r="H38" s="161"/>
    </row>
    <row r="39" spans="1:8" ht="18.75" customHeight="1" thickBot="1">
      <c r="A39" s="161"/>
      <c r="B39" s="229" t="str">
        <f>IF(①学校情報入力!B12="","",①学校情報入力!B12)</f>
        <v/>
      </c>
      <c r="C39" s="355" t="str">
        <f>IF(①学校情報入力!F12="","",①学校情報入力!F12)</f>
        <v/>
      </c>
      <c r="D39" s="355"/>
      <c r="E39" s="356"/>
      <c r="F39" s="354">
        <f ca="1">TODAY()</f>
        <v>42634</v>
      </c>
      <c r="G39" s="354"/>
      <c r="H39" s="161"/>
    </row>
    <row r="40" spans="1:8" ht="16.2">
      <c r="A40" s="161"/>
      <c r="B40" s="261" t="s">
        <v>156</v>
      </c>
      <c r="C40" s="248"/>
      <c r="D40" s="248"/>
      <c r="E40" s="248"/>
      <c r="F40" s="248"/>
      <c r="G40" s="248"/>
      <c r="H40" s="161"/>
    </row>
    <row r="41" spans="1:8" ht="14.4">
      <c r="A41" s="161"/>
      <c r="B41" s="188"/>
      <c r="C41" s="131"/>
      <c r="D41" s="131"/>
      <c r="E41" s="187"/>
      <c r="H41" s="161"/>
    </row>
    <row r="42" spans="1:8" ht="14.4">
      <c r="A42" s="161"/>
      <c r="C42" s="171"/>
      <c r="D42" s="171"/>
      <c r="E42" s="187"/>
      <c r="H42" s="161"/>
    </row>
    <row r="43" spans="1:8" ht="14.4">
      <c r="A43" s="161"/>
      <c r="E43" s="187"/>
      <c r="H43" s="161"/>
    </row>
    <row r="44" spans="1:8" ht="14.4">
      <c r="A44" s="161"/>
      <c r="B44" s="187"/>
      <c r="C44" s="187"/>
      <c r="D44" s="187"/>
      <c r="E44" s="187"/>
      <c r="H44" s="161"/>
    </row>
    <row r="45" spans="1:8" ht="14.4">
      <c r="A45" s="161"/>
      <c r="B45" s="189"/>
      <c r="C45" s="189"/>
      <c r="D45" s="189"/>
      <c r="E45" s="189"/>
      <c r="F45" s="189"/>
      <c r="G45" s="189"/>
      <c r="H45" s="161"/>
    </row>
    <row r="46" spans="1:8" ht="14.4">
      <c r="A46" s="161"/>
      <c r="B46" s="187"/>
      <c r="C46" s="187"/>
      <c r="D46" s="187"/>
      <c r="E46" s="187"/>
      <c r="H46" s="161"/>
    </row>
    <row r="47" spans="1:8" ht="19.2">
      <c r="A47" s="161"/>
      <c r="B47" s="190"/>
      <c r="C47" s="190"/>
      <c r="D47" s="190"/>
      <c r="E47" s="190"/>
      <c r="H47" s="161"/>
    </row>
    <row r="48" spans="1:8" ht="19.2">
      <c r="A48" s="161"/>
      <c r="B48" s="190"/>
      <c r="C48" s="190"/>
      <c r="D48" s="190"/>
      <c r="E48" s="190"/>
      <c r="F48" s="190"/>
      <c r="G48" s="190"/>
      <c r="H48" s="161"/>
    </row>
    <row r="49" spans="2:7" ht="14.4">
      <c r="B49" s="191"/>
      <c r="C49" s="187"/>
      <c r="D49" s="187"/>
      <c r="E49" s="187"/>
      <c r="F49" s="192"/>
      <c r="G49" s="187"/>
    </row>
    <row r="50" spans="2:7" ht="14.4">
      <c r="B50" s="191"/>
      <c r="C50" s="187"/>
      <c r="D50" s="187"/>
      <c r="E50" s="187"/>
      <c r="F50" s="192"/>
      <c r="G50" s="187"/>
    </row>
    <row r="51" spans="2:7" ht="14.4">
      <c r="B51" s="191"/>
      <c r="C51" s="187"/>
      <c r="D51" s="187"/>
      <c r="E51" s="187"/>
      <c r="F51" s="192"/>
      <c r="G51" s="187"/>
    </row>
    <row r="52" spans="2:7" ht="14.4">
      <c r="B52" s="191"/>
      <c r="C52" s="187"/>
      <c r="D52" s="187"/>
      <c r="E52" s="187"/>
      <c r="F52" s="192"/>
      <c r="G52" s="187"/>
    </row>
    <row r="53" spans="2:7" ht="14.4">
      <c r="B53" s="191"/>
      <c r="C53" s="187"/>
      <c r="D53" s="187"/>
      <c r="E53" s="187"/>
      <c r="F53" s="192"/>
      <c r="G53" s="187"/>
    </row>
    <row r="54" spans="2:7" ht="14.4">
      <c r="B54" s="191"/>
      <c r="C54" s="187"/>
      <c r="D54" s="187"/>
      <c r="E54" s="187"/>
      <c r="F54" s="192"/>
      <c r="G54" s="187"/>
    </row>
    <row r="55" spans="2:7" ht="14.4">
      <c r="B55" s="191"/>
      <c r="C55" s="187"/>
      <c r="D55" s="187"/>
      <c r="E55" s="187"/>
      <c r="F55" s="192"/>
      <c r="G55" s="187"/>
    </row>
    <row r="56" spans="2:7" ht="14.4">
      <c r="B56" s="191"/>
      <c r="C56" s="187"/>
      <c r="D56" s="187"/>
      <c r="E56" s="187"/>
      <c r="F56" s="192"/>
      <c r="G56" s="187"/>
    </row>
  </sheetData>
  <sheetProtection sheet="1" selectLockedCells="1"/>
  <mergeCells count="37">
    <mergeCell ref="C27:D27"/>
    <mergeCell ref="F39:G39"/>
    <mergeCell ref="F32:G32"/>
    <mergeCell ref="C39:E39"/>
    <mergeCell ref="C33:D33"/>
    <mergeCell ref="C34:D34"/>
    <mergeCell ref="B37:E37"/>
    <mergeCell ref="C38:E38"/>
    <mergeCell ref="C28:D28"/>
    <mergeCell ref="B32:C32"/>
    <mergeCell ref="C30:D30"/>
    <mergeCell ref="C29:D29"/>
    <mergeCell ref="C9:D9"/>
    <mergeCell ref="C10:D10"/>
    <mergeCell ref="C11:D11"/>
    <mergeCell ref="C12:D12"/>
    <mergeCell ref="C13:D13"/>
    <mergeCell ref="C14:D14"/>
    <mergeCell ref="C15:D15"/>
    <mergeCell ref="C16:D16"/>
    <mergeCell ref="C25:D25"/>
    <mergeCell ref="C26:D26"/>
    <mergeCell ref="C17:D17"/>
    <mergeCell ref="C18:D18"/>
    <mergeCell ref="C19:D19"/>
    <mergeCell ref="C20:D20"/>
    <mergeCell ref="C21:D21"/>
    <mergeCell ref="C22:D22"/>
    <mergeCell ref="C23:D23"/>
    <mergeCell ref="C24:D24"/>
    <mergeCell ref="D1:H1"/>
    <mergeCell ref="A2:H2"/>
    <mergeCell ref="A4:H4"/>
    <mergeCell ref="A5:H5"/>
    <mergeCell ref="B8:C8"/>
    <mergeCell ref="F8:G8"/>
    <mergeCell ref="D7:G7"/>
  </mergeCells>
  <phoneticPr fontId="3"/>
  <printOptions horizontalCentered="1" verticalCentered="1"/>
  <pageMargins left="0.39370078740157483" right="0.39370078740157483" top="0.59055118110236227" bottom="0.59055118110236227" header="0.31496062992125984" footer="0.31496062992125984"/>
  <pageSetup paperSize="9" scale="96"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7"/>
  <sheetViews>
    <sheetView zoomScaleNormal="100" workbookViewId="0">
      <pane ySplit="7" topLeftCell="A14" activePane="bottomLeft" state="frozen"/>
      <selection activeCell="H14" sqref="H14"/>
      <selection pane="bottomLeft" activeCell="H14" sqref="H14"/>
    </sheetView>
  </sheetViews>
  <sheetFormatPr defaultColWidth="9" defaultRowHeight="13.2"/>
  <cols>
    <col min="1" max="1" width="3.6640625" style="13" bestFit="1" customWidth="1"/>
    <col min="2" max="2" width="6" style="1" bestFit="1" customWidth="1"/>
    <col min="3" max="3" width="15" style="1" customWidth="1"/>
    <col min="4" max="5" width="3.77734375" style="1" customWidth="1"/>
    <col min="6" max="6" width="13.77734375" style="13" customWidth="1"/>
    <col min="7" max="7" width="9.33203125" style="1" customWidth="1"/>
    <col min="8" max="8" width="13.77734375" style="86" customWidth="1"/>
    <col min="9" max="9" width="9.33203125" style="5" customWidth="1"/>
    <col min="10" max="10" width="13.77734375" style="13" customWidth="1"/>
    <col min="11" max="11" width="9.33203125" style="1" customWidth="1"/>
    <col min="12" max="12" width="4.109375" style="13" customWidth="1"/>
    <col min="13" max="13" width="4.109375" style="13" bestFit="1" customWidth="1"/>
    <col min="14" max="16384" width="9" style="13"/>
  </cols>
  <sheetData>
    <row r="1" spans="1:13" ht="16.2">
      <c r="A1" s="9" t="s">
        <v>272</v>
      </c>
    </row>
    <row r="2" spans="1:13" ht="14.4">
      <c r="D2" s="15" t="s">
        <v>154</v>
      </c>
      <c r="E2" s="379" t="str">
        <f>注意事項!C2&amp;注意事項!F2</f>
        <v>第44回 名古屋地区選手権兼第6回名古屋地区競技会</v>
      </c>
      <c r="F2" s="379"/>
      <c r="G2" s="379"/>
      <c r="H2" s="379"/>
      <c r="I2" s="252" t="s">
        <v>263</v>
      </c>
      <c r="J2" s="118" t="str">
        <f>IF(①学校情報入力!D5="","",①学校情報入力!D5)</f>
        <v/>
      </c>
      <c r="K2" s="118" t="str">
        <f>IF(①学校情報入力!D3="","",①学校情報入力!D3)</f>
        <v/>
      </c>
    </row>
    <row r="3" spans="1:13" ht="18.75" customHeight="1" thickBot="1"/>
    <row r="4" spans="1:13" s="93" customFormat="1" ht="16.5" customHeight="1">
      <c r="B4" s="373" t="s">
        <v>148</v>
      </c>
      <c r="C4" s="113" t="s">
        <v>149</v>
      </c>
      <c r="D4" s="375">
        <f>②選手情報入力!F102</f>
        <v>0</v>
      </c>
      <c r="E4" s="376"/>
      <c r="G4" s="373" t="s">
        <v>139</v>
      </c>
      <c r="H4" s="94" t="s">
        <v>117</v>
      </c>
      <c r="I4" s="95" t="str">
        <f>IF(③リレー情報確認!F8="","",③リレー情報確認!F8)</f>
        <v/>
      </c>
      <c r="J4" s="122" t="s">
        <v>118</v>
      </c>
      <c r="K4" s="95" t="str">
        <f>IF(③リレー情報確認!L8="","",③リレー情報確認!L8)</f>
        <v/>
      </c>
    </row>
    <row r="5" spans="1:13" s="93" customFormat="1" ht="16.5" customHeight="1" thickBot="1">
      <c r="B5" s="374"/>
      <c r="C5" s="114" t="s">
        <v>150</v>
      </c>
      <c r="D5" s="377">
        <f>②選手情報入力!F103</f>
        <v>0</v>
      </c>
      <c r="E5" s="378"/>
      <c r="G5" s="374"/>
      <c r="H5" s="97" t="s">
        <v>137</v>
      </c>
      <c r="I5" s="98" t="str">
        <f>IF(③リレー情報確認!R8="","",③リレー情報確認!R8)</f>
        <v/>
      </c>
      <c r="J5" s="123" t="s">
        <v>138</v>
      </c>
      <c r="K5" s="98" t="str">
        <f>IF(③リレー情報確認!X8="","",③リレー情報確認!X8)</f>
        <v/>
      </c>
    </row>
    <row r="6" spans="1:13" s="93" customFormat="1" ht="18.75" customHeight="1">
      <c r="B6" s="96"/>
      <c r="C6" s="96"/>
      <c r="D6" s="96"/>
      <c r="E6" s="96"/>
      <c r="G6" s="96"/>
      <c r="H6" s="253"/>
      <c r="I6" s="254"/>
      <c r="K6" s="96"/>
    </row>
    <row r="7" spans="1:13" s="93" customFormat="1" ht="16.5" customHeight="1">
      <c r="A7" s="99"/>
      <c r="B7" s="100" t="s">
        <v>140</v>
      </c>
      <c r="C7" s="100" t="s">
        <v>141</v>
      </c>
      <c r="D7" s="100" t="s">
        <v>142</v>
      </c>
      <c r="E7" s="100" t="s">
        <v>143</v>
      </c>
      <c r="F7" s="100" t="s">
        <v>41</v>
      </c>
      <c r="G7" s="100" t="s">
        <v>42</v>
      </c>
      <c r="H7" s="100" t="s">
        <v>233</v>
      </c>
      <c r="I7" s="100" t="s">
        <v>234</v>
      </c>
      <c r="J7" s="236"/>
      <c r="K7" s="236"/>
      <c r="L7" s="100" t="s">
        <v>144</v>
      </c>
      <c r="M7" s="100" t="s">
        <v>145</v>
      </c>
    </row>
    <row r="8" spans="1:13" s="93" customFormat="1" ht="18" customHeight="1">
      <c r="A8" s="101">
        <v>1</v>
      </c>
      <c r="B8" s="102" t="str">
        <f>IF(②選手情報入力!B10="","",②選手情報入力!B10)</f>
        <v/>
      </c>
      <c r="C8" s="124" t="str">
        <f>IF(②選手情報入力!C10="","",②選手情報入力!C10)</f>
        <v/>
      </c>
      <c r="D8" s="102" t="str">
        <f>IF(②選手情報入力!F10="","",②選手情報入力!F10)</f>
        <v/>
      </c>
      <c r="E8" s="102" t="str">
        <f>IF(②選手情報入力!G10="","",②選手情報入力!G10)</f>
        <v/>
      </c>
      <c r="F8" s="101" t="str">
        <f>IF(②選手情報入力!H10="","",②選手情報入力!H10)</f>
        <v/>
      </c>
      <c r="G8" s="102" t="str">
        <f>IF(②選手情報入力!I10="","",②選手情報入力!I10)</f>
        <v/>
      </c>
      <c r="H8" s="101" t="str">
        <f>IF(②選手情報入力!J10="","",②選手情報入力!J10)</f>
        <v/>
      </c>
      <c r="I8" s="102" t="str">
        <f>IF(②選手情報入力!K10="","",②選手情報入力!K10)</f>
        <v/>
      </c>
      <c r="J8" s="237" t="str">
        <f>IF(②選手情報入力!L10="","",②選手情報入力!L10)</f>
        <v/>
      </c>
      <c r="K8" s="238" t="str">
        <f>IF(②選手情報入力!M10="","",②選手情報入力!M10)</f>
        <v/>
      </c>
      <c r="L8" s="102" t="str">
        <f>IF(②選手情報入力!N10="","",②選手情報入力!N10)</f>
        <v/>
      </c>
      <c r="M8" s="102" t="str">
        <f>IF(②選手情報入力!O10="","",②選手情報入力!O10)</f>
        <v/>
      </c>
    </row>
    <row r="9" spans="1:13" s="93" customFormat="1" ht="18" customHeight="1">
      <c r="A9" s="103">
        <v>2</v>
      </c>
      <c r="B9" s="104" t="str">
        <f>IF(②選手情報入力!B11="","",②選手情報入力!B11)</f>
        <v/>
      </c>
      <c r="C9" s="125" t="str">
        <f>IF(②選手情報入力!C11="","",②選手情報入力!C11)</f>
        <v/>
      </c>
      <c r="D9" s="104" t="str">
        <f>IF(②選手情報入力!F11="","",②選手情報入力!F11)</f>
        <v/>
      </c>
      <c r="E9" s="104" t="str">
        <f>IF(②選手情報入力!G11="","",②選手情報入力!G11)</f>
        <v/>
      </c>
      <c r="F9" s="103" t="str">
        <f>IF(②選手情報入力!H11="","",②選手情報入力!H11)</f>
        <v/>
      </c>
      <c r="G9" s="104" t="str">
        <f>IF(②選手情報入力!I11="","",②選手情報入力!I11)</f>
        <v/>
      </c>
      <c r="H9" s="103" t="str">
        <f>IF(②選手情報入力!J11="","",②選手情報入力!J11)</f>
        <v/>
      </c>
      <c r="I9" s="104" t="str">
        <f>IF(②選手情報入力!K11="","",②選手情報入力!K11)</f>
        <v/>
      </c>
      <c r="J9" s="239" t="str">
        <f>IF(②選手情報入力!L11="","",②選手情報入力!L11)</f>
        <v/>
      </c>
      <c r="K9" s="240" t="str">
        <f>IF(②選手情報入力!M11="","",②選手情報入力!M11)</f>
        <v/>
      </c>
      <c r="L9" s="104" t="str">
        <f>IF(②選手情報入力!N11="","",②選手情報入力!N11)</f>
        <v/>
      </c>
      <c r="M9" s="104" t="str">
        <f>IF(②選手情報入力!O11="","",②選手情報入力!O11)</f>
        <v/>
      </c>
    </row>
    <row r="10" spans="1:13" s="93" customFormat="1" ht="18" customHeight="1">
      <c r="A10" s="103">
        <v>3</v>
      </c>
      <c r="B10" s="104" t="str">
        <f>IF(②選手情報入力!B12="","",②選手情報入力!B12)</f>
        <v/>
      </c>
      <c r="C10" s="125" t="str">
        <f>IF(②選手情報入力!C12="","",②選手情報入力!C12)</f>
        <v/>
      </c>
      <c r="D10" s="104" t="str">
        <f>IF(②選手情報入力!F12="","",②選手情報入力!F12)</f>
        <v/>
      </c>
      <c r="E10" s="104" t="str">
        <f>IF(②選手情報入力!G12="","",②選手情報入力!G12)</f>
        <v/>
      </c>
      <c r="F10" s="103" t="str">
        <f>IF(②選手情報入力!H12="","",②選手情報入力!H12)</f>
        <v/>
      </c>
      <c r="G10" s="104" t="str">
        <f>IF(②選手情報入力!I12="","",②選手情報入力!I12)</f>
        <v/>
      </c>
      <c r="H10" s="103" t="str">
        <f>IF(②選手情報入力!J12="","",②選手情報入力!J12)</f>
        <v/>
      </c>
      <c r="I10" s="104" t="str">
        <f>IF(②選手情報入力!K12="","",②選手情報入力!K12)</f>
        <v/>
      </c>
      <c r="J10" s="239" t="str">
        <f>IF(②選手情報入力!L12="","",②選手情報入力!L12)</f>
        <v/>
      </c>
      <c r="K10" s="240" t="str">
        <f>IF(②選手情報入力!M12="","",②選手情報入力!M12)</f>
        <v/>
      </c>
      <c r="L10" s="104" t="str">
        <f>IF(②選手情報入力!N12="","",②選手情報入力!N12)</f>
        <v/>
      </c>
      <c r="M10" s="104" t="str">
        <f>IF(②選手情報入力!O12="","",②選手情報入力!O12)</f>
        <v/>
      </c>
    </row>
    <row r="11" spans="1:13" s="93" customFormat="1" ht="18" customHeight="1">
      <c r="A11" s="103">
        <v>4</v>
      </c>
      <c r="B11" s="104" t="str">
        <f>IF(②選手情報入力!B13="","",②選手情報入力!B13)</f>
        <v/>
      </c>
      <c r="C11" s="125" t="str">
        <f>IF(②選手情報入力!C13="","",②選手情報入力!C13)</f>
        <v/>
      </c>
      <c r="D11" s="104" t="str">
        <f>IF(②選手情報入力!F13="","",②選手情報入力!F13)</f>
        <v/>
      </c>
      <c r="E11" s="104" t="str">
        <f>IF(②選手情報入力!G13="","",②選手情報入力!G13)</f>
        <v/>
      </c>
      <c r="F11" s="103" t="str">
        <f>IF(②選手情報入力!H13="","",②選手情報入力!H13)</f>
        <v/>
      </c>
      <c r="G11" s="104" t="str">
        <f>IF(②選手情報入力!I13="","",②選手情報入力!I13)</f>
        <v/>
      </c>
      <c r="H11" s="103" t="str">
        <f>IF(②選手情報入力!J13="","",②選手情報入力!J13)</f>
        <v/>
      </c>
      <c r="I11" s="104" t="str">
        <f>IF(②選手情報入力!K13="","",②選手情報入力!K13)</f>
        <v/>
      </c>
      <c r="J11" s="239" t="str">
        <f>IF(②選手情報入力!L13="","",②選手情報入力!L13)</f>
        <v/>
      </c>
      <c r="K11" s="240" t="str">
        <f>IF(②選手情報入力!M13="","",②選手情報入力!M13)</f>
        <v/>
      </c>
      <c r="L11" s="104" t="str">
        <f>IF(②選手情報入力!N13="","",②選手情報入力!N13)</f>
        <v/>
      </c>
      <c r="M11" s="104" t="str">
        <f>IF(②選手情報入力!O13="","",②選手情報入力!O13)</f>
        <v/>
      </c>
    </row>
    <row r="12" spans="1:13" s="93" customFormat="1" ht="18" customHeight="1">
      <c r="A12" s="107">
        <v>5</v>
      </c>
      <c r="B12" s="108" t="str">
        <f>IF(②選手情報入力!B14="","",②選手情報入力!B14)</f>
        <v/>
      </c>
      <c r="C12" s="126" t="str">
        <f>IF(②選手情報入力!C14="","",②選手情報入力!C14)</f>
        <v/>
      </c>
      <c r="D12" s="108" t="str">
        <f>IF(②選手情報入力!F14="","",②選手情報入力!F14)</f>
        <v/>
      </c>
      <c r="E12" s="108" t="str">
        <f>IF(②選手情報入力!G14="","",②選手情報入力!G14)</f>
        <v/>
      </c>
      <c r="F12" s="107" t="str">
        <f>IF(②選手情報入力!H14="","",②選手情報入力!H14)</f>
        <v/>
      </c>
      <c r="G12" s="108" t="str">
        <f>IF(②選手情報入力!I14="","",②選手情報入力!I14)</f>
        <v/>
      </c>
      <c r="H12" s="107" t="str">
        <f>IF(②選手情報入力!J14="","",②選手情報入力!J14)</f>
        <v/>
      </c>
      <c r="I12" s="108" t="str">
        <f>IF(②選手情報入力!K14="","",②選手情報入力!K14)</f>
        <v/>
      </c>
      <c r="J12" s="241" t="str">
        <f>IF(②選手情報入力!L14="","",②選手情報入力!L14)</f>
        <v/>
      </c>
      <c r="K12" s="242" t="str">
        <f>IF(②選手情報入力!M14="","",②選手情報入力!M14)</f>
        <v/>
      </c>
      <c r="L12" s="108" t="str">
        <f>IF(②選手情報入力!N14="","",②選手情報入力!N14)</f>
        <v/>
      </c>
      <c r="M12" s="108" t="str">
        <f>IF(②選手情報入力!O14="","",②選手情報入力!O14)</f>
        <v/>
      </c>
    </row>
    <row r="13" spans="1:13" s="93" customFormat="1" ht="18" customHeight="1">
      <c r="A13" s="101">
        <v>6</v>
      </c>
      <c r="B13" s="102" t="str">
        <f>IF(②選手情報入力!B15="","",②選手情報入力!B15)</f>
        <v/>
      </c>
      <c r="C13" s="124" t="str">
        <f>IF(②選手情報入力!C15="","",②選手情報入力!C15)</f>
        <v/>
      </c>
      <c r="D13" s="102" t="str">
        <f>IF(②選手情報入力!F15="","",②選手情報入力!F15)</f>
        <v/>
      </c>
      <c r="E13" s="102" t="str">
        <f>IF(②選手情報入力!G15="","",②選手情報入力!G15)</f>
        <v/>
      </c>
      <c r="F13" s="101" t="str">
        <f>IF(②選手情報入力!H15="","",②選手情報入力!H15)</f>
        <v/>
      </c>
      <c r="G13" s="102" t="str">
        <f>IF(②選手情報入力!I15="","",②選手情報入力!I15)</f>
        <v/>
      </c>
      <c r="H13" s="101" t="str">
        <f>IF(②選手情報入力!J15="","",②選手情報入力!J15)</f>
        <v/>
      </c>
      <c r="I13" s="102" t="str">
        <f>IF(②選手情報入力!K15="","",②選手情報入力!K15)</f>
        <v/>
      </c>
      <c r="J13" s="237" t="str">
        <f>IF(②選手情報入力!L15="","",②選手情報入力!L15)</f>
        <v/>
      </c>
      <c r="K13" s="238" t="str">
        <f>IF(②選手情報入力!M15="","",②選手情報入力!M15)</f>
        <v/>
      </c>
      <c r="L13" s="102" t="str">
        <f>IF(②選手情報入力!N15="","",②選手情報入力!N15)</f>
        <v/>
      </c>
      <c r="M13" s="102" t="str">
        <f>IF(②選手情報入力!O15="","",②選手情報入力!O15)</f>
        <v/>
      </c>
    </row>
    <row r="14" spans="1:13" s="93" customFormat="1" ht="18" customHeight="1">
      <c r="A14" s="103">
        <v>7</v>
      </c>
      <c r="B14" s="104" t="str">
        <f>IF(②選手情報入力!B16="","",②選手情報入力!B16)</f>
        <v/>
      </c>
      <c r="C14" s="125" t="str">
        <f>IF(②選手情報入力!C16="","",②選手情報入力!C16)</f>
        <v/>
      </c>
      <c r="D14" s="104" t="str">
        <f>IF(②選手情報入力!F16="","",②選手情報入力!F16)</f>
        <v/>
      </c>
      <c r="E14" s="104" t="str">
        <f>IF(②選手情報入力!G16="","",②選手情報入力!G16)</f>
        <v/>
      </c>
      <c r="F14" s="103" t="str">
        <f>IF(②選手情報入力!H16="","",②選手情報入力!H16)</f>
        <v/>
      </c>
      <c r="G14" s="104" t="str">
        <f>IF(②選手情報入力!I16="","",②選手情報入力!I16)</f>
        <v/>
      </c>
      <c r="H14" s="103" t="str">
        <f>IF(②選手情報入力!J16="","",②選手情報入力!J16)</f>
        <v/>
      </c>
      <c r="I14" s="104" t="str">
        <f>IF(②選手情報入力!K16="","",②選手情報入力!K16)</f>
        <v/>
      </c>
      <c r="J14" s="239" t="str">
        <f>IF(②選手情報入力!L16="","",②選手情報入力!L16)</f>
        <v/>
      </c>
      <c r="K14" s="240" t="str">
        <f>IF(②選手情報入力!M16="","",②選手情報入力!M16)</f>
        <v/>
      </c>
      <c r="L14" s="104" t="str">
        <f>IF(②選手情報入力!N16="","",②選手情報入力!N16)</f>
        <v/>
      </c>
      <c r="M14" s="104" t="str">
        <f>IF(②選手情報入力!O16="","",②選手情報入力!O16)</f>
        <v/>
      </c>
    </row>
    <row r="15" spans="1:13" s="93" customFormat="1" ht="18" customHeight="1">
      <c r="A15" s="103">
        <v>8</v>
      </c>
      <c r="B15" s="104" t="str">
        <f>IF(②選手情報入力!B17="","",②選手情報入力!B17)</f>
        <v/>
      </c>
      <c r="C15" s="125" t="str">
        <f>IF(②選手情報入力!C17="","",②選手情報入力!C17)</f>
        <v/>
      </c>
      <c r="D15" s="104" t="str">
        <f>IF(②選手情報入力!F17="","",②選手情報入力!F17)</f>
        <v/>
      </c>
      <c r="E15" s="104" t="str">
        <f>IF(②選手情報入力!G17="","",②選手情報入力!G17)</f>
        <v/>
      </c>
      <c r="F15" s="103" t="str">
        <f>IF(②選手情報入力!H17="","",②選手情報入力!H17)</f>
        <v/>
      </c>
      <c r="G15" s="104" t="str">
        <f>IF(②選手情報入力!I17="","",②選手情報入力!I17)</f>
        <v/>
      </c>
      <c r="H15" s="103" t="str">
        <f>IF(②選手情報入力!J17="","",②選手情報入力!J17)</f>
        <v/>
      </c>
      <c r="I15" s="104" t="str">
        <f>IF(②選手情報入力!K17="","",②選手情報入力!K17)</f>
        <v/>
      </c>
      <c r="J15" s="239" t="str">
        <f>IF(②選手情報入力!L17="","",②選手情報入力!L17)</f>
        <v/>
      </c>
      <c r="K15" s="240" t="str">
        <f>IF(②選手情報入力!M17="","",②選手情報入力!M17)</f>
        <v/>
      </c>
      <c r="L15" s="104" t="str">
        <f>IF(②選手情報入力!N17="","",②選手情報入力!N17)</f>
        <v/>
      </c>
      <c r="M15" s="104" t="str">
        <f>IF(②選手情報入力!O17="","",②選手情報入力!O17)</f>
        <v/>
      </c>
    </row>
    <row r="16" spans="1:13" s="93" customFormat="1" ht="18" customHeight="1">
      <c r="A16" s="103">
        <v>9</v>
      </c>
      <c r="B16" s="104" t="str">
        <f>IF(②選手情報入力!B18="","",②選手情報入力!B18)</f>
        <v/>
      </c>
      <c r="C16" s="125" t="str">
        <f>IF(②選手情報入力!C18="","",②選手情報入力!C18)</f>
        <v/>
      </c>
      <c r="D16" s="104" t="str">
        <f>IF(②選手情報入力!F18="","",②選手情報入力!F18)</f>
        <v/>
      </c>
      <c r="E16" s="104" t="str">
        <f>IF(②選手情報入力!G18="","",②選手情報入力!G18)</f>
        <v/>
      </c>
      <c r="F16" s="103" t="str">
        <f>IF(②選手情報入力!H18="","",②選手情報入力!H18)</f>
        <v/>
      </c>
      <c r="G16" s="104" t="str">
        <f>IF(②選手情報入力!I18="","",②選手情報入力!I18)</f>
        <v/>
      </c>
      <c r="H16" s="103" t="str">
        <f>IF(②選手情報入力!J18="","",②選手情報入力!J18)</f>
        <v/>
      </c>
      <c r="I16" s="104" t="str">
        <f>IF(②選手情報入力!K18="","",②選手情報入力!K18)</f>
        <v/>
      </c>
      <c r="J16" s="239" t="str">
        <f>IF(②選手情報入力!L18="","",②選手情報入力!L18)</f>
        <v/>
      </c>
      <c r="K16" s="240" t="str">
        <f>IF(②選手情報入力!M18="","",②選手情報入力!M18)</f>
        <v/>
      </c>
      <c r="L16" s="104" t="str">
        <f>IF(②選手情報入力!N18="","",②選手情報入力!N18)</f>
        <v/>
      </c>
      <c r="M16" s="104" t="str">
        <f>IF(②選手情報入力!O18="","",②選手情報入力!O18)</f>
        <v/>
      </c>
    </row>
    <row r="17" spans="1:13" s="93" customFormat="1" ht="18" customHeight="1">
      <c r="A17" s="105">
        <v>10</v>
      </c>
      <c r="B17" s="106" t="str">
        <f>IF(②選手情報入力!B19="","",②選手情報入力!B19)</f>
        <v/>
      </c>
      <c r="C17" s="127" t="str">
        <f>IF(②選手情報入力!C19="","",②選手情報入力!C19)</f>
        <v/>
      </c>
      <c r="D17" s="106" t="str">
        <f>IF(②選手情報入力!F19="","",②選手情報入力!F19)</f>
        <v/>
      </c>
      <c r="E17" s="106" t="str">
        <f>IF(②選手情報入力!G19="","",②選手情報入力!G19)</f>
        <v/>
      </c>
      <c r="F17" s="105" t="str">
        <f>IF(②選手情報入力!H19="","",②選手情報入力!H19)</f>
        <v/>
      </c>
      <c r="G17" s="106" t="str">
        <f>IF(②選手情報入力!I19="","",②選手情報入力!I19)</f>
        <v/>
      </c>
      <c r="H17" s="105" t="str">
        <f>IF(②選手情報入力!J19="","",②選手情報入力!J19)</f>
        <v/>
      </c>
      <c r="I17" s="106" t="str">
        <f>IF(②選手情報入力!K19="","",②選手情報入力!K19)</f>
        <v/>
      </c>
      <c r="J17" s="243" t="str">
        <f>IF(②選手情報入力!L19="","",②選手情報入力!L19)</f>
        <v/>
      </c>
      <c r="K17" s="244" t="str">
        <f>IF(②選手情報入力!M19="","",②選手情報入力!M19)</f>
        <v/>
      </c>
      <c r="L17" s="106" t="str">
        <f>IF(②選手情報入力!N19="","",②選手情報入力!N19)</f>
        <v/>
      </c>
      <c r="M17" s="106" t="str">
        <f>IF(②選手情報入力!O19="","",②選手情報入力!O19)</f>
        <v/>
      </c>
    </row>
    <row r="18" spans="1:13" s="93" customFormat="1" ht="18" customHeight="1">
      <c r="A18" s="109">
        <v>11</v>
      </c>
      <c r="B18" s="110" t="str">
        <f>IF(②選手情報入力!B20="","",②選手情報入力!B20)</f>
        <v/>
      </c>
      <c r="C18" s="128" t="str">
        <f>IF(②選手情報入力!C20="","",②選手情報入力!C20)</f>
        <v/>
      </c>
      <c r="D18" s="110" t="str">
        <f>IF(②選手情報入力!F20="","",②選手情報入力!F20)</f>
        <v/>
      </c>
      <c r="E18" s="110" t="str">
        <f>IF(②選手情報入力!G20="","",②選手情報入力!G20)</f>
        <v/>
      </c>
      <c r="F18" s="109" t="str">
        <f>IF(②選手情報入力!H20="","",②選手情報入力!H20)</f>
        <v/>
      </c>
      <c r="G18" s="110" t="str">
        <f>IF(②選手情報入力!I20="","",②選手情報入力!I20)</f>
        <v/>
      </c>
      <c r="H18" s="109" t="str">
        <f>IF(②選手情報入力!J20="","",②選手情報入力!J20)</f>
        <v/>
      </c>
      <c r="I18" s="110" t="str">
        <f>IF(②選手情報入力!K20="","",②選手情報入力!K20)</f>
        <v/>
      </c>
      <c r="J18" s="245" t="str">
        <f>IF(②選手情報入力!L20="","",②選手情報入力!L20)</f>
        <v/>
      </c>
      <c r="K18" s="246" t="str">
        <f>IF(②選手情報入力!M20="","",②選手情報入力!M20)</f>
        <v/>
      </c>
      <c r="L18" s="110" t="str">
        <f>IF(②選手情報入力!N20="","",②選手情報入力!N20)</f>
        <v/>
      </c>
      <c r="M18" s="110" t="str">
        <f>IF(②選手情報入力!O20="","",②選手情報入力!O20)</f>
        <v/>
      </c>
    </row>
    <row r="19" spans="1:13" s="93" customFormat="1" ht="18" customHeight="1">
      <c r="A19" s="103">
        <v>12</v>
      </c>
      <c r="B19" s="104" t="str">
        <f>IF(②選手情報入力!B21="","",②選手情報入力!B21)</f>
        <v/>
      </c>
      <c r="C19" s="125" t="str">
        <f>IF(②選手情報入力!C21="","",②選手情報入力!C21)</f>
        <v/>
      </c>
      <c r="D19" s="104" t="str">
        <f>IF(②選手情報入力!F21="","",②選手情報入力!F21)</f>
        <v/>
      </c>
      <c r="E19" s="104" t="str">
        <f>IF(②選手情報入力!G21="","",②選手情報入力!G21)</f>
        <v/>
      </c>
      <c r="F19" s="103" t="str">
        <f>IF(②選手情報入力!H21="","",②選手情報入力!H21)</f>
        <v/>
      </c>
      <c r="G19" s="104" t="str">
        <f>IF(②選手情報入力!I21="","",②選手情報入力!I21)</f>
        <v/>
      </c>
      <c r="H19" s="103" t="str">
        <f>IF(②選手情報入力!J21="","",②選手情報入力!J21)</f>
        <v/>
      </c>
      <c r="I19" s="104" t="str">
        <f>IF(②選手情報入力!K21="","",②選手情報入力!K21)</f>
        <v/>
      </c>
      <c r="J19" s="239" t="str">
        <f>IF(②選手情報入力!L21="","",②選手情報入力!L21)</f>
        <v/>
      </c>
      <c r="K19" s="240" t="str">
        <f>IF(②選手情報入力!M21="","",②選手情報入力!M21)</f>
        <v/>
      </c>
      <c r="L19" s="104" t="str">
        <f>IF(②選手情報入力!N21="","",②選手情報入力!N21)</f>
        <v/>
      </c>
      <c r="M19" s="104" t="str">
        <f>IF(②選手情報入力!O21="","",②選手情報入力!O21)</f>
        <v/>
      </c>
    </row>
    <row r="20" spans="1:13" s="93" customFormat="1" ht="18" customHeight="1">
      <c r="A20" s="103">
        <v>13</v>
      </c>
      <c r="B20" s="104" t="str">
        <f>IF(②選手情報入力!B22="","",②選手情報入力!B22)</f>
        <v/>
      </c>
      <c r="C20" s="125" t="str">
        <f>IF(②選手情報入力!C22="","",②選手情報入力!C22)</f>
        <v/>
      </c>
      <c r="D20" s="104" t="str">
        <f>IF(②選手情報入力!F22="","",②選手情報入力!F22)</f>
        <v/>
      </c>
      <c r="E20" s="104" t="str">
        <f>IF(②選手情報入力!G22="","",②選手情報入力!G22)</f>
        <v/>
      </c>
      <c r="F20" s="103" t="str">
        <f>IF(②選手情報入力!H22="","",②選手情報入力!H22)</f>
        <v/>
      </c>
      <c r="G20" s="104" t="str">
        <f>IF(②選手情報入力!I22="","",②選手情報入力!I22)</f>
        <v/>
      </c>
      <c r="H20" s="103" t="str">
        <f>IF(②選手情報入力!J22="","",②選手情報入力!J22)</f>
        <v/>
      </c>
      <c r="I20" s="104" t="str">
        <f>IF(②選手情報入力!K22="","",②選手情報入力!K22)</f>
        <v/>
      </c>
      <c r="J20" s="239" t="str">
        <f>IF(②選手情報入力!L22="","",②選手情報入力!L22)</f>
        <v/>
      </c>
      <c r="K20" s="240" t="str">
        <f>IF(②選手情報入力!M22="","",②選手情報入力!M22)</f>
        <v/>
      </c>
      <c r="L20" s="104" t="str">
        <f>IF(②選手情報入力!N22="","",②選手情報入力!N22)</f>
        <v/>
      </c>
      <c r="M20" s="104" t="str">
        <f>IF(②選手情報入力!O22="","",②選手情報入力!O22)</f>
        <v/>
      </c>
    </row>
    <row r="21" spans="1:13" s="93" customFormat="1" ht="18" customHeight="1">
      <c r="A21" s="103">
        <v>14</v>
      </c>
      <c r="B21" s="104" t="str">
        <f>IF(②選手情報入力!B23="","",②選手情報入力!B23)</f>
        <v/>
      </c>
      <c r="C21" s="125" t="str">
        <f>IF(②選手情報入力!C23="","",②選手情報入力!C23)</f>
        <v/>
      </c>
      <c r="D21" s="104" t="str">
        <f>IF(②選手情報入力!F23="","",②選手情報入力!F23)</f>
        <v/>
      </c>
      <c r="E21" s="104" t="str">
        <f>IF(②選手情報入力!G23="","",②選手情報入力!G23)</f>
        <v/>
      </c>
      <c r="F21" s="103" t="str">
        <f>IF(②選手情報入力!H23="","",②選手情報入力!H23)</f>
        <v/>
      </c>
      <c r="G21" s="104" t="str">
        <f>IF(②選手情報入力!I23="","",②選手情報入力!I23)</f>
        <v/>
      </c>
      <c r="H21" s="103" t="str">
        <f>IF(②選手情報入力!J23="","",②選手情報入力!J23)</f>
        <v/>
      </c>
      <c r="I21" s="104" t="str">
        <f>IF(②選手情報入力!K23="","",②選手情報入力!K23)</f>
        <v/>
      </c>
      <c r="J21" s="239" t="str">
        <f>IF(②選手情報入力!L23="","",②選手情報入力!L23)</f>
        <v/>
      </c>
      <c r="K21" s="240" t="str">
        <f>IF(②選手情報入力!M23="","",②選手情報入力!M23)</f>
        <v/>
      </c>
      <c r="L21" s="104" t="str">
        <f>IF(②選手情報入力!N23="","",②選手情報入力!N23)</f>
        <v/>
      </c>
      <c r="M21" s="104" t="str">
        <f>IF(②選手情報入力!O23="","",②選手情報入力!O23)</f>
        <v/>
      </c>
    </row>
    <row r="22" spans="1:13" s="93" customFormat="1" ht="18" customHeight="1">
      <c r="A22" s="107">
        <v>15</v>
      </c>
      <c r="B22" s="108" t="str">
        <f>IF(②選手情報入力!B24="","",②選手情報入力!B24)</f>
        <v/>
      </c>
      <c r="C22" s="126" t="str">
        <f>IF(②選手情報入力!C24="","",②選手情報入力!C24)</f>
        <v/>
      </c>
      <c r="D22" s="108" t="str">
        <f>IF(②選手情報入力!F24="","",②選手情報入力!F24)</f>
        <v/>
      </c>
      <c r="E22" s="108" t="str">
        <f>IF(②選手情報入力!G24="","",②選手情報入力!G24)</f>
        <v/>
      </c>
      <c r="F22" s="107" t="str">
        <f>IF(②選手情報入力!H24="","",②選手情報入力!H24)</f>
        <v/>
      </c>
      <c r="G22" s="108" t="str">
        <f>IF(②選手情報入力!I24="","",②選手情報入力!I24)</f>
        <v/>
      </c>
      <c r="H22" s="107" t="str">
        <f>IF(②選手情報入力!J24="","",②選手情報入力!J24)</f>
        <v/>
      </c>
      <c r="I22" s="108" t="str">
        <f>IF(②選手情報入力!K24="","",②選手情報入力!K24)</f>
        <v/>
      </c>
      <c r="J22" s="241" t="str">
        <f>IF(②選手情報入力!L24="","",②選手情報入力!L24)</f>
        <v/>
      </c>
      <c r="K22" s="242" t="str">
        <f>IF(②選手情報入力!M24="","",②選手情報入力!M24)</f>
        <v/>
      </c>
      <c r="L22" s="108" t="str">
        <f>IF(②選手情報入力!N24="","",②選手情報入力!N24)</f>
        <v/>
      </c>
      <c r="M22" s="108" t="str">
        <f>IF(②選手情報入力!O24="","",②選手情報入力!O24)</f>
        <v/>
      </c>
    </row>
    <row r="23" spans="1:13" s="93" customFormat="1" ht="18" customHeight="1">
      <c r="A23" s="101">
        <v>16</v>
      </c>
      <c r="B23" s="102" t="str">
        <f>IF(②選手情報入力!B25="","",②選手情報入力!B25)</f>
        <v/>
      </c>
      <c r="C23" s="124" t="str">
        <f>IF(②選手情報入力!C25="","",②選手情報入力!C25)</f>
        <v/>
      </c>
      <c r="D23" s="102" t="str">
        <f>IF(②選手情報入力!F25="","",②選手情報入力!F25)</f>
        <v/>
      </c>
      <c r="E23" s="102" t="str">
        <f>IF(②選手情報入力!G25="","",②選手情報入力!G25)</f>
        <v/>
      </c>
      <c r="F23" s="101" t="str">
        <f>IF(②選手情報入力!H25="","",②選手情報入力!H25)</f>
        <v/>
      </c>
      <c r="G23" s="102" t="str">
        <f>IF(②選手情報入力!I25="","",②選手情報入力!I25)</f>
        <v/>
      </c>
      <c r="H23" s="101" t="str">
        <f>IF(②選手情報入力!J25="","",②選手情報入力!J25)</f>
        <v/>
      </c>
      <c r="I23" s="102" t="str">
        <f>IF(②選手情報入力!K25="","",②選手情報入力!K25)</f>
        <v/>
      </c>
      <c r="J23" s="237" t="str">
        <f>IF(②選手情報入力!L25="","",②選手情報入力!L25)</f>
        <v/>
      </c>
      <c r="K23" s="238" t="str">
        <f>IF(②選手情報入力!M25="","",②選手情報入力!M25)</f>
        <v/>
      </c>
      <c r="L23" s="102" t="str">
        <f>IF(②選手情報入力!N25="","",②選手情報入力!N25)</f>
        <v/>
      </c>
      <c r="M23" s="102" t="str">
        <f>IF(②選手情報入力!O25="","",②選手情報入力!O25)</f>
        <v/>
      </c>
    </row>
    <row r="24" spans="1:13" s="93" customFormat="1" ht="18" customHeight="1">
      <c r="A24" s="103">
        <v>17</v>
      </c>
      <c r="B24" s="104" t="str">
        <f>IF(②選手情報入力!B26="","",②選手情報入力!B26)</f>
        <v/>
      </c>
      <c r="C24" s="125" t="str">
        <f>IF(②選手情報入力!C26="","",②選手情報入力!C26)</f>
        <v/>
      </c>
      <c r="D24" s="104" t="str">
        <f>IF(②選手情報入力!F26="","",②選手情報入力!F26)</f>
        <v/>
      </c>
      <c r="E24" s="104" t="str">
        <f>IF(②選手情報入力!G26="","",②選手情報入力!G26)</f>
        <v/>
      </c>
      <c r="F24" s="103" t="str">
        <f>IF(②選手情報入力!H26="","",②選手情報入力!H26)</f>
        <v/>
      </c>
      <c r="G24" s="104" t="str">
        <f>IF(②選手情報入力!I26="","",②選手情報入力!I26)</f>
        <v/>
      </c>
      <c r="H24" s="103" t="str">
        <f>IF(②選手情報入力!J26="","",②選手情報入力!J26)</f>
        <v/>
      </c>
      <c r="I24" s="104" t="str">
        <f>IF(②選手情報入力!K26="","",②選手情報入力!K26)</f>
        <v/>
      </c>
      <c r="J24" s="239" t="str">
        <f>IF(②選手情報入力!L26="","",②選手情報入力!L26)</f>
        <v/>
      </c>
      <c r="K24" s="240" t="str">
        <f>IF(②選手情報入力!M26="","",②選手情報入力!M26)</f>
        <v/>
      </c>
      <c r="L24" s="104" t="str">
        <f>IF(②選手情報入力!N26="","",②選手情報入力!N26)</f>
        <v/>
      </c>
      <c r="M24" s="104" t="str">
        <f>IF(②選手情報入力!O26="","",②選手情報入力!O26)</f>
        <v/>
      </c>
    </row>
    <row r="25" spans="1:13" s="93" customFormat="1" ht="18" customHeight="1">
      <c r="A25" s="103">
        <v>18</v>
      </c>
      <c r="B25" s="104" t="str">
        <f>IF(②選手情報入力!B27="","",②選手情報入力!B27)</f>
        <v/>
      </c>
      <c r="C25" s="125" t="str">
        <f>IF(②選手情報入力!C27="","",②選手情報入力!C27)</f>
        <v/>
      </c>
      <c r="D25" s="104" t="str">
        <f>IF(②選手情報入力!F27="","",②選手情報入力!F27)</f>
        <v/>
      </c>
      <c r="E25" s="104" t="str">
        <f>IF(②選手情報入力!G27="","",②選手情報入力!G27)</f>
        <v/>
      </c>
      <c r="F25" s="103" t="str">
        <f>IF(②選手情報入力!H27="","",②選手情報入力!H27)</f>
        <v/>
      </c>
      <c r="G25" s="104" t="str">
        <f>IF(②選手情報入力!I27="","",②選手情報入力!I27)</f>
        <v/>
      </c>
      <c r="H25" s="103" t="str">
        <f>IF(②選手情報入力!J27="","",②選手情報入力!J27)</f>
        <v/>
      </c>
      <c r="I25" s="104" t="str">
        <f>IF(②選手情報入力!K27="","",②選手情報入力!K27)</f>
        <v/>
      </c>
      <c r="J25" s="239" t="str">
        <f>IF(②選手情報入力!L27="","",②選手情報入力!L27)</f>
        <v/>
      </c>
      <c r="K25" s="240" t="str">
        <f>IF(②選手情報入力!M27="","",②選手情報入力!M27)</f>
        <v/>
      </c>
      <c r="L25" s="104" t="str">
        <f>IF(②選手情報入力!N27="","",②選手情報入力!N27)</f>
        <v/>
      </c>
      <c r="M25" s="104" t="str">
        <f>IF(②選手情報入力!O27="","",②選手情報入力!O27)</f>
        <v/>
      </c>
    </row>
    <row r="26" spans="1:13" s="93" customFormat="1" ht="18" customHeight="1">
      <c r="A26" s="103">
        <v>19</v>
      </c>
      <c r="B26" s="104" t="str">
        <f>IF(②選手情報入力!B28="","",②選手情報入力!B28)</f>
        <v/>
      </c>
      <c r="C26" s="125" t="str">
        <f>IF(②選手情報入力!C28="","",②選手情報入力!C28)</f>
        <v/>
      </c>
      <c r="D26" s="104" t="str">
        <f>IF(②選手情報入力!F28="","",②選手情報入力!F28)</f>
        <v/>
      </c>
      <c r="E26" s="104" t="str">
        <f>IF(②選手情報入力!G28="","",②選手情報入力!G28)</f>
        <v/>
      </c>
      <c r="F26" s="103" t="str">
        <f>IF(②選手情報入力!H28="","",②選手情報入力!H28)</f>
        <v/>
      </c>
      <c r="G26" s="104" t="str">
        <f>IF(②選手情報入力!I28="","",②選手情報入力!I28)</f>
        <v/>
      </c>
      <c r="H26" s="103" t="str">
        <f>IF(②選手情報入力!J28="","",②選手情報入力!J28)</f>
        <v/>
      </c>
      <c r="I26" s="104" t="str">
        <f>IF(②選手情報入力!K28="","",②選手情報入力!K28)</f>
        <v/>
      </c>
      <c r="J26" s="239" t="str">
        <f>IF(②選手情報入力!L28="","",②選手情報入力!L28)</f>
        <v/>
      </c>
      <c r="K26" s="240" t="str">
        <f>IF(②選手情報入力!M28="","",②選手情報入力!M28)</f>
        <v/>
      </c>
      <c r="L26" s="104" t="str">
        <f>IF(②選手情報入力!N28="","",②選手情報入力!N28)</f>
        <v/>
      </c>
      <c r="M26" s="104" t="str">
        <f>IF(②選手情報入力!O28="","",②選手情報入力!O28)</f>
        <v/>
      </c>
    </row>
    <row r="27" spans="1:13" s="93" customFormat="1" ht="18" customHeight="1">
      <c r="A27" s="105">
        <v>20</v>
      </c>
      <c r="B27" s="106" t="str">
        <f>IF(②選手情報入力!B29="","",②選手情報入力!B29)</f>
        <v/>
      </c>
      <c r="C27" s="127" t="str">
        <f>IF(②選手情報入力!C29="","",②選手情報入力!C29)</f>
        <v/>
      </c>
      <c r="D27" s="106" t="str">
        <f>IF(②選手情報入力!F29="","",②選手情報入力!F29)</f>
        <v/>
      </c>
      <c r="E27" s="106" t="str">
        <f>IF(②選手情報入力!G29="","",②選手情報入力!G29)</f>
        <v/>
      </c>
      <c r="F27" s="105" t="str">
        <f>IF(②選手情報入力!H29="","",②選手情報入力!H29)</f>
        <v/>
      </c>
      <c r="G27" s="106" t="str">
        <f>IF(②選手情報入力!I29="","",②選手情報入力!I29)</f>
        <v/>
      </c>
      <c r="H27" s="105" t="str">
        <f>IF(②選手情報入力!J29="","",②選手情報入力!J29)</f>
        <v/>
      </c>
      <c r="I27" s="106" t="str">
        <f>IF(②選手情報入力!K29="","",②選手情報入力!K29)</f>
        <v/>
      </c>
      <c r="J27" s="243" t="str">
        <f>IF(②選手情報入力!L29="","",②選手情報入力!L29)</f>
        <v/>
      </c>
      <c r="K27" s="244" t="str">
        <f>IF(②選手情報入力!M29="","",②選手情報入力!M29)</f>
        <v/>
      </c>
      <c r="L27" s="106" t="str">
        <f>IF(②選手情報入力!N29="","",②選手情報入力!N29)</f>
        <v/>
      </c>
      <c r="M27" s="106" t="str">
        <f>IF(②選手情報入力!O29="","",②選手情報入力!O29)</f>
        <v/>
      </c>
    </row>
    <row r="28" spans="1:13" s="93" customFormat="1" ht="18" customHeight="1">
      <c r="A28" s="109">
        <v>21</v>
      </c>
      <c r="B28" s="110" t="str">
        <f>IF(②選手情報入力!B30="","",②選手情報入力!B30)</f>
        <v/>
      </c>
      <c r="C28" s="128" t="str">
        <f>IF(②選手情報入力!C30="","",②選手情報入力!C30)</f>
        <v/>
      </c>
      <c r="D28" s="110" t="str">
        <f>IF(②選手情報入力!F30="","",②選手情報入力!F30)</f>
        <v/>
      </c>
      <c r="E28" s="110" t="str">
        <f>IF(②選手情報入力!G30="","",②選手情報入力!G30)</f>
        <v/>
      </c>
      <c r="F28" s="109" t="str">
        <f>IF(②選手情報入力!H30="","",②選手情報入力!H30)</f>
        <v/>
      </c>
      <c r="G28" s="110" t="str">
        <f>IF(②選手情報入力!I30="","",②選手情報入力!I30)</f>
        <v/>
      </c>
      <c r="H28" s="109" t="str">
        <f>IF(②選手情報入力!J30="","",②選手情報入力!J30)</f>
        <v/>
      </c>
      <c r="I28" s="110" t="str">
        <f>IF(②選手情報入力!K30="","",②選手情報入力!K30)</f>
        <v/>
      </c>
      <c r="J28" s="245" t="str">
        <f>IF(②選手情報入力!L30="","",②選手情報入力!L30)</f>
        <v/>
      </c>
      <c r="K28" s="246" t="str">
        <f>IF(②選手情報入力!M30="","",②選手情報入力!M30)</f>
        <v/>
      </c>
      <c r="L28" s="110" t="str">
        <f>IF(②選手情報入力!N30="","",②選手情報入力!N30)</f>
        <v/>
      </c>
      <c r="M28" s="110" t="str">
        <f>IF(②選手情報入力!O30="","",②選手情報入力!O30)</f>
        <v/>
      </c>
    </row>
    <row r="29" spans="1:13" s="93" customFormat="1" ht="18" customHeight="1">
      <c r="A29" s="103">
        <v>22</v>
      </c>
      <c r="B29" s="104" t="str">
        <f>IF(②選手情報入力!B31="","",②選手情報入力!B31)</f>
        <v/>
      </c>
      <c r="C29" s="125" t="str">
        <f>IF(②選手情報入力!C31="","",②選手情報入力!C31)</f>
        <v/>
      </c>
      <c r="D29" s="104" t="str">
        <f>IF(②選手情報入力!F31="","",②選手情報入力!F31)</f>
        <v/>
      </c>
      <c r="E29" s="104" t="str">
        <f>IF(②選手情報入力!G31="","",②選手情報入力!G31)</f>
        <v/>
      </c>
      <c r="F29" s="103" t="str">
        <f>IF(②選手情報入力!H31="","",②選手情報入力!H31)</f>
        <v/>
      </c>
      <c r="G29" s="104" t="str">
        <f>IF(②選手情報入力!I31="","",②選手情報入力!I31)</f>
        <v/>
      </c>
      <c r="H29" s="103" t="str">
        <f>IF(②選手情報入力!J31="","",②選手情報入力!J31)</f>
        <v/>
      </c>
      <c r="I29" s="104" t="str">
        <f>IF(②選手情報入力!K31="","",②選手情報入力!K31)</f>
        <v/>
      </c>
      <c r="J29" s="239" t="str">
        <f>IF(②選手情報入力!L31="","",②選手情報入力!L31)</f>
        <v/>
      </c>
      <c r="K29" s="240" t="str">
        <f>IF(②選手情報入力!M31="","",②選手情報入力!M31)</f>
        <v/>
      </c>
      <c r="L29" s="104" t="str">
        <f>IF(②選手情報入力!N31="","",②選手情報入力!N31)</f>
        <v/>
      </c>
      <c r="M29" s="104" t="str">
        <f>IF(②選手情報入力!O31="","",②選手情報入力!O31)</f>
        <v/>
      </c>
    </row>
    <row r="30" spans="1:13" s="93" customFormat="1" ht="18" customHeight="1">
      <c r="A30" s="103">
        <v>23</v>
      </c>
      <c r="B30" s="104" t="str">
        <f>IF(②選手情報入力!B32="","",②選手情報入力!B32)</f>
        <v/>
      </c>
      <c r="C30" s="125" t="str">
        <f>IF(②選手情報入力!C32="","",②選手情報入力!C32)</f>
        <v/>
      </c>
      <c r="D30" s="104" t="str">
        <f>IF(②選手情報入力!F32="","",②選手情報入力!F32)</f>
        <v/>
      </c>
      <c r="E30" s="104" t="str">
        <f>IF(②選手情報入力!G32="","",②選手情報入力!G32)</f>
        <v/>
      </c>
      <c r="F30" s="103" t="str">
        <f>IF(②選手情報入力!H32="","",②選手情報入力!H32)</f>
        <v/>
      </c>
      <c r="G30" s="104" t="str">
        <f>IF(②選手情報入力!I32="","",②選手情報入力!I32)</f>
        <v/>
      </c>
      <c r="H30" s="103" t="str">
        <f>IF(②選手情報入力!J32="","",②選手情報入力!J32)</f>
        <v/>
      </c>
      <c r="I30" s="104" t="str">
        <f>IF(②選手情報入力!K32="","",②選手情報入力!K32)</f>
        <v/>
      </c>
      <c r="J30" s="239" t="str">
        <f>IF(②選手情報入力!L32="","",②選手情報入力!L32)</f>
        <v/>
      </c>
      <c r="K30" s="240" t="str">
        <f>IF(②選手情報入力!M32="","",②選手情報入力!M32)</f>
        <v/>
      </c>
      <c r="L30" s="104" t="str">
        <f>IF(②選手情報入力!N32="","",②選手情報入力!N32)</f>
        <v/>
      </c>
      <c r="M30" s="104" t="str">
        <f>IF(②選手情報入力!O32="","",②選手情報入力!O32)</f>
        <v/>
      </c>
    </row>
    <row r="31" spans="1:13" s="93" customFormat="1" ht="18" customHeight="1">
      <c r="A31" s="103">
        <v>24</v>
      </c>
      <c r="B31" s="104" t="str">
        <f>IF(②選手情報入力!B33="","",②選手情報入力!B33)</f>
        <v/>
      </c>
      <c r="C31" s="125" t="str">
        <f>IF(②選手情報入力!C33="","",②選手情報入力!C33)</f>
        <v/>
      </c>
      <c r="D31" s="104" t="str">
        <f>IF(②選手情報入力!F33="","",②選手情報入力!F33)</f>
        <v/>
      </c>
      <c r="E31" s="104" t="str">
        <f>IF(②選手情報入力!G33="","",②選手情報入力!G33)</f>
        <v/>
      </c>
      <c r="F31" s="103" t="str">
        <f>IF(②選手情報入力!H33="","",②選手情報入力!H33)</f>
        <v/>
      </c>
      <c r="G31" s="104" t="str">
        <f>IF(②選手情報入力!I33="","",②選手情報入力!I33)</f>
        <v/>
      </c>
      <c r="H31" s="103" t="str">
        <f>IF(②選手情報入力!J33="","",②選手情報入力!J33)</f>
        <v/>
      </c>
      <c r="I31" s="104" t="str">
        <f>IF(②選手情報入力!K33="","",②選手情報入力!K33)</f>
        <v/>
      </c>
      <c r="J31" s="239" t="str">
        <f>IF(②選手情報入力!L33="","",②選手情報入力!L33)</f>
        <v/>
      </c>
      <c r="K31" s="240" t="str">
        <f>IF(②選手情報入力!M33="","",②選手情報入力!M33)</f>
        <v/>
      </c>
      <c r="L31" s="104" t="str">
        <f>IF(②選手情報入力!N33="","",②選手情報入力!N33)</f>
        <v/>
      </c>
      <c r="M31" s="104" t="str">
        <f>IF(②選手情報入力!O33="","",②選手情報入力!O33)</f>
        <v/>
      </c>
    </row>
    <row r="32" spans="1:13" s="93" customFormat="1" ht="18" customHeight="1">
      <c r="A32" s="107">
        <v>25</v>
      </c>
      <c r="B32" s="108" t="str">
        <f>IF(②選手情報入力!B34="","",②選手情報入力!B34)</f>
        <v/>
      </c>
      <c r="C32" s="126" t="str">
        <f>IF(②選手情報入力!C34="","",②選手情報入力!C34)</f>
        <v/>
      </c>
      <c r="D32" s="108" t="str">
        <f>IF(②選手情報入力!F34="","",②選手情報入力!F34)</f>
        <v/>
      </c>
      <c r="E32" s="108" t="str">
        <f>IF(②選手情報入力!G34="","",②選手情報入力!G34)</f>
        <v/>
      </c>
      <c r="F32" s="107" t="str">
        <f>IF(②選手情報入力!H34="","",②選手情報入力!H34)</f>
        <v/>
      </c>
      <c r="G32" s="108" t="str">
        <f>IF(②選手情報入力!I34="","",②選手情報入力!I34)</f>
        <v/>
      </c>
      <c r="H32" s="107" t="str">
        <f>IF(②選手情報入力!J34="","",②選手情報入力!J34)</f>
        <v/>
      </c>
      <c r="I32" s="108" t="str">
        <f>IF(②選手情報入力!K34="","",②選手情報入力!K34)</f>
        <v/>
      </c>
      <c r="J32" s="241" t="str">
        <f>IF(②選手情報入力!L34="","",②選手情報入力!L34)</f>
        <v/>
      </c>
      <c r="K32" s="242" t="str">
        <f>IF(②選手情報入力!M34="","",②選手情報入力!M34)</f>
        <v/>
      </c>
      <c r="L32" s="108" t="str">
        <f>IF(②選手情報入力!N34="","",②選手情報入力!N34)</f>
        <v/>
      </c>
      <c r="M32" s="108" t="str">
        <f>IF(②選手情報入力!O34="","",②選手情報入力!O34)</f>
        <v/>
      </c>
    </row>
    <row r="33" spans="1:13" s="93" customFormat="1" ht="18" customHeight="1">
      <c r="A33" s="101">
        <v>26</v>
      </c>
      <c r="B33" s="102" t="str">
        <f>IF(②選手情報入力!B35="","",②選手情報入力!B35)</f>
        <v/>
      </c>
      <c r="C33" s="124" t="str">
        <f>IF(②選手情報入力!C35="","",②選手情報入力!C35)</f>
        <v/>
      </c>
      <c r="D33" s="102" t="str">
        <f>IF(②選手情報入力!F35="","",②選手情報入力!F35)</f>
        <v/>
      </c>
      <c r="E33" s="102" t="str">
        <f>IF(②選手情報入力!G35="","",②選手情報入力!G35)</f>
        <v/>
      </c>
      <c r="F33" s="101" t="str">
        <f>IF(②選手情報入力!H35="","",②選手情報入力!H35)</f>
        <v/>
      </c>
      <c r="G33" s="102" t="str">
        <f>IF(②選手情報入力!I35="","",②選手情報入力!I35)</f>
        <v/>
      </c>
      <c r="H33" s="101" t="str">
        <f>IF(②選手情報入力!J35="","",②選手情報入力!J35)</f>
        <v/>
      </c>
      <c r="I33" s="102" t="str">
        <f>IF(②選手情報入力!K35="","",②選手情報入力!K35)</f>
        <v/>
      </c>
      <c r="J33" s="237" t="str">
        <f>IF(②選手情報入力!L35="","",②選手情報入力!L35)</f>
        <v/>
      </c>
      <c r="K33" s="238" t="str">
        <f>IF(②選手情報入力!M35="","",②選手情報入力!M35)</f>
        <v/>
      </c>
      <c r="L33" s="102" t="str">
        <f>IF(②選手情報入力!N35="","",②選手情報入力!N35)</f>
        <v/>
      </c>
      <c r="M33" s="102" t="str">
        <f>IF(②選手情報入力!O35="","",②選手情報入力!O35)</f>
        <v/>
      </c>
    </row>
    <row r="34" spans="1:13" s="93" customFormat="1" ht="18" customHeight="1">
      <c r="A34" s="103">
        <v>27</v>
      </c>
      <c r="B34" s="104" t="str">
        <f>IF(②選手情報入力!B36="","",②選手情報入力!B36)</f>
        <v/>
      </c>
      <c r="C34" s="125" t="str">
        <f>IF(②選手情報入力!C36="","",②選手情報入力!C36)</f>
        <v/>
      </c>
      <c r="D34" s="104" t="str">
        <f>IF(②選手情報入力!F36="","",②選手情報入力!F36)</f>
        <v/>
      </c>
      <c r="E34" s="104" t="str">
        <f>IF(②選手情報入力!G36="","",②選手情報入力!G36)</f>
        <v/>
      </c>
      <c r="F34" s="103" t="str">
        <f>IF(②選手情報入力!H36="","",②選手情報入力!H36)</f>
        <v/>
      </c>
      <c r="G34" s="104" t="str">
        <f>IF(②選手情報入力!I36="","",②選手情報入力!I36)</f>
        <v/>
      </c>
      <c r="H34" s="103" t="str">
        <f>IF(②選手情報入力!J36="","",②選手情報入力!J36)</f>
        <v/>
      </c>
      <c r="I34" s="104" t="str">
        <f>IF(②選手情報入力!K36="","",②選手情報入力!K36)</f>
        <v/>
      </c>
      <c r="J34" s="239" t="str">
        <f>IF(②選手情報入力!L36="","",②選手情報入力!L36)</f>
        <v/>
      </c>
      <c r="K34" s="240" t="str">
        <f>IF(②選手情報入力!M36="","",②選手情報入力!M36)</f>
        <v/>
      </c>
      <c r="L34" s="104" t="str">
        <f>IF(②選手情報入力!N36="","",②選手情報入力!N36)</f>
        <v/>
      </c>
      <c r="M34" s="104" t="str">
        <f>IF(②選手情報入力!O36="","",②選手情報入力!O36)</f>
        <v/>
      </c>
    </row>
    <row r="35" spans="1:13" s="93" customFormat="1" ht="18" customHeight="1">
      <c r="A35" s="103">
        <v>28</v>
      </c>
      <c r="B35" s="104" t="str">
        <f>IF(②選手情報入力!B37="","",②選手情報入力!B37)</f>
        <v/>
      </c>
      <c r="C35" s="125" t="str">
        <f>IF(②選手情報入力!C37="","",②選手情報入力!C37)</f>
        <v/>
      </c>
      <c r="D35" s="104" t="str">
        <f>IF(②選手情報入力!F37="","",②選手情報入力!F37)</f>
        <v/>
      </c>
      <c r="E35" s="104" t="str">
        <f>IF(②選手情報入力!G37="","",②選手情報入力!G37)</f>
        <v/>
      </c>
      <c r="F35" s="103" t="str">
        <f>IF(②選手情報入力!H37="","",②選手情報入力!H37)</f>
        <v/>
      </c>
      <c r="G35" s="104" t="str">
        <f>IF(②選手情報入力!I37="","",②選手情報入力!I37)</f>
        <v/>
      </c>
      <c r="H35" s="103" t="str">
        <f>IF(②選手情報入力!J37="","",②選手情報入力!J37)</f>
        <v/>
      </c>
      <c r="I35" s="104" t="str">
        <f>IF(②選手情報入力!K37="","",②選手情報入力!K37)</f>
        <v/>
      </c>
      <c r="J35" s="239" t="str">
        <f>IF(②選手情報入力!L37="","",②選手情報入力!L37)</f>
        <v/>
      </c>
      <c r="K35" s="240" t="str">
        <f>IF(②選手情報入力!M37="","",②選手情報入力!M37)</f>
        <v/>
      </c>
      <c r="L35" s="104" t="str">
        <f>IF(②選手情報入力!N37="","",②選手情報入力!N37)</f>
        <v/>
      </c>
      <c r="M35" s="104" t="str">
        <f>IF(②選手情報入力!O37="","",②選手情報入力!O37)</f>
        <v/>
      </c>
    </row>
    <row r="36" spans="1:13" s="93" customFormat="1" ht="18" customHeight="1">
      <c r="A36" s="103">
        <v>29</v>
      </c>
      <c r="B36" s="104" t="str">
        <f>IF(②選手情報入力!B38="","",②選手情報入力!B38)</f>
        <v/>
      </c>
      <c r="C36" s="125" t="str">
        <f>IF(②選手情報入力!C38="","",②選手情報入力!C38)</f>
        <v/>
      </c>
      <c r="D36" s="104" t="str">
        <f>IF(②選手情報入力!F38="","",②選手情報入力!F38)</f>
        <v/>
      </c>
      <c r="E36" s="104" t="str">
        <f>IF(②選手情報入力!G38="","",②選手情報入力!G38)</f>
        <v/>
      </c>
      <c r="F36" s="103" t="str">
        <f>IF(②選手情報入力!H38="","",②選手情報入力!H38)</f>
        <v/>
      </c>
      <c r="G36" s="104" t="str">
        <f>IF(②選手情報入力!I38="","",②選手情報入力!I38)</f>
        <v/>
      </c>
      <c r="H36" s="103" t="str">
        <f>IF(②選手情報入力!J38="","",②選手情報入力!J38)</f>
        <v/>
      </c>
      <c r="I36" s="104" t="str">
        <f>IF(②選手情報入力!K38="","",②選手情報入力!K38)</f>
        <v/>
      </c>
      <c r="J36" s="239" t="str">
        <f>IF(②選手情報入力!L38="","",②選手情報入力!L38)</f>
        <v/>
      </c>
      <c r="K36" s="240" t="str">
        <f>IF(②選手情報入力!M38="","",②選手情報入力!M38)</f>
        <v/>
      </c>
      <c r="L36" s="104" t="str">
        <f>IF(②選手情報入力!N38="","",②選手情報入力!N38)</f>
        <v/>
      </c>
      <c r="M36" s="104" t="str">
        <f>IF(②選手情報入力!O38="","",②選手情報入力!O38)</f>
        <v/>
      </c>
    </row>
    <row r="37" spans="1:13" s="93" customFormat="1" ht="18" customHeight="1">
      <c r="A37" s="105">
        <v>30</v>
      </c>
      <c r="B37" s="106" t="str">
        <f>IF(②選手情報入力!B39="","",②選手情報入力!B39)</f>
        <v/>
      </c>
      <c r="C37" s="127" t="str">
        <f>IF(②選手情報入力!C39="","",②選手情報入力!C39)</f>
        <v/>
      </c>
      <c r="D37" s="106" t="str">
        <f>IF(②選手情報入力!F39="","",②選手情報入力!F39)</f>
        <v/>
      </c>
      <c r="E37" s="106" t="str">
        <f>IF(②選手情報入力!G39="","",②選手情報入力!G39)</f>
        <v/>
      </c>
      <c r="F37" s="105" t="str">
        <f>IF(②選手情報入力!H39="","",②選手情報入力!H39)</f>
        <v/>
      </c>
      <c r="G37" s="106" t="str">
        <f>IF(②選手情報入力!I39="","",②選手情報入力!I39)</f>
        <v/>
      </c>
      <c r="H37" s="105" t="str">
        <f>IF(②選手情報入力!J39="","",②選手情報入力!J39)</f>
        <v/>
      </c>
      <c r="I37" s="106" t="str">
        <f>IF(②選手情報入力!K39="","",②選手情報入力!K39)</f>
        <v/>
      </c>
      <c r="J37" s="243" t="str">
        <f>IF(②選手情報入力!L39="","",②選手情報入力!L39)</f>
        <v/>
      </c>
      <c r="K37" s="244" t="str">
        <f>IF(②選手情報入力!M39="","",②選手情報入力!M39)</f>
        <v/>
      </c>
      <c r="L37" s="106" t="str">
        <f>IF(②選手情報入力!N39="","",②選手情報入力!N39)</f>
        <v/>
      </c>
      <c r="M37" s="106" t="str">
        <f>IF(②選手情報入力!O39="","",②選手情報入力!O39)</f>
        <v/>
      </c>
    </row>
    <row r="38" spans="1:13" s="93" customFormat="1" ht="18" customHeight="1">
      <c r="A38" s="109">
        <v>31</v>
      </c>
      <c r="B38" s="110" t="str">
        <f>IF(②選手情報入力!B40="","",②選手情報入力!B40)</f>
        <v/>
      </c>
      <c r="C38" s="128" t="str">
        <f>IF(②選手情報入力!C40="","",②選手情報入力!C40)</f>
        <v/>
      </c>
      <c r="D38" s="110" t="str">
        <f>IF(②選手情報入力!F40="","",②選手情報入力!F40)</f>
        <v/>
      </c>
      <c r="E38" s="110" t="str">
        <f>IF(②選手情報入力!G40="","",②選手情報入力!G40)</f>
        <v/>
      </c>
      <c r="F38" s="109" t="str">
        <f>IF(②選手情報入力!H40="","",②選手情報入力!H40)</f>
        <v/>
      </c>
      <c r="G38" s="110" t="str">
        <f>IF(②選手情報入力!I40="","",②選手情報入力!I40)</f>
        <v/>
      </c>
      <c r="H38" s="109" t="str">
        <f>IF(②選手情報入力!J40="","",②選手情報入力!J40)</f>
        <v/>
      </c>
      <c r="I38" s="110" t="str">
        <f>IF(②選手情報入力!K40="","",②選手情報入力!K40)</f>
        <v/>
      </c>
      <c r="J38" s="245" t="str">
        <f>IF(②選手情報入力!L40="","",②選手情報入力!L40)</f>
        <v/>
      </c>
      <c r="K38" s="246" t="str">
        <f>IF(②選手情報入力!M40="","",②選手情報入力!M40)</f>
        <v/>
      </c>
      <c r="L38" s="110" t="str">
        <f>IF(②選手情報入力!N40="","",②選手情報入力!N40)</f>
        <v/>
      </c>
      <c r="M38" s="110" t="str">
        <f>IF(②選手情報入力!O40="","",②選手情報入力!O40)</f>
        <v/>
      </c>
    </row>
    <row r="39" spans="1:13" s="93" customFormat="1" ht="18" customHeight="1">
      <c r="A39" s="103">
        <v>32</v>
      </c>
      <c r="B39" s="104" t="str">
        <f>IF(②選手情報入力!B41="","",②選手情報入力!B41)</f>
        <v/>
      </c>
      <c r="C39" s="125" t="str">
        <f>IF(②選手情報入力!C41="","",②選手情報入力!C41)</f>
        <v/>
      </c>
      <c r="D39" s="104" t="str">
        <f>IF(②選手情報入力!F41="","",②選手情報入力!F41)</f>
        <v/>
      </c>
      <c r="E39" s="104" t="str">
        <f>IF(②選手情報入力!G41="","",②選手情報入力!G41)</f>
        <v/>
      </c>
      <c r="F39" s="103" t="str">
        <f>IF(②選手情報入力!H41="","",②選手情報入力!H41)</f>
        <v/>
      </c>
      <c r="G39" s="104" t="str">
        <f>IF(②選手情報入力!I41="","",②選手情報入力!I41)</f>
        <v/>
      </c>
      <c r="H39" s="103" t="str">
        <f>IF(②選手情報入力!J41="","",②選手情報入力!J41)</f>
        <v/>
      </c>
      <c r="I39" s="104" t="str">
        <f>IF(②選手情報入力!K41="","",②選手情報入力!K41)</f>
        <v/>
      </c>
      <c r="J39" s="239" t="str">
        <f>IF(②選手情報入力!L41="","",②選手情報入力!L41)</f>
        <v/>
      </c>
      <c r="K39" s="240" t="str">
        <f>IF(②選手情報入力!M41="","",②選手情報入力!M41)</f>
        <v/>
      </c>
      <c r="L39" s="104" t="str">
        <f>IF(②選手情報入力!N41="","",②選手情報入力!N41)</f>
        <v/>
      </c>
      <c r="M39" s="104" t="str">
        <f>IF(②選手情報入力!O41="","",②選手情報入力!O41)</f>
        <v/>
      </c>
    </row>
    <row r="40" spans="1:13" s="93" customFormat="1" ht="18" customHeight="1">
      <c r="A40" s="103">
        <v>33</v>
      </c>
      <c r="B40" s="104" t="str">
        <f>IF(②選手情報入力!B42="","",②選手情報入力!B42)</f>
        <v/>
      </c>
      <c r="C40" s="125" t="str">
        <f>IF(②選手情報入力!C42="","",②選手情報入力!C42)</f>
        <v/>
      </c>
      <c r="D40" s="104" t="str">
        <f>IF(②選手情報入力!F42="","",②選手情報入力!F42)</f>
        <v/>
      </c>
      <c r="E40" s="104" t="str">
        <f>IF(②選手情報入力!G42="","",②選手情報入力!G42)</f>
        <v/>
      </c>
      <c r="F40" s="103" t="str">
        <f>IF(②選手情報入力!H42="","",②選手情報入力!H42)</f>
        <v/>
      </c>
      <c r="G40" s="104" t="str">
        <f>IF(②選手情報入力!I42="","",②選手情報入力!I42)</f>
        <v/>
      </c>
      <c r="H40" s="103" t="str">
        <f>IF(②選手情報入力!J42="","",②選手情報入力!J42)</f>
        <v/>
      </c>
      <c r="I40" s="104" t="str">
        <f>IF(②選手情報入力!K42="","",②選手情報入力!K42)</f>
        <v/>
      </c>
      <c r="J40" s="239" t="str">
        <f>IF(②選手情報入力!L42="","",②選手情報入力!L42)</f>
        <v/>
      </c>
      <c r="K40" s="240" t="str">
        <f>IF(②選手情報入力!M42="","",②選手情報入力!M42)</f>
        <v/>
      </c>
      <c r="L40" s="104" t="str">
        <f>IF(②選手情報入力!N42="","",②選手情報入力!N42)</f>
        <v/>
      </c>
      <c r="M40" s="104" t="str">
        <f>IF(②選手情報入力!O42="","",②選手情報入力!O42)</f>
        <v/>
      </c>
    </row>
    <row r="41" spans="1:13" s="93" customFormat="1" ht="18" customHeight="1">
      <c r="A41" s="103">
        <v>34</v>
      </c>
      <c r="B41" s="104" t="str">
        <f>IF(②選手情報入力!B43="","",②選手情報入力!B43)</f>
        <v/>
      </c>
      <c r="C41" s="125" t="str">
        <f>IF(②選手情報入力!C43="","",②選手情報入力!C43)</f>
        <v/>
      </c>
      <c r="D41" s="104" t="str">
        <f>IF(②選手情報入力!F43="","",②選手情報入力!F43)</f>
        <v/>
      </c>
      <c r="E41" s="104" t="str">
        <f>IF(②選手情報入力!G43="","",②選手情報入力!G43)</f>
        <v/>
      </c>
      <c r="F41" s="103" t="str">
        <f>IF(②選手情報入力!H43="","",②選手情報入力!H43)</f>
        <v/>
      </c>
      <c r="G41" s="104" t="str">
        <f>IF(②選手情報入力!I43="","",②選手情報入力!I43)</f>
        <v/>
      </c>
      <c r="H41" s="103" t="str">
        <f>IF(②選手情報入力!J43="","",②選手情報入力!J43)</f>
        <v/>
      </c>
      <c r="I41" s="104" t="str">
        <f>IF(②選手情報入力!K43="","",②選手情報入力!K43)</f>
        <v/>
      </c>
      <c r="J41" s="239" t="str">
        <f>IF(②選手情報入力!L43="","",②選手情報入力!L43)</f>
        <v/>
      </c>
      <c r="K41" s="240" t="str">
        <f>IF(②選手情報入力!M43="","",②選手情報入力!M43)</f>
        <v/>
      </c>
      <c r="L41" s="104" t="str">
        <f>IF(②選手情報入力!N43="","",②選手情報入力!N43)</f>
        <v/>
      </c>
      <c r="M41" s="104" t="str">
        <f>IF(②選手情報入力!O43="","",②選手情報入力!O43)</f>
        <v/>
      </c>
    </row>
    <row r="42" spans="1:13" s="93" customFormat="1" ht="18" customHeight="1">
      <c r="A42" s="107">
        <v>35</v>
      </c>
      <c r="B42" s="108" t="str">
        <f>IF(②選手情報入力!B44="","",②選手情報入力!B44)</f>
        <v/>
      </c>
      <c r="C42" s="126" t="str">
        <f>IF(②選手情報入力!C44="","",②選手情報入力!C44)</f>
        <v/>
      </c>
      <c r="D42" s="108" t="str">
        <f>IF(②選手情報入力!F44="","",②選手情報入力!F44)</f>
        <v/>
      </c>
      <c r="E42" s="108" t="str">
        <f>IF(②選手情報入力!G44="","",②選手情報入力!G44)</f>
        <v/>
      </c>
      <c r="F42" s="107" t="str">
        <f>IF(②選手情報入力!H44="","",②選手情報入力!H44)</f>
        <v/>
      </c>
      <c r="G42" s="108" t="str">
        <f>IF(②選手情報入力!I44="","",②選手情報入力!I44)</f>
        <v/>
      </c>
      <c r="H42" s="107" t="str">
        <f>IF(②選手情報入力!J44="","",②選手情報入力!J44)</f>
        <v/>
      </c>
      <c r="I42" s="108" t="str">
        <f>IF(②選手情報入力!K44="","",②選手情報入力!K44)</f>
        <v/>
      </c>
      <c r="J42" s="241" t="str">
        <f>IF(②選手情報入力!L44="","",②選手情報入力!L44)</f>
        <v/>
      </c>
      <c r="K42" s="242" t="str">
        <f>IF(②選手情報入力!M44="","",②選手情報入力!M44)</f>
        <v/>
      </c>
      <c r="L42" s="108" t="str">
        <f>IF(②選手情報入力!N44="","",②選手情報入力!N44)</f>
        <v/>
      </c>
      <c r="M42" s="108" t="str">
        <f>IF(②選手情報入力!O44="","",②選手情報入力!O44)</f>
        <v/>
      </c>
    </row>
    <row r="43" spans="1:13" s="93" customFormat="1" ht="18" customHeight="1">
      <c r="A43" s="101">
        <v>36</v>
      </c>
      <c r="B43" s="102" t="str">
        <f>IF(②選手情報入力!B45="","",②選手情報入力!B45)</f>
        <v/>
      </c>
      <c r="C43" s="124" t="str">
        <f>IF(②選手情報入力!C45="","",②選手情報入力!C45)</f>
        <v/>
      </c>
      <c r="D43" s="102" t="str">
        <f>IF(②選手情報入力!F45="","",②選手情報入力!F45)</f>
        <v/>
      </c>
      <c r="E43" s="102" t="str">
        <f>IF(②選手情報入力!G45="","",②選手情報入力!G45)</f>
        <v/>
      </c>
      <c r="F43" s="101" t="str">
        <f>IF(②選手情報入力!H45="","",②選手情報入力!H45)</f>
        <v/>
      </c>
      <c r="G43" s="102" t="str">
        <f>IF(②選手情報入力!I45="","",②選手情報入力!I45)</f>
        <v/>
      </c>
      <c r="H43" s="101" t="str">
        <f>IF(②選手情報入力!J45="","",②選手情報入力!J45)</f>
        <v/>
      </c>
      <c r="I43" s="102" t="str">
        <f>IF(②選手情報入力!K45="","",②選手情報入力!K45)</f>
        <v/>
      </c>
      <c r="J43" s="237" t="str">
        <f>IF(②選手情報入力!L45="","",②選手情報入力!L45)</f>
        <v/>
      </c>
      <c r="K43" s="238" t="str">
        <f>IF(②選手情報入力!M45="","",②選手情報入力!M45)</f>
        <v/>
      </c>
      <c r="L43" s="102" t="str">
        <f>IF(②選手情報入力!N45="","",②選手情報入力!N45)</f>
        <v/>
      </c>
      <c r="M43" s="102" t="str">
        <f>IF(②選手情報入力!O45="","",②選手情報入力!O45)</f>
        <v/>
      </c>
    </row>
    <row r="44" spans="1:13" s="93" customFormat="1" ht="18" customHeight="1">
      <c r="A44" s="103">
        <v>37</v>
      </c>
      <c r="B44" s="104" t="str">
        <f>IF(②選手情報入力!B46="","",②選手情報入力!B46)</f>
        <v/>
      </c>
      <c r="C44" s="125" t="str">
        <f>IF(②選手情報入力!C46="","",②選手情報入力!C46)</f>
        <v/>
      </c>
      <c r="D44" s="104" t="str">
        <f>IF(②選手情報入力!F46="","",②選手情報入力!F46)</f>
        <v/>
      </c>
      <c r="E44" s="104" t="str">
        <f>IF(②選手情報入力!G46="","",②選手情報入力!G46)</f>
        <v/>
      </c>
      <c r="F44" s="103" t="str">
        <f>IF(②選手情報入力!H46="","",②選手情報入力!H46)</f>
        <v/>
      </c>
      <c r="G44" s="104" t="str">
        <f>IF(②選手情報入力!I46="","",②選手情報入力!I46)</f>
        <v/>
      </c>
      <c r="H44" s="103" t="str">
        <f>IF(②選手情報入力!J46="","",②選手情報入力!J46)</f>
        <v/>
      </c>
      <c r="I44" s="104" t="str">
        <f>IF(②選手情報入力!K46="","",②選手情報入力!K46)</f>
        <v/>
      </c>
      <c r="J44" s="239" t="str">
        <f>IF(②選手情報入力!L46="","",②選手情報入力!L46)</f>
        <v/>
      </c>
      <c r="K44" s="240" t="str">
        <f>IF(②選手情報入力!M46="","",②選手情報入力!M46)</f>
        <v/>
      </c>
      <c r="L44" s="104" t="str">
        <f>IF(②選手情報入力!N46="","",②選手情報入力!N46)</f>
        <v/>
      </c>
      <c r="M44" s="104" t="str">
        <f>IF(②選手情報入力!O46="","",②選手情報入力!O46)</f>
        <v/>
      </c>
    </row>
    <row r="45" spans="1:13" s="93" customFormat="1" ht="18" customHeight="1">
      <c r="A45" s="103">
        <v>38</v>
      </c>
      <c r="B45" s="104" t="str">
        <f>IF(②選手情報入力!B47="","",②選手情報入力!B47)</f>
        <v/>
      </c>
      <c r="C45" s="125" t="str">
        <f>IF(②選手情報入力!C47="","",②選手情報入力!C47)</f>
        <v/>
      </c>
      <c r="D45" s="104" t="str">
        <f>IF(②選手情報入力!F47="","",②選手情報入力!F47)</f>
        <v/>
      </c>
      <c r="E45" s="104" t="str">
        <f>IF(②選手情報入力!G47="","",②選手情報入力!G47)</f>
        <v/>
      </c>
      <c r="F45" s="103" t="str">
        <f>IF(②選手情報入力!H47="","",②選手情報入力!H47)</f>
        <v/>
      </c>
      <c r="G45" s="104" t="str">
        <f>IF(②選手情報入力!I47="","",②選手情報入力!I47)</f>
        <v/>
      </c>
      <c r="H45" s="103" t="str">
        <f>IF(②選手情報入力!J47="","",②選手情報入力!J47)</f>
        <v/>
      </c>
      <c r="I45" s="104" t="str">
        <f>IF(②選手情報入力!K47="","",②選手情報入力!K47)</f>
        <v/>
      </c>
      <c r="J45" s="239" t="str">
        <f>IF(②選手情報入力!L47="","",②選手情報入力!L47)</f>
        <v/>
      </c>
      <c r="K45" s="240" t="str">
        <f>IF(②選手情報入力!M47="","",②選手情報入力!M47)</f>
        <v/>
      </c>
      <c r="L45" s="104" t="str">
        <f>IF(②選手情報入力!N47="","",②選手情報入力!N47)</f>
        <v/>
      </c>
      <c r="M45" s="104" t="str">
        <f>IF(②選手情報入力!O47="","",②選手情報入力!O47)</f>
        <v/>
      </c>
    </row>
    <row r="46" spans="1:13" s="93" customFormat="1" ht="18" customHeight="1">
      <c r="A46" s="103">
        <v>39</v>
      </c>
      <c r="B46" s="104" t="str">
        <f>IF(②選手情報入力!B48="","",②選手情報入力!B48)</f>
        <v/>
      </c>
      <c r="C46" s="125" t="str">
        <f>IF(②選手情報入力!C48="","",②選手情報入力!C48)</f>
        <v/>
      </c>
      <c r="D46" s="104" t="str">
        <f>IF(②選手情報入力!F48="","",②選手情報入力!F48)</f>
        <v/>
      </c>
      <c r="E46" s="104" t="str">
        <f>IF(②選手情報入力!G48="","",②選手情報入力!G48)</f>
        <v/>
      </c>
      <c r="F46" s="103" t="str">
        <f>IF(②選手情報入力!H48="","",②選手情報入力!H48)</f>
        <v/>
      </c>
      <c r="G46" s="104" t="str">
        <f>IF(②選手情報入力!I48="","",②選手情報入力!I48)</f>
        <v/>
      </c>
      <c r="H46" s="103" t="str">
        <f>IF(②選手情報入力!J48="","",②選手情報入力!J48)</f>
        <v/>
      </c>
      <c r="I46" s="104" t="str">
        <f>IF(②選手情報入力!K48="","",②選手情報入力!K48)</f>
        <v/>
      </c>
      <c r="J46" s="239" t="str">
        <f>IF(②選手情報入力!L48="","",②選手情報入力!L48)</f>
        <v/>
      </c>
      <c r="K46" s="240" t="str">
        <f>IF(②選手情報入力!M48="","",②選手情報入力!M48)</f>
        <v/>
      </c>
      <c r="L46" s="104" t="str">
        <f>IF(②選手情報入力!N48="","",②選手情報入力!N48)</f>
        <v/>
      </c>
      <c r="M46" s="104" t="str">
        <f>IF(②選手情報入力!O48="","",②選手情報入力!O48)</f>
        <v/>
      </c>
    </row>
    <row r="47" spans="1:13" s="93" customFormat="1" ht="18" customHeight="1">
      <c r="A47" s="105">
        <v>40</v>
      </c>
      <c r="B47" s="106" t="str">
        <f>IF(②選手情報入力!B49="","",②選手情報入力!B49)</f>
        <v/>
      </c>
      <c r="C47" s="127" t="str">
        <f>IF(②選手情報入力!C49="","",②選手情報入力!C49)</f>
        <v/>
      </c>
      <c r="D47" s="106" t="str">
        <f>IF(②選手情報入力!F49="","",②選手情報入力!F49)</f>
        <v/>
      </c>
      <c r="E47" s="106" t="str">
        <f>IF(②選手情報入力!G49="","",②選手情報入力!G49)</f>
        <v/>
      </c>
      <c r="F47" s="105" t="str">
        <f>IF(②選手情報入力!H49="","",②選手情報入力!H49)</f>
        <v/>
      </c>
      <c r="G47" s="106" t="str">
        <f>IF(②選手情報入力!I49="","",②選手情報入力!I49)</f>
        <v/>
      </c>
      <c r="H47" s="105" t="str">
        <f>IF(②選手情報入力!J49="","",②選手情報入力!J49)</f>
        <v/>
      </c>
      <c r="I47" s="106" t="str">
        <f>IF(②選手情報入力!K49="","",②選手情報入力!K49)</f>
        <v/>
      </c>
      <c r="J47" s="243" t="str">
        <f>IF(②選手情報入力!L49="","",②選手情報入力!L49)</f>
        <v/>
      </c>
      <c r="K47" s="244" t="str">
        <f>IF(②選手情報入力!M49="","",②選手情報入力!M49)</f>
        <v/>
      </c>
      <c r="L47" s="106" t="str">
        <f>IF(②選手情報入力!N49="","",②選手情報入力!N49)</f>
        <v/>
      </c>
      <c r="M47" s="106" t="str">
        <f>IF(②選手情報入力!O49="","",②選手情報入力!O49)</f>
        <v/>
      </c>
    </row>
    <row r="48" spans="1:13" s="93" customFormat="1" ht="18" customHeight="1">
      <c r="A48" s="101">
        <v>41</v>
      </c>
      <c r="B48" s="102" t="str">
        <f>IF(②選手情報入力!B50="","",②選手情報入力!B50)</f>
        <v/>
      </c>
      <c r="C48" s="124" t="str">
        <f>IF(②選手情報入力!C50="","",②選手情報入力!C50)</f>
        <v/>
      </c>
      <c r="D48" s="102" t="str">
        <f>IF(②選手情報入力!F50="","",②選手情報入力!F50)</f>
        <v/>
      </c>
      <c r="E48" s="102" t="str">
        <f>IF(②選手情報入力!G50="","",②選手情報入力!G50)</f>
        <v/>
      </c>
      <c r="F48" s="101" t="str">
        <f>IF(②選手情報入力!H50="","",②選手情報入力!H50)</f>
        <v/>
      </c>
      <c r="G48" s="102" t="str">
        <f>IF(②選手情報入力!I50="","",②選手情報入力!I50)</f>
        <v/>
      </c>
      <c r="H48" s="101" t="str">
        <f>IF(②選手情報入力!J50="","",②選手情報入力!J50)</f>
        <v/>
      </c>
      <c r="I48" s="102" t="str">
        <f>IF(②選手情報入力!K50="","",②選手情報入力!K50)</f>
        <v/>
      </c>
      <c r="J48" s="237" t="str">
        <f>IF(②選手情報入力!L50="","",②選手情報入力!L50)</f>
        <v/>
      </c>
      <c r="K48" s="238" t="str">
        <f>IF(②選手情報入力!M50="","",②選手情報入力!M50)</f>
        <v/>
      </c>
      <c r="L48" s="102" t="str">
        <f>IF(②選手情報入力!N50="","",②選手情報入力!N50)</f>
        <v/>
      </c>
      <c r="M48" s="102" t="str">
        <f>IF(②選手情報入力!O50="","",②選手情報入力!O50)</f>
        <v/>
      </c>
    </row>
    <row r="49" spans="1:13" s="93" customFormat="1" ht="18" customHeight="1">
      <c r="A49" s="103">
        <v>42</v>
      </c>
      <c r="B49" s="104" t="str">
        <f>IF(②選手情報入力!B51="","",②選手情報入力!B51)</f>
        <v/>
      </c>
      <c r="C49" s="125" t="str">
        <f>IF(②選手情報入力!C51="","",②選手情報入力!C51)</f>
        <v/>
      </c>
      <c r="D49" s="104" t="str">
        <f>IF(②選手情報入力!F51="","",②選手情報入力!F51)</f>
        <v/>
      </c>
      <c r="E49" s="104" t="str">
        <f>IF(②選手情報入力!G51="","",②選手情報入力!G51)</f>
        <v/>
      </c>
      <c r="F49" s="103" t="str">
        <f>IF(②選手情報入力!H51="","",②選手情報入力!H51)</f>
        <v/>
      </c>
      <c r="G49" s="104" t="str">
        <f>IF(②選手情報入力!I51="","",②選手情報入力!I51)</f>
        <v/>
      </c>
      <c r="H49" s="103" t="str">
        <f>IF(②選手情報入力!J51="","",②選手情報入力!J51)</f>
        <v/>
      </c>
      <c r="I49" s="104" t="str">
        <f>IF(②選手情報入力!K51="","",②選手情報入力!K51)</f>
        <v/>
      </c>
      <c r="J49" s="239" t="str">
        <f>IF(②選手情報入力!L51="","",②選手情報入力!L51)</f>
        <v/>
      </c>
      <c r="K49" s="240" t="str">
        <f>IF(②選手情報入力!M51="","",②選手情報入力!M51)</f>
        <v/>
      </c>
      <c r="L49" s="104" t="str">
        <f>IF(②選手情報入力!N51="","",②選手情報入力!N51)</f>
        <v/>
      </c>
      <c r="M49" s="104" t="str">
        <f>IF(②選手情報入力!O51="","",②選手情報入力!O51)</f>
        <v/>
      </c>
    </row>
    <row r="50" spans="1:13" s="93" customFormat="1" ht="18" customHeight="1">
      <c r="A50" s="103">
        <v>43</v>
      </c>
      <c r="B50" s="104" t="str">
        <f>IF(②選手情報入力!B52="","",②選手情報入力!B52)</f>
        <v/>
      </c>
      <c r="C50" s="125" t="str">
        <f>IF(②選手情報入力!C52="","",②選手情報入力!C52)</f>
        <v/>
      </c>
      <c r="D50" s="104" t="str">
        <f>IF(②選手情報入力!F52="","",②選手情報入力!F52)</f>
        <v/>
      </c>
      <c r="E50" s="104" t="str">
        <f>IF(②選手情報入力!G52="","",②選手情報入力!G52)</f>
        <v/>
      </c>
      <c r="F50" s="103" t="str">
        <f>IF(②選手情報入力!H52="","",②選手情報入力!H52)</f>
        <v/>
      </c>
      <c r="G50" s="104" t="str">
        <f>IF(②選手情報入力!I52="","",②選手情報入力!I52)</f>
        <v/>
      </c>
      <c r="H50" s="103" t="str">
        <f>IF(②選手情報入力!J52="","",②選手情報入力!J52)</f>
        <v/>
      </c>
      <c r="I50" s="104" t="str">
        <f>IF(②選手情報入力!K52="","",②選手情報入力!K52)</f>
        <v/>
      </c>
      <c r="J50" s="239" t="str">
        <f>IF(②選手情報入力!L52="","",②選手情報入力!L52)</f>
        <v/>
      </c>
      <c r="K50" s="240" t="str">
        <f>IF(②選手情報入力!M52="","",②選手情報入力!M52)</f>
        <v/>
      </c>
      <c r="L50" s="104" t="str">
        <f>IF(②選手情報入力!N52="","",②選手情報入力!N52)</f>
        <v/>
      </c>
      <c r="M50" s="104" t="str">
        <f>IF(②選手情報入力!O52="","",②選手情報入力!O52)</f>
        <v/>
      </c>
    </row>
    <row r="51" spans="1:13" s="93" customFormat="1" ht="18" customHeight="1">
      <c r="A51" s="103">
        <v>44</v>
      </c>
      <c r="B51" s="104" t="str">
        <f>IF(②選手情報入力!B53="","",②選手情報入力!B53)</f>
        <v/>
      </c>
      <c r="C51" s="125" t="str">
        <f>IF(②選手情報入力!C53="","",②選手情報入力!C53)</f>
        <v/>
      </c>
      <c r="D51" s="104" t="str">
        <f>IF(②選手情報入力!F53="","",②選手情報入力!F53)</f>
        <v/>
      </c>
      <c r="E51" s="104" t="str">
        <f>IF(②選手情報入力!G53="","",②選手情報入力!G53)</f>
        <v/>
      </c>
      <c r="F51" s="103" t="str">
        <f>IF(②選手情報入力!H53="","",②選手情報入力!H53)</f>
        <v/>
      </c>
      <c r="G51" s="104" t="str">
        <f>IF(②選手情報入力!I53="","",②選手情報入力!I53)</f>
        <v/>
      </c>
      <c r="H51" s="103" t="str">
        <f>IF(②選手情報入力!J53="","",②選手情報入力!J53)</f>
        <v/>
      </c>
      <c r="I51" s="104" t="str">
        <f>IF(②選手情報入力!K53="","",②選手情報入力!K53)</f>
        <v/>
      </c>
      <c r="J51" s="239" t="str">
        <f>IF(②選手情報入力!L53="","",②選手情報入力!L53)</f>
        <v/>
      </c>
      <c r="K51" s="240" t="str">
        <f>IF(②選手情報入力!M53="","",②選手情報入力!M53)</f>
        <v/>
      </c>
      <c r="L51" s="104" t="str">
        <f>IF(②選手情報入力!N53="","",②選手情報入力!N53)</f>
        <v/>
      </c>
      <c r="M51" s="104" t="str">
        <f>IF(②選手情報入力!O53="","",②選手情報入力!O53)</f>
        <v/>
      </c>
    </row>
    <row r="52" spans="1:13" s="93" customFormat="1" ht="18" customHeight="1">
      <c r="A52" s="105">
        <v>45</v>
      </c>
      <c r="B52" s="106" t="str">
        <f>IF(②選手情報入力!B54="","",②選手情報入力!B54)</f>
        <v/>
      </c>
      <c r="C52" s="127" t="str">
        <f>IF(②選手情報入力!C54="","",②選手情報入力!C54)</f>
        <v/>
      </c>
      <c r="D52" s="106" t="str">
        <f>IF(②選手情報入力!F54="","",②選手情報入力!F54)</f>
        <v/>
      </c>
      <c r="E52" s="106" t="str">
        <f>IF(②選手情報入力!G54="","",②選手情報入力!G54)</f>
        <v/>
      </c>
      <c r="F52" s="105" t="str">
        <f>IF(②選手情報入力!H54="","",②選手情報入力!H54)</f>
        <v/>
      </c>
      <c r="G52" s="106" t="str">
        <f>IF(②選手情報入力!I54="","",②選手情報入力!I54)</f>
        <v/>
      </c>
      <c r="H52" s="105" t="str">
        <f>IF(②選手情報入力!J54="","",②選手情報入力!J54)</f>
        <v/>
      </c>
      <c r="I52" s="106" t="str">
        <f>IF(②選手情報入力!K54="","",②選手情報入力!K54)</f>
        <v/>
      </c>
      <c r="J52" s="243" t="str">
        <f>IF(②選手情報入力!L54="","",②選手情報入力!L54)</f>
        <v/>
      </c>
      <c r="K52" s="244" t="str">
        <f>IF(②選手情報入力!M54="","",②選手情報入力!M54)</f>
        <v/>
      </c>
      <c r="L52" s="106" t="str">
        <f>IF(②選手情報入力!N54="","",②選手情報入力!N54)</f>
        <v/>
      </c>
      <c r="M52" s="106" t="str">
        <f>IF(②選手情報入力!O54="","",②選手情報入力!O54)</f>
        <v/>
      </c>
    </row>
    <row r="53" spans="1:13" s="93" customFormat="1" ht="18" customHeight="1">
      <c r="A53" s="101">
        <v>46</v>
      </c>
      <c r="B53" s="102" t="str">
        <f>IF(②選手情報入力!B55="","",②選手情報入力!B55)</f>
        <v/>
      </c>
      <c r="C53" s="124" t="str">
        <f>IF(②選手情報入力!C55="","",②選手情報入力!C55)</f>
        <v/>
      </c>
      <c r="D53" s="102" t="str">
        <f>IF(②選手情報入力!F55="","",②選手情報入力!F55)</f>
        <v/>
      </c>
      <c r="E53" s="102" t="str">
        <f>IF(②選手情報入力!G55="","",②選手情報入力!G55)</f>
        <v/>
      </c>
      <c r="F53" s="101" t="str">
        <f>IF(②選手情報入力!H55="","",②選手情報入力!H55)</f>
        <v/>
      </c>
      <c r="G53" s="102" t="str">
        <f>IF(②選手情報入力!I55="","",②選手情報入力!I55)</f>
        <v/>
      </c>
      <c r="H53" s="101" t="str">
        <f>IF(②選手情報入力!J55="","",②選手情報入力!J55)</f>
        <v/>
      </c>
      <c r="I53" s="102" t="str">
        <f>IF(②選手情報入力!K55="","",②選手情報入力!K55)</f>
        <v/>
      </c>
      <c r="J53" s="237" t="str">
        <f>IF(②選手情報入力!L55="","",②選手情報入力!L55)</f>
        <v/>
      </c>
      <c r="K53" s="238" t="str">
        <f>IF(②選手情報入力!M55="","",②選手情報入力!M55)</f>
        <v/>
      </c>
      <c r="L53" s="102" t="str">
        <f>IF(②選手情報入力!N55="","",②選手情報入力!N55)</f>
        <v/>
      </c>
      <c r="M53" s="102" t="str">
        <f>IF(②選手情報入力!O55="","",②選手情報入力!O55)</f>
        <v/>
      </c>
    </row>
    <row r="54" spans="1:13" s="93" customFormat="1" ht="18" customHeight="1">
      <c r="A54" s="103">
        <v>47</v>
      </c>
      <c r="B54" s="104" t="str">
        <f>IF(②選手情報入力!B56="","",②選手情報入力!B56)</f>
        <v/>
      </c>
      <c r="C54" s="125" t="str">
        <f>IF(②選手情報入力!C56="","",②選手情報入力!C56)</f>
        <v/>
      </c>
      <c r="D54" s="104" t="str">
        <f>IF(②選手情報入力!F56="","",②選手情報入力!F56)</f>
        <v/>
      </c>
      <c r="E54" s="104" t="str">
        <f>IF(②選手情報入力!G56="","",②選手情報入力!G56)</f>
        <v/>
      </c>
      <c r="F54" s="103" t="str">
        <f>IF(②選手情報入力!H56="","",②選手情報入力!H56)</f>
        <v/>
      </c>
      <c r="G54" s="104" t="str">
        <f>IF(②選手情報入力!I56="","",②選手情報入力!I56)</f>
        <v/>
      </c>
      <c r="H54" s="103" t="str">
        <f>IF(②選手情報入力!J56="","",②選手情報入力!J56)</f>
        <v/>
      </c>
      <c r="I54" s="104" t="str">
        <f>IF(②選手情報入力!K56="","",②選手情報入力!K56)</f>
        <v/>
      </c>
      <c r="J54" s="239" t="str">
        <f>IF(②選手情報入力!L56="","",②選手情報入力!L56)</f>
        <v/>
      </c>
      <c r="K54" s="240" t="str">
        <f>IF(②選手情報入力!M56="","",②選手情報入力!M56)</f>
        <v/>
      </c>
      <c r="L54" s="104" t="str">
        <f>IF(②選手情報入力!N56="","",②選手情報入力!N56)</f>
        <v/>
      </c>
      <c r="M54" s="104" t="str">
        <f>IF(②選手情報入力!O56="","",②選手情報入力!O56)</f>
        <v/>
      </c>
    </row>
    <row r="55" spans="1:13" s="93" customFormat="1" ht="18" customHeight="1">
      <c r="A55" s="103">
        <v>48</v>
      </c>
      <c r="B55" s="104" t="str">
        <f>IF(②選手情報入力!B57="","",②選手情報入力!B57)</f>
        <v/>
      </c>
      <c r="C55" s="125" t="str">
        <f>IF(②選手情報入力!C57="","",②選手情報入力!C57)</f>
        <v/>
      </c>
      <c r="D55" s="104" t="str">
        <f>IF(②選手情報入力!F57="","",②選手情報入力!F57)</f>
        <v/>
      </c>
      <c r="E55" s="104" t="str">
        <f>IF(②選手情報入力!G57="","",②選手情報入力!G57)</f>
        <v/>
      </c>
      <c r="F55" s="103" t="str">
        <f>IF(②選手情報入力!H57="","",②選手情報入力!H57)</f>
        <v/>
      </c>
      <c r="G55" s="104" t="str">
        <f>IF(②選手情報入力!I57="","",②選手情報入力!I57)</f>
        <v/>
      </c>
      <c r="H55" s="103" t="str">
        <f>IF(②選手情報入力!J57="","",②選手情報入力!J57)</f>
        <v/>
      </c>
      <c r="I55" s="104" t="str">
        <f>IF(②選手情報入力!K57="","",②選手情報入力!K57)</f>
        <v/>
      </c>
      <c r="J55" s="239" t="str">
        <f>IF(②選手情報入力!L57="","",②選手情報入力!L57)</f>
        <v/>
      </c>
      <c r="K55" s="240" t="str">
        <f>IF(②選手情報入力!M57="","",②選手情報入力!M57)</f>
        <v/>
      </c>
      <c r="L55" s="104" t="str">
        <f>IF(②選手情報入力!N57="","",②選手情報入力!N57)</f>
        <v/>
      </c>
      <c r="M55" s="104" t="str">
        <f>IF(②選手情報入力!O57="","",②選手情報入力!O57)</f>
        <v/>
      </c>
    </row>
    <row r="56" spans="1:13" s="93" customFormat="1" ht="18" customHeight="1">
      <c r="A56" s="103">
        <v>49</v>
      </c>
      <c r="B56" s="104" t="str">
        <f>IF(②選手情報入力!B58="","",②選手情報入力!B58)</f>
        <v/>
      </c>
      <c r="C56" s="125" t="str">
        <f>IF(②選手情報入力!C58="","",②選手情報入力!C58)</f>
        <v/>
      </c>
      <c r="D56" s="104" t="str">
        <f>IF(②選手情報入力!F58="","",②選手情報入力!F58)</f>
        <v/>
      </c>
      <c r="E56" s="104" t="str">
        <f>IF(②選手情報入力!G58="","",②選手情報入力!G58)</f>
        <v/>
      </c>
      <c r="F56" s="103" t="str">
        <f>IF(②選手情報入力!H58="","",②選手情報入力!H58)</f>
        <v/>
      </c>
      <c r="G56" s="104" t="str">
        <f>IF(②選手情報入力!I58="","",②選手情報入力!I58)</f>
        <v/>
      </c>
      <c r="H56" s="103" t="str">
        <f>IF(②選手情報入力!J58="","",②選手情報入力!J58)</f>
        <v/>
      </c>
      <c r="I56" s="104" t="str">
        <f>IF(②選手情報入力!K58="","",②選手情報入力!K58)</f>
        <v/>
      </c>
      <c r="J56" s="239" t="str">
        <f>IF(②選手情報入力!L58="","",②選手情報入力!L58)</f>
        <v/>
      </c>
      <c r="K56" s="240" t="str">
        <f>IF(②選手情報入力!M58="","",②選手情報入力!M58)</f>
        <v/>
      </c>
      <c r="L56" s="104" t="str">
        <f>IF(②選手情報入力!N58="","",②選手情報入力!N58)</f>
        <v/>
      </c>
      <c r="M56" s="104" t="str">
        <f>IF(②選手情報入力!O58="","",②選手情報入力!O58)</f>
        <v/>
      </c>
    </row>
    <row r="57" spans="1:13" s="93" customFormat="1" ht="18" customHeight="1">
      <c r="A57" s="105">
        <v>50</v>
      </c>
      <c r="B57" s="106" t="str">
        <f>IF(②選手情報入力!B59="","",②選手情報入力!B59)</f>
        <v/>
      </c>
      <c r="C57" s="127" t="str">
        <f>IF(②選手情報入力!C59="","",②選手情報入力!C59)</f>
        <v/>
      </c>
      <c r="D57" s="106" t="str">
        <f>IF(②選手情報入力!F59="","",②選手情報入力!F59)</f>
        <v/>
      </c>
      <c r="E57" s="106" t="str">
        <f>IF(②選手情報入力!G59="","",②選手情報入力!G59)</f>
        <v/>
      </c>
      <c r="F57" s="105" t="str">
        <f>IF(②選手情報入力!H59="","",②選手情報入力!H59)</f>
        <v/>
      </c>
      <c r="G57" s="106" t="str">
        <f>IF(②選手情報入力!I59="","",②選手情報入力!I59)</f>
        <v/>
      </c>
      <c r="H57" s="105" t="str">
        <f>IF(②選手情報入力!J59="","",②選手情報入力!J59)</f>
        <v/>
      </c>
      <c r="I57" s="106" t="str">
        <f>IF(②選手情報入力!K59="","",②選手情報入力!K59)</f>
        <v/>
      </c>
      <c r="J57" s="243" t="str">
        <f>IF(②選手情報入力!L59="","",②選手情報入力!L59)</f>
        <v/>
      </c>
      <c r="K57" s="244" t="str">
        <f>IF(②選手情報入力!M59="","",②選手情報入力!M59)</f>
        <v/>
      </c>
      <c r="L57" s="106" t="str">
        <f>IF(②選手情報入力!N59="","",②選手情報入力!N59)</f>
        <v/>
      </c>
      <c r="M57" s="106" t="str">
        <f>IF(②選手情報入力!O59="","",②選手情報入力!O59)</f>
        <v/>
      </c>
    </row>
    <row r="58" spans="1:13" s="93" customFormat="1" ht="18" customHeight="1">
      <c r="A58" s="109">
        <v>51</v>
      </c>
      <c r="B58" s="110" t="str">
        <f>IF(②選手情報入力!B60="","",②選手情報入力!B60)</f>
        <v/>
      </c>
      <c r="C58" s="128" t="str">
        <f>IF(②選手情報入力!C60="","",②選手情報入力!C60)</f>
        <v/>
      </c>
      <c r="D58" s="110" t="str">
        <f>IF(②選手情報入力!F60="","",②選手情報入力!F60)</f>
        <v/>
      </c>
      <c r="E58" s="110" t="str">
        <f>IF(②選手情報入力!G60="","",②選手情報入力!G60)</f>
        <v/>
      </c>
      <c r="F58" s="109" t="str">
        <f>IF(②選手情報入力!H60="","",②選手情報入力!H60)</f>
        <v/>
      </c>
      <c r="G58" s="110" t="str">
        <f>IF(②選手情報入力!I60="","",②選手情報入力!I60)</f>
        <v/>
      </c>
      <c r="H58" s="109" t="str">
        <f>IF(②選手情報入力!J60="","",②選手情報入力!J60)</f>
        <v/>
      </c>
      <c r="I58" s="110" t="str">
        <f>IF(②選手情報入力!K60="","",②選手情報入力!K60)</f>
        <v/>
      </c>
      <c r="J58" s="245" t="str">
        <f>IF(②選手情報入力!L60="","",②選手情報入力!L60)</f>
        <v/>
      </c>
      <c r="K58" s="246" t="str">
        <f>IF(②選手情報入力!M60="","",②選手情報入力!M60)</f>
        <v/>
      </c>
      <c r="L58" s="110" t="str">
        <f>IF(②選手情報入力!N60="","",②選手情報入力!N60)</f>
        <v/>
      </c>
      <c r="M58" s="110" t="str">
        <f>IF(②選手情報入力!O60="","",②選手情報入力!O60)</f>
        <v/>
      </c>
    </row>
    <row r="59" spans="1:13" s="93" customFormat="1" ht="18" customHeight="1">
      <c r="A59" s="103">
        <v>52</v>
      </c>
      <c r="B59" s="104" t="str">
        <f>IF(②選手情報入力!B61="","",②選手情報入力!B61)</f>
        <v/>
      </c>
      <c r="C59" s="125" t="str">
        <f>IF(②選手情報入力!C61="","",②選手情報入力!C61)</f>
        <v/>
      </c>
      <c r="D59" s="104" t="str">
        <f>IF(②選手情報入力!F61="","",②選手情報入力!F61)</f>
        <v/>
      </c>
      <c r="E59" s="104" t="str">
        <f>IF(②選手情報入力!G61="","",②選手情報入力!G61)</f>
        <v/>
      </c>
      <c r="F59" s="103" t="str">
        <f>IF(②選手情報入力!H61="","",②選手情報入力!H61)</f>
        <v/>
      </c>
      <c r="G59" s="104" t="str">
        <f>IF(②選手情報入力!I61="","",②選手情報入力!I61)</f>
        <v/>
      </c>
      <c r="H59" s="103" t="str">
        <f>IF(②選手情報入力!J61="","",②選手情報入力!J61)</f>
        <v/>
      </c>
      <c r="I59" s="104" t="str">
        <f>IF(②選手情報入力!K61="","",②選手情報入力!K61)</f>
        <v/>
      </c>
      <c r="J59" s="239" t="str">
        <f>IF(②選手情報入力!L61="","",②選手情報入力!L61)</f>
        <v/>
      </c>
      <c r="K59" s="240" t="str">
        <f>IF(②選手情報入力!M61="","",②選手情報入力!M61)</f>
        <v/>
      </c>
      <c r="L59" s="104" t="str">
        <f>IF(②選手情報入力!N61="","",②選手情報入力!N61)</f>
        <v/>
      </c>
      <c r="M59" s="104" t="str">
        <f>IF(②選手情報入力!O61="","",②選手情報入力!O61)</f>
        <v/>
      </c>
    </row>
    <row r="60" spans="1:13" s="93" customFormat="1" ht="18" customHeight="1">
      <c r="A60" s="103">
        <v>53</v>
      </c>
      <c r="B60" s="104" t="str">
        <f>IF(②選手情報入力!B62="","",②選手情報入力!B62)</f>
        <v/>
      </c>
      <c r="C60" s="125" t="str">
        <f>IF(②選手情報入力!C62="","",②選手情報入力!C62)</f>
        <v/>
      </c>
      <c r="D60" s="104" t="str">
        <f>IF(②選手情報入力!F62="","",②選手情報入力!F62)</f>
        <v/>
      </c>
      <c r="E60" s="104" t="str">
        <f>IF(②選手情報入力!G62="","",②選手情報入力!G62)</f>
        <v/>
      </c>
      <c r="F60" s="103" t="str">
        <f>IF(②選手情報入力!H62="","",②選手情報入力!H62)</f>
        <v/>
      </c>
      <c r="G60" s="104" t="str">
        <f>IF(②選手情報入力!I62="","",②選手情報入力!I62)</f>
        <v/>
      </c>
      <c r="H60" s="103" t="str">
        <f>IF(②選手情報入力!J62="","",②選手情報入力!J62)</f>
        <v/>
      </c>
      <c r="I60" s="104" t="str">
        <f>IF(②選手情報入力!K62="","",②選手情報入力!K62)</f>
        <v/>
      </c>
      <c r="J60" s="239" t="str">
        <f>IF(②選手情報入力!L62="","",②選手情報入力!L62)</f>
        <v/>
      </c>
      <c r="K60" s="240" t="str">
        <f>IF(②選手情報入力!M62="","",②選手情報入力!M62)</f>
        <v/>
      </c>
      <c r="L60" s="104" t="str">
        <f>IF(②選手情報入力!N62="","",②選手情報入力!N62)</f>
        <v/>
      </c>
      <c r="M60" s="104" t="str">
        <f>IF(②選手情報入力!O62="","",②選手情報入力!O62)</f>
        <v/>
      </c>
    </row>
    <row r="61" spans="1:13" s="93" customFormat="1" ht="18" customHeight="1">
      <c r="A61" s="103">
        <v>54</v>
      </c>
      <c r="B61" s="104" t="str">
        <f>IF(②選手情報入力!B63="","",②選手情報入力!B63)</f>
        <v/>
      </c>
      <c r="C61" s="125" t="str">
        <f>IF(②選手情報入力!C63="","",②選手情報入力!C63)</f>
        <v/>
      </c>
      <c r="D61" s="104" t="str">
        <f>IF(②選手情報入力!F63="","",②選手情報入力!F63)</f>
        <v/>
      </c>
      <c r="E61" s="104" t="str">
        <f>IF(②選手情報入力!G63="","",②選手情報入力!G63)</f>
        <v/>
      </c>
      <c r="F61" s="103" t="str">
        <f>IF(②選手情報入力!H63="","",②選手情報入力!H63)</f>
        <v/>
      </c>
      <c r="G61" s="104" t="str">
        <f>IF(②選手情報入力!I63="","",②選手情報入力!I63)</f>
        <v/>
      </c>
      <c r="H61" s="103" t="str">
        <f>IF(②選手情報入力!J63="","",②選手情報入力!J63)</f>
        <v/>
      </c>
      <c r="I61" s="104" t="str">
        <f>IF(②選手情報入力!K63="","",②選手情報入力!K63)</f>
        <v/>
      </c>
      <c r="J61" s="239" t="str">
        <f>IF(②選手情報入力!L63="","",②選手情報入力!L63)</f>
        <v/>
      </c>
      <c r="K61" s="240" t="str">
        <f>IF(②選手情報入力!M63="","",②選手情報入力!M63)</f>
        <v/>
      </c>
      <c r="L61" s="104" t="str">
        <f>IF(②選手情報入力!N63="","",②選手情報入力!N63)</f>
        <v/>
      </c>
      <c r="M61" s="104" t="str">
        <f>IF(②選手情報入力!O63="","",②選手情報入力!O63)</f>
        <v/>
      </c>
    </row>
    <row r="62" spans="1:13" s="93" customFormat="1" ht="18" customHeight="1">
      <c r="A62" s="107">
        <v>55</v>
      </c>
      <c r="B62" s="108" t="str">
        <f>IF(②選手情報入力!B64="","",②選手情報入力!B64)</f>
        <v/>
      </c>
      <c r="C62" s="126" t="str">
        <f>IF(②選手情報入力!C64="","",②選手情報入力!C64)</f>
        <v/>
      </c>
      <c r="D62" s="108" t="str">
        <f>IF(②選手情報入力!F64="","",②選手情報入力!F64)</f>
        <v/>
      </c>
      <c r="E62" s="108" t="str">
        <f>IF(②選手情報入力!G64="","",②選手情報入力!G64)</f>
        <v/>
      </c>
      <c r="F62" s="107" t="str">
        <f>IF(②選手情報入力!H64="","",②選手情報入力!H64)</f>
        <v/>
      </c>
      <c r="G62" s="108" t="str">
        <f>IF(②選手情報入力!I64="","",②選手情報入力!I64)</f>
        <v/>
      </c>
      <c r="H62" s="107" t="str">
        <f>IF(②選手情報入力!J64="","",②選手情報入力!J64)</f>
        <v/>
      </c>
      <c r="I62" s="108" t="str">
        <f>IF(②選手情報入力!K64="","",②選手情報入力!K64)</f>
        <v/>
      </c>
      <c r="J62" s="241" t="str">
        <f>IF(②選手情報入力!L64="","",②選手情報入力!L64)</f>
        <v/>
      </c>
      <c r="K62" s="242" t="str">
        <f>IF(②選手情報入力!M64="","",②選手情報入力!M64)</f>
        <v/>
      </c>
      <c r="L62" s="108" t="str">
        <f>IF(②選手情報入力!N64="","",②選手情報入力!N64)</f>
        <v/>
      </c>
      <c r="M62" s="108" t="str">
        <f>IF(②選手情報入力!O64="","",②選手情報入力!O64)</f>
        <v/>
      </c>
    </row>
    <row r="63" spans="1:13" s="93" customFormat="1" ht="18" customHeight="1">
      <c r="A63" s="101">
        <v>56</v>
      </c>
      <c r="B63" s="102" t="str">
        <f>IF(②選手情報入力!B65="","",②選手情報入力!B65)</f>
        <v/>
      </c>
      <c r="C63" s="124" t="str">
        <f>IF(②選手情報入力!C65="","",②選手情報入力!C65)</f>
        <v/>
      </c>
      <c r="D63" s="102" t="str">
        <f>IF(②選手情報入力!F65="","",②選手情報入力!F65)</f>
        <v/>
      </c>
      <c r="E63" s="102" t="str">
        <f>IF(②選手情報入力!G65="","",②選手情報入力!G65)</f>
        <v/>
      </c>
      <c r="F63" s="101" t="str">
        <f>IF(②選手情報入力!H65="","",②選手情報入力!H65)</f>
        <v/>
      </c>
      <c r="G63" s="102" t="str">
        <f>IF(②選手情報入力!I65="","",②選手情報入力!I65)</f>
        <v/>
      </c>
      <c r="H63" s="101" t="str">
        <f>IF(②選手情報入力!J65="","",②選手情報入力!J65)</f>
        <v/>
      </c>
      <c r="I63" s="102" t="str">
        <f>IF(②選手情報入力!K65="","",②選手情報入力!K65)</f>
        <v/>
      </c>
      <c r="J63" s="237" t="str">
        <f>IF(②選手情報入力!L65="","",②選手情報入力!L65)</f>
        <v/>
      </c>
      <c r="K63" s="238" t="str">
        <f>IF(②選手情報入力!M65="","",②選手情報入力!M65)</f>
        <v/>
      </c>
      <c r="L63" s="102" t="str">
        <f>IF(②選手情報入力!N65="","",②選手情報入力!N65)</f>
        <v/>
      </c>
      <c r="M63" s="102" t="str">
        <f>IF(②選手情報入力!O65="","",②選手情報入力!O65)</f>
        <v/>
      </c>
    </row>
    <row r="64" spans="1:13" s="93" customFormat="1" ht="18" customHeight="1">
      <c r="A64" s="103">
        <v>57</v>
      </c>
      <c r="B64" s="104" t="str">
        <f>IF(②選手情報入力!B66="","",②選手情報入力!B66)</f>
        <v/>
      </c>
      <c r="C64" s="125" t="str">
        <f>IF(②選手情報入力!C66="","",②選手情報入力!C66)</f>
        <v/>
      </c>
      <c r="D64" s="104" t="str">
        <f>IF(②選手情報入力!F66="","",②選手情報入力!F66)</f>
        <v/>
      </c>
      <c r="E64" s="104" t="str">
        <f>IF(②選手情報入力!G66="","",②選手情報入力!G66)</f>
        <v/>
      </c>
      <c r="F64" s="103" t="str">
        <f>IF(②選手情報入力!H66="","",②選手情報入力!H66)</f>
        <v/>
      </c>
      <c r="G64" s="104" t="str">
        <f>IF(②選手情報入力!I66="","",②選手情報入力!I66)</f>
        <v/>
      </c>
      <c r="H64" s="103" t="str">
        <f>IF(②選手情報入力!J66="","",②選手情報入力!J66)</f>
        <v/>
      </c>
      <c r="I64" s="104" t="str">
        <f>IF(②選手情報入力!K66="","",②選手情報入力!K66)</f>
        <v/>
      </c>
      <c r="J64" s="239" t="str">
        <f>IF(②選手情報入力!L66="","",②選手情報入力!L66)</f>
        <v/>
      </c>
      <c r="K64" s="240" t="str">
        <f>IF(②選手情報入力!M66="","",②選手情報入力!M66)</f>
        <v/>
      </c>
      <c r="L64" s="104" t="str">
        <f>IF(②選手情報入力!N66="","",②選手情報入力!N66)</f>
        <v/>
      </c>
      <c r="M64" s="104" t="str">
        <f>IF(②選手情報入力!O66="","",②選手情報入力!O66)</f>
        <v/>
      </c>
    </row>
    <row r="65" spans="1:13" s="93" customFormat="1" ht="18" customHeight="1">
      <c r="A65" s="103">
        <v>58</v>
      </c>
      <c r="B65" s="104" t="str">
        <f>IF(②選手情報入力!B67="","",②選手情報入力!B67)</f>
        <v/>
      </c>
      <c r="C65" s="125" t="str">
        <f>IF(②選手情報入力!C67="","",②選手情報入力!C67)</f>
        <v/>
      </c>
      <c r="D65" s="104" t="str">
        <f>IF(②選手情報入力!F67="","",②選手情報入力!F67)</f>
        <v/>
      </c>
      <c r="E65" s="104" t="str">
        <f>IF(②選手情報入力!G67="","",②選手情報入力!G67)</f>
        <v/>
      </c>
      <c r="F65" s="103" t="str">
        <f>IF(②選手情報入力!H67="","",②選手情報入力!H67)</f>
        <v/>
      </c>
      <c r="G65" s="104" t="str">
        <f>IF(②選手情報入力!I67="","",②選手情報入力!I67)</f>
        <v/>
      </c>
      <c r="H65" s="103" t="str">
        <f>IF(②選手情報入力!J67="","",②選手情報入力!J67)</f>
        <v/>
      </c>
      <c r="I65" s="104" t="str">
        <f>IF(②選手情報入力!K67="","",②選手情報入力!K67)</f>
        <v/>
      </c>
      <c r="J65" s="239" t="str">
        <f>IF(②選手情報入力!L67="","",②選手情報入力!L67)</f>
        <v/>
      </c>
      <c r="K65" s="240" t="str">
        <f>IF(②選手情報入力!M67="","",②選手情報入力!M67)</f>
        <v/>
      </c>
      <c r="L65" s="104" t="str">
        <f>IF(②選手情報入力!N67="","",②選手情報入力!N67)</f>
        <v/>
      </c>
      <c r="M65" s="104" t="str">
        <f>IF(②選手情報入力!O67="","",②選手情報入力!O67)</f>
        <v/>
      </c>
    </row>
    <row r="66" spans="1:13" s="93" customFormat="1" ht="18" customHeight="1">
      <c r="A66" s="103">
        <v>59</v>
      </c>
      <c r="B66" s="104" t="str">
        <f>IF(②選手情報入力!B68="","",②選手情報入力!B68)</f>
        <v/>
      </c>
      <c r="C66" s="125" t="str">
        <f>IF(②選手情報入力!C68="","",②選手情報入力!C68)</f>
        <v/>
      </c>
      <c r="D66" s="104" t="str">
        <f>IF(②選手情報入力!F68="","",②選手情報入力!F68)</f>
        <v/>
      </c>
      <c r="E66" s="104" t="str">
        <f>IF(②選手情報入力!G68="","",②選手情報入力!G68)</f>
        <v/>
      </c>
      <c r="F66" s="103" t="str">
        <f>IF(②選手情報入力!H68="","",②選手情報入力!H68)</f>
        <v/>
      </c>
      <c r="G66" s="104" t="str">
        <f>IF(②選手情報入力!I68="","",②選手情報入力!I68)</f>
        <v/>
      </c>
      <c r="H66" s="103" t="str">
        <f>IF(②選手情報入力!J68="","",②選手情報入力!J68)</f>
        <v/>
      </c>
      <c r="I66" s="104" t="str">
        <f>IF(②選手情報入力!K68="","",②選手情報入力!K68)</f>
        <v/>
      </c>
      <c r="J66" s="239" t="str">
        <f>IF(②選手情報入力!L68="","",②選手情報入力!L68)</f>
        <v/>
      </c>
      <c r="K66" s="240" t="str">
        <f>IF(②選手情報入力!M68="","",②選手情報入力!M68)</f>
        <v/>
      </c>
      <c r="L66" s="104" t="str">
        <f>IF(②選手情報入力!N68="","",②選手情報入力!N68)</f>
        <v/>
      </c>
      <c r="M66" s="104" t="str">
        <f>IF(②選手情報入力!O68="","",②選手情報入力!O68)</f>
        <v/>
      </c>
    </row>
    <row r="67" spans="1:13" s="93" customFormat="1" ht="18" customHeight="1">
      <c r="A67" s="105">
        <v>60</v>
      </c>
      <c r="B67" s="106" t="str">
        <f>IF(②選手情報入力!B69="","",②選手情報入力!B69)</f>
        <v/>
      </c>
      <c r="C67" s="127" t="str">
        <f>IF(②選手情報入力!C69="","",②選手情報入力!C69)</f>
        <v/>
      </c>
      <c r="D67" s="106" t="str">
        <f>IF(②選手情報入力!F69="","",②選手情報入力!F69)</f>
        <v/>
      </c>
      <c r="E67" s="106" t="str">
        <f>IF(②選手情報入力!G69="","",②選手情報入力!G69)</f>
        <v/>
      </c>
      <c r="F67" s="105" t="str">
        <f>IF(②選手情報入力!H69="","",②選手情報入力!H69)</f>
        <v/>
      </c>
      <c r="G67" s="106" t="str">
        <f>IF(②選手情報入力!I69="","",②選手情報入力!I69)</f>
        <v/>
      </c>
      <c r="H67" s="105" t="str">
        <f>IF(②選手情報入力!J69="","",②選手情報入力!J69)</f>
        <v/>
      </c>
      <c r="I67" s="106" t="str">
        <f>IF(②選手情報入力!K69="","",②選手情報入力!K69)</f>
        <v/>
      </c>
      <c r="J67" s="243" t="str">
        <f>IF(②選手情報入力!L69="","",②選手情報入力!L69)</f>
        <v/>
      </c>
      <c r="K67" s="244" t="str">
        <f>IF(②選手情報入力!M69="","",②選手情報入力!M69)</f>
        <v/>
      </c>
      <c r="L67" s="106" t="str">
        <f>IF(②選手情報入力!N69="","",②選手情報入力!N69)</f>
        <v/>
      </c>
      <c r="M67" s="106" t="str">
        <f>IF(②選手情報入力!O69="","",②選手情報入力!O69)</f>
        <v/>
      </c>
    </row>
    <row r="68" spans="1:13" s="93" customFormat="1" ht="18" customHeight="1">
      <c r="A68" s="109">
        <v>61</v>
      </c>
      <c r="B68" s="110" t="str">
        <f>IF(②選手情報入力!B70="","",②選手情報入力!B70)</f>
        <v/>
      </c>
      <c r="C68" s="128" t="str">
        <f>IF(②選手情報入力!C70="","",②選手情報入力!C70)</f>
        <v/>
      </c>
      <c r="D68" s="110" t="str">
        <f>IF(②選手情報入力!F70="","",②選手情報入力!F70)</f>
        <v/>
      </c>
      <c r="E68" s="110" t="str">
        <f>IF(②選手情報入力!G70="","",②選手情報入力!G70)</f>
        <v/>
      </c>
      <c r="F68" s="109" t="str">
        <f>IF(②選手情報入力!H70="","",②選手情報入力!H70)</f>
        <v/>
      </c>
      <c r="G68" s="110" t="str">
        <f>IF(②選手情報入力!I70="","",②選手情報入力!I70)</f>
        <v/>
      </c>
      <c r="H68" s="109" t="str">
        <f>IF(②選手情報入力!J70="","",②選手情報入力!J70)</f>
        <v/>
      </c>
      <c r="I68" s="110" t="str">
        <f>IF(②選手情報入力!K70="","",②選手情報入力!K70)</f>
        <v/>
      </c>
      <c r="J68" s="245" t="str">
        <f>IF(②選手情報入力!L70="","",②選手情報入力!L70)</f>
        <v/>
      </c>
      <c r="K68" s="246" t="str">
        <f>IF(②選手情報入力!M70="","",②選手情報入力!M70)</f>
        <v/>
      </c>
      <c r="L68" s="110" t="str">
        <f>IF(②選手情報入力!N70="","",②選手情報入力!N70)</f>
        <v/>
      </c>
      <c r="M68" s="110" t="str">
        <f>IF(②選手情報入力!O70="","",②選手情報入力!O70)</f>
        <v/>
      </c>
    </row>
    <row r="69" spans="1:13" s="93" customFormat="1" ht="18" customHeight="1">
      <c r="A69" s="103">
        <v>62</v>
      </c>
      <c r="B69" s="104" t="str">
        <f>IF(②選手情報入力!B71="","",②選手情報入力!B71)</f>
        <v/>
      </c>
      <c r="C69" s="125" t="str">
        <f>IF(②選手情報入力!C71="","",②選手情報入力!C71)</f>
        <v/>
      </c>
      <c r="D69" s="104" t="str">
        <f>IF(②選手情報入力!F71="","",②選手情報入力!F71)</f>
        <v/>
      </c>
      <c r="E69" s="104" t="str">
        <f>IF(②選手情報入力!G71="","",②選手情報入力!G71)</f>
        <v/>
      </c>
      <c r="F69" s="103" t="str">
        <f>IF(②選手情報入力!H71="","",②選手情報入力!H71)</f>
        <v/>
      </c>
      <c r="G69" s="104" t="str">
        <f>IF(②選手情報入力!I71="","",②選手情報入力!I71)</f>
        <v/>
      </c>
      <c r="H69" s="103" t="str">
        <f>IF(②選手情報入力!J71="","",②選手情報入力!J71)</f>
        <v/>
      </c>
      <c r="I69" s="104" t="str">
        <f>IF(②選手情報入力!K71="","",②選手情報入力!K71)</f>
        <v/>
      </c>
      <c r="J69" s="239" t="str">
        <f>IF(②選手情報入力!L71="","",②選手情報入力!L71)</f>
        <v/>
      </c>
      <c r="K69" s="240" t="str">
        <f>IF(②選手情報入力!M71="","",②選手情報入力!M71)</f>
        <v/>
      </c>
      <c r="L69" s="104" t="str">
        <f>IF(②選手情報入力!N71="","",②選手情報入力!N71)</f>
        <v/>
      </c>
      <c r="M69" s="104" t="str">
        <f>IF(②選手情報入力!O71="","",②選手情報入力!O71)</f>
        <v/>
      </c>
    </row>
    <row r="70" spans="1:13" s="93" customFormat="1" ht="18" customHeight="1">
      <c r="A70" s="103">
        <v>63</v>
      </c>
      <c r="B70" s="104" t="str">
        <f>IF(②選手情報入力!B72="","",②選手情報入力!B72)</f>
        <v/>
      </c>
      <c r="C70" s="125" t="str">
        <f>IF(②選手情報入力!C72="","",②選手情報入力!C72)</f>
        <v/>
      </c>
      <c r="D70" s="104" t="str">
        <f>IF(②選手情報入力!F72="","",②選手情報入力!F72)</f>
        <v/>
      </c>
      <c r="E70" s="104" t="str">
        <f>IF(②選手情報入力!G72="","",②選手情報入力!G72)</f>
        <v/>
      </c>
      <c r="F70" s="103" t="str">
        <f>IF(②選手情報入力!H72="","",②選手情報入力!H72)</f>
        <v/>
      </c>
      <c r="G70" s="104" t="str">
        <f>IF(②選手情報入力!I72="","",②選手情報入力!I72)</f>
        <v/>
      </c>
      <c r="H70" s="103" t="str">
        <f>IF(②選手情報入力!J72="","",②選手情報入力!J72)</f>
        <v/>
      </c>
      <c r="I70" s="104" t="str">
        <f>IF(②選手情報入力!K72="","",②選手情報入力!K72)</f>
        <v/>
      </c>
      <c r="J70" s="239" t="str">
        <f>IF(②選手情報入力!L72="","",②選手情報入力!L72)</f>
        <v/>
      </c>
      <c r="K70" s="240" t="str">
        <f>IF(②選手情報入力!M72="","",②選手情報入力!M72)</f>
        <v/>
      </c>
      <c r="L70" s="104" t="str">
        <f>IF(②選手情報入力!N72="","",②選手情報入力!N72)</f>
        <v/>
      </c>
      <c r="M70" s="104" t="str">
        <f>IF(②選手情報入力!O72="","",②選手情報入力!O72)</f>
        <v/>
      </c>
    </row>
    <row r="71" spans="1:13" s="93" customFormat="1" ht="18" customHeight="1">
      <c r="A71" s="103">
        <v>64</v>
      </c>
      <c r="B71" s="104" t="str">
        <f>IF(②選手情報入力!B73="","",②選手情報入力!B73)</f>
        <v/>
      </c>
      <c r="C71" s="125" t="str">
        <f>IF(②選手情報入力!C73="","",②選手情報入力!C73)</f>
        <v/>
      </c>
      <c r="D71" s="104" t="str">
        <f>IF(②選手情報入力!F73="","",②選手情報入力!F73)</f>
        <v/>
      </c>
      <c r="E71" s="104" t="str">
        <f>IF(②選手情報入力!G73="","",②選手情報入力!G73)</f>
        <v/>
      </c>
      <c r="F71" s="103" t="str">
        <f>IF(②選手情報入力!H73="","",②選手情報入力!H73)</f>
        <v/>
      </c>
      <c r="G71" s="104" t="str">
        <f>IF(②選手情報入力!I73="","",②選手情報入力!I73)</f>
        <v/>
      </c>
      <c r="H71" s="103" t="str">
        <f>IF(②選手情報入力!J73="","",②選手情報入力!J73)</f>
        <v/>
      </c>
      <c r="I71" s="104" t="str">
        <f>IF(②選手情報入力!K73="","",②選手情報入力!K73)</f>
        <v/>
      </c>
      <c r="J71" s="239" t="str">
        <f>IF(②選手情報入力!L73="","",②選手情報入力!L73)</f>
        <v/>
      </c>
      <c r="K71" s="240" t="str">
        <f>IF(②選手情報入力!M73="","",②選手情報入力!M73)</f>
        <v/>
      </c>
      <c r="L71" s="104" t="str">
        <f>IF(②選手情報入力!N73="","",②選手情報入力!N73)</f>
        <v/>
      </c>
      <c r="M71" s="104" t="str">
        <f>IF(②選手情報入力!O73="","",②選手情報入力!O73)</f>
        <v/>
      </c>
    </row>
    <row r="72" spans="1:13" s="93" customFormat="1" ht="18" customHeight="1">
      <c r="A72" s="107">
        <v>65</v>
      </c>
      <c r="B72" s="108" t="str">
        <f>IF(②選手情報入力!B74="","",②選手情報入力!B74)</f>
        <v/>
      </c>
      <c r="C72" s="126" t="str">
        <f>IF(②選手情報入力!C74="","",②選手情報入力!C74)</f>
        <v/>
      </c>
      <c r="D72" s="108" t="str">
        <f>IF(②選手情報入力!F74="","",②選手情報入力!F74)</f>
        <v/>
      </c>
      <c r="E72" s="108" t="str">
        <f>IF(②選手情報入力!G74="","",②選手情報入力!G74)</f>
        <v/>
      </c>
      <c r="F72" s="107" t="str">
        <f>IF(②選手情報入力!H74="","",②選手情報入力!H74)</f>
        <v/>
      </c>
      <c r="G72" s="108" t="str">
        <f>IF(②選手情報入力!I74="","",②選手情報入力!I74)</f>
        <v/>
      </c>
      <c r="H72" s="107" t="str">
        <f>IF(②選手情報入力!J74="","",②選手情報入力!J74)</f>
        <v/>
      </c>
      <c r="I72" s="108" t="str">
        <f>IF(②選手情報入力!K74="","",②選手情報入力!K74)</f>
        <v/>
      </c>
      <c r="J72" s="241" t="str">
        <f>IF(②選手情報入力!L74="","",②選手情報入力!L74)</f>
        <v/>
      </c>
      <c r="K72" s="242" t="str">
        <f>IF(②選手情報入力!M74="","",②選手情報入力!M74)</f>
        <v/>
      </c>
      <c r="L72" s="108" t="str">
        <f>IF(②選手情報入力!N74="","",②選手情報入力!N74)</f>
        <v/>
      </c>
      <c r="M72" s="108" t="str">
        <f>IF(②選手情報入力!O74="","",②選手情報入力!O74)</f>
        <v/>
      </c>
    </row>
    <row r="73" spans="1:13" s="93" customFormat="1" ht="18" customHeight="1">
      <c r="A73" s="101">
        <v>66</v>
      </c>
      <c r="B73" s="102" t="str">
        <f>IF(②選手情報入力!B75="","",②選手情報入力!B75)</f>
        <v/>
      </c>
      <c r="C73" s="124" t="str">
        <f>IF(②選手情報入力!C75="","",②選手情報入力!C75)</f>
        <v/>
      </c>
      <c r="D73" s="102" t="str">
        <f>IF(②選手情報入力!F75="","",②選手情報入力!F75)</f>
        <v/>
      </c>
      <c r="E73" s="102" t="str">
        <f>IF(②選手情報入力!G75="","",②選手情報入力!G75)</f>
        <v/>
      </c>
      <c r="F73" s="101" t="str">
        <f>IF(②選手情報入力!H75="","",②選手情報入力!H75)</f>
        <v/>
      </c>
      <c r="G73" s="102" t="str">
        <f>IF(②選手情報入力!I75="","",②選手情報入力!I75)</f>
        <v/>
      </c>
      <c r="H73" s="101" t="str">
        <f>IF(②選手情報入力!J75="","",②選手情報入力!J75)</f>
        <v/>
      </c>
      <c r="I73" s="102" t="str">
        <f>IF(②選手情報入力!K75="","",②選手情報入力!K75)</f>
        <v/>
      </c>
      <c r="J73" s="237" t="str">
        <f>IF(②選手情報入力!L75="","",②選手情報入力!L75)</f>
        <v/>
      </c>
      <c r="K73" s="238" t="str">
        <f>IF(②選手情報入力!M75="","",②選手情報入力!M75)</f>
        <v/>
      </c>
      <c r="L73" s="102" t="str">
        <f>IF(②選手情報入力!N75="","",②選手情報入力!N75)</f>
        <v/>
      </c>
      <c r="M73" s="102" t="str">
        <f>IF(②選手情報入力!O75="","",②選手情報入力!O75)</f>
        <v/>
      </c>
    </row>
    <row r="74" spans="1:13" s="93" customFormat="1" ht="18" customHeight="1">
      <c r="A74" s="103">
        <v>67</v>
      </c>
      <c r="B74" s="104" t="str">
        <f>IF(②選手情報入力!B76="","",②選手情報入力!B76)</f>
        <v/>
      </c>
      <c r="C74" s="125" t="str">
        <f>IF(②選手情報入力!C76="","",②選手情報入力!C76)</f>
        <v/>
      </c>
      <c r="D74" s="104" t="str">
        <f>IF(②選手情報入力!F76="","",②選手情報入力!F76)</f>
        <v/>
      </c>
      <c r="E74" s="104" t="str">
        <f>IF(②選手情報入力!G76="","",②選手情報入力!G76)</f>
        <v/>
      </c>
      <c r="F74" s="103" t="str">
        <f>IF(②選手情報入力!H76="","",②選手情報入力!H76)</f>
        <v/>
      </c>
      <c r="G74" s="104" t="str">
        <f>IF(②選手情報入力!I76="","",②選手情報入力!I76)</f>
        <v/>
      </c>
      <c r="H74" s="103" t="str">
        <f>IF(②選手情報入力!J76="","",②選手情報入力!J76)</f>
        <v/>
      </c>
      <c r="I74" s="104" t="str">
        <f>IF(②選手情報入力!K76="","",②選手情報入力!K76)</f>
        <v/>
      </c>
      <c r="J74" s="239" t="str">
        <f>IF(②選手情報入力!L76="","",②選手情報入力!L76)</f>
        <v/>
      </c>
      <c r="K74" s="240" t="str">
        <f>IF(②選手情報入力!M76="","",②選手情報入力!M76)</f>
        <v/>
      </c>
      <c r="L74" s="104" t="str">
        <f>IF(②選手情報入力!N76="","",②選手情報入力!N76)</f>
        <v/>
      </c>
      <c r="M74" s="104" t="str">
        <f>IF(②選手情報入力!O76="","",②選手情報入力!O76)</f>
        <v/>
      </c>
    </row>
    <row r="75" spans="1:13" s="93" customFormat="1" ht="18" customHeight="1">
      <c r="A75" s="103">
        <v>68</v>
      </c>
      <c r="B75" s="104" t="str">
        <f>IF(②選手情報入力!B77="","",②選手情報入力!B77)</f>
        <v/>
      </c>
      <c r="C75" s="125" t="str">
        <f>IF(②選手情報入力!C77="","",②選手情報入力!C77)</f>
        <v/>
      </c>
      <c r="D75" s="104" t="str">
        <f>IF(②選手情報入力!F77="","",②選手情報入力!F77)</f>
        <v/>
      </c>
      <c r="E75" s="104" t="str">
        <f>IF(②選手情報入力!G77="","",②選手情報入力!G77)</f>
        <v/>
      </c>
      <c r="F75" s="103" t="str">
        <f>IF(②選手情報入力!H77="","",②選手情報入力!H77)</f>
        <v/>
      </c>
      <c r="G75" s="104" t="str">
        <f>IF(②選手情報入力!I77="","",②選手情報入力!I77)</f>
        <v/>
      </c>
      <c r="H75" s="103" t="str">
        <f>IF(②選手情報入力!J77="","",②選手情報入力!J77)</f>
        <v/>
      </c>
      <c r="I75" s="104" t="str">
        <f>IF(②選手情報入力!K77="","",②選手情報入力!K77)</f>
        <v/>
      </c>
      <c r="J75" s="239" t="str">
        <f>IF(②選手情報入力!L77="","",②選手情報入力!L77)</f>
        <v/>
      </c>
      <c r="K75" s="240" t="str">
        <f>IF(②選手情報入力!M77="","",②選手情報入力!M77)</f>
        <v/>
      </c>
      <c r="L75" s="104" t="str">
        <f>IF(②選手情報入力!N77="","",②選手情報入力!N77)</f>
        <v/>
      </c>
      <c r="M75" s="104" t="str">
        <f>IF(②選手情報入力!O77="","",②選手情報入力!O77)</f>
        <v/>
      </c>
    </row>
    <row r="76" spans="1:13" s="93" customFormat="1" ht="18" customHeight="1">
      <c r="A76" s="103">
        <v>69</v>
      </c>
      <c r="B76" s="104" t="str">
        <f>IF(②選手情報入力!B78="","",②選手情報入力!B78)</f>
        <v/>
      </c>
      <c r="C76" s="125" t="str">
        <f>IF(②選手情報入力!C78="","",②選手情報入力!C78)</f>
        <v/>
      </c>
      <c r="D76" s="104" t="str">
        <f>IF(②選手情報入力!F78="","",②選手情報入力!F78)</f>
        <v/>
      </c>
      <c r="E76" s="104" t="str">
        <f>IF(②選手情報入力!G78="","",②選手情報入力!G78)</f>
        <v/>
      </c>
      <c r="F76" s="103" t="str">
        <f>IF(②選手情報入力!H78="","",②選手情報入力!H78)</f>
        <v/>
      </c>
      <c r="G76" s="104" t="str">
        <f>IF(②選手情報入力!I78="","",②選手情報入力!I78)</f>
        <v/>
      </c>
      <c r="H76" s="103" t="str">
        <f>IF(②選手情報入力!J78="","",②選手情報入力!J78)</f>
        <v/>
      </c>
      <c r="I76" s="104" t="str">
        <f>IF(②選手情報入力!K78="","",②選手情報入力!K78)</f>
        <v/>
      </c>
      <c r="J76" s="239" t="str">
        <f>IF(②選手情報入力!L78="","",②選手情報入力!L78)</f>
        <v/>
      </c>
      <c r="K76" s="240" t="str">
        <f>IF(②選手情報入力!M78="","",②選手情報入力!M78)</f>
        <v/>
      </c>
      <c r="L76" s="104" t="str">
        <f>IF(②選手情報入力!N78="","",②選手情報入力!N78)</f>
        <v/>
      </c>
      <c r="M76" s="104" t="str">
        <f>IF(②選手情報入力!O78="","",②選手情報入力!O78)</f>
        <v/>
      </c>
    </row>
    <row r="77" spans="1:13" s="93" customFormat="1" ht="18" customHeight="1">
      <c r="A77" s="105">
        <v>70</v>
      </c>
      <c r="B77" s="106" t="str">
        <f>IF(②選手情報入力!B79="","",②選手情報入力!B79)</f>
        <v/>
      </c>
      <c r="C77" s="127" t="str">
        <f>IF(②選手情報入力!C79="","",②選手情報入力!C79)</f>
        <v/>
      </c>
      <c r="D77" s="106" t="str">
        <f>IF(②選手情報入力!F79="","",②選手情報入力!F79)</f>
        <v/>
      </c>
      <c r="E77" s="106" t="str">
        <f>IF(②選手情報入力!G79="","",②選手情報入力!G79)</f>
        <v/>
      </c>
      <c r="F77" s="105" t="str">
        <f>IF(②選手情報入力!H79="","",②選手情報入力!H79)</f>
        <v/>
      </c>
      <c r="G77" s="106" t="str">
        <f>IF(②選手情報入力!I79="","",②選手情報入力!I79)</f>
        <v/>
      </c>
      <c r="H77" s="105" t="str">
        <f>IF(②選手情報入力!J79="","",②選手情報入力!J79)</f>
        <v/>
      </c>
      <c r="I77" s="106" t="str">
        <f>IF(②選手情報入力!K79="","",②選手情報入力!K79)</f>
        <v/>
      </c>
      <c r="J77" s="243" t="str">
        <f>IF(②選手情報入力!L79="","",②選手情報入力!L79)</f>
        <v/>
      </c>
      <c r="K77" s="244" t="str">
        <f>IF(②選手情報入力!M79="","",②選手情報入力!M79)</f>
        <v/>
      </c>
      <c r="L77" s="106" t="str">
        <f>IF(②選手情報入力!N79="","",②選手情報入力!N79)</f>
        <v/>
      </c>
      <c r="M77" s="106" t="str">
        <f>IF(②選手情報入力!O79="","",②選手情報入力!O79)</f>
        <v/>
      </c>
    </row>
    <row r="78" spans="1:13" s="93" customFormat="1" ht="18" customHeight="1">
      <c r="A78" s="109">
        <v>71</v>
      </c>
      <c r="B78" s="110" t="str">
        <f>IF(②選手情報入力!B80="","",②選手情報入力!B80)</f>
        <v/>
      </c>
      <c r="C78" s="128" t="str">
        <f>IF(②選手情報入力!C80="","",②選手情報入力!C80)</f>
        <v/>
      </c>
      <c r="D78" s="110" t="str">
        <f>IF(②選手情報入力!F80="","",②選手情報入力!F80)</f>
        <v/>
      </c>
      <c r="E78" s="110" t="str">
        <f>IF(②選手情報入力!G80="","",②選手情報入力!G80)</f>
        <v/>
      </c>
      <c r="F78" s="109" t="str">
        <f>IF(②選手情報入力!H80="","",②選手情報入力!H80)</f>
        <v/>
      </c>
      <c r="G78" s="110" t="str">
        <f>IF(②選手情報入力!I80="","",②選手情報入力!I80)</f>
        <v/>
      </c>
      <c r="H78" s="109" t="str">
        <f>IF(②選手情報入力!J80="","",②選手情報入力!J80)</f>
        <v/>
      </c>
      <c r="I78" s="110" t="str">
        <f>IF(②選手情報入力!K80="","",②選手情報入力!K80)</f>
        <v/>
      </c>
      <c r="J78" s="245" t="str">
        <f>IF(②選手情報入力!L80="","",②選手情報入力!L80)</f>
        <v/>
      </c>
      <c r="K78" s="246" t="str">
        <f>IF(②選手情報入力!M80="","",②選手情報入力!M80)</f>
        <v/>
      </c>
      <c r="L78" s="110" t="str">
        <f>IF(②選手情報入力!N80="","",②選手情報入力!N80)</f>
        <v/>
      </c>
      <c r="M78" s="110" t="str">
        <f>IF(②選手情報入力!O80="","",②選手情報入力!O80)</f>
        <v/>
      </c>
    </row>
    <row r="79" spans="1:13" s="93" customFormat="1" ht="18" customHeight="1">
      <c r="A79" s="103">
        <v>72</v>
      </c>
      <c r="B79" s="104" t="str">
        <f>IF(②選手情報入力!B81="","",②選手情報入力!B81)</f>
        <v/>
      </c>
      <c r="C79" s="125" t="str">
        <f>IF(②選手情報入力!C81="","",②選手情報入力!C81)</f>
        <v/>
      </c>
      <c r="D79" s="104" t="str">
        <f>IF(②選手情報入力!F81="","",②選手情報入力!F81)</f>
        <v/>
      </c>
      <c r="E79" s="104" t="str">
        <f>IF(②選手情報入力!G81="","",②選手情報入力!G81)</f>
        <v/>
      </c>
      <c r="F79" s="103" t="str">
        <f>IF(②選手情報入力!H81="","",②選手情報入力!H81)</f>
        <v/>
      </c>
      <c r="G79" s="104" t="str">
        <f>IF(②選手情報入力!I81="","",②選手情報入力!I81)</f>
        <v/>
      </c>
      <c r="H79" s="103" t="str">
        <f>IF(②選手情報入力!J81="","",②選手情報入力!J81)</f>
        <v/>
      </c>
      <c r="I79" s="104" t="str">
        <f>IF(②選手情報入力!K81="","",②選手情報入力!K81)</f>
        <v/>
      </c>
      <c r="J79" s="239" t="str">
        <f>IF(②選手情報入力!L81="","",②選手情報入力!L81)</f>
        <v/>
      </c>
      <c r="K79" s="240" t="str">
        <f>IF(②選手情報入力!M81="","",②選手情報入力!M81)</f>
        <v/>
      </c>
      <c r="L79" s="104" t="str">
        <f>IF(②選手情報入力!N81="","",②選手情報入力!N81)</f>
        <v/>
      </c>
      <c r="M79" s="104" t="str">
        <f>IF(②選手情報入力!O81="","",②選手情報入力!O81)</f>
        <v/>
      </c>
    </row>
    <row r="80" spans="1:13" s="93" customFormat="1" ht="18" customHeight="1">
      <c r="A80" s="103">
        <v>73</v>
      </c>
      <c r="B80" s="104" t="str">
        <f>IF(②選手情報入力!B82="","",②選手情報入力!B82)</f>
        <v/>
      </c>
      <c r="C80" s="125" t="str">
        <f>IF(②選手情報入力!C82="","",②選手情報入力!C82)</f>
        <v/>
      </c>
      <c r="D80" s="104" t="str">
        <f>IF(②選手情報入力!F82="","",②選手情報入力!F82)</f>
        <v/>
      </c>
      <c r="E80" s="104" t="str">
        <f>IF(②選手情報入力!G82="","",②選手情報入力!G82)</f>
        <v/>
      </c>
      <c r="F80" s="103" t="str">
        <f>IF(②選手情報入力!H82="","",②選手情報入力!H82)</f>
        <v/>
      </c>
      <c r="G80" s="104" t="str">
        <f>IF(②選手情報入力!I82="","",②選手情報入力!I82)</f>
        <v/>
      </c>
      <c r="H80" s="103" t="str">
        <f>IF(②選手情報入力!J82="","",②選手情報入力!J82)</f>
        <v/>
      </c>
      <c r="I80" s="104" t="str">
        <f>IF(②選手情報入力!K82="","",②選手情報入力!K82)</f>
        <v/>
      </c>
      <c r="J80" s="239" t="str">
        <f>IF(②選手情報入力!L82="","",②選手情報入力!L82)</f>
        <v/>
      </c>
      <c r="K80" s="240" t="str">
        <f>IF(②選手情報入力!M82="","",②選手情報入力!M82)</f>
        <v/>
      </c>
      <c r="L80" s="104" t="str">
        <f>IF(②選手情報入力!N82="","",②選手情報入力!N82)</f>
        <v/>
      </c>
      <c r="M80" s="104" t="str">
        <f>IF(②選手情報入力!O82="","",②選手情報入力!O82)</f>
        <v/>
      </c>
    </row>
    <row r="81" spans="1:13" s="93" customFormat="1" ht="18" customHeight="1">
      <c r="A81" s="103">
        <v>74</v>
      </c>
      <c r="B81" s="104" t="str">
        <f>IF(②選手情報入力!B83="","",②選手情報入力!B83)</f>
        <v/>
      </c>
      <c r="C81" s="125" t="str">
        <f>IF(②選手情報入力!C83="","",②選手情報入力!C83)</f>
        <v/>
      </c>
      <c r="D81" s="104" t="str">
        <f>IF(②選手情報入力!F83="","",②選手情報入力!F83)</f>
        <v/>
      </c>
      <c r="E81" s="104" t="str">
        <f>IF(②選手情報入力!G83="","",②選手情報入力!G83)</f>
        <v/>
      </c>
      <c r="F81" s="103" t="str">
        <f>IF(②選手情報入力!H83="","",②選手情報入力!H83)</f>
        <v/>
      </c>
      <c r="G81" s="104" t="str">
        <f>IF(②選手情報入力!I83="","",②選手情報入力!I83)</f>
        <v/>
      </c>
      <c r="H81" s="103" t="str">
        <f>IF(②選手情報入力!J83="","",②選手情報入力!J83)</f>
        <v/>
      </c>
      <c r="I81" s="104" t="str">
        <f>IF(②選手情報入力!K83="","",②選手情報入力!K83)</f>
        <v/>
      </c>
      <c r="J81" s="239" t="str">
        <f>IF(②選手情報入力!L83="","",②選手情報入力!L83)</f>
        <v/>
      </c>
      <c r="K81" s="240" t="str">
        <f>IF(②選手情報入力!M83="","",②選手情報入力!M83)</f>
        <v/>
      </c>
      <c r="L81" s="104" t="str">
        <f>IF(②選手情報入力!N83="","",②選手情報入力!N83)</f>
        <v/>
      </c>
      <c r="M81" s="104" t="str">
        <f>IF(②選手情報入力!O83="","",②選手情報入力!O83)</f>
        <v/>
      </c>
    </row>
    <row r="82" spans="1:13" s="93" customFormat="1" ht="18" customHeight="1">
      <c r="A82" s="107">
        <v>75</v>
      </c>
      <c r="B82" s="108" t="str">
        <f>IF(②選手情報入力!B84="","",②選手情報入力!B84)</f>
        <v/>
      </c>
      <c r="C82" s="126" t="str">
        <f>IF(②選手情報入力!C84="","",②選手情報入力!C84)</f>
        <v/>
      </c>
      <c r="D82" s="108" t="str">
        <f>IF(②選手情報入力!F84="","",②選手情報入力!F84)</f>
        <v/>
      </c>
      <c r="E82" s="108" t="str">
        <f>IF(②選手情報入力!G84="","",②選手情報入力!G84)</f>
        <v/>
      </c>
      <c r="F82" s="107" t="str">
        <f>IF(②選手情報入力!H84="","",②選手情報入力!H84)</f>
        <v/>
      </c>
      <c r="G82" s="108" t="str">
        <f>IF(②選手情報入力!I84="","",②選手情報入力!I84)</f>
        <v/>
      </c>
      <c r="H82" s="107" t="str">
        <f>IF(②選手情報入力!J84="","",②選手情報入力!J84)</f>
        <v/>
      </c>
      <c r="I82" s="108" t="str">
        <f>IF(②選手情報入力!K84="","",②選手情報入力!K84)</f>
        <v/>
      </c>
      <c r="J82" s="241" t="str">
        <f>IF(②選手情報入力!L84="","",②選手情報入力!L84)</f>
        <v/>
      </c>
      <c r="K82" s="242" t="str">
        <f>IF(②選手情報入力!M84="","",②選手情報入力!M84)</f>
        <v/>
      </c>
      <c r="L82" s="108" t="str">
        <f>IF(②選手情報入力!N84="","",②選手情報入力!N84)</f>
        <v/>
      </c>
      <c r="M82" s="108" t="str">
        <f>IF(②選手情報入力!O84="","",②選手情報入力!O84)</f>
        <v/>
      </c>
    </row>
    <row r="83" spans="1:13" s="93" customFormat="1" ht="18" customHeight="1">
      <c r="A83" s="101">
        <v>76</v>
      </c>
      <c r="B83" s="102" t="str">
        <f>IF(②選手情報入力!B85="","",②選手情報入力!B85)</f>
        <v/>
      </c>
      <c r="C83" s="124" t="str">
        <f>IF(②選手情報入力!C85="","",②選手情報入力!C85)</f>
        <v/>
      </c>
      <c r="D83" s="102" t="str">
        <f>IF(②選手情報入力!F85="","",②選手情報入力!F85)</f>
        <v/>
      </c>
      <c r="E83" s="102" t="str">
        <f>IF(②選手情報入力!G85="","",②選手情報入力!G85)</f>
        <v/>
      </c>
      <c r="F83" s="101" t="str">
        <f>IF(②選手情報入力!H85="","",②選手情報入力!H85)</f>
        <v/>
      </c>
      <c r="G83" s="102" t="str">
        <f>IF(②選手情報入力!I85="","",②選手情報入力!I85)</f>
        <v/>
      </c>
      <c r="H83" s="101" t="str">
        <f>IF(②選手情報入力!J85="","",②選手情報入力!J85)</f>
        <v/>
      </c>
      <c r="I83" s="102" t="str">
        <f>IF(②選手情報入力!K85="","",②選手情報入力!K85)</f>
        <v/>
      </c>
      <c r="J83" s="237" t="str">
        <f>IF(②選手情報入力!L85="","",②選手情報入力!L85)</f>
        <v/>
      </c>
      <c r="K83" s="238" t="str">
        <f>IF(②選手情報入力!M85="","",②選手情報入力!M85)</f>
        <v/>
      </c>
      <c r="L83" s="102" t="str">
        <f>IF(②選手情報入力!N85="","",②選手情報入力!N85)</f>
        <v/>
      </c>
      <c r="M83" s="102" t="str">
        <f>IF(②選手情報入力!O85="","",②選手情報入力!O85)</f>
        <v/>
      </c>
    </row>
    <row r="84" spans="1:13" s="93" customFormat="1" ht="18" customHeight="1">
      <c r="A84" s="103">
        <v>77</v>
      </c>
      <c r="B84" s="104" t="str">
        <f>IF(②選手情報入力!B86="","",②選手情報入力!B86)</f>
        <v/>
      </c>
      <c r="C84" s="125" t="str">
        <f>IF(②選手情報入力!C86="","",②選手情報入力!C86)</f>
        <v/>
      </c>
      <c r="D84" s="104" t="str">
        <f>IF(②選手情報入力!F86="","",②選手情報入力!F86)</f>
        <v/>
      </c>
      <c r="E84" s="104" t="str">
        <f>IF(②選手情報入力!G86="","",②選手情報入力!G86)</f>
        <v/>
      </c>
      <c r="F84" s="103" t="str">
        <f>IF(②選手情報入力!H86="","",②選手情報入力!H86)</f>
        <v/>
      </c>
      <c r="G84" s="104" t="str">
        <f>IF(②選手情報入力!I86="","",②選手情報入力!I86)</f>
        <v/>
      </c>
      <c r="H84" s="103" t="str">
        <f>IF(②選手情報入力!J86="","",②選手情報入力!J86)</f>
        <v/>
      </c>
      <c r="I84" s="104" t="str">
        <f>IF(②選手情報入力!K86="","",②選手情報入力!K86)</f>
        <v/>
      </c>
      <c r="J84" s="239" t="str">
        <f>IF(②選手情報入力!L86="","",②選手情報入力!L86)</f>
        <v/>
      </c>
      <c r="K84" s="240" t="str">
        <f>IF(②選手情報入力!M86="","",②選手情報入力!M86)</f>
        <v/>
      </c>
      <c r="L84" s="104" t="str">
        <f>IF(②選手情報入力!N86="","",②選手情報入力!N86)</f>
        <v/>
      </c>
      <c r="M84" s="104" t="str">
        <f>IF(②選手情報入力!O86="","",②選手情報入力!O86)</f>
        <v/>
      </c>
    </row>
    <row r="85" spans="1:13" s="93" customFormat="1" ht="18" customHeight="1">
      <c r="A85" s="103">
        <v>78</v>
      </c>
      <c r="B85" s="104" t="str">
        <f>IF(②選手情報入力!B87="","",②選手情報入力!B87)</f>
        <v/>
      </c>
      <c r="C85" s="125" t="str">
        <f>IF(②選手情報入力!C87="","",②選手情報入力!C87)</f>
        <v/>
      </c>
      <c r="D85" s="104" t="str">
        <f>IF(②選手情報入力!F87="","",②選手情報入力!F87)</f>
        <v/>
      </c>
      <c r="E85" s="104" t="str">
        <f>IF(②選手情報入力!G87="","",②選手情報入力!G87)</f>
        <v/>
      </c>
      <c r="F85" s="103" t="str">
        <f>IF(②選手情報入力!H87="","",②選手情報入力!H87)</f>
        <v/>
      </c>
      <c r="G85" s="104" t="str">
        <f>IF(②選手情報入力!I87="","",②選手情報入力!I87)</f>
        <v/>
      </c>
      <c r="H85" s="103" t="str">
        <f>IF(②選手情報入力!J87="","",②選手情報入力!J87)</f>
        <v/>
      </c>
      <c r="I85" s="104" t="str">
        <f>IF(②選手情報入力!K87="","",②選手情報入力!K87)</f>
        <v/>
      </c>
      <c r="J85" s="239" t="str">
        <f>IF(②選手情報入力!L87="","",②選手情報入力!L87)</f>
        <v/>
      </c>
      <c r="K85" s="240" t="str">
        <f>IF(②選手情報入力!M87="","",②選手情報入力!M87)</f>
        <v/>
      </c>
      <c r="L85" s="104" t="str">
        <f>IF(②選手情報入力!N87="","",②選手情報入力!N87)</f>
        <v/>
      </c>
      <c r="M85" s="104" t="str">
        <f>IF(②選手情報入力!O87="","",②選手情報入力!O87)</f>
        <v/>
      </c>
    </row>
    <row r="86" spans="1:13" s="93" customFormat="1" ht="18" customHeight="1">
      <c r="A86" s="103">
        <v>79</v>
      </c>
      <c r="B86" s="104" t="str">
        <f>IF(②選手情報入力!B88="","",②選手情報入力!B88)</f>
        <v/>
      </c>
      <c r="C86" s="125" t="str">
        <f>IF(②選手情報入力!C88="","",②選手情報入力!C88)</f>
        <v/>
      </c>
      <c r="D86" s="104" t="str">
        <f>IF(②選手情報入力!F88="","",②選手情報入力!F88)</f>
        <v/>
      </c>
      <c r="E86" s="104" t="str">
        <f>IF(②選手情報入力!G88="","",②選手情報入力!G88)</f>
        <v/>
      </c>
      <c r="F86" s="103" t="str">
        <f>IF(②選手情報入力!H88="","",②選手情報入力!H88)</f>
        <v/>
      </c>
      <c r="G86" s="104" t="str">
        <f>IF(②選手情報入力!I88="","",②選手情報入力!I88)</f>
        <v/>
      </c>
      <c r="H86" s="103" t="str">
        <f>IF(②選手情報入力!J88="","",②選手情報入力!J88)</f>
        <v/>
      </c>
      <c r="I86" s="104" t="str">
        <f>IF(②選手情報入力!K88="","",②選手情報入力!K88)</f>
        <v/>
      </c>
      <c r="J86" s="239" t="str">
        <f>IF(②選手情報入力!L88="","",②選手情報入力!L88)</f>
        <v/>
      </c>
      <c r="K86" s="240" t="str">
        <f>IF(②選手情報入力!M88="","",②選手情報入力!M88)</f>
        <v/>
      </c>
      <c r="L86" s="104" t="str">
        <f>IF(②選手情報入力!N88="","",②選手情報入力!N88)</f>
        <v/>
      </c>
      <c r="M86" s="104" t="str">
        <f>IF(②選手情報入力!O88="","",②選手情報入力!O88)</f>
        <v/>
      </c>
    </row>
    <row r="87" spans="1:13" s="93" customFormat="1" ht="18" customHeight="1">
      <c r="A87" s="105">
        <v>80</v>
      </c>
      <c r="B87" s="106" t="str">
        <f>IF(②選手情報入力!B89="","",②選手情報入力!B89)</f>
        <v/>
      </c>
      <c r="C87" s="127" t="str">
        <f>IF(②選手情報入力!C89="","",②選手情報入力!C89)</f>
        <v/>
      </c>
      <c r="D87" s="106" t="str">
        <f>IF(②選手情報入力!F89="","",②選手情報入力!F89)</f>
        <v/>
      </c>
      <c r="E87" s="106" t="str">
        <f>IF(②選手情報入力!G89="","",②選手情報入力!G89)</f>
        <v/>
      </c>
      <c r="F87" s="105" t="str">
        <f>IF(②選手情報入力!H89="","",②選手情報入力!H89)</f>
        <v/>
      </c>
      <c r="G87" s="106" t="str">
        <f>IF(②選手情報入力!I89="","",②選手情報入力!I89)</f>
        <v/>
      </c>
      <c r="H87" s="105" t="str">
        <f>IF(②選手情報入力!J89="","",②選手情報入力!J89)</f>
        <v/>
      </c>
      <c r="I87" s="106" t="str">
        <f>IF(②選手情報入力!K89="","",②選手情報入力!K89)</f>
        <v/>
      </c>
      <c r="J87" s="243" t="str">
        <f>IF(②選手情報入力!L89="","",②選手情報入力!L89)</f>
        <v/>
      </c>
      <c r="K87" s="244" t="str">
        <f>IF(②選手情報入力!M89="","",②選手情報入力!M89)</f>
        <v/>
      </c>
      <c r="L87" s="106" t="str">
        <f>IF(②選手情報入力!N89="","",②選手情報入力!N89)</f>
        <v/>
      </c>
      <c r="M87" s="106" t="str">
        <f>IF(②選手情報入力!O89="","",②選手情報入力!O89)</f>
        <v/>
      </c>
    </row>
    <row r="88" spans="1:13" s="93" customFormat="1" ht="18" customHeight="1">
      <c r="A88" s="109">
        <v>81</v>
      </c>
      <c r="B88" s="110" t="str">
        <f>IF(②選手情報入力!B90="","",②選手情報入力!B90)</f>
        <v/>
      </c>
      <c r="C88" s="128" t="str">
        <f>IF(②選手情報入力!C90="","",②選手情報入力!C90)</f>
        <v/>
      </c>
      <c r="D88" s="110" t="str">
        <f>IF(②選手情報入力!F90="","",②選手情報入力!F90)</f>
        <v/>
      </c>
      <c r="E88" s="110" t="str">
        <f>IF(②選手情報入力!G90="","",②選手情報入力!G90)</f>
        <v/>
      </c>
      <c r="F88" s="109" t="str">
        <f>IF(②選手情報入力!H90="","",②選手情報入力!H90)</f>
        <v/>
      </c>
      <c r="G88" s="110" t="str">
        <f>IF(②選手情報入力!I90="","",②選手情報入力!I90)</f>
        <v/>
      </c>
      <c r="H88" s="109" t="str">
        <f>IF(②選手情報入力!J90="","",②選手情報入力!J90)</f>
        <v/>
      </c>
      <c r="I88" s="110" t="str">
        <f>IF(②選手情報入力!K90="","",②選手情報入力!K90)</f>
        <v/>
      </c>
      <c r="J88" s="245" t="str">
        <f>IF(②選手情報入力!L90="","",②選手情報入力!L90)</f>
        <v/>
      </c>
      <c r="K88" s="246" t="str">
        <f>IF(②選手情報入力!M90="","",②選手情報入力!M90)</f>
        <v/>
      </c>
      <c r="L88" s="110" t="str">
        <f>IF(②選手情報入力!N90="","",②選手情報入力!N90)</f>
        <v/>
      </c>
      <c r="M88" s="110" t="str">
        <f>IF(②選手情報入力!O90="","",②選手情報入力!O90)</f>
        <v/>
      </c>
    </row>
    <row r="89" spans="1:13" s="93" customFormat="1" ht="18" customHeight="1">
      <c r="A89" s="103">
        <v>82</v>
      </c>
      <c r="B89" s="104" t="str">
        <f>IF(②選手情報入力!B91="","",②選手情報入力!B91)</f>
        <v/>
      </c>
      <c r="C89" s="125" t="str">
        <f>IF(②選手情報入力!C91="","",②選手情報入力!C91)</f>
        <v/>
      </c>
      <c r="D89" s="104" t="str">
        <f>IF(②選手情報入力!F91="","",②選手情報入力!F91)</f>
        <v/>
      </c>
      <c r="E89" s="104" t="str">
        <f>IF(②選手情報入力!G91="","",②選手情報入力!G91)</f>
        <v/>
      </c>
      <c r="F89" s="103" t="str">
        <f>IF(②選手情報入力!H91="","",②選手情報入力!H91)</f>
        <v/>
      </c>
      <c r="G89" s="104" t="str">
        <f>IF(②選手情報入力!I91="","",②選手情報入力!I91)</f>
        <v/>
      </c>
      <c r="H89" s="103" t="str">
        <f>IF(②選手情報入力!J91="","",②選手情報入力!J91)</f>
        <v/>
      </c>
      <c r="I89" s="104" t="str">
        <f>IF(②選手情報入力!K91="","",②選手情報入力!K91)</f>
        <v/>
      </c>
      <c r="J89" s="239" t="str">
        <f>IF(②選手情報入力!L91="","",②選手情報入力!L91)</f>
        <v/>
      </c>
      <c r="K89" s="240" t="str">
        <f>IF(②選手情報入力!M91="","",②選手情報入力!M91)</f>
        <v/>
      </c>
      <c r="L89" s="104" t="str">
        <f>IF(②選手情報入力!N91="","",②選手情報入力!N91)</f>
        <v/>
      </c>
      <c r="M89" s="104" t="str">
        <f>IF(②選手情報入力!O91="","",②選手情報入力!O91)</f>
        <v/>
      </c>
    </row>
    <row r="90" spans="1:13" s="93" customFormat="1" ht="18" customHeight="1">
      <c r="A90" s="103">
        <v>83</v>
      </c>
      <c r="B90" s="104" t="str">
        <f>IF(②選手情報入力!B92="","",②選手情報入力!B92)</f>
        <v/>
      </c>
      <c r="C90" s="125" t="str">
        <f>IF(②選手情報入力!C92="","",②選手情報入力!C92)</f>
        <v/>
      </c>
      <c r="D90" s="104" t="str">
        <f>IF(②選手情報入力!F92="","",②選手情報入力!F92)</f>
        <v/>
      </c>
      <c r="E90" s="104" t="str">
        <f>IF(②選手情報入力!G92="","",②選手情報入力!G92)</f>
        <v/>
      </c>
      <c r="F90" s="103" t="str">
        <f>IF(②選手情報入力!H92="","",②選手情報入力!H92)</f>
        <v/>
      </c>
      <c r="G90" s="104" t="str">
        <f>IF(②選手情報入力!I92="","",②選手情報入力!I92)</f>
        <v/>
      </c>
      <c r="H90" s="103" t="str">
        <f>IF(②選手情報入力!J92="","",②選手情報入力!J92)</f>
        <v/>
      </c>
      <c r="I90" s="104" t="str">
        <f>IF(②選手情報入力!K92="","",②選手情報入力!K92)</f>
        <v/>
      </c>
      <c r="J90" s="239" t="str">
        <f>IF(②選手情報入力!L92="","",②選手情報入力!L92)</f>
        <v/>
      </c>
      <c r="K90" s="240" t="str">
        <f>IF(②選手情報入力!M92="","",②選手情報入力!M92)</f>
        <v/>
      </c>
      <c r="L90" s="104" t="str">
        <f>IF(②選手情報入力!N92="","",②選手情報入力!N92)</f>
        <v/>
      </c>
      <c r="M90" s="104" t="str">
        <f>IF(②選手情報入力!O92="","",②選手情報入力!O92)</f>
        <v/>
      </c>
    </row>
    <row r="91" spans="1:13" s="93" customFormat="1" ht="18" customHeight="1">
      <c r="A91" s="103">
        <v>84</v>
      </c>
      <c r="B91" s="104" t="str">
        <f>IF(②選手情報入力!B93="","",②選手情報入力!B93)</f>
        <v/>
      </c>
      <c r="C91" s="125" t="str">
        <f>IF(②選手情報入力!C93="","",②選手情報入力!C93)</f>
        <v/>
      </c>
      <c r="D91" s="104" t="str">
        <f>IF(②選手情報入力!F93="","",②選手情報入力!F93)</f>
        <v/>
      </c>
      <c r="E91" s="104" t="str">
        <f>IF(②選手情報入力!G93="","",②選手情報入力!G93)</f>
        <v/>
      </c>
      <c r="F91" s="103" t="str">
        <f>IF(②選手情報入力!H93="","",②選手情報入力!H93)</f>
        <v/>
      </c>
      <c r="G91" s="104" t="str">
        <f>IF(②選手情報入力!I93="","",②選手情報入力!I93)</f>
        <v/>
      </c>
      <c r="H91" s="103" t="str">
        <f>IF(②選手情報入力!J93="","",②選手情報入力!J93)</f>
        <v/>
      </c>
      <c r="I91" s="104" t="str">
        <f>IF(②選手情報入力!K93="","",②選手情報入力!K93)</f>
        <v/>
      </c>
      <c r="J91" s="239" t="str">
        <f>IF(②選手情報入力!L93="","",②選手情報入力!L93)</f>
        <v/>
      </c>
      <c r="K91" s="240" t="str">
        <f>IF(②選手情報入力!M93="","",②選手情報入力!M93)</f>
        <v/>
      </c>
      <c r="L91" s="104" t="str">
        <f>IF(②選手情報入力!N93="","",②選手情報入力!N93)</f>
        <v/>
      </c>
      <c r="M91" s="104" t="str">
        <f>IF(②選手情報入力!O93="","",②選手情報入力!O93)</f>
        <v/>
      </c>
    </row>
    <row r="92" spans="1:13" s="93" customFormat="1" ht="18" customHeight="1">
      <c r="A92" s="107">
        <v>85</v>
      </c>
      <c r="B92" s="108" t="str">
        <f>IF(②選手情報入力!B94="","",②選手情報入力!B94)</f>
        <v/>
      </c>
      <c r="C92" s="126" t="str">
        <f>IF(②選手情報入力!C94="","",②選手情報入力!C94)</f>
        <v/>
      </c>
      <c r="D92" s="108" t="str">
        <f>IF(②選手情報入力!F94="","",②選手情報入力!F94)</f>
        <v/>
      </c>
      <c r="E92" s="108" t="str">
        <f>IF(②選手情報入力!G94="","",②選手情報入力!G94)</f>
        <v/>
      </c>
      <c r="F92" s="107" t="str">
        <f>IF(②選手情報入力!H94="","",②選手情報入力!H94)</f>
        <v/>
      </c>
      <c r="G92" s="108" t="str">
        <f>IF(②選手情報入力!I94="","",②選手情報入力!I94)</f>
        <v/>
      </c>
      <c r="H92" s="107" t="str">
        <f>IF(②選手情報入力!J94="","",②選手情報入力!J94)</f>
        <v/>
      </c>
      <c r="I92" s="108" t="str">
        <f>IF(②選手情報入力!K94="","",②選手情報入力!K94)</f>
        <v/>
      </c>
      <c r="J92" s="241" t="str">
        <f>IF(②選手情報入力!L94="","",②選手情報入力!L94)</f>
        <v/>
      </c>
      <c r="K92" s="242" t="str">
        <f>IF(②選手情報入力!M94="","",②選手情報入力!M94)</f>
        <v/>
      </c>
      <c r="L92" s="108" t="str">
        <f>IF(②選手情報入力!N94="","",②選手情報入力!N94)</f>
        <v/>
      </c>
      <c r="M92" s="108" t="str">
        <f>IF(②選手情報入力!O94="","",②選手情報入力!O94)</f>
        <v/>
      </c>
    </row>
    <row r="93" spans="1:13" s="93" customFormat="1" ht="18" customHeight="1">
      <c r="A93" s="101">
        <v>86</v>
      </c>
      <c r="B93" s="102" t="str">
        <f>IF(②選手情報入力!B95="","",②選手情報入力!B95)</f>
        <v/>
      </c>
      <c r="C93" s="124" t="str">
        <f>IF(②選手情報入力!C95="","",②選手情報入力!C95)</f>
        <v/>
      </c>
      <c r="D93" s="102" t="str">
        <f>IF(②選手情報入力!F95="","",②選手情報入力!F95)</f>
        <v/>
      </c>
      <c r="E93" s="102" t="str">
        <f>IF(②選手情報入力!G95="","",②選手情報入力!G95)</f>
        <v/>
      </c>
      <c r="F93" s="101" t="str">
        <f>IF(②選手情報入力!H95="","",②選手情報入力!H95)</f>
        <v/>
      </c>
      <c r="G93" s="102" t="str">
        <f>IF(②選手情報入力!I95="","",②選手情報入力!I95)</f>
        <v/>
      </c>
      <c r="H93" s="101" t="str">
        <f>IF(②選手情報入力!J95="","",②選手情報入力!J95)</f>
        <v/>
      </c>
      <c r="I93" s="102" t="str">
        <f>IF(②選手情報入力!K95="","",②選手情報入力!K95)</f>
        <v/>
      </c>
      <c r="J93" s="237" t="str">
        <f>IF(②選手情報入力!L95="","",②選手情報入力!L95)</f>
        <v/>
      </c>
      <c r="K93" s="238" t="str">
        <f>IF(②選手情報入力!M95="","",②選手情報入力!M95)</f>
        <v/>
      </c>
      <c r="L93" s="102" t="str">
        <f>IF(②選手情報入力!N95="","",②選手情報入力!N95)</f>
        <v/>
      </c>
      <c r="M93" s="102" t="str">
        <f>IF(②選手情報入力!O95="","",②選手情報入力!O95)</f>
        <v/>
      </c>
    </row>
    <row r="94" spans="1:13" s="93" customFormat="1" ht="18" customHeight="1">
      <c r="A94" s="103">
        <v>87</v>
      </c>
      <c r="B94" s="104" t="str">
        <f>IF(②選手情報入力!B96="","",②選手情報入力!B96)</f>
        <v/>
      </c>
      <c r="C94" s="125" t="str">
        <f>IF(②選手情報入力!C96="","",②選手情報入力!C96)</f>
        <v/>
      </c>
      <c r="D94" s="104" t="str">
        <f>IF(②選手情報入力!F96="","",②選手情報入力!F96)</f>
        <v/>
      </c>
      <c r="E94" s="104" t="str">
        <f>IF(②選手情報入力!G96="","",②選手情報入力!G96)</f>
        <v/>
      </c>
      <c r="F94" s="103" t="str">
        <f>IF(②選手情報入力!H96="","",②選手情報入力!H96)</f>
        <v/>
      </c>
      <c r="G94" s="104" t="str">
        <f>IF(②選手情報入力!I96="","",②選手情報入力!I96)</f>
        <v/>
      </c>
      <c r="H94" s="103" t="str">
        <f>IF(②選手情報入力!J96="","",②選手情報入力!J96)</f>
        <v/>
      </c>
      <c r="I94" s="104" t="str">
        <f>IF(②選手情報入力!K96="","",②選手情報入力!K96)</f>
        <v/>
      </c>
      <c r="J94" s="239" t="str">
        <f>IF(②選手情報入力!L96="","",②選手情報入力!L96)</f>
        <v/>
      </c>
      <c r="K94" s="240" t="str">
        <f>IF(②選手情報入力!M96="","",②選手情報入力!M96)</f>
        <v/>
      </c>
      <c r="L94" s="104" t="str">
        <f>IF(②選手情報入力!N96="","",②選手情報入力!N96)</f>
        <v/>
      </c>
      <c r="M94" s="104" t="str">
        <f>IF(②選手情報入力!O96="","",②選手情報入力!O96)</f>
        <v/>
      </c>
    </row>
    <row r="95" spans="1:13" s="93" customFormat="1" ht="18" customHeight="1">
      <c r="A95" s="103">
        <v>88</v>
      </c>
      <c r="B95" s="104" t="str">
        <f>IF(②選手情報入力!B97="","",②選手情報入力!B97)</f>
        <v/>
      </c>
      <c r="C95" s="125" t="str">
        <f>IF(②選手情報入力!C97="","",②選手情報入力!C97)</f>
        <v/>
      </c>
      <c r="D95" s="104" t="str">
        <f>IF(②選手情報入力!F97="","",②選手情報入力!F97)</f>
        <v/>
      </c>
      <c r="E95" s="104" t="str">
        <f>IF(②選手情報入力!G97="","",②選手情報入力!G97)</f>
        <v/>
      </c>
      <c r="F95" s="103" t="str">
        <f>IF(②選手情報入力!H97="","",②選手情報入力!H97)</f>
        <v/>
      </c>
      <c r="G95" s="104" t="str">
        <f>IF(②選手情報入力!I97="","",②選手情報入力!I97)</f>
        <v/>
      </c>
      <c r="H95" s="103" t="str">
        <f>IF(②選手情報入力!J97="","",②選手情報入力!J97)</f>
        <v/>
      </c>
      <c r="I95" s="104" t="str">
        <f>IF(②選手情報入力!K97="","",②選手情報入力!K97)</f>
        <v/>
      </c>
      <c r="J95" s="239" t="str">
        <f>IF(②選手情報入力!L97="","",②選手情報入力!L97)</f>
        <v/>
      </c>
      <c r="K95" s="240" t="str">
        <f>IF(②選手情報入力!M97="","",②選手情報入力!M97)</f>
        <v/>
      </c>
      <c r="L95" s="104" t="str">
        <f>IF(②選手情報入力!N97="","",②選手情報入力!N97)</f>
        <v/>
      </c>
      <c r="M95" s="104" t="str">
        <f>IF(②選手情報入力!O97="","",②選手情報入力!O97)</f>
        <v/>
      </c>
    </row>
    <row r="96" spans="1:13" s="93" customFormat="1" ht="18" customHeight="1">
      <c r="A96" s="103">
        <v>89</v>
      </c>
      <c r="B96" s="104" t="str">
        <f>IF(②選手情報入力!B98="","",②選手情報入力!B98)</f>
        <v/>
      </c>
      <c r="C96" s="125" t="str">
        <f>IF(②選手情報入力!C98="","",②選手情報入力!C98)</f>
        <v/>
      </c>
      <c r="D96" s="104" t="str">
        <f>IF(②選手情報入力!F98="","",②選手情報入力!F98)</f>
        <v/>
      </c>
      <c r="E96" s="104" t="str">
        <f>IF(②選手情報入力!G98="","",②選手情報入力!G98)</f>
        <v/>
      </c>
      <c r="F96" s="103" t="str">
        <f>IF(②選手情報入力!H98="","",②選手情報入力!H98)</f>
        <v/>
      </c>
      <c r="G96" s="104" t="str">
        <f>IF(②選手情報入力!I98="","",②選手情報入力!I98)</f>
        <v/>
      </c>
      <c r="H96" s="103" t="str">
        <f>IF(②選手情報入力!J98="","",②選手情報入力!J98)</f>
        <v/>
      </c>
      <c r="I96" s="104" t="str">
        <f>IF(②選手情報入力!K98="","",②選手情報入力!K98)</f>
        <v/>
      </c>
      <c r="J96" s="239" t="str">
        <f>IF(②選手情報入力!L98="","",②選手情報入力!L98)</f>
        <v/>
      </c>
      <c r="K96" s="240" t="str">
        <f>IF(②選手情報入力!M98="","",②選手情報入力!M98)</f>
        <v/>
      </c>
      <c r="L96" s="104" t="str">
        <f>IF(②選手情報入力!N98="","",②選手情報入力!N98)</f>
        <v/>
      </c>
      <c r="M96" s="104" t="str">
        <f>IF(②選手情報入力!O98="","",②選手情報入力!O98)</f>
        <v/>
      </c>
    </row>
    <row r="97" spans="1:13" s="93" customFormat="1" ht="18" customHeight="1">
      <c r="A97" s="105">
        <v>90</v>
      </c>
      <c r="B97" s="106" t="str">
        <f>IF(②選手情報入力!B99="","",②選手情報入力!B99)</f>
        <v/>
      </c>
      <c r="C97" s="127" t="str">
        <f>IF(②選手情報入力!C99="","",②選手情報入力!C99)</f>
        <v/>
      </c>
      <c r="D97" s="106" t="str">
        <f>IF(②選手情報入力!F99="","",②選手情報入力!F99)</f>
        <v/>
      </c>
      <c r="E97" s="106" t="str">
        <f>IF(②選手情報入力!G99="","",②選手情報入力!G99)</f>
        <v/>
      </c>
      <c r="F97" s="105" t="str">
        <f>IF(②選手情報入力!H99="","",②選手情報入力!H99)</f>
        <v/>
      </c>
      <c r="G97" s="106" t="str">
        <f>IF(②選手情報入力!I99="","",②選手情報入力!I99)</f>
        <v/>
      </c>
      <c r="H97" s="105" t="str">
        <f>IF(②選手情報入力!J99="","",②選手情報入力!J99)</f>
        <v/>
      </c>
      <c r="I97" s="106" t="str">
        <f>IF(②選手情報入力!K99="","",②選手情報入力!K99)</f>
        <v/>
      </c>
      <c r="J97" s="243" t="str">
        <f>IF(②選手情報入力!L99="","",②選手情報入力!L99)</f>
        <v/>
      </c>
      <c r="K97" s="244" t="str">
        <f>IF(②選手情報入力!M99="","",②選手情報入力!M99)</f>
        <v/>
      </c>
      <c r="L97" s="106" t="str">
        <f>IF(②選手情報入力!N99="","",②選手情報入力!N99)</f>
        <v/>
      </c>
      <c r="M97" s="106" t="str">
        <f>IF(②選手情報入力!O99="","",②選手情報入力!O99)</f>
        <v/>
      </c>
    </row>
  </sheetData>
  <sheetProtection password="CD83" sheet="1" selectLockedCells="1" selectUnlockedCells="1"/>
  <mergeCells count="5">
    <mergeCell ref="B4:B5"/>
    <mergeCell ref="G4:G5"/>
    <mergeCell ref="D4:E4"/>
    <mergeCell ref="D5:E5"/>
    <mergeCell ref="E2:H2"/>
  </mergeCells>
  <phoneticPr fontId="41"/>
  <printOptions horizontalCentered="1"/>
  <pageMargins left="0.51181102362204722" right="0.11811023622047245" top="0.74803149606299213" bottom="0.35433070866141736" header="0.31496062992125984" footer="0.31496062992125984"/>
  <pageSetup paperSize="9" scale="88" fitToHeight="2" orientation="portrait" r:id="rId1"/>
  <headerFooter>
    <oddHeader>&amp;R&amp;14&amp;D　</oddHeader>
  </headerFooter>
  <rowBreaks count="1" manualBreakCount="1">
    <brk id="52"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14" sqref="H14"/>
    </sheetView>
  </sheetViews>
  <sheetFormatPr defaultRowHeight="13.2"/>
  <sheetData/>
  <sheetProtection selectLockedCells="1" selectUnlockedCells="1"/>
  <phoneticPr fontId="3"/>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workbookViewId="0">
      <selection activeCell="H14" sqref="H14"/>
    </sheetView>
  </sheetViews>
  <sheetFormatPr defaultRowHeight="13.2"/>
  <cols>
    <col min="1" max="1" width="13.88671875" bestFit="1" customWidth="1"/>
    <col min="2" max="2" width="5.21875" bestFit="1" customWidth="1"/>
    <col min="3" max="3" width="5.88671875" bestFit="1" customWidth="1"/>
    <col min="4" max="4" width="3.77734375" customWidth="1"/>
    <col min="5" max="5" width="13.88671875" bestFit="1" customWidth="1"/>
    <col min="6" max="6" width="5.21875" bestFit="1" customWidth="1"/>
    <col min="7" max="7" width="5.88671875" bestFit="1" customWidth="1"/>
    <col min="8" max="8" width="3.77734375" customWidth="1"/>
    <col min="9" max="9" width="11.109375" bestFit="1" customWidth="1"/>
    <col min="10" max="10" width="5.21875" bestFit="1" customWidth="1"/>
    <col min="11" max="11" width="5.88671875" bestFit="1" customWidth="1"/>
    <col min="12" max="12" width="3.77734375" customWidth="1"/>
    <col min="13" max="13" width="2.88671875" bestFit="1" customWidth="1"/>
    <col min="14" max="14" width="31.5546875" bestFit="1" customWidth="1"/>
    <col min="15" max="15" width="27.21875" bestFit="1" customWidth="1"/>
  </cols>
  <sheetData>
    <row r="1" spans="1:15">
      <c r="A1" s="380" t="s">
        <v>123</v>
      </c>
      <c r="B1" s="380"/>
      <c r="C1" s="380"/>
      <c r="E1" s="380" t="s">
        <v>124</v>
      </c>
      <c r="F1" s="380"/>
      <c r="G1" s="380"/>
      <c r="I1" s="380" t="s">
        <v>125</v>
      </c>
      <c r="J1" s="380"/>
      <c r="K1" s="380"/>
      <c r="O1" s="76"/>
    </row>
    <row r="2" spans="1:15">
      <c r="A2" s="380" t="s">
        <v>115</v>
      </c>
      <c r="B2" s="69" t="s">
        <v>126</v>
      </c>
      <c r="C2" s="69" t="s">
        <v>129</v>
      </c>
      <c r="E2" s="380" t="s">
        <v>115</v>
      </c>
      <c r="F2" s="69" t="s">
        <v>126</v>
      </c>
      <c r="G2" s="69" t="s">
        <v>129</v>
      </c>
      <c r="I2" s="380" t="s">
        <v>115</v>
      </c>
      <c r="J2" s="69" t="s">
        <v>126</v>
      </c>
      <c r="K2" s="69" t="s">
        <v>129</v>
      </c>
      <c r="N2" s="380" t="s">
        <v>155</v>
      </c>
      <c r="O2" s="380"/>
    </row>
    <row r="3" spans="1:15" ht="13.8" thickBot="1">
      <c r="A3" s="380"/>
      <c r="B3" s="69" t="s">
        <v>127</v>
      </c>
      <c r="C3" s="69" t="s">
        <v>128</v>
      </c>
      <c r="E3" s="380"/>
      <c r="F3" s="69" t="s">
        <v>127</v>
      </c>
      <c r="G3" s="69" t="s">
        <v>128</v>
      </c>
      <c r="I3" s="380"/>
      <c r="J3" s="69" t="s">
        <v>127</v>
      </c>
      <c r="K3" s="69" t="s">
        <v>128</v>
      </c>
      <c r="N3" s="76"/>
      <c r="O3" s="76"/>
    </row>
    <row r="4" spans="1:15" ht="13.2" customHeight="1">
      <c r="A4" t="s">
        <v>235</v>
      </c>
      <c r="B4" s="46">
        <v>1</v>
      </c>
      <c r="C4">
        <v>2</v>
      </c>
      <c r="E4" t="s">
        <v>240</v>
      </c>
      <c r="F4" s="46">
        <v>23</v>
      </c>
      <c r="G4">
        <v>2</v>
      </c>
      <c r="I4" t="s">
        <v>241</v>
      </c>
      <c r="J4" s="46">
        <v>41</v>
      </c>
      <c r="K4">
        <v>2</v>
      </c>
      <c r="M4" s="255" t="s">
        <v>152</v>
      </c>
      <c r="N4" s="116" t="s">
        <v>235</v>
      </c>
      <c r="O4" s="77" t="s">
        <v>235</v>
      </c>
    </row>
    <row r="5" spans="1:15">
      <c r="A5" t="s">
        <v>236</v>
      </c>
      <c r="B5" s="46">
        <v>2</v>
      </c>
      <c r="C5">
        <v>2</v>
      </c>
      <c r="E5" t="s">
        <v>242</v>
      </c>
      <c r="F5" s="46">
        <v>24</v>
      </c>
      <c r="G5">
        <v>2</v>
      </c>
      <c r="I5" t="s">
        <v>243</v>
      </c>
      <c r="J5" s="46">
        <v>42</v>
      </c>
      <c r="K5">
        <v>2</v>
      </c>
      <c r="M5" s="256"/>
      <c r="N5" s="37" t="s">
        <v>236</v>
      </c>
      <c r="O5" s="78" t="s">
        <v>236</v>
      </c>
    </row>
    <row r="6" spans="1:15">
      <c r="A6" t="s">
        <v>237</v>
      </c>
      <c r="B6" s="46">
        <v>3</v>
      </c>
      <c r="C6">
        <v>2</v>
      </c>
      <c r="E6" t="s">
        <v>244</v>
      </c>
      <c r="F6" s="46">
        <v>25</v>
      </c>
      <c r="G6">
        <v>2</v>
      </c>
      <c r="I6" t="s">
        <v>245</v>
      </c>
      <c r="J6" s="46">
        <v>43</v>
      </c>
      <c r="K6">
        <v>2</v>
      </c>
      <c r="M6" s="256"/>
      <c r="N6" s="37" t="s">
        <v>237</v>
      </c>
      <c r="O6" s="78" t="s">
        <v>237</v>
      </c>
    </row>
    <row r="7" spans="1:15">
      <c r="A7" t="s">
        <v>238</v>
      </c>
      <c r="B7" s="46">
        <v>4</v>
      </c>
      <c r="C7">
        <v>2</v>
      </c>
      <c r="E7" t="s">
        <v>246</v>
      </c>
      <c r="F7" s="46">
        <v>26</v>
      </c>
      <c r="G7">
        <v>2</v>
      </c>
      <c r="I7" t="s">
        <v>247</v>
      </c>
      <c r="J7" s="46">
        <v>44</v>
      </c>
      <c r="K7">
        <v>2</v>
      </c>
      <c r="M7" s="256"/>
      <c r="N7" s="37" t="s">
        <v>238</v>
      </c>
      <c r="O7" s="78" t="s">
        <v>238</v>
      </c>
    </row>
    <row r="8" spans="1:15">
      <c r="A8" t="s">
        <v>239</v>
      </c>
      <c r="B8" s="46">
        <v>5</v>
      </c>
      <c r="C8">
        <v>2</v>
      </c>
      <c r="E8" t="s">
        <v>248</v>
      </c>
      <c r="F8" s="46">
        <v>27</v>
      </c>
      <c r="G8">
        <v>2</v>
      </c>
      <c r="M8" s="256"/>
      <c r="N8" s="37" t="s">
        <v>239</v>
      </c>
      <c r="O8" s="78" t="s">
        <v>239</v>
      </c>
    </row>
    <row r="9" spans="1:15">
      <c r="A9" t="s">
        <v>264</v>
      </c>
      <c r="B9" s="46">
        <v>68</v>
      </c>
      <c r="C9">
        <v>2</v>
      </c>
      <c r="E9" t="s">
        <v>265</v>
      </c>
      <c r="F9" s="46">
        <v>69</v>
      </c>
      <c r="G9">
        <v>2</v>
      </c>
      <c r="M9" s="256"/>
      <c r="N9" s="37" t="s">
        <v>264</v>
      </c>
      <c r="O9" s="78" t="s">
        <v>264</v>
      </c>
    </row>
    <row r="10" spans="1:15">
      <c r="A10" t="s">
        <v>256</v>
      </c>
      <c r="B10" s="46">
        <v>12</v>
      </c>
      <c r="C10">
        <v>0</v>
      </c>
      <c r="E10" t="s">
        <v>259</v>
      </c>
      <c r="F10" s="46">
        <v>32</v>
      </c>
      <c r="G10">
        <v>0</v>
      </c>
      <c r="M10" s="256"/>
      <c r="N10" s="37" t="s">
        <v>256</v>
      </c>
      <c r="O10" s="78" t="s">
        <v>256</v>
      </c>
    </row>
    <row r="11" spans="1:15">
      <c r="A11" t="s">
        <v>257</v>
      </c>
      <c r="B11" s="46">
        <v>13</v>
      </c>
      <c r="C11">
        <v>0</v>
      </c>
      <c r="E11" t="s">
        <v>260</v>
      </c>
      <c r="F11" s="46">
        <v>33</v>
      </c>
      <c r="G11">
        <v>0</v>
      </c>
      <c r="M11" s="256"/>
      <c r="N11" s="37" t="s">
        <v>257</v>
      </c>
      <c r="O11" s="78" t="s">
        <v>257</v>
      </c>
    </row>
    <row r="12" spans="1:15">
      <c r="A12" t="s">
        <v>258</v>
      </c>
      <c r="B12" s="46">
        <v>14</v>
      </c>
      <c r="C12">
        <v>0</v>
      </c>
      <c r="E12" t="s">
        <v>261</v>
      </c>
      <c r="F12" s="46">
        <v>34</v>
      </c>
      <c r="G12">
        <v>0</v>
      </c>
      <c r="M12" s="256"/>
      <c r="N12" s="37" t="s">
        <v>258</v>
      </c>
      <c r="O12" s="78" t="s">
        <v>258</v>
      </c>
    </row>
    <row r="13" spans="1:15">
      <c r="A13" t="s">
        <v>267</v>
      </c>
      <c r="B13" s="46">
        <v>21</v>
      </c>
      <c r="C13">
        <v>0</v>
      </c>
      <c r="E13" s="199" t="s">
        <v>266</v>
      </c>
      <c r="F13" s="46">
        <v>39</v>
      </c>
      <c r="G13" s="199">
        <v>0</v>
      </c>
      <c r="M13" s="256"/>
      <c r="N13" s="37" t="s">
        <v>267</v>
      </c>
      <c r="O13" s="78" t="s">
        <v>267</v>
      </c>
    </row>
    <row r="14" spans="1:15">
      <c r="A14" t="s">
        <v>268</v>
      </c>
      <c r="B14" s="46">
        <v>22</v>
      </c>
      <c r="C14">
        <v>0</v>
      </c>
      <c r="E14" t="s">
        <v>262</v>
      </c>
      <c r="F14" s="46">
        <v>37</v>
      </c>
      <c r="G14">
        <v>0</v>
      </c>
      <c r="M14" s="256"/>
      <c r="N14" s="37" t="s">
        <v>268</v>
      </c>
      <c r="O14" s="78" t="s">
        <v>268</v>
      </c>
    </row>
    <row r="15" spans="1:15">
      <c r="B15" s="46"/>
      <c r="M15" s="256"/>
      <c r="N15" s="37"/>
      <c r="O15" s="78"/>
    </row>
    <row r="16" spans="1:15">
      <c r="B16" s="46"/>
      <c r="F16" s="46"/>
      <c r="M16" s="256"/>
      <c r="N16" s="37"/>
      <c r="O16" s="78"/>
    </row>
    <row r="17" spans="2:15">
      <c r="B17" s="46"/>
      <c r="F17" s="46"/>
      <c r="M17" s="256"/>
      <c r="N17" s="37"/>
      <c r="O17" s="78"/>
    </row>
    <row r="18" spans="2:15">
      <c r="B18" s="46"/>
      <c r="F18" s="46"/>
      <c r="M18" s="256"/>
      <c r="N18" s="37"/>
      <c r="O18" s="78"/>
    </row>
    <row r="19" spans="2:15">
      <c r="B19" s="46"/>
      <c r="F19" s="46"/>
      <c r="M19" s="256"/>
      <c r="N19" s="37"/>
      <c r="O19" s="78"/>
    </row>
    <row r="20" spans="2:15">
      <c r="B20" s="46"/>
      <c r="F20" s="46"/>
      <c r="M20" s="256"/>
      <c r="N20" s="199"/>
      <c r="O20" s="78"/>
    </row>
    <row r="21" spans="2:15">
      <c r="B21" s="46"/>
      <c r="M21" s="256"/>
      <c r="N21" s="199"/>
      <c r="O21" s="78"/>
    </row>
    <row r="22" spans="2:15">
      <c r="M22" s="258"/>
      <c r="N22" s="37"/>
      <c r="O22" s="78"/>
    </row>
    <row r="23" spans="2:15">
      <c r="M23" s="119"/>
      <c r="N23" s="120"/>
      <c r="O23" s="121"/>
    </row>
    <row r="24" spans="2:15" ht="13.2" customHeight="1">
      <c r="M24" s="259" t="s">
        <v>153</v>
      </c>
      <c r="N24" s="37" t="s">
        <v>240</v>
      </c>
      <c r="O24" s="78" t="s">
        <v>240</v>
      </c>
    </row>
    <row r="25" spans="2:15">
      <c r="M25" s="256"/>
      <c r="N25" s="37" t="s">
        <v>242</v>
      </c>
      <c r="O25" s="78" t="s">
        <v>242</v>
      </c>
    </row>
    <row r="26" spans="2:15">
      <c r="M26" s="256"/>
      <c r="N26" s="37" t="s">
        <v>244</v>
      </c>
      <c r="O26" s="78" t="s">
        <v>244</v>
      </c>
    </row>
    <row r="27" spans="2:15">
      <c r="M27" s="256"/>
      <c r="N27" s="37" t="s">
        <v>246</v>
      </c>
      <c r="O27" s="78" t="s">
        <v>246</v>
      </c>
    </row>
    <row r="28" spans="2:15">
      <c r="M28" s="256"/>
      <c r="N28" s="37" t="s">
        <v>248</v>
      </c>
      <c r="O28" s="78" t="s">
        <v>248</v>
      </c>
    </row>
    <row r="29" spans="2:15">
      <c r="M29" s="256"/>
      <c r="N29" s="37" t="s">
        <v>265</v>
      </c>
      <c r="O29" s="78" t="s">
        <v>265</v>
      </c>
    </row>
    <row r="30" spans="2:15">
      <c r="M30" s="256"/>
      <c r="N30" s="37" t="s">
        <v>259</v>
      </c>
      <c r="O30" s="78" t="s">
        <v>259</v>
      </c>
    </row>
    <row r="31" spans="2:15" ht="13.2" customHeight="1">
      <c r="M31" s="256"/>
      <c r="N31" s="37" t="s">
        <v>260</v>
      </c>
      <c r="O31" s="78" t="s">
        <v>260</v>
      </c>
    </row>
    <row r="32" spans="2:15">
      <c r="M32" s="256"/>
      <c r="N32" s="37" t="s">
        <v>261</v>
      </c>
      <c r="O32" s="78" t="s">
        <v>261</v>
      </c>
    </row>
    <row r="33" spans="13:15">
      <c r="M33" s="256"/>
      <c r="N33" s="37" t="s">
        <v>266</v>
      </c>
      <c r="O33" s="78" t="s">
        <v>266</v>
      </c>
    </row>
    <row r="34" spans="13:15">
      <c r="M34" s="256"/>
      <c r="N34" s="37" t="s">
        <v>262</v>
      </c>
      <c r="O34" s="78" t="s">
        <v>262</v>
      </c>
    </row>
    <row r="35" spans="13:15">
      <c r="M35" s="256"/>
      <c r="N35" s="37"/>
      <c r="O35" s="78"/>
    </row>
    <row r="36" spans="13:15">
      <c r="M36" s="256"/>
      <c r="N36" s="37"/>
      <c r="O36" s="78"/>
    </row>
    <row r="37" spans="13:15">
      <c r="M37" s="256"/>
      <c r="N37" s="37"/>
      <c r="O37" s="78"/>
    </row>
    <row r="38" spans="13:15">
      <c r="M38" s="256"/>
      <c r="N38" s="37"/>
      <c r="O38" s="78"/>
    </row>
    <row r="39" spans="13:15">
      <c r="M39" s="256"/>
      <c r="N39" s="37"/>
      <c r="O39" s="78"/>
    </row>
    <row r="40" spans="13:15">
      <c r="M40" s="256"/>
      <c r="N40" s="37"/>
      <c r="O40" s="78"/>
    </row>
    <row r="41" spans="13:15" ht="13.8" thickBot="1">
      <c r="M41" s="257"/>
      <c r="N41" s="117"/>
      <c r="O41" s="79"/>
    </row>
  </sheetData>
  <sheetProtection sheet="1" selectLockedCells="1" selectUnlockedCells="1"/>
  <mergeCells count="7">
    <mergeCell ref="N2:O2"/>
    <mergeCell ref="A1:C1"/>
    <mergeCell ref="E1:G1"/>
    <mergeCell ref="I1:K1"/>
    <mergeCell ref="A2:A3"/>
    <mergeCell ref="E2:E3"/>
    <mergeCell ref="I2:I3"/>
  </mergeCells>
  <phoneticPr fontId="4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2"/>
  <sheetViews>
    <sheetView workbookViewId="0">
      <pane ySplit="1" topLeftCell="A2" activePane="bottomLeft" state="frozen"/>
      <selection activeCell="H14" sqref="H14"/>
      <selection pane="bottomLeft" activeCell="H14" sqref="H14"/>
    </sheetView>
  </sheetViews>
  <sheetFormatPr defaultRowHeight="13.2"/>
  <cols>
    <col min="6" max="6" width="13.109375" bestFit="1" customWidth="1"/>
    <col min="8" max="8" width="13.88671875" bestFit="1" customWidth="1"/>
  </cols>
  <sheetData>
    <row r="1" spans="1:34">
      <c r="A1" t="s">
        <v>3</v>
      </c>
      <c r="B1" t="s">
        <v>4</v>
      </c>
      <c r="C1" t="s">
        <v>5</v>
      </c>
      <c r="D1" t="s">
        <v>6</v>
      </c>
      <c r="E1" t="s">
        <v>7</v>
      </c>
      <c r="F1" t="s">
        <v>8</v>
      </c>
      <c r="G1" t="s">
        <v>9</v>
      </c>
      <c r="H1" t="s">
        <v>10</v>
      </c>
      <c r="I1" t="s">
        <v>11</v>
      </c>
      <c r="J1" t="s">
        <v>12</v>
      </c>
      <c r="K1" t="s">
        <v>13</v>
      </c>
      <c r="L1" t="s">
        <v>14</v>
      </c>
      <c r="M1" t="s">
        <v>15</v>
      </c>
      <c r="N1" s="6" t="s">
        <v>16</v>
      </c>
      <c r="O1" s="6" t="s">
        <v>17</v>
      </c>
      <c r="P1" s="6" t="s">
        <v>18</v>
      </c>
      <c r="Q1" s="6" t="s">
        <v>19</v>
      </c>
      <c r="R1" s="6" t="s">
        <v>20</v>
      </c>
      <c r="S1" s="6" t="s">
        <v>21</v>
      </c>
      <c r="T1" t="s">
        <v>22</v>
      </c>
      <c r="U1" t="s">
        <v>23</v>
      </c>
      <c r="V1" t="s">
        <v>24</v>
      </c>
      <c r="W1" t="s">
        <v>25</v>
      </c>
      <c r="X1" t="s">
        <v>26</v>
      </c>
      <c r="Y1" t="s">
        <v>27</v>
      </c>
      <c r="Z1" t="s">
        <v>28</v>
      </c>
      <c r="AA1" t="s">
        <v>29</v>
      </c>
      <c r="AB1" t="s">
        <v>30</v>
      </c>
      <c r="AC1" t="s">
        <v>31</v>
      </c>
      <c r="AD1" t="s">
        <v>32</v>
      </c>
      <c r="AE1" t="s">
        <v>33</v>
      </c>
      <c r="AF1" t="s">
        <v>34</v>
      </c>
      <c r="AG1" t="s">
        <v>35</v>
      </c>
      <c r="AH1" t="s">
        <v>36</v>
      </c>
    </row>
    <row r="2" spans="1:34">
      <c r="A2" t="str">
        <f>IF(E2="","",I2*1000000+①学校情報入力!$D$3*1000+②選手情報入力!A10)</f>
        <v/>
      </c>
      <c r="B2" t="str">
        <f>IF(E2="","",①学校情報入力!$D$3)</f>
        <v/>
      </c>
      <c r="E2" t="str">
        <f>IF(②選手情報入力!B10="","",②選手情報入力!B10)</f>
        <v/>
      </c>
      <c r="F2" t="str">
        <f>IF(E2="","",②選手情報入力!C10)</f>
        <v/>
      </c>
      <c r="G2" t="str">
        <f>IF(E2="","",②選手情報入力!D10)</f>
        <v/>
      </c>
      <c r="H2" t="str">
        <f>IF(E2="","",F2)</f>
        <v/>
      </c>
      <c r="I2" t="str">
        <f>IF(E2="","",IF(②選手情報入力!F10="男",1,2))</f>
        <v/>
      </c>
      <c r="J2" t="str">
        <f>IF(E2="","",IF(②選手情報入力!G10="","",②選手情報入力!G10))</f>
        <v/>
      </c>
      <c r="L2" t="str">
        <f>IF(E2="","",0)</f>
        <v/>
      </c>
      <c r="M2" t="str">
        <f>IF(E2="","","愛知")</f>
        <v/>
      </c>
      <c r="O2" t="str">
        <f>IF(E2="","",IF(②選手情報入力!H10="","",IF(I2=1,VLOOKUP(②選手情報入力!H10,種目情報!$A$4:$B$21,2,FALSE),VLOOKUP(②選手情報入力!H10,種目情報!$E$4:$F$20,2,FALSE))))</f>
        <v/>
      </c>
      <c r="P2" t="str">
        <f>IF(E2="","",IF(②選手情報入力!I10="","",②選手情報入力!I10))</f>
        <v/>
      </c>
      <c r="Q2" s="37" t="str">
        <f>IF(E2="","",IF(②選手情報入力!H10="","",0))</f>
        <v/>
      </c>
      <c r="R2" t="str">
        <f>IF(E2="","",IF(②選手情報入力!H10="","",IF(I2=1,VLOOKUP(②選手情報入力!H10,種目情報!$A$4:$C$21,3,FALSE),VLOOKUP(②選手情報入力!H10,種目情報!$E$4:$G$20,3,FALSE))))</f>
        <v/>
      </c>
      <c r="S2" t="str">
        <f>IF(E2="","",IF(②選手情報入力!J10="","",IF(I2=1,VLOOKUP(②選手情報入力!J10,種目情報!$A$4:$B$21,2,FALSE),VLOOKUP(②選手情報入力!J10,種目情報!$E$4:$F$20,2,FALSE))))</f>
        <v/>
      </c>
      <c r="T2" t="str">
        <f>IF(E2="","",IF(②選手情報入力!K10="","",②選手情報入力!K10))</f>
        <v/>
      </c>
      <c r="U2" s="37" t="str">
        <f>IF(E2="","",IF(②選手情報入力!J10="","",0))</f>
        <v/>
      </c>
      <c r="V2" t="str">
        <f>IF(E2="","",IF(②選手情報入力!J10="","",IF(I2=1,VLOOKUP(②選手情報入力!J10,種目情報!$A$4:$C$21,3,FALSE),VLOOKUP(②選手情報入力!J10,種目情報!$E$4:$G$20,3,FALSE))))</f>
        <v/>
      </c>
      <c r="W2" t="str">
        <f>IF(E2="","",IF(②選手情報入力!L10="","",IF(I2=1,VLOOKUP(②選手情報入力!L10,種目情報!$A$4:$B$21,2,FALSE),VLOOKUP(②選手情報入力!L10,種目情報!$E$4:$F$20,2,FALSE))))</f>
        <v/>
      </c>
      <c r="X2" t="str">
        <f>IF(E2="","",IF(②選手情報入力!M10="","",②選手情報入力!M10))</f>
        <v/>
      </c>
      <c r="Y2" s="37" t="str">
        <f>IF(E2="","",IF(②選手情報入力!L10="","",0))</f>
        <v/>
      </c>
      <c r="Z2" t="str">
        <f>IF(E2="","",IF(②選手情報入力!L10="","",IF(I2=1,VLOOKUP(②選手情報入力!L10,種目情報!$A$4:$C$21,3,FALSE),VLOOKUP(②選手情報入力!L10,種目情報!$E$4:$G$20,3,FALSE))))</f>
        <v/>
      </c>
      <c r="AA2" t="str">
        <f>IF(E2="","",IF(②選手情報入力!N10="","",IF(I2=1,種目情報!$J$4,種目情報!$J$6)))</f>
        <v/>
      </c>
      <c r="AB2" t="str">
        <f>IF(E2="","",IF(②選手情報入力!N10="","",IF(I2=1,IF(②選手情報入力!$N$5="","",②選手情報入力!$N$5),IF(②選手情報入力!$N$6="","",②選手情報入力!$N$6))))</f>
        <v/>
      </c>
      <c r="AC2" t="str">
        <f>IF(E2="","",IF(②選手情報入力!N10="","",0))</f>
        <v/>
      </c>
      <c r="AD2" t="str">
        <f>IF(E2="","",IF(②選手情報入力!N10="","",2))</f>
        <v/>
      </c>
      <c r="AE2" t="str">
        <f>IF(E2="","",IF(②選手情報入力!O10="","",IF(I2=1,種目情報!$J$5,種目情報!$J$7)))</f>
        <v/>
      </c>
      <c r="AF2" t="str">
        <f>IF(E2="","",IF(②選手情報入力!O10="","",IF(I2=1,IF(②選手情報入力!$O$5="","",②選手情報入力!$O$5),IF(②選手情報入力!$O$6="","",②選手情報入力!$O$6))))</f>
        <v/>
      </c>
      <c r="AG2" t="str">
        <f>IF(E2="","",IF(②選手情報入力!O10="","",0))</f>
        <v/>
      </c>
      <c r="AH2" t="str">
        <f>IF(E2="","",IF(②選手情報入力!O10="","",2))</f>
        <v/>
      </c>
    </row>
    <row r="3" spans="1:34">
      <c r="A3" t="str">
        <f>IF(E3="","",I3*1000000+①学校情報入力!$D$3*1000+②選手情報入力!A11)</f>
        <v/>
      </c>
      <c r="B3" t="str">
        <f>IF(E3="","",①学校情報入力!$D$3)</f>
        <v/>
      </c>
      <c r="E3" t="str">
        <f>IF(②選手情報入力!B11="","",②選手情報入力!B11)</f>
        <v/>
      </c>
      <c r="F3" t="str">
        <f>IF(E3="","",②選手情報入力!C11)</f>
        <v/>
      </c>
      <c r="G3" t="str">
        <f>IF(E3="","",②選手情報入力!D11)</f>
        <v/>
      </c>
      <c r="H3" t="str">
        <f t="shared" ref="H3:H66" si="0">IF(E3="","",F3)</f>
        <v/>
      </c>
      <c r="I3" t="str">
        <f>IF(E3="","",IF(②選手情報入力!F11="男",1,2))</f>
        <v/>
      </c>
      <c r="J3" t="str">
        <f>IF(E3="","",IF(②選手情報入力!G11="","",②選手情報入力!G11))</f>
        <v/>
      </c>
      <c r="L3" t="str">
        <f t="shared" ref="L3:L66" si="1">IF(E3="","",0)</f>
        <v/>
      </c>
      <c r="M3" t="str">
        <f t="shared" ref="M3:M66" si="2">IF(E3="","","愛知")</f>
        <v/>
      </c>
      <c r="O3" t="str">
        <f>IF(E3="","",IF(②選手情報入力!H11="","",IF(I3=1,VLOOKUP(②選手情報入力!H11,種目情報!$A$4:$B$21,2,FALSE),VLOOKUP(②選手情報入力!H11,種目情報!$E$4:$F$20,2,FALSE))))</f>
        <v/>
      </c>
      <c r="P3" t="str">
        <f>IF(E3="","",IF(②選手情報入力!I11="","",②選手情報入力!I11))</f>
        <v/>
      </c>
      <c r="Q3" s="37" t="str">
        <f>IF(E3="","",IF(②選手情報入力!H11="","",0))</f>
        <v/>
      </c>
      <c r="R3" t="str">
        <f>IF(E3="","",IF(②選手情報入力!H11="","",IF(I3=1,VLOOKUP(②選手情報入力!H11,種目情報!$A$4:$C$21,3,FALSE),VLOOKUP(②選手情報入力!H11,種目情報!$E$4:$G$20,3,FALSE))))</f>
        <v/>
      </c>
      <c r="S3" t="str">
        <f>IF(E3="","",IF(②選手情報入力!J11="","",IF(I3=1,VLOOKUP(②選手情報入力!J11,種目情報!$A$4:$B$21,2,FALSE),VLOOKUP(②選手情報入力!J11,種目情報!$E$4:$F$20,2,FALSE))))</f>
        <v/>
      </c>
      <c r="T3" t="str">
        <f>IF(E3="","",IF(②選手情報入力!K11="","",②選手情報入力!K11))</f>
        <v/>
      </c>
      <c r="U3" s="37" t="str">
        <f>IF(E3="","",IF(②選手情報入力!J11="","",0))</f>
        <v/>
      </c>
      <c r="V3" t="str">
        <f>IF(E3="","",IF(②選手情報入力!J11="","",IF(I3=1,VLOOKUP(②選手情報入力!J11,種目情報!$A$4:$C$21,3,FALSE),VLOOKUP(②選手情報入力!J11,種目情報!$E$4:$G$20,3,FALSE))))</f>
        <v/>
      </c>
      <c r="W3" t="str">
        <f>IF(E3="","",IF(②選手情報入力!L11="","",IF(I3=1,VLOOKUP(②選手情報入力!L11,種目情報!$A$4:$B$21,2,FALSE),VLOOKUP(②選手情報入力!L11,種目情報!$E$4:$F$20,2,FALSE))))</f>
        <v/>
      </c>
      <c r="X3" t="str">
        <f>IF(E3="","",IF(②選手情報入力!M11="","",②選手情報入力!M11))</f>
        <v/>
      </c>
      <c r="Y3" s="37" t="str">
        <f>IF(E3="","",IF(②選手情報入力!L11="","",0))</f>
        <v/>
      </c>
      <c r="Z3" t="str">
        <f>IF(E3="","",IF(②選手情報入力!L11="","",IF(I3=1,VLOOKUP(②選手情報入力!L11,種目情報!$A$4:$C$21,3,FALSE),VLOOKUP(②選手情報入力!L11,種目情報!$E$4:$G$20,3,FALSE))))</f>
        <v/>
      </c>
      <c r="AA3" t="str">
        <f>IF(E3="","",IF(②選手情報入力!N11="","",IF(I3=1,種目情報!$J$4,種目情報!$J$6)))</f>
        <v/>
      </c>
      <c r="AB3" t="str">
        <f>IF(E3="","",IF(②選手情報入力!N11="","",IF(I3=1,IF(②選手情報入力!$N$5="","",②選手情報入力!$N$5),IF(②選手情報入力!$N$6="","",②選手情報入力!$N$6))))</f>
        <v/>
      </c>
      <c r="AC3" t="str">
        <f>IF(E3="","",IF(②選手情報入力!N11="","",0))</f>
        <v/>
      </c>
      <c r="AD3" t="str">
        <f>IF(E3="","",IF(②選手情報入力!N11="","",2))</f>
        <v/>
      </c>
      <c r="AE3" t="str">
        <f>IF(E3="","",IF(②選手情報入力!O11="","",IF(I3=1,種目情報!$J$5,種目情報!$J$7)))</f>
        <v/>
      </c>
      <c r="AF3" t="str">
        <f>IF(E3="","",IF(②選手情報入力!O11="","",IF(I3=1,IF(②選手情報入力!$O$5="","",②選手情報入力!$O$5),IF(②選手情報入力!$O$6="","",②選手情報入力!$O$6))))</f>
        <v/>
      </c>
      <c r="AG3" t="str">
        <f>IF(E3="","",IF(②選手情報入力!O11="","",0))</f>
        <v/>
      </c>
      <c r="AH3" t="str">
        <f>IF(E3="","",IF(②選手情報入力!O11="","",2))</f>
        <v/>
      </c>
    </row>
    <row r="4" spans="1:34">
      <c r="A4" t="str">
        <f>IF(E4="","",I4*1000000+①学校情報入力!$D$3*1000+②選手情報入力!A12)</f>
        <v/>
      </c>
      <c r="B4" t="str">
        <f>IF(E4="","",①学校情報入力!$D$3)</f>
        <v/>
      </c>
      <c r="E4" t="str">
        <f>IF(②選手情報入力!B12="","",②選手情報入力!B12)</f>
        <v/>
      </c>
      <c r="F4" t="str">
        <f>IF(E4="","",②選手情報入力!C12)</f>
        <v/>
      </c>
      <c r="G4" t="str">
        <f>IF(E4="","",②選手情報入力!D12)</f>
        <v/>
      </c>
      <c r="H4" t="str">
        <f t="shared" si="0"/>
        <v/>
      </c>
      <c r="I4" t="str">
        <f>IF(E4="","",IF(②選手情報入力!F12="男",1,2))</f>
        <v/>
      </c>
      <c r="J4" t="str">
        <f>IF(E4="","",IF(②選手情報入力!G12="","",②選手情報入力!G12))</f>
        <v/>
      </c>
      <c r="L4" t="str">
        <f t="shared" si="1"/>
        <v/>
      </c>
      <c r="M4" t="str">
        <f t="shared" si="2"/>
        <v/>
      </c>
      <c r="O4" t="str">
        <f>IF(E4="","",IF(②選手情報入力!H12="","",IF(I4=1,VLOOKUP(②選手情報入力!H12,種目情報!$A$4:$B$21,2,FALSE),VLOOKUP(②選手情報入力!H12,種目情報!$E$4:$F$20,2,FALSE))))</f>
        <v/>
      </c>
      <c r="P4" t="str">
        <f>IF(E4="","",IF(②選手情報入力!I12="","",②選手情報入力!I12))</f>
        <v/>
      </c>
      <c r="Q4" s="37" t="str">
        <f>IF(E4="","",IF(②選手情報入力!H12="","",0))</f>
        <v/>
      </c>
      <c r="R4" t="str">
        <f>IF(E4="","",IF(②選手情報入力!H12="","",IF(I4=1,VLOOKUP(②選手情報入力!H12,種目情報!$A$4:$C$21,3,FALSE),VLOOKUP(②選手情報入力!H12,種目情報!$E$4:$G$20,3,FALSE))))</f>
        <v/>
      </c>
      <c r="S4" t="str">
        <f>IF(E4="","",IF(②選手情報入力!J12="","",IF(I4=1,VLOOKUP(②選手情報入力!J12,種目情報!$A$4:$B$21,2,FALSE),VLOOKUP(②選手情報入力!J12,種目情報!$E$4:$F$20,2,FALSE))))</f>
        <v/>
      </c>
      <c r="T4" t="str">
        <f>IF(E4="","",IF(②選手情報入力!K12="","",②選手情報入力!K12))</f>
        <v/>
      </c>
      <c r="U4" s="37" t="str">
        <f>IF(E4="","",IF(②選手情報入力!J12="","",0))</f>
        <v/>
      </c>
      <c r="V4" t="str">
        <f>IF(E4="","",IF(②選手情報入力!J12="","",IF(I4=1,VLOOKUP(②選手情報入力!J12,種目情報!$A$4:$C$21,3,FALSE),VLOOKUP(②選手情報入力!J12,種目情報!$E$4:$G$20,3,FALSE))))</f>
        <v/>
      </c>
      <c r="W4" t="str">
        <f>IF(E4="","",IF(②選手情報入力!L12="","",IF(I4=1,VLOOKUP(②選手情報入力!L12,種目情報!$A$4:$B$21,2,FALSE),VLOOKUP(②選手情報入力!L12,種目情報!$E$4:$F$20,2,FALSE))))</f>
        <v/>
      </c>
      <c r="X4" t="str">
        <f>IF(E4="","",IF(②選手情報入力!M12="","",②選手情報入力!M12))</f>
        <v/>
      </c>
      <c r="Y4" s="37" t="str">
        <f>IF(E4="","",IF(②選手情報入力!L12="","",0))</f>
        <v/>
      </c>
      <c r="Z4" t="str">
        <f>IF(E4="","",IF(②選手情報入力!L12="","",IF(I4=1,VLOOKUP(②選手情報入力!L12,種目情報!$A$4:$C$21,3,FALSE),VLOOKUP(②選手情報入力!L12,種目情報!$E$4:$G$20,3,FALSE))))</f>
        <v/>
      </c>
      <c r="AA4" t="str">
        <f>IF(E4="","",IF(②選手情報入力!N12="","",IF(I4=1,種目情報!$J$4,種目情報!$J$6)))</f>
        <v/>
      </c>
      <c r="AB4" t="str">
        <f>IF(E4="","",IF(②選手情報入力!N12="","",IF(I4=1,IF(②選手情報入力!$N$5="","",②選手情報入力!$N$5),IF(②選手情報入力!$N$6="","",②選手情報入力!$N$6))))</f>
        <v/>
      </c>
      <c r="AC4" t="str">
        <f>IF(E4="","",IF(②選手情報入力!N12="","",0))</f>
        <v/>
      </c>
      <c r="AD4" t="str">
        <f>IF(E4="","",IF(②選手情報入力!N12="","",2))</f>
        <v/>
      </c>
      <c r="AE4" t="str">
        <f>IF(E4="","",IF(②選手情報入力!O12="","",IF(I4=1,種目情報!$J$5,種目情報!$J$7)))</f>
        <v/>
      </c>
      <c r="AF4" t="str">
        <f>IF(E4="","",IF(②選手情報入力!O12="","",IF(I4=1,IF(②選手情報入力!$O$5="","",②選手情報入力!$O$5),IF(②選手情報入力!$O$6="","",②選手情報入力!$O$6))))</f>
        <v/>
      </c>
      <c r="AG4" t="str">
        <f>IF(E4="","",IF(②選手情報入力!O12="","",0))</f>
        <v/>
      </c>
      <c r="AH4" t="str">
        <f>IF(E4="","",IF(②選手情報入力!O12="","",2))</f>
        <v/>
      </c>
    </row>
    <row r="5" spans="1:34">
      <c r="A5" t="str">
        <f>IF(E5="","",I5*1000000+①学校情報入力!$D$3*1000+②選手情報入力!A13)</f>
        <v/>
      </c>
      <c r="B5" t="str">
        <f>IF(E5="","",①学校情報入力!$D$3)</f>
        <v/>
      </c>
      <c r="E5" t="str">
        <f>IF(②選手情報入力!B13="","",②選手情報入力!B13)</f>
        <v/>
      </c>
      <c r="F5" t="str">
        <f>IF(E5="","",②選手情報入力!C13)</f>
        <v/>
      </c>
      <c r="G5" t="str">
        <f>IF(E5="","",②選手情報入力!D13)</f>
        <v/>
      </c>
      <c r="H5" t="str">
        <f t="shared" si="0"/>
        <v/>
      </c>
      <c r="I5" t="str">
        <f>IF(E5="","",IF(②選手情報入力!F13="男",1,2))</f>
        <v/>
      </c>
      <c r="J5" t="str">
        <f>IF(E5="","",IF(②選手情報入力!G13="","",②選手情報入力!G13))</f>
        <v/>
      </c>
      <c r="L5" t="str">
        <f t="shared" si="1"/>
        <v/>
      </c>
      <c r="M5" t="str">
        <f t="shared" si="2"/>
        <v/>
      </c>
      <c r="O5" t="str">
        <f>IF(E5="","",IF(②選手情報入力!H13="","",IF(I5=1,VLOOKUP(②選手情報入力!H13,種目情報!$A$4:$B$21,2,FALSE),VLOOKUP(②選手情報入力!H13,種目情報!$E$4:$F$20,2,FALSE))))</f>
        <v/>
      </c>
      <c r="P5" t="str">
        <f>IF(E5="","",IF(②選手情報入力!I13="","",②選手情報入力!I13))</f>
        <v/>
      </c>
      <c r="Q5" s="37" t="str">
        <f>IF(E5="","",IF(②選手情報入力!H13="","",0))</f>
        <v/>
      </c>
      <c r="R5" t="str">
        <f>IF(E5="","",IF(②選手情報入力!H13="","",IF(I5=1,VLOOKUP(②選手情報入力!H13,種目情報!$A$4:$C$21,3,FALSE),VLOOKUP(②選手情報入力!H13,種目情報!$E$4:$G$20,3,FALSE))))</f>
        <v/>
      </c>
      <c r="S5" t="str">
        <f>IF(E5="","",IF(②選手情報入力!J13="","",IF(I5=1,VLOOKUP(②選手情報入力!J13,種目情報!$A$4:$B$21,2,FALSE),VLOOKUP(②選手情報入力!J13,種目情報!$E$4:$F$20,2,FALSE))))</f>
        <v/>
      </c>
      <c r="T5" t="str">
        <f>IF(E5="","",IF(②選手情報入力!K13="","",②選手情報入力!K13))</f>
        <v/>
      </c>
      <c r="U5" s="37" t="str">
        <f>IF(E5="","",IF(②選手情報入力!J13="","",0))</f>
        <v/>
      </c>
      <c r="V5" t="str">
        <f>IF(E5="","",IF(②選手情報入力!J13="","",IF(I5=1,VLOOKUP(②選手情報入力!J13,種目情報!$A$4:$C$21,3,FALSE),VLOOKUP(②選手情報入力!J13,種目情報!$E$4:$G$20,3,FALSE))))</f>
        <v/>
      </c>
      <c r="W5" t="str">
        <f>IF(E5="","",IF(②選手情報入力!L13="","",IF(I5=1,VLOOKUP(②選手情報入力!L13,種目情報!$A$4:$B$21,2,FALSE),VLOOKUP(②選手情報入力!L13,種目情報!$E$4:$F$20,2,FALSE))))</f>
        <v/>
      </c>
      <c r="X5" t="str">
        <f>IF(E5="","",IF(②選手情報入力!M13="","",②選手情報入力!M13))</f>
        <v/>
      </c>
      <c r="Y5" s="37" t="str">
        <f>IF(E5="","",IF(②選手情報入力!L13="","",0))</f>
        <v/>
      </c>
      <c r="Z5" t="str">
        <f>IF(E5="","",IF(②選手情報入力!L13="","",IF(I5=1,VLOOKUP(②選手情報入力!L13,種目情報!$A$4:$C$21,3,FALSE),VLOOKUP(②選手情報入力!L13,種目情報!$E$4:$G$20,3,FALSE))))</f>
        <v/>
      </c>
      <c r="AA5" t="str">
        <f>IF(E5="","",IF(②選手情報入力!N13="","",IF(I5=1,種目情報!$J$4,種目情報!$J$6)))</f>
        <v/>
      </c>
      <c r="AB5" t="str">
        <f>IF(E5="","",IF(②選手情報入力!N13="","",IF(I5=1,IF(②選手情報入力!$N$5="","",②選手情報入力!$N$5),IF(②選手情報入力!$N$6="","",②選手情報入力!$N$6))))</f>
        <v/>
      </c>
      <c r="AC5" t="str">
        <f>IF(E5="","",IF(②選手情報入力!N13="","",0))</f>
        <v/>
      </c>
      <c r="AD5" t="str">
        <f>IF(E5="","",IF(②選手情報入力!N13="","",2))</f>
        <v/>
      </c>
      <c r="AE5" t="str">
        <f>IF(E5="","",IF(②選手情報入力!O13="","",IF(I5=1,種目情報!$J$5,種目情報!$J$7)))</f>
        <v/>
      </c>
      <c r="AF5" t="str">
        <f>IF(E5="","",IF(②選手情報入力!O13="","",IF(I5=1,IF(②選手情報入力!$O$5="","",②選手情報入力!$O$5),IF(②選手情報入力!$O$6="","",②選手情報入力!$O$6))))</f>
        <v/>
      </c>
      <c r="AG5" t="str">
        <f>IF(E5="","",IF(②選手情報入力!O13="","",0))</f>
        <v/>
      </c>
      <c r="AH5" t="str">
        <f>IF(E5="","",IF(②選手情報入力!O13="","",2))</f>
        <v/>
      </c>
    </row>
    <row r="6" spans="1:34">
      <c r="A6" t="str">
        <f>IF(E6="","",I6*1000000+①学校情報入力!$D$3*1000+②選手情報入力!A14)</f>
        <v/>
      </c>
      <c r="B6" t="str">
        <f>IF(E6="","",①学校情報入力!$D$3)</f>
        <v/>
      </c>
      <c r="E6" t="str">
        <f>IF(②選手情報入力!B14="","",②選手情報入力!B14)</f>
        <v/>
      </c>
      <c r="F6" t="str">
        <f>IF(E6="","",②選手情報入力!C14)</f>
        <v/>
      </c>
      <c r="G6" t="str">
        <f>IF(E6="","",②選手情報入力!D14)</f>
        <v/>
      </c>
      <c r="H6" t="str">
        <f t="shared" si="0"/>
        <v/>
      </c>
      <c r="I6" t="str">
        <f>IF(E6="","",IF(②選手情報入力!F14="男",1,2))</f>
        <v/>
      </c>
      <c r="J6" t="str">
        <f>IF(E6="","",IF(②選手情報入力!G14="","",②選手情報入力!G14))</f>
        <v/>
      </c>
      <c r="L6" t="str">
        <f t="shared" si="1"/>
        <v/>
      </c>
      <c r="M6" t="str">
        <f t="shared" si="2"/>
        <v/>
      </c>
      <c r="O6" t="str">
        <f>IF(E6="","",IF(②選手情報入力!H14="","",IF(I6=1,VLOOKUP(②選手情報入力!H14,種目情報!$A$4:$B$21,2,FALSE),VLOOKUP(②選手情報入力!H14,種目情報!$E$4:$F$20,2,FALSE))))</f>
        <v/>
      </c>
      <c r="P6" t="str">
        <f>IF(E6="","",IF(②選手情報入力!I14="","",②選手情報入力!I14))</f>
        <v/>
      </c>
      <c r="Q6" s="37" t="str">
        <f>IF(E6="","",IF(②選手情報入力!H14="","",0))</f>
        <v/>
      </c>
      <c r="R6" t="str">
        <f>IF(E6="","",IF(②選手情報入力!H14="","",IF(I6=1,VLOOKUP(②選手情報入力!H14,種目情報!$A$4:$C$21,3,FALSE),VLOOKUP(②選手情報入力!H14,種目情報!$E$4:$G$20,3,FALSE))))</f>
        <v/>
      </c>
      <c r="S6" t="str">
        <f>IF(E6="","",IF(②選手情報入力!J14="","",IF(I6=1,VLOOKUP(②選手情報入力!J14,種目情報!$A$4:$B$21,2,FALSE),VLOOKUP(②選手情報入力!J14,種目情報!$E$4:$F$20,2,FALSE))))</f>
        <v/>
      </c>
      <c r="T6" t="str">
        <f>IF(E6="","",IF(②選手情報入力!K14="","",②選手情報入力!K14))</f>
        <v/>
      </c>
      <c r="U6" s="37" t="str">
        <f>IF(E6="","",IF(②選手情報入力!J14="","",0))</f>
        <v/>
      </c>
      <c r="V6" t="str">
        <f>IF(E6="","",IF(②選手情報入力!J14="","",IF(I6=1,VLOOKUP(②選手情報入力!J14,種目情報!$A$4:$C$21,3,FALSE),VLOOKUP(②選手情報入力!J14,種目情報!$E$4:$G$20,3,FALSE))))</f>
        <v/>
      </c>
      <c r="W6" t="str">
        <f>IF(E6="","",IF(②選手情報入力!L14="","",IF(I6=1,VLOOKUP(②選手情報入力!L14,種目情報!$A$4:$B$21,2,FALSE),VLOOKUP(②選手情報入力!L14,種目情報!$E$4:$F$20,2,FALSE))))</f>
        <v/>
      </c>
      <c r="X6" t="str">
        <f>IF(E6="","",IF(②選手情報入力!M14="","",②選手情報入力!M14))</f>
        <v/>
      </c>
      <c r="Y6" s="37" t="str">
        <f>IF(E6="","",IF(②選手情報入力!L14="","",0))</f>
        <v/>
      </c>
      <c r="Z6" t="str">
        <f>IF(E6="","",IF(②選手情報入力!L14="","",IF(I6=1,VLOOKUP(②選手情報入力!L14,種目情報!$A$4:$C$21,3,FALSE),VLOOKUP(②選手情報入力!L14,種目情報!$E$4:$G$20,3,FALSE))))</f>
        <v/>
      </c>
      <c r="AA6" t="str">
        <f>IF(E6="","",IF(②選手情報入力!N14="","",IF(I6=1,種目情報!$J$4,種目情報!$J$6)))</f>
        <v/>
      </c>
      <c r="AB6" t="str">
        <f>IF(E6="","",IF(②選手情報入力!N14="","",IF(I6=1,IF(②選手情報入力!$N$5="","",②選手情報入力!$N$5),IF(②選手情報入力!$N$6="","",②選手情報入力!$N$6))))</f>
        <v/>
      </c>
      <c r="AC6" t="str">
        <f>IF(E6="","",IF(②選手情報入力!N14="","",0))</f>
        <v/>
      </c>
      <c r="AD6" t="str">
        <f>IF(E6="","",IF(②選手情報入力!N14="","",2))</f>
        <v/>
      </c>
      <c r="AE6" t="str">
        <f>IF(E6="","",IF(②選手情報入力!O14="","",IF(I6=1,種目情報!$J$5,種目情報!$J$7)))</f>
        <v/>
      </c>
      <c r="AF6" t="str">
        <f>IF(E6="","",IF(②選手情報入力!O14="","",IF(I6=1,IF(②選手情報入力!$O$5="","",②選手情報入力!$O$5),IF(②選手情報入力!$O$6="","",②選手情報入力!$O$6))))</f>
        <v/>
      </c>
      <c r="AG6" t="str">
        <f>IF(E6="","",IF(②選手情報入力!O14="","",0))</f>
        <v/>
      </c>
      <c r="AH6" t="str">
        <f>IF(E6="","",IF(②選手情報入力!O14="","",2))</f>
        <v/>
      </c>
    </row>
    <row r="7" spans="1:34">
      <c r="A7" t="str">
        <f>IF(E7="","",I7*1000000+①学校情報入力!$D$3*1000+②選手情報入力!A15)</f>
        <v/>
      </c>
      <c r="B7" t="str">
        <f>IF(E7="","",①学校情報入力!$D$3)</f>
        <v/>
      </c>
      <c r="E7" t="str">
        <f>IF(②選手情報入力!B15="","",②選手情報入力!B15)</f>
        <v/>
      </c>
      <c r="F7" t="str">
        <f>IF(E7="","",②選手情報入力!C15)</f>
        <v/>
      </c>
      <c r="G7" t="str">
        <f>IF(E7="","",②選手情報入力!D15)</f>
        <v/>
      </c>
      <c r="H7" t="str">
        <f t="shared" si="0"/>
        <v/>
      </c>
      <c r="I7" t="str">
        <f>IF(E7="","",IF(②選手情報入力!F15="男",1,2))</f>
        <v/>
      </c>
      <c r="J7" t="str">
        <f>IF(E7="","",IF(②選手情報入力!G15="","",②選手情報入力!G15))</f>
        <v/>
      </c>
      <c r="L7" t="str">
        <f t="shared" si="1"/>
        <v/>
      </c>
      <c r="M7" t="str">
        <f t="shared" si="2"/>
        <v/>
      </c>
      <c r="O7" t="str">
        <f>IF(E7="","",IF(②選手情報入力!H15="","",IF(I7=1,VLOOKUP(②選手情報入力!H15,種目情報!$A$4:$B$21,2,FALSE),VLOOKUP(②選手情報入力!H15,種目情報!$E$4:$F$20,2,FALSE))))</f>
        <v/>
      </c>
      <c r="P7" t="str">
        <f>IF(E7="","",IF(②選手情報入力!I15="","",②選手情報入力!I15))</f>
        <v/>
      </c>
      <c r="Q7" s="37" t="str">
        <f>IF(E7="","",IF(②選手情報入力!H15="","",0))</f>
        <v/>
      </c>
      <c r="R7" t="str">
        <f>IF(E7="","",IF(②選手情報入力!H15="","",IF(I7=1,VLOOKUP(②選手情報入力!H15,種目情報!$A$4:$C$21,3,FALSE),VLOOKUP(②選手情報入力!H15,種目情報!$E$4:$G$20,3,FALSE))))</f>
        <v/>
      </c>
      <c r="S7" t="str">
        <f>IF(E7="","",IF(②選手情報入力!J15="","",IF(I7=1,VLOOKUP(②選手情報入力!J15,種目情報!$A$4:$B$21,2,FALSE),VLOOKUP(②選手情報入力!J15,種目情報!$E$4:$F$20,2,FALSE))))</f>
        <v/>
      </c>
      <c r="T7" t="str">
        <f>IF(E7="","",IF(②選手情報入力!K15="","",②選手情報入力!K15))</f>
        <v/>
      </c>
      <c r="U7" s="37" t="str">
        <f>IF(E7="","",IF(②選手情報入力!J15="","",0))</f>
        <v/>
      </c>
      <c r="V7" t="str">
        <f>IF(E7="","",IF(②選手情報入力!J15="","",IF(I7=1,VLOOKUP(②選手情報入力!J15,種目情報!$A$4:$C$21,3,FALSE),VLOOKUP(②選手情報入力!J15,種目情報!$E$4:$G$20,3,FALSE))))</f>
        <v/>
      </c>
      <c r="W7" t="str">
        <f>IF(E7="","",IF(②選手情報入力!L15="","",IF(I7=1,VLOOKUP(②選手情報入力!L15,種目情報!$A$4:$B$21,2,FALSE),VLOOKUP(②選手情報入力!L15,種目情報!$E$4:$F$20,2,FALSE))))</f>
        <v/>
      </c>
      <c r="X7" t="str">
        <f>IF(E7="","",IF(②選手情報入力!M15="","",②選手情報入力!M15))</f>
        <v/>
      </c>
      <c r="Y7" s="37" t="str">
        <f>IF(E7="","",IF(②選手情報入力!L15="","",0))</f>
        <v/>
      </c>
      <c r="Z7" t="str">
        <f>IF(E7="","",IF(②選手情報入力!L15="","",IF(I7=1,VLOOKUP(②選手情報入力!L15,種目情報!$A$4:$C$21,3,FALSE),VLOOKUP(②選手情報入力!L15,種目情報!$E$4:$G$20,3,FALSE))))</f>
        <v/>
      </c>
      <c r="AA7" t="str">
        <f>IF(E7="","",IF(②選手情報入力!N15="","",IF(I7=1,種目情報!$J$4,種目情報!$J$6)))</f>
        <v/>
      </c>
      <c r="AB7" t="str">
        <f>IF(E7="","",IF(②選手情報入力!N15="","",IF(I7=1,IF(②選手情報入力!$N$5="","",②選手情報入力!$N$5),IF(②選手情報入力!$N$6="","",②選手情報入力!$N$6))))</f>
        <v/>
      </c>
      <c r="AC7" t="str">
        <f>IF(E7="","",IF(②選手情報入力!N15="","",0))</f>
        <v/>
      </c>
      <c r="AD7" t="str">
        <f>IF(E7="","",IF(②選手情報入力!N15="","",2))</f>
        <v/>
      </c>
      <c r="AE7" t="str">
        <f>IF(E7="","",IF(②選手情報入力!O15="","",IF(I7=1,種目情報!$J$5,種目情報!$J$7)))</f>
        <v/>
      </c>
      <c r="AF7" t="str">
        <f>IF(E7="","",IF(②選手情報入力!O15="","",IF(I7=1,IF(②選手情報入力!$O$5="","",②選手情報入力!$O$5),IF(②選手情報入力!$O$6="","",②選手情報入力!$O$6))))</f>
        <v/>
      </c>
      <c r="AG7" t="str">
        <f>IF(E7="","",IF(②選手情報入力!O15="","",0))</f>
        <v/>
      </c>
      <c r="AH7" t="str">
        <f>IF(E7="","",IF(②選手情報入力!O15="","",2))</f>
        <v/>
      </c>
    </row>
    <row r="8" spans="1:34">
      <c r="A8" t="str">
        <f>IF(E8="","",I8*1000000+①学校情報入力!$D$3*1000+②選手情報入力!A16)</f>
        <v/>
      </c>
      <c r="B8" t="str">
        <f>IF(E8="","",①学校情報入力!$D$3)</f>
        <v/>
      </c>
      <c r="E8" t="str">
        <f>IF(②選手情報入力!B16="","",②選手情報入力!B16)</f>
        <v/>
      </c>
      <c r="F8" t="str">
        <f>IF(E8="","",②選手情報入力!C16)</f>
        <v/>
      </c>
      <c r="G8" t="str">
        <f>IF(E8="","",②選手情報入力!D16)</f>
        <v/>
      </c>
      <c r="H8" t="str">
        <f t="shared" si="0"/>
        <v/>
      </c>
      <c r="I8" t="str">
        <f>IF(E8="","",IF(②選手情報入力!F16="男",1,2))</f>
        <v/>
      </c>
      <c r="J8" t="str">
        <f>IF(E8="","",IF(②選手情報入力!G16="","",②選手情報入力!G16))</f>
        <v/>
      </c>
      <c r="L8" t="str">
        <f t="shared" si="1"/>
        <v/>
      </c>
      <c r="M8" t="str">
        <f t="shared" si="2"/>
        <v/>
      </c>
      <c r="O8" t="str">
        <f>IF(E8="","",IF(②選手情報入力!H16="","",IF(I8=1,VLOOKUP(②選手情報入力!H16,種目情報!$A$4:$B$21,2,FALSE),VLOOKUP(②選手情報入力!H16,種目情報!$E$4:$F$20,2,FALSE))))</f>
        <v/>
      </c>
      <c r="P8" t="str">
        <f>IF(E8="","",IF(②選手情報入力!I16="","",②選手情報入力!I16))</f>
        <v/>
      </c>
      <c r="Q8" s="37" t="str">
        <f>IF(E8="","",IF(②選手情報入力!H16="","",0))</f>
        <v/>
      </c>
      <c r="R8" t="str">
        <f>IF(E8="","",IF(②選手情報入力!H16="","",IF(I8=1,VLOOKUP(②選手情報入力!H16,種目情報!$A$4:$C$21,3,FALSE),VLOOKUP(②選手情報入力!H16,種目情報!$E$4:$G$20,3,FALSE))))</f>
        <v/>
      </c>
      <c r="S8" t="str">
        <f>IF(E8="","",IF(②選手情報入力!J16="","",IF(I8=1,VLOOKUP(②選手情報入力!J16,種目情報!$A$4:$B$21,2,FALSE),VLOOKUP(②選手情報入力!J16,種目情報!$E$4:$F$20,2,FALSE))))</f>
        <v/>
      </c>
      <c r="T8" t="str">
        <f>IF(E8="","",IF(②選手情報入力!K16="","",②選手情報入力!K16))</f>
        <v/>
      </c>
      <c r="U8" s="37" t="str">
        <f>IF(E8="","",IF(②選手情報入力!J16="","",0))</f>
        <v/>
      </c>
      <c r="V8" t="str">
        <f>IF(E8="","",IF(②選手情報入力!J16="","",IF(I8=1,VLOOKUP(②選手情報入力!J16,種目情報!$A$4:$C$21,3,FALSE),VLOOKUP(②選手情報入力!J16,種目情報!$E$4:$G$20,3,FALSE))))</f>
        <v/>
      </c>
      <c r="W8" t="str">
        <f>IF(E8="","",IF(②選手情報入力!L16="","",IF(I8=1,VLOOKUP(②選手情報入力!L16,種目情報!$A$4:$B$21,2,FALSE),VLOOKUP(②選手情報入力!L16,種目情報!$E$4:$F$20,2,FALSE))))</f>
        <v/>
      </c>
      <c r="X8" t="str">
        <f>IF(E8="","",IF(②選手情報入力!M16="","",②選手情報入力!M16))</f>
        <v/>
      </c>
      <c r="Y8" s="37" t="str">
        <f>IF(E8="","",IF(②選手情報入力!L16="","",0))</f>
        <v/>
      </c>
      <c r="Z8" t="str">
        <f>IF(E8="","",IF(②選手情報入力!L16="","",IF(I8=1,VLOOKUP(②選手情報入力!L16,種目情報!$A$4:$C$21,3,FALSE),VLOOKUP(②選手情報入力!L16,種目情報!$E$4:$G$20,3,FALSE))))</f>
        <v/>
      </c>
      <c r="AA8" t="str">
        <f>IF(E8="","",IF(②選手情報入力!N16="","",IF(I8=1,種目情報!$J$4,種目情報!$J$6)))</f>
        <v/>
      </c>
      <c r="AB8" t="str">
        <f>IF(E8="","",IF(②選手情報入力!N16="","",IF(I8=1,IF(②選手情報入力!$N$5="","",②選手情報入力!$N$5),IF(②選手情報入力!$N$6="","",②選手情報入力!$N$6))))</f>
        <v/>
      </c>
      <c r="AC8" t="str">
        <f>IF(E8="","",IF(②選手情報入力!N16="","",0))</f>
        <v/>
      </c>
      <c r="AD8" t="str">
        <f>IF(E8="","",IF(②選手情報入力!N16="","",2))</f>
        <v/>
      </c>
      <c r="AE8" t="str">
        <f>IF(E8="","",IF(②選手情報入力!O16="","",IF(I8=1,種目情報!$J$5,種目情報!$J$7)))</f>
        <v/>
      </c>
      <c r="AF8" t="str">
        <f>IF(E8="","",IF(②選手情報入力!O16="","",IF(I8=1,IF(②選手情報入力!$O$5="","",②選手情報入力!$O$5),IF(②選手情報入力!$O$6="","",②選手情報入力!$O$6))))</f>
        <v/>
      </c>
      <c r="AG8" t="str">
        <f>IF(E8="","",IF(②選手情報入力!O16="","",0))</f>
        <v/>
      </c>
      <c r="AH8" t="str">
        <f>IF(E8="","",IF(②選手情報入力!O16="","",2))</f>
        <v/>
      </c>
    </row>
    <row r="9" spans="1:34">
      <c r="A9" t="str">
        <f>IF(E9="","",I9*1000000+①学校情報入力!$D$3*1000+②選手情報入力!A17)</f>
        <v/>
      </c>
      <c r="B9" t="str">
        <f>IF(E9="","",①学校情報入力!$D$3)</f>
        <v/>
      </c>
      <c r="E9" t="str">
        <f>IF(②選手情報入力!B17="","",②選手情報入力!B17)</f>
        <v/>
      </c>
      <c r="F9" t="str">
        <f>IF(E9="","",②選手情報入力!C17)</f>
        <v/>
      </c>
      <c r="G9" t="str">
        <f>IF(E9="","",②選手情報入力!D17)</f>
        <v/>
      </c>
      <c r="H9" t="str">
        <f t="shared" si="0"/>
        <v/>
      </c>
      <c r="I9" t="str">
        <f>IF(E9="","",IF(②選手情報入力!F17="男",1,2))</f>
        <v/>
      </c>
      <c r="J9" t="str">
        <f>IF(E9="","",IF(②選手情報入力!G17="","",②選手情報入力!G17))</f>
        <v/>
      </c>
      <c r="L9" t="str">
        <f t="shared" si="1"/>
        <v/>
      </c>
      <c r="M9" t="str">
        <f t="shared" si="2"/>
        <v/>
      </c>
      <c r="O9" t="str">
        <f>IF(E9="","",IF(②選手情報入力!H17="","",IF(I9=1,VLOOKUP(②選手情報入力!H17,種目情報!$A$4:$B$21,2,FALSE),VLOOKUP(②選手情報入力!H17,種目情報!$E$4:$F$20,2,FALSE))))</f>
        <v/>
      </c>
      <c r="P9" t="str">
        <f>IF(E9="","",IF(②選手情報入力!I17="","",②選手情報入力!I17))</f>
        <v/>
      </c>
      <c r="Q9" s="37" t="str">
        <f>IF(E9="","",IF(②選手情報入力!H17="","",0))</f>
        <v/>
      </c>
      <c r="R9" t="str">
        <f>IF(E9="","",IF(②選手情報入力!H17="","",IF(I9=1,VLOOKUP(②選手情報入力!H17,種目情報!$A$4:$C$21,3,FALSE),VLOOKUP(②選手情報入力!H17,種目情報!$E$4:$G$20,3,FALSE))))</f>
        <v/>
      </c>
      <c r="S9" t="str">
        <f>IF(E9="","",IF(②選手情報入力!J17="","",IF(I9=1,VLOOKUP(②選手情報入力!J17,種目情報!$A$4:$B$21,2,FALSE),VLOOKUP(②選手情報入力!J17,種目情報!$E$4:$F$20,2,FALSE))))</f>
        <v/>
      </c>
      <c r="T9" t="str">
        <f>IF(E9="","",IF(②選手情報入力!K17="","",②選手情報入力!K17))</f>
        <v/>
      </c>
      <c r="U9" s="37" t="str">
        <f>IF(E9="","",IF(②選手情報入力!J17="","",0))</f>
        <v/>
      </c>
      <c r="V9" t="str">
        <f>IF(E9="","",IF(②選手情報入力!J17="","",IF(I9=1,VLOOKUP(②選手情報入力!J17,種目情報!$A$4:$C$21,3,FALSE),VLOOKUP(②選手情報入力!J17,種目情報!$E$4:$G$20,3,FALSE))))</f>
        <v/>
      </c>
      <c r="W9" t="str">
        <f>IF(E9="","",IF(②選手情報入力!L17="","",IF(I9=1,VLOOKUP(②選手情報入力!L17,種目情報!$A$4:$B$21,2,FALSE),VLOOKUP(②選手情報入力!L17,種目情報!$E$4:$F$20,2,FALSE))))</f>
        <v/>
      </c>
      <c r="X9" t="str">
        <f>IF(E9="","",IF(②選手情報入力!M17="","",②選手情報入力!M17))</f>
        <v/>
      </c>
      <c r="Y9" s="37" t="str">
        <f>IF(E9="","",IF(②選手情報入力!L17="","",0))</f>
        <v/>
      </c>
      <c r="Z9" t="str">
        <f>IF(E9="","",IF(②選手情報入力!L17="","",IF(I9=1,VLOOKUP(②選手情報入力!L17,種目情報!$A$4:$C$21,3,FALSE),VLOOKUP(②選手情報入力!L17,種目情報!$E$4:$G$20,3,FALSE))))</f>
        <v/>
      </c>
      <c r="AA9" t="str">
        <f>IF(E9="","",IF(②選手情報入力!N17="","",IF(I9=1,種目情報!$J$4,種目情報!$J$6)))</f>
        <v/>
      </c>
      <c r="AB9" t="str">
        <f>IF(E9="","",IF(②選手情報入力!N17="","",IF(I9=1,IF(②選手情報入力!$N$5="","",②選手情報入力!$N$5),IF(②選手情報入力!$N$6="","",②選手情報入力!$N$6))))</f>
        <v/>
      </c>
      <c r="AC9" t="str">
        <f>IF(E9="","",IF(②選手情報入力!N17="","",0))</f>
        <v/>
      </c>
      <c r="AD9" t="str">
        <f>IF(E9="","",IF(②選手情報入力!N17="","",2))</f>
        <v/>
      </c>
      <c r="AE9" t="str">
        <f>IF(E9="","",IF(②選手情報入力!O17="","",IF(I9=1,種目情報!$J$5,種目情報!$J$7)))</f>
        <v/>
      </c>
      <c r="AF9" t="str">
        <f>IF(E9="","",IF(②選手情報入力!O17="","",IF(I9=1,IF(②選手情報入力!$O$5="","",②選手情報入力!$O$5),IF(②選手情報入力!$O$6="","",②選手情報入力!$O$6))))</f>
        <v/>
      </c>
      <c r="AG9" t="str">
        <f>IF(E9="","",IF(②選手情報入力!O17="","",0))</f>
        <v/>
      </c>
      <c r="AH9" t="str">
        <f>IF(E9="","",IF(②選手情報入力!O17="","",2))</f>
        <v/>
      </c>
    </row>
    <row r="10" spans="1:34">
      <c r="A10" t="str">
        <f>IF(E10="","",I10*1000000+①学校情報入力!$D$3*1000+②選手情報入力!A18)</f>
        <v/>
      </c>
      <c r="B10" t="str">
        <f>IF(E10="","",①学校情報入力!$D$3)</f>
        <v/>
      </c>
      <c r="E10" t="str">
        <f>IF(②選手情報入力!B18="","",②選手情報入力!B18)</f>
        <v/>
      </c>
      <c r="F10" t="str">
        <f>IF(E10="","",②選手情報入力!C18)</f>
        <v/>
      </c>
      <c r="G10" t="str">
        <f>IF(E10="","",②選手情報入力!D18)</f>
        <v/>
      </c>
      <c r="H10" t="str">
        <f t="shared" si="0"/>
        <v/>
      </c>
      <c r="I10" t="str">
        <f>IF(E10="","",IF(②選手情報入力!F18="男",1,2))</f>
        <v/>
      </c>
      <c r="J10" t="str">
        <f>IF(E10="","",IF(②選手情報入力!G18="","",②選手情報入力!G18))</f>
        <v/>
      </c>
      <c r="L10" t="str">
        <f t="shared" si="1"/>
        <v/>
      </c>
      <c r="M10" t="str">
        <f t="shared" si="2"/>
        <v/>
      </c>
      <c r="O10" t="str">
        <f>IF(E10="","",IF(②選手情報入力!H18="","",IF(I10=1,VLOOKUP(②選手情報入力!H18,種目情報!$A$4:$B$21,2,FALSE),VLOOKUP(②選手情報入力!H18,種目情報!$E$4:$F$20,2,FALSE))))</f>
        <v/>
      </c>
      <c r="P10" t="str">
        <f>IF(E10="","",IF(②選手情報入力!I18="","",②選手情報入力!I18))</f>
        <v/>
      </c>
      <c r="Q10" s="37" t="str">
        <f>IF(E10="","",IF(②選手情報入力!H18="","",0))</f>
        <v/>
      </c>
      <c r="R10" t="str">
        <f>IF(E10="","",IF(②選手情報入力!H18="","",IF(I10=1,VLOOKUP(②選手情報入力!H18,種目情報!$A$4:$C$21,3,FALSE),VLOOKUP(②選手情報入力!H18,種目情報!$E$4:$G$20,3,FALSE))))</f>
        <v/>
      </c>
      <c r="S10" t="str">
        <f>IF(E10="","",IF(②選手情報入力!J18="","",IF(I10=1,VLOOKUP(②選手情報入力!J18,種目情報!$A$4:$B$21,2,FALSE),VLOOKUP(②選手情報入力!J18,種目情報!$E$4:$F$20,2,FALSE))))</f>
        <v/>
      </c>
      <c r="T10" t="str">
        <f>IF(E10="","",IF(②選手情報入力!K18="","",②選手情報入力!K18))</f>
        <v/>
      </c>
      <c r="U10" s="37" t="str">
        <f>IF(E10="","",IF(②選手情報入力!J18="","",0))</f>
        <v/>
      </c>
      <c r="V10" t="str">
        <f>IF(E10="","",IF(②選手情報入力!J18="","",IF(I10=1,VLOOKUP(②選手情報入力!J18,種目情報!$A$4:$C$21,3,FALSE),VLOOKUP(②選手情報入力!J18,種目情報!$E$4:$G$20,3,FALSE))))</f>
        <v/>
      </c>
      <c r="W10" t="str">
        <f>IF(E10="","",IF(②選手情報入力!L18="","",IF(I10=1,VLOOKUP(②選手情報入力!L18,種目情報!$A$4:$B$21,2,FALSE),VLOOKUP(②選手情報入力!L18,種目情報!$E$4:$F$20,2,FALSE))))</f>
        <v/>
      </c>
      <c r="X10" t="str">
        <f>IF(E10="","",IF(②選手情報入力!M18="","",②選手情報入力!M18))</f>
        <v/>
      </c>
      <c r="Y10" s="37" t="str">
        <f>IF(E10="","",IF(②選手情報入力!L18="","",0))</f>
        <v/>
      </c>
      <c r="Z10" t="str">
        <f>IF(E10="","",IF(②選手情報入力!L18="","",IF(I10=1,VLOOKUP(②選手情報入力!L18,種目情報!$A$4:$C$21,3,FALSE),VLOOKUP(②選手情報入力!L18,種目情報!$E$4:$G$20,3,FALSE))))</f>
        <v/>
      </c>
      <c r="AA10" t="str">
        <f>IF(E10="","",IF(②選手情報入力!N18="","",IF(I10=1,種目情報!$J$4,種目情報!$J$6)))</f>
        <v/>
      </c>
      <c r="AB10" t="str">
        <f>IF(E10="","",IF(②選手情報入力!N18="","",IF(I10=1,IF(②選手情報入力!$N$5="","",②選手情報入力!$N$5),IF(②選手情報入力!$N$6="","",②選手情報入力!$N$6))))</f>
        <v/>
      </c>
      <c r="AC10" t="str">
        <f>IF(E10="","",IF(②選手情報入力!N18="","",0))</f>
        <v/>
      </c>
      <c r="AD10" t="str">
        <f>IF(E10="","",IF(②選手情報入力!N18="","",2))</f>
        <v/>
      </c>
      <c r="AE10" t="str">
        <f>IF(E10="","",IF(②選手情報入力!O18="","",IF(I10=1,種目情報!$J$5,種目情報!$J$7)))</f>
        <v/>
      </c>
      <c r="AF10" t="str">
        <f>IF(E10="","",IF(②選手情報入力!O18="","",IF(I10=1,IF(②選手情報入力!$O$5="","",②選手情報入力!$O$5),IF(②選手情報入力!$O$6="","",②選手情報入力!$O$6))))</f>
        <v/>
      </c>
      <c r="AG10" t="str">
        <f>IF(E10="","",IF(②選手情報入力!O18="","",0))</f>
        <v/>
      </c>
      <c r="AH10" t="str">
        <f>IF(E10="","",IF(②選手情報入力!O18="","",2))</f>
        <v/>
      </c>
    </row>
    <row r="11" spans="1:34">
      <c r="A11" t="str">
        <f>IF(E11="","",I11*1000000+①学校情報入力!$D$3*1000+②選手情報入力!A19)</f>
        <v/>
      </c>
      <c r="B11" t="str">
        <f>IF(E11="","",①学校情報入力!$D$3)</f>
        <v/>
      </c>
      <c r="E11" t="str">
        <f>IF(②選手情報入力!B19="","",②選手情報入力!B19)</f>
        <v/>
      </c>
      <c r="F11" t="str">
        <f>IF(E11="","",②選手情報入力!C19)</f>
        <v/>
      </c>
      <c r="G11" t="str">
        <f>IF(E11="","",②選手情報入力!D19)</f>
        <v/>
      </c>
      <c r="H11" t="str">
        <f t="shared" si="0"/>
        <v/>
      </c>
      <c r="I11" t="str">
        <f>IF(E11="","",IF(②選手情報入力!F19="男",1,2))</f>
        <v/>
      </c>
      <c r="J11" t="str">
        <f>IF(E11="","",IF(②選手情報入力!G19="","",②選手情報入力!G19))</f>
        <v/>
      </c>
      <c r="L11" t="str">
        <f t="shared" si="1"/>
        <v/>
      </c>
      <c r="M11" t="str">
        <f t="shared" si="2"/>
        <v/>
      </c>
      <c r="O11" t="str">
        <f>IF(E11="","",IF(②選手情報入力!H19="","",IF(I11=1,VLOOKUP(②選手情報入力!H19,種目情報!$A$4:$B$21,2,FALSE),VLOOKUP(②選手情報入力!H19,種目情報!$E$4:$F$20,2,FALSE))))</f>
        <v/>
      </c>
      <c r="P11" t="str">
        <f>IF(E11="","",IF(②選手情報入力!I19="","",②選手情報入力!I19))</f>
        <v/>
      </c>
      <c r="Q11" s="37" t="str">
        <f>IF(E11="","",IF(②選手情報入力!H19="","",0))</f>
        <v/>
      </c>
      <c r="R11" t="str">
        <f>IF(E11="","",IF(②選手情報入力!H19="","",IF(I11=1,VLOOKUP(②選手情報入力!H19,種目情報!$A$4:$C$21,3,FALSE),VLOOKUP(②選手情報入力!H19,種目情報!$E$4:$G$20,3,FALSE))))</f>
        <v/>
      </c>
      <c r="S11" t="str">
        <f>IF(E11="","",IF(②選手情報入力!J19="","",IF(I11=1,VLOOKUP(②選手情報入力!J19,種目情報!$A$4:$B$21,2,FALSE),VLOOKUP(②選手情報入力!J19,種目情報!$E$4:$F$20,2,FALSE))))</f>
        <v/>
      </c>
      <c r="T11" t="str">
        <f>IF(E11="","",IF(②選手情報入力!K19="","",②選手情報入力!K19))</f>
        <v/>
      </c>
      <c r="U11" s="37" t="str">
        <f>IF(E11="","",IF(②選手情報入力!J19="","",0))</f>
        <v/>
      </c>
      <c r="V11" t="str">
        <f>IF(E11="","",IF(②選手情報入力!J19="","",IF(I11=1,VLOOKUP(②選手情報入力!J19,種目情報!$A$4:$C$21,3,FALSE),VLOOKUP(②選手情報入力!J19,種目情報!$E$4:$G$20,3,FALSE))))</f>
        <v/>
      </c>
      <c r="W11" t="str">
        <f>IF(E11="","",IF(②選手情報入力!L19="","",IF(I11=1,VLOOKUP(②選手情報入力!L19,種目情報!$A$4:$B$21,2,FALSE),VLOOKUP(②選手情報入力!L19,種目情報!$E$4:$F$20,2,FALSE))))</f>
        <v/>
      </c>
      <c r="X11" t="str">
        <f>IF(E11="","",IF(②選手情報入力!M19="","",②選手情報入力!M19))</f>
        <v/>
      </c>
      <c r="Y11" s="37" t="str">
        <f>IF(E11="","",IF(②選手情報入力!L19="","",0))</f>
        <v/>
      </c>
      <c r="Z11" t="str">
        <f>IF(E11="","",IF(②選手情報入力!L19="","",IF(I11=1,VLOOKUP(②選手情報入力!L19,種目情報!$A$4:$C$21,3,FALSE),VLOOKUP(②選手情報入力!L19,種目情報!$E$4:$G$20,3,FALSE))))</f>
        <v/>
      </c>
      <c r="AA11" t="str">
        <f>IF(E11="","",IF(②選手情報入力!N19="","",IF(I11=1,種目情報!$J$4,種目情報!$J$6)))</f>
        <v/>
      </c>
      <c r="AB11" t="str">
        <f>IF(E11="","",IF(②選手情報入力!N19="","",IF(I11=1,IF(②選手情報入力!$N$5="","",②選手情報入力!$N$5),IF(②選手情報入力!$N$6="","",②選手情報入力!$N$6))))</f>
        <v/>
      </c>
      <c r="AC11" t="str">
        <f>IF(E11="","",IF(②選手情報入力!N19="","",0))</f>
        <v/>
      </c>
      <c r="AD11" t="str">
        <f>IF(E11="","",IF(②選手情報入力!N19="","",2))</f>
        <v/>
      </c>
      <c r="AE11" t="str">
        <f>IF(E11="","",IF(②選手情報入力!O19="","",IF(I11=1,種目情報!$J$5,種目情報!$J$7)))</f>
        <v/>
      </c>
      <c r="AF11" t="str">
        <f>IF(E11="","",IF(②選手情報入力!O19="","",IF(I11=1,IF(②選手情報入力!$O$5="","",②選手情報入力!$O$5),IF(②選手情報入力!$O$6="","",②選手情報入力!$O$6))))</f>
        <v/>
      </c>
      <c r="AG11" t="str">
        <f>IF(E11="","",IF(②選手情報入力!O19="","",0))</f>
        <v/>
      </c>
      <c r="AH11" t="str">
        <f>IF(E11="","",IF(②選手情報入力!O19="","",2))</f>
        <v/>
      </c>
    </row>
    <row r="12" spans="1:34">
      <c r="A12" t="str">
        <f>IF(E12="","",I12*1000000+①学校情報入力!$D$3*1000+②選手情報入力!A20)</f>
        <v/>
      </c>
      <c r="B12" t="str">
        <f>IF(E12="","",①学校情報入力!$D$3)</f>
        <v/>
      </c>
      <c r="E12" t="str">
        <f>IF(②選手情報入力!B20="","",②選手情報入力!B20)</f>
        <v/>
      </c>
      <c r="F12" t="str">
        <f>IF(E12="","",②選手情報入力!C20)</f>
        <v/>
      </c>
      <c r="G12" t="str">
        <f>IF(E12="","",②選手情報入力!D20)</f>
        <v/>
      </c>
      <c r="H12" t="str">
        <f t="shared" si="0"/>
        <v/>
      </c>
      <c r="I12" t="str">
        <f>IF(E12="","",IF(②選手情報入力!F20="男",1,2))</f>
        <v/>
      </c>
      <c r="J12" t="str">
        <f>IF(E12="","",IF(②選手情報入力!G20="","",②選手情報入力!G20))</f>
        <v/>
      </c>
      <c r="L12" t="str">
        <f t="shared" si="1"/>
        <v/>
      </c>
      <c r="M12" t="str">
        <f t="shared" si="2"/>
        <v/>
      </c>
      <c r="O12" t="str">
        <f>IF(E12="","",IF(②選手情報入力!H20="","",IF(I12=1,VLOOKUP(②選手情報入力!H20,種目情報!$A$4:$B$21,2,FALSE),VLOOKUP(②選手情報入力!H20,種目情報!$E$4:$F$20,2,FALSE))))</f>
        <v/>
      </c>
      <c r="P12" t="str">
        <f>IF(E12="","",IF(②選手情報入力!I20="","",②選手情報入力!I20))</f>
        <v/>
      </c>
      <c r="Q12" s="37" t="str">
        <f>IF(E12="","",IF(②選手情報入力!H20="","",0))</f>
        <v/>
      </c>
      <c r="R12" t="str">
        <f>IF(E12="","",IF(②選手情報入力!H20="","",IF(I12=1,VLOOKUP(②選手情報入力!H20,種目情報!$A$4:$C$21,3,FALSE),VLOOKUP(②選手情報入力!H20,種目情報!$E$4:$G$20,3,FALSE))))</f>
        <v/>
      </c>
      <c r="S12" t="str">
        <f>IF(E12="","",IF(②選手情報入力!J20="","",IF(I12=1,VLOOKUP(②選手情報入力!J20,種目情報!$A$4:$B$21,2,FALSE),VLOOKUP(②選手情報入力!J20,種目情報!$E$4:$F$20,2,FALSE))))</f>
        <v/>
      </c>
      <c r="T12" t="str">
        <f>IF(E12="","",IF(②選手情報入力!K20="","",②選手情報入力!K20))</f>
        <v/>
      </c>
      <c r="U12" s="37" t="str">
        <f>IF(E12="","",IF(②選手情報入力!J20="","",0))</f>
        <v/>
      </c>
      <c r="V12" t="str">
        <f>IF(E12="","",IF(②選手情報入力!J20="","",IF(I12=1,VLOOKUP(②選手情報入力!J20,種目情報!$A$4:$C$21,3,FALSE),VLOOKUP(②選手情報入力!J20,種目情報!$E$4:$G$20,3,FALSE))))</f>
        <v/>
      </c>
      <c r="W12" t="str">
        <f>IF(E12="","",IF(②選手情報入力!L20="","",IF(I12=1,VLOOKUP(②選手情報入力!L20,種目情報!$A$4:$B$21,2,FALSE),VLOOKUP(②選手情報入力!L20,種目情報!$E$4:$F$20,2,FALSE))))</f>
        <v/>
      </c>
      <c r="X12" t="str">
        <f>IF(E12="","",IF(②選手情報入力!M20="","",②選手情報入力!M20))</f>
        <v/>
      </c>
      <c r="Y12" s="37" t="str">
        <f>IF(E12="","",IF(②選手情報入力!L20="","",0))</f>
        <v/>
      </c>
      <c r="Z12" t="str">
        <f>IF(E12="","",IF(②選手情報入力!L20="","",IF(I12=1,VLOOKUP(②選手情報入力!L20,種目情報!$A$4:$C$21,3,FALSE),VLOOKUP(②選手情報入力!L20,種目情報!$E$4:$G$20,3,FALSE))))</f>
        <v/>
      </c>
      <c r="AA12" t="str">
        <f>IF(E12="","",IF(②選手情報入力!N20="","",IF(I12=1,種目情報!$J$4,種目情報!$J$6)))</f>
        <v/>
      </c>
      <c r="AB12" t="str">
        <f>IF(E12="","",IF(②選手情報入力!N20="","",IF(I12=1,IF(②選手情報入力!$N$5="","",②選手情報入力!$N$5),IF(②選手情報入力!$N$6="","",②選手情報入力!$N$6))))</f>
        <v/>
      </c>
      <c r="AC12" t="str">
        <f>IF(E12="","",IF(②選手情報入力!N20="","",0))</f>
        <v/>
      </c>
      <c r="AD12" t="str">
        <f>IF(E12="","",IF(②選手情報入力!N20="","",2))</f>
        <v/>
      </c>
      <c r="AE12" t="str">
        <f>IF(E12="","",IF(②選手情報入力!O20="","",IF(I12=1,種目情報!$J$5,種目情報!$J$7)))</f>
        <v/>
      </c>
      <c r="AF12" t="str">
        <f>IF(E12="","",IF(②選手情報入力!O20="","",IF(I12=1,IF(②選手情報入力!$O$5="","",②選手情報入力!$O$5),IF(②選手情報入力!$O$6="","",②選手情報入力!$O$6))))</f>
        <v/>
      </c>
      <c r="AG12" t="str">
        <f>IF(E12="","",IF(②選手情報入力!O20="","",0))</f>
        <v/>
      </c>
      <c r="AH12" t="str">
        <f>IF(E12="","",IF(②選手情報入力!O20="","",2))</f>
        <v/>
      </c>
    </row>
    <row r="13" spans="1:34">
      <c r="A13" t="str">
        <f>IF(E13="","",I13*1000000+①学校情報入力!$D$3*1000+②選手情報入力!A21)</f>
        <v/>
      </c>
      <c r="B13" t="str">
        <f>IF(E13="","",①学校情報入力!$D$3)</f>
        <v/>
      </c>
      <c r="E13" t="str">
        <f>IF(②選手情報入力!B21="","",②選手情報入力!B21)</f>
        <v/>
      </c>
      <c r="F13" t="str">
        <f>IF(E13="","",②選手情報入力!C21)</f>
        <v/>
      </c>
      <c r="G13" t="str">
        <f>IF(E13="","",②選手情報入力!D21)</f>
        <v/>
      </c>
      <c r="H13" t="str">
        <f t="shared" si="0"/>
        <v/>
      </c>
      <c r="I13" t="str">
        <f>IF(E13="","",IF(②選手情報入力!F21="男",1,2))</f>
        <v/>
      </c>
      <c r="J13" t="str">
        <f>IF(E13="","",IF(②選手情報入力!G21="","",②選手情報入力!G21))</f>
        <v/>
      </c>
      <c r="L13" t="str">
        <f t="shared" si="1"/>
        <v/>
      </c>
      <c r="M13" t="str">
        <f t="shared" si="2"/>
        <v/>
      </c>
      <c r="O13" t="str">
        <f>IF(E13="","",IF(②選手情報入力!H21="","",IF(I13=1,VLOOKUP(②選手情報入力!H21,種目情報!$A$4:$B$21,2,FALSE),VLOOKUP(②選手情報入力!H21,種目情報!$E$4:$F$20,2,FALSE))))</f>
        <v/>
      </c>
      <c r="P13" t="str">
        <f>IF(E13="","",IF(②選手情報入力!I21="","",②選手情報入力!I21))</f>
        <v/>
      </c>
      <c r="Q13" s="37" t="str">
        <f>IF(E13="","",IF(②選手情報入力!H21="","",0))</f>
        <v/>
      </c>
      <c r="R13" t="str">
        <f>IF(E13="","",IF(②選手情報入力!H21="","",IF(I13=1,VLOOKUP(②選手情報入力!H21,種目情報!$A$4:$C$21,3,FALSE),VLOOKUP(②選手情報入力!H21,種目情報!$E$4:$G$20,3,FALSE))))</f>
        <v/>
      </c>
      <c r="S13" t="str">
        <f>IF(E13="","",IF(②選手情報入力!J21="","",IF(I13=1,VLOOKUP(②選手情報入力!J21,種目情報!$A$4:$B$21,2,FALSE),VLOOKUP(②選手情報入力!J21,種目情報!$E$4:$F$20,2,FALSE))))</f>
        <v/>
      </c>
      <c r="T13" t="str">
        <f>IF(E13="","",IF(②選手情報入力!K21="","",②選手情報入力!K21))</f>
        <v/>
      </c>
      <c r="U13" s="37" t="str">
        <f>IF(E13="","",IF(②選手情報入力!J21="","",0))</f>
        <v/>
      </c>
      <c r="V13" t="str">
        <f>IF(E13="","",IF(②選手情報入力!J21="","",IF(I13=1,VLOOKUP(②選手情報入力!J21,種目情報!$A$4:$C$21,3,FALSE),VLOOKUP(②選手情報入力!J21,種目情報!$E$4:$G$20,3,FALSE))))</f>
        <v/>
      </c>
      <c r="W13" t="str">
        <f>IF(E13="","",IF(②選手情報入力!L21="","",IF(I13=1,VLOOKUP(②選手情報入力!L21,種目情報!$A$4:$B$21,2,FALSE),VLOOKUP(②選手情報入力!L21,種目情報!$E$4:$F$20,2,FALSE))))</f>
        <v/>
      </c>
      <c r="X13" t="str">
        <f>IF(E13="","",IF(②選手情報入力!M21="","",②選手情報入力!M21))</f>
        <v/>
      </c>
      <c r="Y13" s="37" t="str">
        <f>IF(E13="","",IF(②選手情報入力!L21="","",0))</f>
        <v/>
      </c>
      <c r="Z13" t="str">
        <f>IF(E13="","",IF(②選手情報入力!L21="","",IF(I13=1,VLOOKUP(②選手情報入力!L21,種目情報!$A$4:$C$21,3,FALSE),VLOOKUP(②選手情報入力!L21,種目情報!$E$4:$G$20,3,FALSE))))</f>
        <v/>
      </c>
      <c r="AA13" t="str">
        <f>IF(E13="","",IF(②選手情報入力!N21="","",IF(I13=1,種目情報!$J$4,種目情報!$J$6)))</f>
        <v/>
      </c>
      <c r="AB13" t="str">
        <f>IF(E13="","",IF(②選手情報入力!N21="","",IF(I13=1,IF(②選手情報入力!$N$5="","",②選手情報入力!$N$5),IF(②選手情報入力!$N$6="","",②選手情報入力!$N$6))))</f>
        <v/>
      </c>
      <c r="AC13" t="str">
        <f>IF(E13="","",IF(②選手情報入力!N21="","",0))</f>
        <v/>
      </c>
      <c r="AD13" t="str">
        <f>IF(E13="","",IF(②選手情報入力!N21="","",2))</f>
        <v/>
      </c>
      <c r="AE13" t="str">
        <f>IF(E13="","",IF(②選手情報入力!O21="","",IF(I13=1,種目情報!$J$5,種目情報!$J$7)))</f>
        <v/>
      </c>
      <c r="AF13" t="str">
        <f>IF(E13="","",IF(②選手情報入力!O21="","",IF(I13=1,IF(②選手情報入力!$O$5="","",②選手情報入力!$O$5),IF(②選手情報入力!$O$6="","",②選手情報入力!$O$6))))</f>
        <v/>
      </c>
      <c r="AG13" t="str">
        <f>IF(E13="","",IF(②選手情報入力!O21="","",0))</f>
        <v/>
      </c>
      <c r="AH13" t="str">
        <f>IF(E13="","",IF(②選手情報入力!O21="","",2))</f>
        <v/>
      </c>
    </row>
    <row r="14" spans="1:34">
      <c r="A14" t="str">
        <f>IF(E14="","",I14*1000000+①学校情報入力!$D$3*1000+②選手情報入力!A22)</f>
        <v/>
      </c>
      <c r="B14" t="str">
        <f>IF(E14="","",①学校情報入力!$D$3)</f>
        <v/>
      </c>
      <c r="E14" t="str">
        <f>IF(②選手情報入力!B22="","",②選手情報入力!B22)</f>
        <v/>
      </c>
      <c r="F14" t="str">
        <f>IF(E14="","",②選手情報入力!C22)</f>
        <v/>
      </c>
      <c r="G14" t="str">
        <f>IF(E14="","",②選手情報入力!D22)</f>
        <v/>
      </c>
      <c r="H14" t="str">
        <f t="shared" si="0"/>
        <v/>
      </c>
      <c r="I14" t="str">
        <f>IF(E14="","",IF(②選手情報入力!F22="男",1,2))</f>
        <v/>
      </c>
      <c r="J14" t="str">
        <f>IF(E14="","",IF(②選手情報入力!G22="","",②選手情報入力!G22))</f>
        <v/>
      </c>
      <c r="L14" t="str">
        <f t="shared" si="1"/>
        <v/>
      </c>
      <c r="M14" t="str">
        <f t="shared" si="2"/>
        <v/>
      </c>
      <c r="O14" t="str">
        <f>IF(E14="","",IF(②選手情報入力!H22="","",IF(I14=1,VLOOKUP(②選手情報入力!H22,種目情報!$A$4:$B$21,2,FALSE),VLOOKUP(②選手情報入力!H22,種目情報!$E$4:$F$20,2,FALSE))))</f>
        <v/>
      </c>
      <c r="P14" t="str">
        <f>IF(E14="","",IF(②選手情報入力!I22="","",②選手情報入力!I22))</f>
        <v/>
      </c>
      <c r="Q14" s="37" t="str">
        <f>IF(E14="","",IF(②選手情報入力!H22="","",0))</f>
        <v/>
      </c>
      <c r="R14" t="str">
        <f>IF(E14="","",IF(②選手情報入力!H22="","",IF(I14=1,VLOOKUP(②選手情報入力!H22,種目情報!$A$4:$C$21,3,FALSE),VLOOKUP(②選手情報入力!H22,種目情報!$E$4:$G$20,3,FALSE))))</f>
        <v/>
      </c>
      <c r="S14" t="str">
        <f>IF(E14="","",IF(②選手情報入力!J22="","",IF(I14=1,VLOOKUP(②選手情報入力!J22,種目情報!$A$4:$B$21,2,FALSE),VLOOKUP(②選手情報入力!J22,種目情報!$E$4:$F$20,2,FALSE))))</f>
        <v/>
      </c>
      <c r="T14" t="str">
        <f>IF(E14="","",IF(②選手情報入力!K22="","",②選手情報入力!K22))</f>
        <v/>
      </c>
      <c r="U14" s="37" t="str">
        <f>IF(E14="","",IF(②選手情報入力!J22="","",0))</f>
        <v/>
      </c>
      <c r="V14" t="str">
        <f>IF(E14="","",IF(②選手情報入力!J22="","",IF(I14=1,VLOOKUP(②選手情報入力!J22,種目情報!$A$4:$C$21,3,FALSE),VLOOKUP(②選手情報入力!J22,種目情報!$E$4:$G$20,3,FALSE))))</f>
        <v/>
      </c>
      <c r="W14" t="str">
        <f>IF(E14="","",IF(②選手情報入力!L22="","",IF(I14=1,VLOOKUP(②選手情報入力!L22,種目情報!$A$4:$B$21,2,FALSE),VLOOKUP(②選手情報入力!L22,種目情報!$E$4:$F$20,2,FALSE))))</f>
        <v/>
      </c>
      <c r="X14" t="str">
        <f>IF(E14="","",IF(②選手情報入力!M22="","",②選手情報入力!M22))</f>
        <v/>
      </c>
      <c r="Y14" s="37" t="str">
        <f>IF(E14="","",IF(②選手情報入力!L22="","",0))</f>
        <v/>
      </c>
      <c r="Z14" t="str">
        <f>IF(E14="","",IF(②選手情報入力!L22="","",IF(I14=1,VLOOKUP(②選手情報入力!L22,種目情報!$A$4:$C$21,3,FALSE),VLOOKUP(②選手情報入力!L22,種目情報!$E$4:$G$20,3,FALSE))))</f>
        <v/>
      </c>
      <c r="AA14" t="str">
        <f>IF(E14="","",IF(②選手情報入力!N22="","",IF(I14=1,種目情報!$J$4,種目情報!$J$6)))</f>
        <v/>
      </c>
      <c r="AB14" t="str">
        <f>IF(E14="","",IF(②選手情報入力!N22="","",IF(I14=1,IF(②選手情報入力!$N$5="","",②選手情報入力!$N$5),IF(②選手情報入力!$N$6="","",②選手情報入力!$N$6))))</f>
        <v/>
      </c>
      <c r="AC14" t="str">
        <f>IF(E14="","",IF(②選手情報入力!N22="","",0))</f>
        <v/>
      </c>
      <c r="AD14" t="str">
        <f>IF(E14="","",IF(②選手情報入力!N22="","",2))</f>
        <v/>
      </c>
      <c r="AE14" t="str">
        <f>IF(E14="","",IF(②選手情報入力!O22="","",IF(I14=1,種目情報!$J$5,種目情報!$J$7)))</f>
        <v/>
      </c>
      <c r="AF14" t="str">
        <f>IF(E14="","",IF(②選手情報入力!O22="","",IF(I14=1,IF(②選手情報入力!$O$5="","",②選手情報入力!$O$5),IF(②選手情報入力!$O$6="","",②選手情報入力!$O$6))))</f>
        <v/>
      </c>
      <c r="AG14" t="str">
        <f>IF(E14="","",IF(②選手情報入力!O22="","",0))</f>
        <v/>
      </c>
      <c r="AH14" t="str">
        <f>IF(E14="","",IF(②選手情報入力!O22="","",2))</f>
        <v/>
      </c>
    </row>
    <row r="15" spans="1:34">
      <c r="A15" t="str">
        <f>IF(E15="","",I15*1000000+①学校情報入力!$D$3*1000+②選手情報入力!A23)</f>
        <v/>
      </c>
      <c r="B15" t="str">
        <f>IF(E15="","",①学校情報入力!$D$3)</f>
        <v/>
      </c>
      <c r="E15" t="str">
        <f>IF(②選手情報入力!B23="","",②選手情報入力!B23)</f>
        <v/>
      </c>
      <c r="F15" t="str">
        <f>IF(E15="","",②選手情報入力!C23)</f>
        <v/>
      </c>
      <c r="G15" t="str">
        <f>IF(E15="","",②選手情報入力!D23)</f>
        <v/>
      </c>
      <c r="H15" t="str">
        <f t="shared" si="0"/>
        <v/>
      </c>
      <c r="I15" t="str">
        <f>IF(E15="","",IF(②選手情報入力!F23="男",1,2))</f>
        <v/>
      </c>
      <c r="J15" t="str">
        <f>IF(E15="","",IF(②選手情報入力!G23="","",②選手情報入力!G23))</f>
        <v/>
      </c>
      <c r="L15" t="str">
        <f t="shared" si="1"/>
        <v/>
      </c>
      <c r="M15" t="str">
        <f t="shared" si="2"/>
        <v/>
      </c>
      <c r="O15" t="str">
        <f>IF(E15="","",IF(②選手情報入力!H23="","",IF(I15=1,VLOOKUP(②選手情報入力!H23,種目情報!$A$4:$B$21,2,FALSE),VLOOKUP(②選手情報入力!H23,種目情報!$E$4:$F$20,2,FALSE))))</f>
        <v/>
      </c>
      <c r="P15" t="str">
        <f>IF(E15="","",IF(②選手情報入力!I23="","",②選手情報入力!I23))</f>
        <v/>
      </c>
      <c r="Q15" s="37" t="str">
        <f>IF(E15="","",IF(②選手情報入力!H23="","",0))</f>
        <v/>
      </c>
      <c r="R15" t="str">
        <f>IF(E15="","",IF(②選手情報入力!H23="","",IF(I15=1,VLOOKUP(②選手情報入力!H23,種目情報!$A$4:$C$21,3,FALSE),VLOOKUP(②選手情報入力!H23,種目情報!$E$4:$G$20,3,FALSE))))</f>
        <v/>
      </c>
      <c r="S15" t="str">
        <f>IF(E15="","",IF(②選手情報入力!J23="","",IF(I15=1,VLOOKUP(②選手情報入力!J23,種目情報!$A$4:$B$21,2,FALSE),VLOOKUP(②選手情報入力!J23,種目情報!$E$4:$F$20,2,FALSE))))</f>
        <v/>
      </c>
      <c r="T15" t="str">
        <f>IF(E15="","",IF(②選手情報入力!K23="","",②選手情報入力!K23))</f>
        <v/>
      </c>
      <c r="U15" s="37" t="str">
        <f>IF(E15="","",IF(②選手情報入力!J23="","",0))</f>
        <v/>
      </c>
      <c r="V15" t="str">
        <f>IF(E15="","",IF(②選手情報入力!J23="","",IF(I15=1,VLOOKUP(②選手情報入力!J23,種目情報!$A$4:$C$21,3,FALSE),VLOOKUP(②選手情報入力!J23,種目情報!$E$4:$G$20,3,FALSE))))</f>
        <v/>
      </c>
      <c r="W15" t="str">
        <f>IF(E15="","",IF(②選手情報入力!L23="","",IF(I15=1,VLOOKUP(②選手情報入力!L23,種目情報!$A$4:$B$21,2,FALSE),VLOOKUP(②選手情報入力!L23,種目情報!$E$4:$F$20,2,FALSE))))</f>
        <v/>
      </c>
      <c r="X15" t="str">
        <f>IF(E15="","",IF(②選手情報入力!M23="","",②選手情報入力!M23))</f>
        <v/>
      </c>
      <c r="Y15" s="37" t="str">
        <f>IF(E15="","",IF(②選手情報入力!L23="","",0))</f>
        <v/>
      </c>
      <c r="Z15" t="str">
        <f>IF(E15="","",IF(②選手情報入力!L23="","",IF(I15=1,VLOOKUP(②選手情報入力!L23,種目情報!$A$4:$C$21,3,FALSE),VLOOKUP(②選手情報入力!L23,種目情報!$E$4:$G$20,3,FALSE))))</f>
        <v/>
      </c>
      <c r="AA15" t="str">
        <f>IF(E15="","",IF(②選手情報入力!N23="","",IF(I15=1,種目情報!$J$4,種目情報!$J$6)))</f>
        <v/>
      </c>
      <c r="AB15" t="str">
        <f>IF(E15="","",IF(②選手情報入力!N23="","",IF(I15=1,IF(②選手情報入力!$N$5="","",②選手情報入力!$N$5),IF(②選手情報入力!$N$6="","",②選手情報入力!$N$6))))</f>
        <v/>
      </c>
      <c r="AC15" t="str">
        <f>IF(E15="","",IF(②選手情報入力!N23="","",0))</f>
        <v/>
      </c>
      <c r="AD15" t="str">
        <f>IF(E15="","",IF(②選手情報入力!N23="","",2))</f>
        <v/>
      </c>
      <c r="AE15" t="str">
        <f>IF(E15="","",IF(②選手情報入力!O23="","",IF(I15=1,種目情報!$J$5,種目情報!$J$7)))</f>
        <v/>
      </c>
      <c r="AF15" t="str">
        <f>IF(E15="","",IF(②選手情報入力!O23="","",IF(I15=1,IF(②選手情報入力!$O$5="","",②選手情報入力!$O$5),IF(②選手情報入力!$O$6="","",②選手情報入力!$O$6))))</f>
        <v/>
      </c>
      <c r="AG15" t="str">
        <f>IF(E15="","",IF(②選手情報入力!O23="","",0))</f>
        <v/>
      </c>
      <c r="AH15" t="str">
        <f>IF(E15="","",IF(②選手情報入力!O23="","",2))</f>
        <v/>
      </c>
    </row>
    <row r="16" spans="1:34">
      <c r="A16" t="str">
        <f>IF(E16="","",I16*1000000+①学校情報入力!$D$3*1000+②選手情報入力!A24)</f>
        <v/>
      </c>
      <c r="B16" t="str">
        <f>IF(E16="","",①学校情報入力!$D$3)</f>
        <v/>
      </c>
      <c r="E16" t="str">
        <f>IF(②選手情報入力!B24="","",②選手情報入力!B24)</f>
        <v/>
      </c>
      <c r="F16" t="str">
        <f>IF(E16="","",②選手情報入力!C24)</f>
        <v/>
      </c>
      <c r="G16" t="str">
        <f>IF(E16="","",②選手情報入力!D24)</f>
        <v/>
      </c>
      <c r="H16" t="str">
        <f t="shared" si="0"/>
        <v/>
      </c>
      <c r="I16" t="str">
        <f>IF(E16="","",IF(②選手情報入力!F24="男",1,2))</f>
        <v/>
      </c>
      <c r="J16" t="str">
        <f>IF(E16="","",IF(②選手情報入力!G24="","",②選手情報入力!G24))</f>
        <v/>
      </c>
      <c r="L16" t="str">
        <f t="shared" si="1"/>
        <v/>
      </c>
      <c r="M16" t="str">
        <f t="shared" si="2"/>
        <v/>
      </c>
      <c r="O16" t="str">
        <f>IF(E16="","",IF(②選手情報入力!H24="","",IF(I16=1,VLOOKUP(②選手情報入力!H24,種目情報!$A$4:$B$21,2,FALSE),VLOOKUP(②選手情報入力!H24,種目情報!$E$4:$F$20,2,FALSE))))</f>
        <v/>
      </c>
      <c r="P16" t="str">
        <f>IF(E16="","",IF(②選手情報入力!I24="","",②選手情報入力!I24))</f>
        <v/>
      </c>
      <c r="Q16" s="37" t="str">
        <f>IF(E16="","",IF(②選手情報入力!H24="","",0))</f>
        <v/>
      </c>
      <c r="R16" t="str">
        <f>IF(E16="","",IF(②選手情報入力!H24="","",IF(I16=1,VLOOKUP(②選手情報入力!H24,種目情報!$A$4:$C$21,3,FALSE),VLOOKUP(②選手情報入力!H24,種目情報!$E$4:$G$20,3,FALSE))))</f>
        <v/>
      </c>
      <c r="S16" t="str">
        <f>IF(E16="","",IF(②選手情報入力!J24="","",IF(I16=1,VLOOKUP(②選手情報入力!J24,種目情報!$A$4:$B$21,2,FALSE),VLOOKUP(②選手情報入力!J24,種目情報!$E$4:$F$20,2,FALSE))))</f>
        <v/>
      </c>
      <c r="T16" t="str">
        <f>IF(E16="","",IF(②選手情報入力!K24="","",②選手情報入力!K24))</f>
        <v/>
      </c>
      <c r="U16" s="37" t="str">
        <f>IF(E16="","",IF(②選手情報入力!J24="","",0))</f>
        <v/>
      </c>
      <c r="V16" t="str">
        <f>IF(E16="","",IF(②選手情報入力!J24="","",IF(I16=1,VLOOKUP(②選手情報入力!J24,種目情報!$A$4:$C$21,3,FALSE),VLOOKUP(②選手情報入力!J24,種目情報!$E$4:$G$20,3,FALSE))))</f>
        <v/>
      </c>
      <c r="W16" t="str">
        <f>IF(E16="","",IF(②選手情報入力!L24="","",IF(I16=1,VLOOKUP(②選手情報入力!L24,種目情報!$A$4:$B$21,2,FALSE),VLOOKUP(②選手情報入力!L24,種目情報!$E$4:$F$20,2,FALSE))))</f>
        <v/>
      </c>
      <c r="X16" t="str">
        <f>IF(E16="","",IF(②選手情報入力!M24="","",②選手情報入力!M24))</f>
        <v/>
      </c>
      <c r="Y16" s="37" t="str">
        <f>IF(E16="","",IF(②選手情報入力!L24="","",0))</f>
        <v/>
      </c>
      <c r="Z16" t="str">
        <f>IF(E16="","",IF(②選手情報入力!L24="","",IF(I16=1,VLOOKUP(②選手情報入力!L24,種目情報!$A$4:$C$21,3,FALSE),VLOOKUP(②選手情報入力!L24,種目情報!$E$4:$G$20,3,FALSE))))</f>
        <v/>
      </c>
      <c r="AA16" t="str">
        <f>IF(E16="","",IF(②選手情報入力!N24="","",IF(I16=1,種目情報!$J$4,種目情報!$J$6)))</f>
        <v/>
      </c>
      <c r="AB16" t="str">
        <f>IF(E16="","",IF(②選手情報入力!N24="","",IF(I16=1,IF(②選手情報入力!$N$5="","",②選手情報入力!$N$5),IF(②選手情報入力!$N$6="","",②選手情報入力!$N$6))))</f>
        <v/>
      </c>
      <c r="AC16" t="str">
        <f>IF(E16="","",IF(②選手情報入力!N24="","",0))</f>
        <v/>
      </c>
      <c r="AD16" t="str">
        <f>IF(E16="","",IF(②選手情報入力!N24="","",2))</f>
        <v/>
      </c>
      <c r="AE16" t="str">
        <f>IF(E16="","",IF(②選手情報入力!O24="","",IF(I16=1,種目情報!$J$5,種目情報!$J$7)))</f>
        <v/>
      </c>
      <c r="AF16" t="str">
        <f>IF(E16="","",IF(②選手情報入力!O24="","",IF(I16=1,IF(②選手情報入力!$O$5="","",②選手情報入力!$O$5),IF(②選手情報入力!$O$6="","",②選手情報入力!$O$6))))</f>
        <v/>
      </c>
      <c r="AG16" t="str">
        <f>IF(E16="","",IF(②選手情報入力!O24="","",0))</f>
        <v/>
      </c>
      <c r="AH16" t="str">
        <f>IF(E16="","",IF(②選手情報入力!O24="","",2))</f>
        <v/>
      </c>
    </row>
    <row r="17" spans="1:34">
      <c r="A17" t="str">
        <f>IF(E17="","",I17*1000000+①学校情報入力!$D$3*1000+②選手情報入力!A25)</f>
        <v/>
      </c>
      <c r="B17" t="str">
        <f>IF(E17="","",①学校情報入力!$D$3)</f>
        <v/>
      </c>
      <c r="E17" t="str">
        <f>IF(②選手情報入力!B25="","",②選手情報入力!B25)</f>
        <v/>
      </c>
      <c r="F17" t="str">
        <f>IF(E17="","",②選手情報入力!C25)</f>
        <v/>
      </c>
      <c r="G17" t="str">
        <f>IF(E17="","",②選手情報入力!D25)</f>
        <v/>
      </c>
      <c r="H17" t="str">
        <f t="shared" si="0"/>
        <v/>
      </c>
      <c r="I17" t="str">
        <f>IF(E17="","",IF(②選手情報入力!F25="男",1,2))</f>
        <v/>
      </c>
      <c r="J17" t="str">
        <f>IF(E17="","",IF(②選手情報入力!G25="","",②選手情報入力!G25))</f>
        <v/>
      </c>
      <c r="L17" t="str">
        <f t="shared" si="1"/>
        <v/>
      </c>
      <c r="M17" t="str">
        <f t="shared" si="2"/>
        <v/>
      </c>
      <c r="O17" t="str">
        <f>IF(E17="","",IF(②選手情報入力!H25="","",IF(I17=1,VLOOKUP(②選手情報入力!H25,種目情報!$A$4:$B$21,2,FALSE),VLOOKUP(②選手情報入力!H25,種目情報!$E$4:$F$20,2,FALSE))))</f>
        <v/>
      </c>
      <c r="P17" t="str">
        <f>IF(E17="","",IF(②選手情報入力!I25="","",②選手情報入力!I25))</f>
        <v/>
      </c>
      <c r="Q17" s="37" t="str">
        <f>IF(E17="","",IF(②選手情報入力!H25="","",0))</f>
        <v/>
      </c>
      <c r="R17" t="str">
        <f>IF(E17="","",IF(②選手情報入力!H25="","",IF(I17=1,VLOOKUP(②選手情報入力!H25,種目情報!$A$4:$C$21,3,FALSE),VLOOKUP(②選手情報入力!H25,種目情報!$E$4:$G$20,3,FALSE))))</f>
        <v/>
      </c>
      <c r="S17" t="str">
        <f>IF(E17="","",IF(②選手情報入力!J25="","",IF(I17=1,VLOOKUP(②選手情報入力!J25,種目情報!$A$4:$B$21,2,FALSE),VLOOKUP(②選手情報入力!J25,種目情報!$E$4:$F$20,2,FALSE))))</f>
        <v/>
      </c>
      <c r="T17" t="str">
        <f>IF(E17="","",IF(②選手情報入力!K25="","",②選手情報入力!K25))</f>
        <v/>
      </c>
      <c r="U17" s="37" t="str">
        <f>IF(E17="","",IF(②選手情報入力!J25="","",0))</f>
        <v/>
      </c>
      <c r="V17" t="str">
        <f>IF(E17="","",IF(②選手情報入力!J25="","",IF(I17=1,VLOOKUP(②選手情報入力!J25,種目情報!$A$4:$C$21,3,FALSE),VLOOKUP(②選手情報入力!J25,種目情報!$E$4:$G$20,3,FALSE))))</f>
        <v/>
      </c>
      <c r="W17" t="str">
        <f>IF(E17="","",IF(②選手情報入力!L25="","",IF(I17=1,VLOOKUP(②選手情報入力!L25,種目情報!$A$4:$B$21,2,FALSE),VLOOKUP(②選手情報入力!L25,種目情報!$E$4:$F$20,2,FALSE))))</f>
        <v/>
      </c>
      <c r="X17" t="str">
        <f>IF(E17="","",IF(②選手情報入力!M25="","",②選手情報入力!M25))</f>
        <v/>
      </c>
      <c r="Y17" s="37" t="str">
        <f>IF(E17="","",IF(②選手情報入力!L25="","",0))</f>
        <v/>
      </c>
      <c r="Z17" t="str">
        <f>IF(E17="","",IF(②選手情報入力!L25="","",IF(I17=1,VLOOKUP(②選手情報入力!L25,種目情報!$A$4:$C$21,3,FALSE),VLOOKUP(②選手情報入力!L25,種目情報!$E$4:$G$20,3,FALSE))))</f>
        <v/>
      </c>
      <c r="AA17" t="str">
        <f>IF(E17="","",IF(②選手情報入力!N25="","",IF(I17=1,種目情報!$J$4,種目情報!$J$6)))</f>
        <v/>
      </c>
      <c r="AB17" t="str">
        <f>IF(E17="","",IF(②選手情報入力!N25="","",IF(I17=1,IF(②選手情報入力!$N$5="","",②選手情報入力!$N$5),IF(②選手情報入力!$N$6="","",②選手情報入力!$N$6))))</f>
        <v/>
      </c>
      <c r="AC17" t="str">
        <f>IF(E17="","",IF(②選手情報入力!N25="","",0))</f>
        <v/>
      </c>
      <c r="AD17" t="str">
        <f>IF(E17="","",IF(②選手情報入力!N25="","",2))</f>
        <v/>
      </c>
      <c r="AE17" t="str">
        <f>IF(E17="","",IF(②選手情報入力!O25="","",IF(I17=1,種目情報!$J$5,種目情報!$J$7)))</f>
        <v/>
      </c>
      <c r="AF17" t="str">
        <f>IF(E17="","",IF(②選手情報入力!O25="","",IF(I17=1,IF(②選手情報入力!$O$5="","",②選手情報入力!$O$5),IF(②選手情報入力!$O$6="","",②選手情報入力!$O$6))))</f>
        <v/>
      </c>
      <c r="AG17" t="str">
        <f>IF(E17="","",IF(②選手情報入力!O25="","",0))</f>
        <v/>
      </c>
      <c r="AH17" t="str">
        <f>IF(E17="","",IF(②選手情報入力!O25="","",2))</f>
        <v/>
      </c>
    </row>
    <row r="18" spans="1:34">
      <c r="A18" t="str">
        <f>IF(E18="","",I18*1000000+①学校情報入力!$D$3*1000+②選手情報入力!A26)</f>
        <v/>
      </c>
      <c r="B18" t="str">
        <f>IF(E18="","",①学校情報入力!$D$3)</f>
        <v/>
      </c>
      <c r="E18" t="str">
        <f>IF(②選手情報入力!B26="","",②選手情報入力!B26)</f>
        <v/>
      </c>
      <c r="F18" t="str">
        <f>IF(E18="","",②選手情報入力!C26)</f>
        <v/>
      </c>
      <c r="G18" t="str">
        <f>IF(E18="","",②選手情報入力!D26)</f>
        <v/>
      </c>
      <c r="H18" t="str">
        <f t="shared" si="0"/>
        <v/>
      </c>
      <c r="I18" t="str">
        <f>IF(E18="","",IF(②選手情報入力!F26="男",1,2))</f>
        <v/>
      </c>
      <c r="J18" t="str">
        <f>IF(E18="","",IF(②選手情報入力!G26="","",②選手情報入力!G26))</f>
        <v/>
      </c>
      <c r="L18" t="str">
        <f t="shared" si="1"/>
        <v/>
      </c>
      <c r="M18" t="str">
        <f t="shared" si="2"/>
        <v/>
      </c>
      <c r="O18" t="str">
        <f>IF(E18="","",IF(②選手情報入力!H26="","",IF(I18=1,VLOOKUP(②選手情報入力!H26,種目情報!$A$4:$B$21,2,FALSE),VLOOKUP(②選手情報入力!H26,種目情報!$E$4:$F$20,2,FALSE))))</f>
        <v/>
      </c>
      <c r="P18" t="str">
        <f>IF(E18="","",IF(②選手情報入力!I26="","",②選手情報入力!I26))</f>
        <v/>
      </c>
      <c r="Q18" s="37" t="str">
        <f>IF(E18="","",IF(②選手情報入力!H26="","",0))</f>
        <v/>
      </c>
      <c r="R18" t="str">
        <f>IF(E18="","",IF(②選手情報入力!H26="","",IF(I18=1,VLOOKUP(②選手情報入力!H26,種目情報!$A$4:$C$21,3,FALSE),VLOOKUP(②選手情報入力!H26,種目情報!$E$4:$G$20,3,FALSE))))</f>
        <v/>
      </c>
      <c r="S18" t="str">
        <f>IF(E18="","",IF(②選手情報入力!J26="","",IF(I18=1,VLOOKUP(②選手情報入力!J26,種目情報!$A$4:$B$21,2,FALSE),VLOOKUP(②選手情報入力!J26,種目情報!$E$4:$F$20,2,FALSE))))</f>
        <v/>
      </c>
      <c r="T18" t="str">
        <f>IF(E18="","",IF(②選手情報入力!K26="","",②選手情報入力!K26))</f>
        <v/>
      </c>
      <c r="U18" s="37" t="str">
        <f>IF(E18="","",IF(②選手情報入力!J26="","",0))</f>
        <v/>
      </c>
      <c r="V18" t="str">
        <f>IF(E18="","",IF(②選手情報入力!J26="","",IF(I18=1,VLOOKUP(②選手情報入力!J26,種目情報!$A$4:$C$21,3,FALSE),VLOOKUP(②選手情報入力!J26,種目情報!$E$4:$G$20,3,FALSE))))</f>
        <v/>
      </c>
      <c r="W18" t="str">
        <f>IF(E18="","",IF(②選手情報入力!L26="","",IF(I18=1,VLOOKUP(②選手情報入力!L26,種目情報!$A$4:$B$21,2,FALSE),VLOOKUP(②選手情報入力!L26,種目情報!$E$4:$F$20,2,FALSE))))</f>
        <v/>
      </c>
      <c r="X18" t="str">
        <f>IF(E18="","",IF(②選手情報入力!M26="","",②選手情報入力!M26))</f>
        <v/>
      </c>
      <c r="Y18" s="37" t="str">
        <f>IF(E18="","",IF(②選手情報入力!L26="","",0))</f>
        <v/>
      </c>
      <c r="Z18" t="str">
        <f>IF(E18="","",IF(②選手情報入力!L26="","",IF(I18=1,VLOOKUP(②選手情報入力!L26,種目情報!$A$4:$C$21,3,FALSE),VLOOKUP(②選手情報入力!L26,種目情報!$E$4:$G$20,3,FALSE))))</f>
        <v/>
      </c>
      <c r="AA18" t="str">
        <f>IF(E18="","",IF(②選手情報入力!N26="","",IF(I18=1,種目情報!$J$4,種目情報!$J$6)))</f>
        <v/>
      </c>
      <c r="AB18" t="str">
        <f>IF(E18="","",IF(②選手情報入力!N26="","",IF(I18=1,IF(②選手情報入力!$N$5="","",②選手情報入力!$N$5),IF(②選手情報入力!$N$6="","",②選手情報入力!$N$6))))</f>
        <v/>
      </c>
      <c r="AC18" t="str">
        <f>IF(E18="","",IF(②選手情報入力!N26="","",0))</f>
        <v/>
      </c>
      <c r="AD18" t="str">
        <f>IF(E18="","",IF(②選手情報入力!N26="","",2))</f>
        <v/>
      </c>
      <c r="AE18" t="str">
        <f>IF(E18="","",IF(②選手情報入力!O26="","",IF(I18=1,種目情報!$J$5,種目情報!$J$7)))</f>
        <v/>
      </c>
      <c r="AF18" t="str">
        <f>IF(E18="","",IF(②選手情報入力!O26="","",IF(I18=1,IF(②選手情報入力!$O$5="","",②選手情報入力!$O$5),IF(②選手情報入力!$O$6="","",②選手情報入力!$O$6))))</f>
        <v/>
      </c>
      <c r="AG18" t="str">
        <f>IF(E18="","",IF(②選手情報入力!O26="","",0))</f>
        <v/>
      </c>
      <c r="AH18" t="str">
        <f>IF(E18="","",IF(②選手情報入力!O26="","",2))</f>
        <v/>
      </c>
    </row>
    <row r="19" spans="1:34">
      <c r="A19" t="str">
        <f>IF(E19="","",I19*1000000+①学校情報入力!$D$3*1000+②選手情報入力!A27)</f>
        <v/>
      </c>
      <c r="B19" t="str">
        <f>IF(E19="","",①学校情報入力!$D$3)</f>
        <v/>
      </c>
      <c r="E19" t="str">
        <f>IF(②選手情報入力!B27="","",②選手情報入力!B27)</f>
        <v/>
      </c>
      <c r="F19" t="str">
        <f>IF(E19="","",②選手情報入力!C27)</f>
        <v/>
      </c>
      <c r="G19" t="str">
        <f>IF(E19="","",②選手情報入力!D27)</f>
        <v/>
      </c>
      <c r="H19" t="str">
        <f t="shared" si="0"/>
        <v/>
      </c>
      <c r="I19" t="str">
        <f>IF(E19="","",IF(②選手情報入力!F27="男",1,2))</f>
        <v/>
      </c>
      <c r="J19" t="str">
        <f>IF(E19="","",IF(②選手情報入力!G27="","",②選手情報入力!G27))</f>
        <v/>
      </c>
      <c r="L19" t="str">
        <f t="shared" si="1"/>
        <v/>
      </c>
      <c r="M19" t="str">
        <f t="shared" si="2"/>
        <v/>
      </c>
      <c r="O19" t="str">
        <f>IF(E19="","",IF(②選手情報入力!H27="","",IF(I19=1,VLOOKUP(②選手情報入力!H27,種目情報!$A$4:$B$21,2,FALSE),VLOOKUP(②選手情報入力!H27,種目情報!$E$4:$F$20,2,FALSE))))</f>
        <v/>
      </c>
      <c r="P19" t="str">
        <f>IF(E19="","",IF(②選手情報入力!I27="","",②選手情報入力!I27))</f>
        <v/>
      </c>
      <c r="Q19" s="37" t="str">
        <f>IF(E19="","",IF(②選手情報入力!H27="","",0))</f>
        <v/>
      </c>
      <c r="R19" t="str">
        <f>IF(E19="","",IF(②選手情報入力!H27="","",IF(I19=1,VLOOKUP(②選手情報入力!H27,種目情報!$A$4:$C$21,3,FALSE),VLOOKUP(②選手情報入力!H27,種目情報!$E$4:$G$20,3,FALSE))))</f>
        <v/>
      </c>
      <c r="S19" t="str">
        <f>IF(E19="","",IF(②選手情報入力!J27="","",IF(I19=1,VLOOKUP(②選手情報入力!J27,種目情報!$A$4:$B$21,2,FALSE),VLOOKUP(②選手情報入力!J27,種目情報!$E$4:$F$20,2,FALSE))))</f>
        <v/>
      </c>
      <c r="T19" t="str">
        <f>IF(E19="","",IF(②選手情報入力!K27="","",②選手情報入力!K27))</f>
        <v/>
      </c>
      <c r="U19" s="37" t="str">
        <f>IF(E19="","",IF(②選手情報入力!J27="","",0))</f>
        <v/>
      </c>
      <c r="V19" t="str">
        <f>IF(E19="","",IF(②選手情報入力!J27="","",IF(I19=1,VLOOKUP(②選手情報入力!J27,種目情報!$A$4:$C$21,3,FALSE),VLOOKUP(②選手情報入力!J27,種目情報!$E$4:$G$20,3,FALSE))))</f>
        <v/>
      </c>
      <c r="W19" t="str">
        <f>IF(E19="","",IF(②選手情報入力!L27="","",IF(I19=1,VLOOKUP(②選手情報入力!L27,種目情報!$A$4:$B$21,2,FALSE),VLOOKUP(②選手情報入力!L27,種目情報!$E$4:$F$20,2,FALSE))))</f>
        <v/>
      </c>
      <c r="X19" t="str">
        <f>IF(E19="","",IF(②選手情報入力!M27="","",②選手情報入力!M27))</f>
        <v/>
      </c>
      <c r="Y19" s="37" t="str">
        <f>IF(E19="","",IF(②選手情報入力!L27="","",0))</f>
        <v/>
      </c>
      <c r="Z19" t="str">
        <f>IF(E19="","",IF(②選手情報入力!L27="","",IF(I19=1,VLOOKUP(②選手情報入力!L27,種目情報!$A$4:$C$21,3,FALSE),VLOOKUP(②選手情報入力!L27,種目情報!$E$4:$G$20,3,FALSE))))</f>
        <v/>
      </c>
      <c r="AA19" t="str">
        <f>IF(E19="","",IF(②選手情報入力!N27="","",IF(I19=1,種目情報!$J$4,種目情報!$J$6)))</f>
        <v/>
      </c>
      <c r="AB19" t="str">
        <f>IF(E19="","",IF(②選手情報入力!N27="","",IF(I19=1,IF(②選手情報入力!$N$5="","",②選手情報入力!$N$5),IF(②選手情報入力!$N$6="","",②選手情報入力!$N$6))))</f>
        <v/>
      </c>
      <c r="AC19" t="str">
        <f>IF(E19="","",IF(②選手情報入力!N27="","",0))</f>
        <v/>
      </c>
      <c r="AD19" t="str">
        <f>IF(E19="","",IF(②選手情報入力!N27="","",2))</f>
        <v/>
      </c>
      <c r="AE19" t="str">
        <f>IF(E19="","",IF(②選手情報入力!O27="","",IF(I19=1,種目情報!$J$5,種目情報!$J$7)))</f>
        <v/>
      </c>
      <c r="AF19" t="str">
        <f>IF(E19="","",IF(②選手情報入力!O27="","",IF(I19=1,IF(②選手情報入力!$O$5="","",②選手情報入力!$O$5),IF(②選手情報入力!$O$6="","",②選手情報入力!$O$6))))</f>
        <v/>
      </c>
      <c r="AG19" t="str">
        <f>IF(E19="","",IF(②選手情報入力!O27="","",0))</f>
        <v/>
      </c>
      <c r="AH19" t="str">
        <f>IF(E19="","",IF(②選手情報入力!O27="","",2))</f>
        <v/>
      </c>
    </row>
    <row r="20" spans="1:34">
      <c r="A20" t="str">
        <f>IF(E20="","",I20*1000000+①学校情報入力!$D$3*1000+②選手情報入力!A28)</f>
        <v/>
      </c>
      <c r="B20" t="str">
        <f>IF(E20="","",①学校情報入力!$D$3)</f>
        <v/>
      </c>
      <c r="E20" t="str">
        <f>IF(②選手情報入力!B28="","",②選手情報入力!B28)</f>
        <v/>
      </c>
      <c r="F20" t="str">
        <f>IF(E20="","",②選手情報入力!C28)</f>
        <v/>
      </c>
      <c r="G20" t="str">
        <f>IF(E20="","",②選手情報入力!D28)</f>
        <v/>
      </c>
      <c r="H20" t="str">
        <f t="shared" si="0"/>
        <v/>
      </c>
      <c r="I20" t="str">
        <f>IF(E20="","",IF(②選手情報入力!F28="男",1,2))</f>
        <v/>
      </c>
      <c r="J20" t="str">
        <f>IF(E20="","",IF(②選手情報入力!G28="","",②選手情報入力!G28))</f>
        <v/>
      </c>
      <c r="L20" t="str">
        <f t="shared" si="1"/>
        <v/>
      </c>
      <c r="M20" t="str">
        <f t="shared" si="2"/>
        <v/>
      </c>
      <c r="O20" t="str">
        <f>IF(E20="","",IF(②選手情報入力!H28="","",IF(I20=1,VLOOKUP(②選手情報入力!H28,種目情報!$A$4:$B$21,2,FALSE),VLOOKUP(②選手情報入力!H28,種目情報!$E$4:$F$20,2,FALSE))))</f>
        <v/>
      </c>
      <c r="P20" t="str">
        <f>IF(E20="","",IF(②選手情報入力!I28="","",②選手情報入力!I28))</f>
        <v/>
      </c>
      <c r="Q20" s="37" t="str">
        <f>IF(E20="","",IF(②選手情報入力!H28="","",0))</f>
        <v/>
      </c>
      <c r="R20" t="str">
        <f>IF(E20="","",IF(②選手情報入力!H28="","",IF(I20=1,VLOOKUP(②選手情報入力!H28,種目情報!$A$4:$C$21,3,FALSE),VLOOKUP(②選手情報入力!H28,種目情報!$E$4:$G$20,3,FALSE))))</f>
        <v/>
      </c>
      <c r="S20" t="str">
        <f>IF(E20="","",IF(②選手情報入力!J28="","",IF(I20=1,VLOOKUP(②選手情報入力!J28,種目情報!$A$4:$B$21,2,FALSE),VLOOKUP(②選手情報入力!J28,種目情報!$E$4:$F$20,2,FALSE))))</f>
        <v/>
      </c>
      <c r="T20" t="str">
        <f>IF(E20="","",IF(②選手情報入力!K28="","",②選手情報入力!K28))</f>
        <v/>
      </c>
      <c r="U20" s="37" t="str">
        <f>IF(E20="","",IF(②選手情報入力!J28="","",0))</f>
        <v/>
      </c>
      <c r="V20" t="str">
        <f>IF(E20="","",IF(②選手情報入力!J28="","",IF(I20=1,VLOOKUP(②選手情報入力!J28,種目情報!$A$4:$C$21,3,FALSE),VLOOKUP(②選手情報入力!J28,種目情報!$E$4:$G$20,3,FALSE))))</f>
        <v/>
      </c>
      <c r="W20" t="str">
        <f>IF(E20="","",IF(②選手情報入力!L28="","",IF(I20=1,VLOOKUP(②選手情報入力!L28,種目情報!$A$4:$B$21,2,FALSE),VLOOKUP(②選手情報入力!L28,種目情報!$E$4:$F$20,2,FALSE))))</f>
        <v/>
      </c>
      <c r="X20" t="str">
        <f>IF(E20="","",IF(②選手情報入力!M28="","",②選手情報入力!M28))</f>
        <v/>
      </c>
      <c r="Y20" s="37" t="str">
        <f>IF(E20="","",IF(②選手情報入力!L28="","",0))</f>
        <v/>
      </c>
      <c r="Z20" t="str">
        <f>IF(E20="","",IF(②選手情報入力!L28="","",IF(I20=1,VLOOKUP(②選手情報入力!L28,種目情報!$A$4:$C$21,3,FALSE),VLOOKUP(②選手情報入力!L28,種目情報!$E$4:$G$20,3,FALSE))))</f>
        <v/>
      </c>
      <c r="AA20" t="str">
        <f>IF(E20="","",IF(②選手情報入力!N28="","",IF(I20=1,種目情報!$J$4,種目情報!$J$6)))</f>
        <v/>
      </c>
      <c r="AB20" t="str">
        <f>IF(E20="","",IF(②選手情報入力!N28="","",IF(I20=1,IF(②選手情報入力!$N$5="","",②選手情報入力!$N$5),IF(②選手情報入力!$N$6="","",②選手情報入力!$N$6))))</f>
        <v/>
      </c>
      <c r="AC20" t="str">
        <f>IF(E20="","",IF(②選手情報入力!N28="","",0))</f>
        <v/>
      </c>
      <c r="AD20" t="str">
        <f>IF(E20="","",IF(②選手情報入力!N28="","",2))</f>
        <v/>
      </c>
      <c r="AE20" t="str">
        <f>IF(E20="","",IF(②選手情報入力!O28="","",IF(I20=1,種目情報!$J$5,種目情報!$J$7)))</f>
        <v/>
      </c>
      <c r="AF20" t="str">
        <f>IF(E20="","",IF(②選手情報入力!O28="","",IF(I20=1,IF(②選手情報入力!$O$5="","",②選手情報入力!$O$5),IF(②選手情報入力!$O$6="","",②選手情報入力!$O$6))))</f>
        <v/>
      </c>
      <c r="AG20" t="str">
        <f>IF(E20="","",IF(②選手情報入力!O28="","",0))</f>
        <v/>
      </c>
      <c r="AH20" t="str">
        <f>IF(E20="","",IF(②選手情報入力!O28="","",2))</f>
        <v/>
      </c>
    </row>
    <row r="21" spans="1:34">
      <c r="A21" t="str">
        <f>IF(E21="","",I21*1000000+①学校情報入力!$D$3*1000+②選手情報入力!A29)</f>
        <v/>
      </c>
      <c r="B21" t="str">
        <f>IF(E21="","",①学校情報入力!$D$3)</f>
        <v/>
      </c>
      <c r="E21" t="str">
        <f>IF(②選手情報入力!B29="","",②選手情報入力!B29)</f>
        <v/>
      </c>
      <c r="F21" t="str">
        <f>IF(E21="","",②選手情報入力!C29)</f>
        <v/>
      </c>
      <c r="G21" t="str">
        <f>IF(E21="","",②選手情報入力!D29)</f>
        <v/>
      </c>
      <c r="H21" t="str">
        <f t="shared" si="0"/>
        <v/>
      </c>
      <c r="I21" t="str">
        <f>IF(E21="","",IF(②選手情報入力!F29="男",1,2))</f>
        <v/>
      </c>
      <c r="J21" t="str">
        <f>IF(E21="","",IF(②選手情報入力!G29="","",②選手情報入力!G29))</f>
        <v/>
      </c>
      <c r="L21" t="str">
        <f t="shared" si="1"/>
        <v/>
      </c>
      <c r="M21" t="str">
        <f t="shared" si="2"/>
        <v/>
      </c>
      <c r="O21" t="str">
        <f>IF(E21="","",IF(②選手情報入力!H29="","",IF(I21=1,VLOOKUP(②選手情報入力!H29,種目情報!$A$4:$B$21,2,FALSE),VLOOKUP(②選手情報入力!H29,種目情報!$E$4:$F$20,2,FALSE))))</f>
        <v/>
      </c>
      <c r="P21" t="str">
        <f>IF(E21="","",IF(②選手情報入力!I29="","",②選手情報入力!I29))</f>
        <v/>
      </c>
      <c r="Q21" s="37" t="str">
        <f>IF(E21="","",IF(②選手情報入力!H29="","",0))</f>
        <v/>
      </c>
      <c r="R21" t="str">
        <f>IF(E21="","",IF(②選手情報入力!H29="","",IF(I21=1,VLOOKUP(②選手情報入力!H29,種目情報!$A$4:$C$21,3,FALSE),VLOOKUP(②選手情報入力!H29,種目情報!$E$4:$G$20,3,FALSE))))</f>
        <v/>
      </c>
      <c r="S21" t="str">
        <f>IF(E21="","",IF(②選手情報入力!J29="","",IF(I21=1,VLOOKUP(②選手情報入力!J29,種目情報!$A$4:$B$21,2,FALSE),VLOOKUP(②選手情報入力!J29,種目情報!$E$4:$F$20,2,FALSE))))</f>
        <v/>
      </c>
      <c r="T21" t="str">
        <f>IF(E21="","",IF(②選手情報入力!K29="","",②選手情報入力!K29))</f>
        <v/>
      </c>
      <c r="U21" s="37" t="str">
        <f>IF(E21="","",IF(②選手情報入力!J29="","",0))</f>
        <v/>
      </c>
      <c r="V21" t="str">
        <f>IF(E21="","",IF(②選手情報入力!J29="","",IF(I21=1,VLOOKUP(②選手情報入力!J29,種目情報!$A$4:$C$21,3,FALSE),VLOOKUP(②選手情報入力!J29,種目情報!$E$4:$G$20,3,FALSE))))</f>
        <v/>
      </c>
      <c r="W21" t="str">
        <f>IF(E21="","",IF(②選手情報入力!L29="","",IF(I21=1,VLOOKUP(②選手情報入力!L29,種目情報!$A$4:$B$21,2,FALSE),VLOOKUP(②選手情報入力!L29,種目情報!$E$4:$F$20,2,FALSE))))</f>
        <v/>
      </c>
      <c r="X21" t="str">
        <f>IF(E21="","",IF(②選手情報入力!M29="","",②選手情報入力!M29))</f>
        <v/>
      </c>
      <c r="Y21" s="37" t="str">
        <f>IF(E21="","",IF(②選手情報入力!L29="","",0))</f>
        <v/>
      </c>
      <c r="Z21" t="str">
        <f>IF(E21="","",IF(②選手情報入力!L29="","",IF(I21=1,VLOOKUP(②選手情報入力!L29,種目情報!$A$4:$C$21,3,FALSE),VLOOKUP(②選手情報入力!L29,種目情報!$E$4:$G$20,3,FALSE))))</f>
        <v/>
      </c>
      <c r="AA21" t="str">
        <f>IF(E21="","",IF(②選手情報入力!N29="","",IF(I21=1,種目情報!$J$4,種目情報!$J$6)))</f>
        <v/>
      </c>
      <c r="AB21" t="str">
        <f>IF(E21="","",IF(②選手情報入力!N29="","",IF(I21=1,IF(②選手情報入力!$N$5="","",②選手情報入力!$N$5),IF(②選手情報入力!$N$6="","",②選手情報入力!$N$6))))</f>
        <v/>
      </c>
      <c r="AC21" t="str">
        <f>IF(E21="","",IF(②選手情報入力!N29="","",0))</f>
        <v/>
      </c>
      <c r="AD21" t="str">
        <f>IF(E21="","",IF(②選手情報入力!N29="","",2))</f>
        <v/>
      </c>
      <c r="AE21" t="str">
        <f>IF(E21="","",IF(②選手情報入力!O29="","",IF(I21=1,種目情報!$J$5,種目情報!$J$7)))</f>
        <v/>
      </c>
      <c r="AF21" t="str">
        <f>IF(E21="","",IF(②選手情報入力!O29="","",IF(I21=1,IF(②選手情報入力!$O$5="","",②選手情報入力!$O$5),IF(②選手情報入力!$O$6="","",②選手情報入力!$O$6))))</f>
        <v/>
      </c>
      <c r="AG21" t="str">
        <f>IF(E21="","",IF(②選手情報入力!O29="","",0))</f>
        <v/>
      </c>
      <c r="AH21" t="str">
        <f>IF(E21="","",IF(②選手情報入力!O29="","",2))</f>
        <v/>
      </c>
    </row>
    <row r="22" spans="1:34">
      <c r="A22" t="str">
        <f>IF(E22="","",I22*1000000+①学校情報入力!$D$3*1000+②選手情報入力!A30)</f>
        <v/>
      </c>
      <c r="B22" t="str">
        <f>IF(E22="","",①学校情報入力!$D$3)</f>
        <v/>
      </c>
      <c r="E22" t="str">
        <f>IF(②選手情報入力!B30="","",②選手情報入力!B30)</f>
        <v/>
      </c>
      <c r="F22" t="str">
        <f>IF(E22="","",②選手情報入力!C30)</f>
        <v/>
      </c>
      <c r="G22" t="str">
        <f>IF(E22="","",②選手情報入力!D30)</f>
        <v/>
      </c>
      <c r="H22" t="str">
        <f t="shared" si="0"/>
        <v/>
      </c>
      <c r="I22" t="str">
        <f>IF(E22="","",IF(②選手情報入力!F30="男",1,2))</f>
        <v/>
      </c>
      <c r="J22" t="str">
        <f>IF(E22="","",IF(②選手情報入力!G30="","",②選手情報入力!G30))</f>
        <v/>
      </c>
      <c r="L22" t="str">
        <f t="shared" si="1"/>
        <v/>
      </c>
      <c r="M22" t="str">
        <f t="shared" si="2"/>
        <v/>
      </c>
      <c r="O22" t="str">
        <f>IF(E22="","",IF(②選手情報入力!H30="","",IF(I22=1,VLOOKUP(②選手情報入力!H30,種目情報!$A$4:$B$21,2,FALSE),VLOOKUP(②選手情報入力!H30,種目情報!$E$4:$F$20,2,FALSE))))</f>
        <v/>
      </c>
      <c r="P22" t="str">
        <f>IF(E22="","",IF(②選手情報入力!I30="","",②選手情報入力!I30))</f>
        <v/>
      </c>
      <c r="Q22" s="37" t="str">
        <f>IF(E22="","",IF(②選手情報入力!H30="","",0))</f>
        <v/>
      </c>
      <c r="R22" t="str">
        <f>IF(E22="","",IF(②選手情報入力!H30="","",IF(I22=1,VLOOKUP(②選手情報入力!H30,種目情報!$A$4:$C$21,3,FALSE),VLOOKUP(②選手情報入力!H30,種目情報!$E$4:$G$20,3,FALSE))))</f>
        <v/>
      </c>
      <c r="S22" t="str">
        <f>IF(E22="","",IF(②選手情報入力!J30="","",IF(I22=1,VLOOKUP(②選手情報入力!J30,種目情報!$A$4:$B$21,2,FALSE),VLOOKUP(②選手情報入力!J30,種目情報!$E$4:$F$20,2,FALSE))))</f>
        <v/>
      </c>
      <c r="T22" t="str">
        <f>IF(E22="","",IF(②選手情報入力!K30="","",②選手情報入力!K30))</f>
        <v/>
      </c>
      <c r="U22" s="37" t="str">
        <f>IF(E22="","",IF(②選手情報入力!J30="","",0))</f>
        <v/>
      </c>
      <c r="V22" t="str">
        <f>IF(E22="","",IF(②選手情報入力!J30="","",IF(I22=1,VLOOKUP(②選手情報入力!J30,種目情報!$A$4:$C$21,3,FALSE),VLOOKUP(②選手情報入力!J30,種目情報!$E$4:$G$20,3,FALSE))))</f>
        <v/>
      </c>
      <c r="W22" t="str">
        <f>IF(E22="","",IF(②選手情報入力!L30="","",IF(I22=1,VLOOKUP(②選手情報入力!L30,種目情報!$A$4:$B$21,2,FALSE),VLOOKUP(②選手情報入力!L30,種目情報!$E$4:$F$20,2,FALSE))))</f>
        <v/>
      </c>
      <c r="X22" t="str">
        <f>IF(E22="","",IF(②選手情報入力!M30="","",②選手情報入力!M30))</f>
        <v/>
      </c>
      <c r="Y22" s="37" t="str">
        <f>IF(E22="","",IF(②選手情報入力!L30="","",0))</f>
        <v/>
      </c>
      <c r="Z22" t="str">
        <f>IF(E22="","",IF(②選手情報入力!L30="","",IF(I22=1,VLOOKUP(②選手情報入力!L30,種目情報!$A$4:$C$21,3,FALSE),VLOOKUP(②選手情報入力!L30,種目情報!$E$4:$G$20,3,FALSE))))</f>
        <v/>
      </c>
      <c r="AA22" t="str">
        <f>IF(E22="","",IF(②選手情報入力!N30="","",IF(I22=1,種目情報!$J$4,種目情報!$J$6)))</f>
        <v/>
      </c>
      <c r="AB22" t="str">
        <f>IF(E22="","",IF(②選手情報入力!N30="","",IF(I22=1,IF(②選手情報入力!$N$5="","",②選手情報入力!$N$5),IF(②選手情報入力!$N$6="","",②選手情報入力!$N$6))))</f>
        <v/>
      </c>
      <c r="AC22" t="str">
        <f>IF(E22="","",IF(②選手情報入力!N30="","",0))</f>
        <v/>
      </c>
      <c r="AD22" t="str">
        <f>IF(E22="","",IF(②選手情報入力!N30="","",2))</f>
        <v/>
      </c>
      <c r="AE22" t="str">
        <f>IF(E22="","",IF(②選手情報入力!O30="","",IF(I22=1,種目情報!$J$5,種目情報!$J$7)))</f>
        <v/>
      </c>
      <c r="AF22" t="str">
        <f>IF(E22="","",IF(②選手情報入力!O30="","",IF(I22=1,IF(②選手情報入力!$O$5="","",②選手情報入力!$O$5),IF(②選手情報入力!$O$6="","",②選手情報入力!$O$6))))</f>
        <v/>
      </c>
      <c r="AG22" t="str">
        <f>IF(E22="","",IF(②選手情報入力!O30="","",0))</f>
        <v/>
      </c>
      <c r="AH22" t="str">
        <f>IF(E22="","",IF(②選手情報入力!O30="","",2))</f>
        <v/>
      </c>
    </row>
    <row r="23" spans="1:34">
      <c r="A23" t="str">
        <f>IF(E23="","",I23*1000000+①学校情報入力!$D$3*1000+②選手情報入力!A31)</f>
        <v/>
      </c>
      <c r="B23" t="str">
        <f>IF(E23="","",①学校情報入力!$D$3)</f>
        <v/>
      </c>
      <c r="E23" t="str">
        <f>IF(②選手情報入力!B31="","",②選手情報入力!B31)</f>
        <v/>
      </c>
      <c r="F23" t="str">
        <f>IF(E23="","",②選手情報入力!C31)</f>
        <v/>
      </c>
      <c r="G23" t="str">
        <f>IF(E23="","",②選手情報入力!D31)</f>
        <v/>
      </c>
      <c r="H23" t="str">
        <f t="shared" si="0"/>
        <v/>
      </c>
      <c r="I23" t="str">
        <f>IF(E23="","",IF(②選手情報入力!F31="男",1,2))</f>
        <v/>
      </c>
      <c r="J23" t="str">
        <f>IF(E23="","",IF(②選手情報入力!G31="","",②選手情報入力!G31))</f>
        <v/>
      </c>
      <c r="L23" t="str">
        <f t="shared" si="1"/>
        <v/>
      </c>
      <c r="M23" t="str">
        <f t="shared" si="2"/>
        <v/>
      </c>
      <c r="O23" t="str">
        <f>IF(E23="","",IF(②選手情報入力!H31="","",IF(I23=1,VLOOKUP(②選手情報入力!H31,種目情報!$A$4:$B$21,2,FALSE),VLOOKUP(②選手情報入力!H31,種目情報!$E$4:$F$20,2,FALSE))))</f>
        <v/>
      </c>
      <c r="P23" t="str">
        <f>IF(E23="","",IF(②選手情報入力!I31="","",②選手情報入力!I31))</f>
        <v/>
      </c>
      <c r="Q23" s="37" t="str">
        <f>IF(E23="","",IF(②選手情報入力!H31="","",0))</f>
        <v/>
      </c>
      <c r="R23" t="str">
        <f>IF(E23="","",IF(②選手情報入力!H31="","",IF(I23=1,VLOOKUP(②選手情報入力!H31,種目情報!$A$4:$C$21,3,FALSE),VLOOKUP(②選手情報入力!H31,種目情報!$E$4:$G$20,3,FALSE))))</f>
        <v/>
      </c>
      <c r="S23" t="str">
        <f>IF(E23="","",IF(②選手情報入力!J31="","",IF(I23=1,VLOOKUP(②選手情報入力!J31,種目情報!$A$4:$B$21,2,FALSE),VLOOKUP(②選手情報入力!J31,種目情報!$E$4:$F$20,2,FALSE))))</f>
        <v/>
      </c>
      <c r="T23" t="str">
        <f>IF(E23="","",IF(②選手情報入力!K31="","",②選手情報入力!K31))</f>
        <v/>
      </c>
      <c r="U23" s="37" t="str">
        <f>IF(E23="","",IF(②選手情報入力!J31="","",0))</f>
        <v/>
      </c>
      <c r="V23" t="str">
        <f>IF(E23="","",IF(②選手情報入力!J31="","",IF(I23=1,VLOOKUP(②選手情報入力!J31,種目情報!$A$4:$C$21,3,FALSE),VLOOKUP(②選手情報入力!J31,種目情報!$E$4:$G$20,3,FALSE))))</f>
        <v/>
      </c>
      <c r="W23" t="str">
        <f>IF(E23="","",IF(②選手情報入力!L31="","",IF(I23=1,VLOOKUP(②選手情報入力!L31,種目情報!$A$4:$B$21,2,FALSE),VLOOKUP(②選手情報入力!L31,種目情報!$E$4:$F$20,2,FALSE))))</f>
        <v/>
      </c>
      <c r="X23" t="str">
        <f>IF(E23="","",IF(②選手情報入力!M31="","",②選手情報入力!M31))</f>
        <v/>
      </c>
      <c r="Y23" s="37" t="str">
        <f>IF(E23="","",IF(②選手情報入力!L31="","",0))</f>
        <v/>
      </c>
      <c r="Z23" t="str">
        <f>IF(E23="","",IF(②選手情報入力!L31="","",IF(I23=1,VLOOKUP(②選手情報入力!L31,種目情報!$A$4:$C$21,3,FALSE),VLOOKUP(②選手情報入力!L31,種目情報!$E$4:$G$20,3,FALSE))))</f>
        <v/>
      </c>
      <c r="AA23" t="str">
        <f>IF(E23="","",IF(②選手情報入力!N31="","",IF(I23=1,種目情報!$J$4,種目情報!$J$6)))</f>
        <v/>
      </c>
      <c r="AB23" t="str">
        <f>IF(E23="","",IF(②選手情報入力!N31="","",IF(I23=1,IF(②選手情報入力!$N$5="","",②選手情報入力!$N$5),IF(②選手情報入力!$N$6="","",②選手情報入力!$N$6))))</f>
        <v/>
      </c>
      <c r="AC23" t="str">
        <f>IF(E23="","",IF(②選手情報入力!N31="","",0))</f>
        <v/>
      </c>
      <c r="AD23" t="str">
        <f>IF(E23="","",IF(②選手情報入力!N31="","",2))</f>
        <v/>
      </c>
      <c r="AE23" t="str">
        <f>IF(E23="","",IF(②選手情報入力!O31="","",IF(I23=1,種目情報!$J$5,種目情報!$J$7)))</f>
        <v/>
      </c>
      <c r="AF23" t="str">
        <f>IF(E23="","",IF(②選手情報入力!O31="","",IF(I23=1,IF(②選手情報入力!$O$5="","",②選手情報入力!$O$5),IF(②選手情報入力!$O$6="","",②選手情報入力!$O$6))))</f>
        <v/>
      </c>
      <c r="AG23" t="str">
        <f>IF(E23="","",IF(②選手情報入力!O31="","",0))</f>
        <v/>
      </c>
      <c r="AH23" t="str">
        <f>IF(E23="","",IF(②選手情報入力!O31="","",2))</f>
        <v/>
      </c>
    </row>
    <row r="24" spans="1:34">
      <c r="A24" t="str">
        <f>IF(E24="","",I24*1000000+①学校情報入力!$D$3*1000+②選手情報入力!A32)</f>
        <v/>
      </c>
      <c r="B24" t="str">
        <f>IF(E24="","",①学校情報入力!$D$3)</f>
        <v/>
      </c>
      <c r="E24" t="str">
        <f>IF(②選手情報入力!B32="","",②選手情報入力!B32)</f>
        <v/>
      </c>
      <c r="F24" t="str">
        <f>IF(E24="","",②選手情報入力!C32)</f>
        <v/>
      </c>
      <c r="G24" t="str">
        <f>IF(E24="","",②選手情報入力!D32)</f>
        <v/>
      </c>
      <c r="H24" t="str">
        <f t="shared" si="0"/>
        <v/>
      </c>
      <c r="I24" t="str">
        <f>IF(E24="","",IF(②選手情報入力!F32="男",1,2))</f>
        <v/>
      </c>
      <c r="J24" t="str">
        <f>IF(E24="","",IF(②選手情報入力!G32="","",②選手情報入力!G32))</f>
        <v/>
      </c>
      <c r="L24" t="str">
        <f t="shared" si="1"/>
        <v/>
      </c>
      <c r="M24" t="str">
        <f t="shared" si="2"/>
        <v/>
      </c>
      <c r="O24" t="str">
        <f>IF(E24="","",IF(②選手情報入力!H32="","",IF(I24=1,VLOOKUP(②選手情報入力!H32,種目情報!$A$4:$B$21,2,FALSE),VLOOKUP(②選手情報入力!H32,種目情報!$E$4:$F$20,2,FALSE))))</f>
        <v/>
      </c>
      <c r="P24" t="str">
        <f>IF(E24="","",IF(②選手情報入力!I32="","",②選手情報入力!I32))</f>
        <v/>
      </c>
      <c r="Q24" s="37" t="str">
        <f>IF(E24="","",IF(②選手情報入力!H32="","",0))</f>
        <v/>
      </c>
      <c r="R24" t="str">
        <f>IF(E24="","",IF(②選手情報入力!H32="","",IF(I24=1,VLOOKUP(②選手情報入力!H32,種目情報!$A$4:$C$21,3,FALSE),VLOOKUP(②選手情報入力!H32,種目情報!$E$4:$G$20,3,FALSE))))</f>
        <v/>
      </c>
      <c r="S24" t="str">
        <f>IF(E24="","",IF(②選手情報入力!J32="","",IF(I24=1,VLOOKUP(②選手情報入力!J32,種目情報!$A$4:$B$21,2,FALSE),VLOOKUP(②選手情報入力!J32,種目情報!$E$4:$F$20,2,FALSE))))</f>
        <v/>
      </c>
      <c r="T24" t="str">
        <f>IF(E24="","",IF(②選手情報入力!K32="","",②選手情報入力!K32))</f>
        <v/>
      </c>
      <c r="U24" s="37" t="str">
        <f>IF(E24="","",IF(②選手情報入力!J32="","",0))</f>
        <v/>
      </c>
      <c r="V24" t="str">
        <f>IF(E24="","",IF(②選手情報入力!J32="","",IF(I24=1,VLOOKUP(②選手情報入力!J32,種目情報!$A$4:$C$21,3,FALSE),VLOOKUP(②選手情報入力!J32,種目情報!$E$4:$G$20,3,FALSE))))</f>
        <v/>
      </c>
      <c r="W24" t="str">
        <f>IF(E24="","",IF(②選手情報入力!L32="","",IF(I24=1,VLOOKUP(②選手情報入力!L32,種目情報!$A$4:$B$21,2,FALSE),VLOOKUP(②選手情報入力!L32,種目情報!$E$4:$F$20,2,FALSE))))</f>
        <v/>
      </c>
      <c r="X24" t="str">
        <f>IF(E24="","",IF(②選手情報入力!M32="","",②選手情報入力!M32))</f>
        <v/>
      </c>
      <c r="Y24" s="37" t="str">
        <f>IF(E24="","",IF(②選手情報入力!L32="","",0))</f>
        <v/>
      </c>
      <c r="Z24" t="str">
        <f>IF(E24="","",IF(②選手情報入力!L32="","",IF(I24=1,VLOOKUP(②選手情報入力!L32,種目情報!$A$4:$C$21,3,FALSE),VLOOKUP(②選手情報入力!L32,種目情報!$E$4:$G$20,3,FALSE))))</f>
        <v/>
      </c>
      <c r="AA24" t="str">
        <f>IF(E24="","",IF(②選手情報入力!N32="","",IF(I24=1,種目情報!$J$4,種目情報!$J$6)))</f>
        <v/>
      </c>
      <c r="AB24" t="str">
        <f>IF(E24="","",IF(②選手情報入力!N32="","",IF(I24=1,IF(②選手情報入力!$N$5="","",②選手情報入力!$N$5),IF(②選手情報入力!$N$6="","",②選手情報入力!$N$6))))</f>
        <v/>
      </c>
      <c r="AC24" t="str">
        <f>IF(E24="","",IF(②選手情報入力!N32="","",0))</f>
        <v/>
      </c>
      <c r="AD24" t="str">
        <f>IF(E24="","",IF(②選手情報入力!N32="","",2))</f>
        <v/>
      </c>
      <c r="AE24" t="str">
        <f>IF(E24="","",IF(②選手情報入力!O32="","",IF(I24=1,種目情報!$J$5,種目情報!$J$7)))</f>
        <v/>
      </c>
      <c r="AF24" t="str">
        <f>IF(E24="","",IF(②選手情報入力!O32="","",IF(I24=1,IF(②選手情報入力!$O$5="","",②選手情報入力!$O$5),IF(②選手情報入力!$O$6="","",②選手情報入力!$O$6))))</f>
        <v/>
      </c>
      <c r="AG24" t="str">
        <f>IF(E24="","",IF(②選手情報入力!O32="","",0))</f>
        <v/>
      </c>
      <c r="AH24" t="str">
        <f>IF(E24="","",IF(②選手情報入力!O32="","",2))</f>
        <v/>
      </c>
    </row>
    <row r="25" spans="1:34">
      <c r="A25" t="str">
        <f>IF(E25="","",I25*1000000+①学校情報入力!$D$3*1000+②選手情報入力!A33)</f>
        <v/>
      </c>
      <c r="B25" t="str">
        <f>IF(E25="","",①学校情報入力!$D$3)</f>
        <v/>
      </c>
      <c r="E25" t="str">
        <f>IF(②選手情報入力!B33="","",②選手情報入力!B33)</f>
        <v/>
      </c>
      <c r="F25" t="str">
        <f>IF(E25="","",②選手情報入力!C33)</f>
        <v/>
      </c>
      <c r="G25" t="str">
        <f>IF(E25="","",②選手情報入力!D33)</f>
        <v/>
      </c>
      <c r="H25" t="str">
        <f t="shared" si="0"/>
        <v/>
      </c>
      <c r="I25" t="str">
        <f>IF(E25="","",IF(②選手情報入力!F33="男",1,2))</f>
        <v/>
      </c>
      <c r="J25" t="str">
        <f>IF(E25="","",IF(②選手情報入力!G33="","",②選手情報入力!G33))</f>
        <v/>
      </c>
      <c r="L25" t="str">
        <f t="shared" si="1"/>
        <v/>
      </c>
      <c r="M25" t="str">
        <f t="shared" si="2"/>
        <v/>
      </c>
      <c r="O25" t="str">
        <f>IF(E25="","",IF(②選手情報入力!H33="","",IF(I25=1,VLOOKUP(②選手情報入力!H33,種目情報!$A$4:$B$21,2,FALSE),VLOOKUP(②選手情報入力!H33,種目情報!$E$4:$F$20,2,FALSE))))</f>
        <v/>
      </c>
      <c r="P25" t="str">
        <f>IF(E25="","",IF(②選手情報入力!I33="","",②選手情報入力!I33))</f>
        <v/>
      </c>
      <c r="Q25" s="37" t="str">
        <f>IF(E25="","",IF(②選手情報入力!H33="","",0))</f>
        <v/>
      </c>
      <c r="R25" t="str">
        <f>IF(E25="","",IF(②選手情報入力!H33="","",IF(I25=1,VLOOKUP(②選手情報入力!H33,種目情報!$A$4:$C$21,3,FALSE),VLOOKUP(②選手情報入力!H33,種目情報!$E$4:$G$20,3,FALSE))))</f>
        <v/>
      </c>
      <c r="S25" t="str">
        <f>IF(E25="","",IF(②選手情報入力!J33="","",IF(I25=1,VLOOKUP(②選手情報入力!J33,種目情報!$A$4:$B$21,2,FALSE),VLOOKUP(②選手情報入力!J33,種目情報!$E$4:$F$20,2,FALSE))))</f>
        <v/>
      </c>
      <c r="T25" t="str">
        <f>IF(E25="","",IF(②選手情報入力!K33="","",②選手情報入力!K33))</f>
        <v/>
      </c>
      <c r="U25" s="37" t="str">
        <f>IF(E25="","",IF(②選手情報入力!J33="","",0))</f>
        <v/>
      </c>
      <c r="V25" t="str">
        <f>IF(E25="","",IF(②選手情報入力!J33="","",IF(I25=1,VLOOKUP(②選手情報入力!J33,種目情報!$A$4:$C$21,3,FALSE),VLOOKUP(②選手情報入力!J33,種目情報!$E$4:$G$20,3,FALSE))))</f>
        <v/>
      </c>
      <c r="W25" t="str">
        <f>IF(E25="","",IF(②選手情報入力!L33="","",IF(I25=1,VLOOKUP(②選手情報入力!L33,種目情報!$A$4:$B$21,2,FALSE),VLOOKUP(②選手情報入力!L33,種目情報!$E$4:$F$20,2,FALSE))))</f>
        <v/>
      </c>
      <c r="X25" t="str">
        <f>IF(E25="","",IF(②選手情報入力!M33="","",②選手情報入力!M33))</f>
        <v/>
      </c>
      <c r="Y25" s="37" t="str">
        <f>IF(E25="","",IF(②選手情報入力!L33="","",0))</f>
        <v/>
      </c>
      <c r="Z25" t="str">
        <f>IF(E25="","",IF(②選手情報入力!L33="","",IF(I25=1,VLOOKUP(②選手情報入力!L33,種目情報!$A$4:$C$21,3,FALSE),VLOOKUP(②選手情報入力!L33,種目情報!$E$4:$G$20,3,FALSE))))</f>
        <v/>
      </c>
      <c r="AA25" t="str">
        <f>IF(E25="","",IF(②選手情報入力!N33="","",IF(I25=1,種目情報!$J$4,種目情報!$J$6)))</f>
        <v/>
      </c>
      <c r="AB25" t="str">
        <f>IF(E25="","",IF(②選手情報入力!N33="","",IF(I25=1,IF(②選手情報入力!$N$5="","",②選手情報入力!$N$5),IF(②選手情報入力!$N$6="","",②選手情報入力!$N$6))))</f>
        <v/>
      </c>
      <c r="AC25" t="str">
        <f>IF(E25="","",IF(②選手情報入力!N33="","",0))</f>
        <v/>
      </c>
      <c r="AD25" t="str">
        <f>IF(E25="","",IF(②選手情報入力!N33="","",2))</f>
        <v/>
      </c>
      <c r="AE25" t="str">
        <f>IF(E25="","",IF(②選手情報入力!O33="","",IF(I25=1,種目情報!$J$5,種目情報!$J$7)))</f>
        <v/>
      </c>
      <c r="AF25" t="str">
        <f>IF(E25="","",IF(②選手情報入力!O33="","",IF(I25=1,IF(②選手情報入力!$O$5="","",②選手情報入力!$O$5),IF(②選手情報入力!$O$6="","",②選手情報入力!$O$6))))</f>
        <v/>
      </c>
      <c r="AG25" t="str">
        <f>IF(E25="","",IF(②選手情報入力!O33="","",0))</f>
        <v/>
      </c>
      <c r="AH25" t="str">
        <f>IF(E25="","",IF(②選手情報入力!O33="","",2))</f>
        <v/>
      </c>
    </row>
    <row r="26" spans="1:34">
      <c r="A26" t="str">
        <f>IF(E26="","",I26*1000000+①学校情報入力!$D$3*1000+②選手情報入力!A34)</f>
        <v/>
      </c>
      <c r="B26" t="str">
        <f>IF(E26="","",①学校情報入力!$D$3)</f>
        <v/>
      </c>
      <c r="E26" t="str">
        <f>IF(②選手情報入力!B34="","",②選手情報入力!B34)</f>
        <v/>
      </c>
      <c r="F26" t="str">
        <f>IF(E26="","",②選手情報入力!C34)</f>
        <v/>
      </c>
      <c r="G26" t="str">
        <f>IF(E26="","",②選手情報入力!D34)</f>
        <v/>
      </c>
      <c r="H26" t="str">
        <f t="shared" si="0"/>
        <v/>
      </c>
      <c r="I26" t="str">
        <f>IF(E26="","",IF(②選手情報入力!F34="男",1,2))</f>
        <v/>
      </c>
      <c r="J26" t="str">
        <f>IF(E26="","",IF(②選手情報入力!G34="","",②選手情報入力!G34))</f>
        <v/>
      </c>
      <c r="L26" t="str">
        <f t="shared" si="1"/>
        <v/>
      </c>
      <c r="M26" t="str">
        <f t="shared" si="2"/>
        <v/>
      </c>
      <c r="O26" t="str">
        <f>IF(E26="","",IF(②選手情報入力!H34="","",IF(I26=1,VLOOKUP(②選手情報入力!H34,種目情報!$A$4:$B$21,2,FALSE),VLOOKUP(②選手情報入力!H34,種目情報!$E$4:$F$20,2,FALSE))))</f>
        <v/>
      </c>
      <c r="P26" t="str">
        <f>IF(E26="","",IF(②選手情報入力!I34="","",②選手情報入力!I34))</f>
        <v/>
      </c>
      <c r="Q26" s="37" t="str">
        <f>IF(E26="","",IF(②選手情報入力!H34="","",0))</f>
        <v/>
      </c>
      <c r="R26" t="str">
        <f>IF(E26="","",IF(②選手情報入力!H34="","",IF(I26=1,VLOOKUP(②選手情報入力!H34,種目情報!$A$4:$C$21,3,FALSE),VLOOKUP(②選手情報入力!H34,種目情報!$E$4:$G$20,3,FALSE))))</f>
        <v/>
      </c>
      <c r="S26" t="str">
        <f>IF(E26="","",IF(②選手情報入力!J34="","",IF(I26=1,VLOOKUP(②選手情報入力!J34,種目情報!$A$4:$B$21,2,FALSE),VLOOKUP(②選手情報入力!J34,種目情報!$E$4:$F$20,2,FALSE))))</f>
        <v/>
      </c>
      <c r="T26" t="str">
        <f>IF(E26="","",IF(②選手情報入力!K34="","",②選手情報入力!K34))</f>
        <v/>
      </c>
      <c r="U26" s="37" t="str">
        <f>IF(E26="","",IF(②選手情報入力!J34="","",0))</f>
        <v/>
      </c>
      <c r="V26" t="str">
        <f>IF(E26="","",IF(②選手情報入力!J34="","",IF(I26=1,VLOOKUP(②選手情報入力!J34,種目情報!$A$4:$C$21,3,FALSE),VLOOKUP(②選手情報入力!J34,種目情報!$E$4:$G$20,3,FALSE))))</f>
        <v/>
      </c>
      <c r="W26" t="str">
        <f>IF(E26="","",IF(②選手情報入力!L34="","",IF(I26=1,VLOOKUP(②選手情報入力!L34,種目情報!$A$4:$B$21,2,FALSE),VLOOKUP(②選手情報入力!L34,種目情報!$E$4:$F$20,2,FALSE))))</f>
        <v/>
      </c>
      <c r="X26" t="str">
        <f>IF(E26="","",IF(②選手情報入力!M34="","",②選手情報入力!M34))</f>
        <v/>
      </c>
      <c r="Y26" s="37" t="str">
        <f>IF(E26="","",IF(②選手情報入力!L34="","",0))</f>
        <v/>
      </c>
      <c r="Z26" t="str">
        <f>IF(E26="","",IF(②選手情報入力!L34="","",IF(I26=1,VLOOKUP(②選手情報入力!L34,種目情報!$A$4:$C$21,3,FALSE),VLOOKUP(②選手情報入力!L34,種目情報!$E$4:$G$20,3,FALSE))))</f>
        <v/>
      </c>
      <c r="AA26" t="str">
        <f>IF(E26="","",IF(②選手情報入力!N34="","",IF(I26=1,種目情報!$J$4,種目情報!$J$6)))</f>
        <v/>
      </c>
      <c r="AB26" t="str">
        <f>IF(E26="","",IF(②選手情報入力!N34="","",IF(I26=1,IF(②選手情報入力!$N$5="","",②選手情報入力!$N$5),IF(②選手情報入力!$N$6="","",②選手情報入力!$N$6))))</f>
        <v/>
      </c>
      <c r="AC26" t="str">
        <f>IF(E26="","",IF(②選手情報入力!N34="","",0))</f>
        <v/>
      </c>
      <c r="AD26" t="str">
        <f>IF(E26="","",IF(②選手情報入力!N34="","",2))</f>
        <v/>
      </c>
      <c r="AE26" t="str">
        <f>IF(E26="","",IF(②選手情報入力!O34="","",IF(I26=1,種目情報!$J$5,種目情報!$J$7)))</f>
        <v/>
      </c>
      <c r="AF26" t="str">
        <f>IF(E26="","",IF(②選手情報入力!O34="","",IF(I26=1,IF(②選手情報入力!$O$5="","",②選手情報入力!$O$5),IF(②選手情報入力!$O$6="","",②選手情報入力!$O$6))))</f>
        <v/>
      </c>
      <c r="AG26" t="str">
        <f>IF(E26="","",IF(②選手情報入力!O34="","",0))</f>
        <v/>
      </c>
      <c r="AH26" t="str">
        <f>IF(E26="","",IF(②選手情報入力!O34="","",2))</f>
        <v/>
      </c>
    </row>
    <row r="27" spans="1:34">
      <c r="A27" t="str">
        <f>IF(E27="","",I27*1000000+①学校情報入力!$D$3*1000+②選手情報入力!A35)</f>
        <v/>
      </c>
      <c r="B27" t="str">
        <f>IF(E27="","",①学校情報入力!$D$3)</f>
        <v/>
      </c>
      <c r="E27" t="str">
        <f>IF(②選手情報入力!B35="","",②選手情報入力!B35)</f>
        <v/>
      </c>
      <c r="F27" t="str">
        <f>IF(E27="","",②選手情報入力!C35)</f>
        <v/>
      </c>
      <c r="G27" t="str">
        <f>IF(E27="","",②選手情報入力!D35)</f>
        <v/>
      </c>
      <c r="H27" t="str">
        <f t="shared" si="0"/>
        <v/>
      </c>
      <c r="I27" t="str">
        <f>IF(E27="","",IF(②選手情報入力!F35="男",1,2))</f>
        <v/>
      </c>
      <c r="J27" t="str">
        <f>IF(E27="","",IF(②選手情報入力!G35="","",②選手情報入力!G35))</f>
        <v/>
      </c>
      <c r="L27" t="str">
        <f t="shared" si="1"/>
        <v/>
      </c>
      <c r="M27" t="str">
        <f t="shared" si="2"/>
        <v/>
      </c>
      <c r="O27" t="str">
        <f>IF(E27="","",IF(②選手情報入力!H35="","",IF(I27=1,VLOOKUP(②選手情報入力!H35,種目情報!$A$4:$B$21,2,FALSE),VLOOKUP(②選手情報入力!H35,種目情報!$E$4:$F$20,2,FALSE))))</f>
        <v/>
      </c>
      <c r="P27" t="str">
        <f>IF(E27="","",IF(②選手情報入力!I35="","",②選手情報入力!I35))</f>
        <v/>
      </c>
      <c r="Q27" s="37" t="str">
        <f>IF(E27="","",IF(②選手情報入力!H35="","",0))</f>
        <v/>
      </c>
      <c r="R27" t="str">
        <f>IF(E27="","",IF(②選手情報入力!H35="","",IF(I27=1,VLOOKUP(②選手情報入力!H35,種目情報!$A$4:$C$21,3,FALSE),VLOOKUP(②選手情報入力!H35,種目情報!$E$4:$G$20,3,FALSE))))</f>
        <v/>
      </c>
      <c r="S27" t="str">
        <f>IF(E27="","",IF(②選手情報入力!J35="","",IF(I27=1,VLOOKUP(②選手情報入力!J35,種目情報!$A$4:$B$21,2,FALSE),VLOOKUP(②選手情報入力!J35,種目情報!$E$4:$F$20,2,FALSE))))</f>
        <v/>
      </c>
      <c r="T27" t="str">
        <f>IF(E27="","",IF(②選手情報入力!K35="","",②選手情報入力!K35))</f>
        <v/>
      </c>
      <c r="U27" s="37" t="str">
        <f>IF(E27="","",IF(②選手情報入力!J35="","",0))</f>
        <v/>
      </c>
      <c r="V27" t="str">
        <f>IF(E27="","",IF(②選手情報入力!J35="","",IF(I27=1,VLOOKUP(②選手情報入力!J35,種目情報!$A$4:$C$21,3,FALSE),VLOOKUP(②選手情報入力!J35,種目情報!$E$4:$G$20,3,FALSE))))</f>
        <v/>
      </c>
      <c r="W27" t="str">
        <f>IF(E27="","",IF(②選手情報入力!L35="","",IF(I27=1,VLOOKUP(②選手情報入力!L35,種目情報!$A$4:$B$21,2,FALSE),VLOOKUP(②選手情報入力!L35,種目情報!$E$4:$F$20,2,FALSE))))</f>
        <v/>
      </c>
      <c r="X27" t="str">
        <f>IF(E27="","",IF(②選手情報入力!M35="","",②選手情報入力!M35))</f>
        <v/>
      </c>
      <c r="Y27" s="37" t="str">
        <f>IF(E27="","",IF(②選手情報入力!L35="","",0))</f>
        <v/>
      </c>
      <c r="Z27" t="str">
        <f>IF(E27="","",IF(②選手情報入力!L35="","",IF(I27=1,VLOOKUP(②選手情報入力!L35,種目情報!$A$4:$C$21,3,FALSE),VLOOKUP(②選手情報入力!L35,種目情報!$E$4:$G$20,3,FALSE))))</f>
        <v/>
      </c>
      <c r="AA27" t="str">
        <f>IF(E27="","",IF(②選手情報入力!N35="","",IF(I27=1,種目情報!$J$4,種目情報!$J$6)))</f>
        <v/>
      </c>
      <c r="AB27" t="str">
        <f>IF(E27="","",IF(②選手情報入力!N35="","",IF(I27=1,IF(②選手情報入力!$N$5="","",②選手情報入力!$N$5),IF(②選手情報入力!$N$6="","",②選手情報入力!$N$6))))</f>
        <v/>
      </c>
      <c r="AC27" t="str">
        <f>IF(E27="","",IF(②選手情報入力!N35="","",0))</f>
        <v/>
      </c>
      <c r="AD27" t="str">
        <f>IF(E27="","",IF(②選手情報入力!N35="","",2))</f>
        <v/>
      </c>
      <c r="AE27" t="str">
        <f>IF(E27="","",IF(②選手情報入力!O35="","",IF(I27=1,種目情報!$J$5,種目情報!$J$7)))</f>
        <v/>
      </c>
      <c r="AF27" t="str">
        <f>IF(E27="","",IF(②選手情報入力!O35="","",IF(I27=1,IF(②選手情報入力!$O$5="","",②選手情報入力!$O$5),IF(②選手情報入力!$O$6="","",②選手情報入力!$O$6))))</f>
        <v/>
      </c>
      <c r="AG27" t="str">
        <f>IF(E27="","",IF(②選手情報入力!O35="","",0))</f>
        <v/>
      </c>
      <c r="AH27" t="str">
        <f>IF(E27="","",IF(②選手情報入力!O35="","",2))</f>
        <v/>
      </c>
    </row>
    <row r="28" spans="1:34">
      <c r="A28" t="str">
        <f>IF(E28="","",I28*1000000+①学校情報入力!$D$3*1000+②選手情報入力!A36)</f>
        <v/>
      </c>
      <c r="B28" t="str">
        <f>IF(E28="","",①学校情報入力!$D$3)</f>
        <v/>
      </c>
      <c r="E28" t="str">
        <f>IF(②選手情報入力!B36="","",②選手情報入力!B36)</f>
        <v/>
      </c>
      <c r="F28" t="str">
        <f>IF(E28="","",②選手情報入力!C36)</f>
        <v/>
      </c>
      <c r="G28" t="str">
        <f>IF(E28="","",②選手情報入力!D36)</f>
        <v/>
      </c>
      <c r="H28" t="str">
        <f t="shared" si="0"/>
        <v/>
      </c>
      <c r="I28" t="str">
        <f>IF(E28="","",IF(②選手情報入力!F36="男",1,2))</f>
        <v/>
      </c>
      <c r="J28" t="str">
        <f>IF(E28="","",IF(②選手情報入力!G36="","",②選手情報入力!G36))</f>
        <v/>
      </c>
      <c r="L28" t="str">
        <f t="shared" si="1"/>
        <v/>
      </c>
      <c r="M28" t="str">
        <f t="shared" si="2"/>
        <v/>
      </c>
      <c r="O28" t="str">
        <f>IF(E28="","",IF(②選手情報入力!H36="","",IF(I28=1,VLOOKUP(②選手情報入力!H36,種目情報!$A$4:$B$21,2,FALSE),VLOOKUP(②選手情報入力!H36,種目情報!$E$4:$F$20,2,FALSE))))</f>
        <v/>
      </c>
      <c r="P28" t="str">
        <f>IF(E28="","",IF(②選手情報入力!I36="","",②選手情報入力!I36))</f>
        <v/>
      </c>
      <c r="Q28" s="37" t="str">
        <f>IF(E28="","",IF(②選手情報入力!H36="","",0))</f>
        <v/>
      </c>
      <c r="R28" t="str">
        <f>IF(E28="","",IF(②選手情報入力!H36="","",IF(I28=1,VLOOKUP(②選手情報入力!H36,種目情報!$A$4:$C$21,3,FALSE),VLOOKUP(②選手情報入力!H36,種目情報!$E$4:$G$20,3,FALSE))))</f>
        <v/>
      </c>
      <c r="S28" t="str">
        <f>IF(E28="","",IF(②選手情報入力!J36="","",IF(I28=1,VLOOKUP(②選手情報入力!J36,種目情報!$A$4:$B$21,2,FALSE),VLOOKUP(②選手情報入力!J36,種目情報!$E$4:$F$20,2,FALSE))))</f>
        <v/>
      </c>
      <c r="T28" t="str">
        <f>IF(E28="","",IF(②選手情報入力!K36="","",②選手情報入力!K36))</f>
        <v/>
      </c>
      <c r="U28" s="37" t="str">
        <f>IF(E28="","",IF(②選手情報入力!J36="","",0))</f>
        <v/>
      </c>
      <c r="V28" t="str">
        <f>IF(E28="","",IF(②選手情報入力!J36="","",IF(I28=1,VLOOKUP(②選手情報入力!J36,種目情報!$A$4:$C$21,3,FALSE),VLOOKUP(②選手情報入力!J36,種目情報!$E$4:$G$20,3,FALSE))))</f>
        <v/>
      </c>
      <c r="W28" t="str">
        <f>IF(E28="","",IF(②選手情報入力!L36="","",IF(I28=1,VLOOKUP(②選手情報入力!L36,種目情報!$A$4:$B$21,2,FALSE),VLOOKUP(②選手情報入力!L36,種目情報!$E$4:$F$20,2,FALSE))))</f>
        <v/>
      </c>
      <c r="X28" t="str">
        <f>IF(E28="","",IF(②選手情報入力!M36="","",②選手情報入力!M36))</f>
        <v/>
      </c>
      <c r="Y28" s="37" t="str">
        <f>IF(E28="","",IF(②選手情報入力!L36="","",0))</f>
        <v/>
      </c>
      <c r="Z28" t="str">
        <f>IF(E28="","",IF(②選手情報入力!L36="","",IF(I28=1,VLOOKUP(②選手情報入力!L36,種目情報!$A$4:$C$21,3,FALSE),VLOOKUP(②選手情報入力!L36,種目情報!$E$4:$G$20,3,FALSE))))</f>
        <v/>
      </c>
      <c r="AA28" t="str">
        <f>IF(E28="","",IF(②選手情報入力!N36="","",IF(I28=1,種目情報!$J$4,種目情報!$J$6)))</f>
        <v/>
      </c>
      <c r="AB28" t="str">
        <f>IF(E28="","",IF(②選手情報入力!N36="","",IF(I28=1,IF(②選手情報入力!$N$5="","",②選手情報入力!$N$5),IF(②選手情報入力!$N$6="","",②選手情報入力!$N$6))))</f>
        <v/>
      </c>
      <c r="AC28" t="str">
        <f>IF(E28="","",IF(②選手情報入力!N36="","",0))</f>
        <v/>
      </c>
      <c r="AD28" t="str">
        <f>IF(E28="","",IF(②選手情報入力!N36="","",2))</f>
        <v/>
      </c>
      <c r="AE28" t="str">
        <f>IF(E28="","",IF(②選手情報入力!O36="","",IF(I28=1,種目情報!$J$5,種目情報!$J$7)))</f>
        <v/>
      </c>
      <c r="AF28" t="str">
        <f>IF(E28="","",IF(②選手情報入力!O36="","",IF(I28=1,IF(②選手情報入力!$O$5="","",②選手情報入力!$O$5),IF(②選手情報入力!$O$6="","",②選手情報入力!$O$6))))</f>
        <v/>
      </c>
      <c r="AG28" t="str">
        <f>IF(E28="","",IF(②選手情報入力!O36="","",0))</f>
        <v/>
      </c>
      <c r="AH28" t="str">
        <f>IF(E28="","",IF(②選手情報入力!O36="","",2))</f>
        <v/>
      </c>
    </row>
    <row r="29" spans="1:34">
      <c r="A29" t="str">
        <f>IF(E29="","",I29*1000000+①学校情報入力!$D$3*1000+②選手情報入力!A37)</f>
        <v/>
      </c>
      <c r="B29" t="str">
        <f>IF(E29="","",①学校情報入力!$D$3)</f>
        <v/>
      </c>
      <c r="E29" t="str">
        <f>IF(②選手情報入力!B37="","",②選手情報入力!B37)</f>
        <v/>
      </c>
      <c r="F29" t="str">
        <f>IF(E29="","",②選手情報入力!C37)</f>
        <v/>
      </c>
      <c r="G29" t="str">
        <f>IF(E29="","",②選手情報入力!D37)</f>
        <v/>
      </c>
      <c r="H29" t="str">
        <f t="shared" si="0"/>
        <v/>
      </c>
      <c r="I29" t="str">
        <f>IF(E29="","",IF(②選手情報入力!F37="男",1,2))</f>
        <v/>
      </c>
      <c r="J29" t="str">
        <f>IF(E29="","",IF(②選手情報入力!G37="","",②選手情報入力!G37))</f>
        <v/>
      </c>
      <c r="L29" t="str">
        <f t="shared" si="1"/>
        <v/>
      </c>
      <c r="M29" t="str">
        <f t="shared" si="2"/>
        <v/>
      </c>
      <c r="O29" t="str">
        <f>IF(E29="","",IF(②選手情報入力!H37="","",IF(I29=1,VLOOKUP(②選手情報入力!H37,種目情報!$A$4:$B$21,2,FALSE),VLOOKUP(②選手情報入力!H37,種目情報!$E$4:$F$20,2,FALSE))))</f>
        <v/>
      </c>
      <c r="P29" t="str">
        <f>IF(E29="","",IF(②選手情報入力!I37="","",②選手情報入力!I37))</f>
        <v/>
      </c>
      <c r="Q29" s="37" t="str">
        <f>IF(E29="","",IF(②選手情報入力!H37="","",0))</f>
        <v/>
      </c>
      <c r="R29" t="str">
        <f>IF(E29="","",IF(②選手情報入力!H37="","",IF(I29=1,VLOOKUP(②選手情報入力!H37,種目情報!$A$4:$C$21,3,FALSE),VLOOKUP(②選手情報入力!H37,種目情報!$E$4:$G$20,3,FALSE))))</f>
        <v/>
      </c>
      <c r="S29" t="str">
        <f>IF(E29="","",IF(②選手情報入力!J37="","",IF(I29=1,VLOOKUP(②選手情報入力!J37,種目情報!$A$4:$B$21,2,FALSE),VLOOKUP(②選手情報入力!J37,種目情報!$E$4:$F$20,2,FALSE))))</f>
        <v/>
      </c>
      <c r="T29" t="str">
        <f>IF(E29="","",IF(②選手情報入力!K37="","",②選手情報入力!K37))</f>
        <v/>
      </c>
      <c r="U29" s="37" t="str">
        <f>IF(E29="","",IF(②選手情報入力!J37="","",0))</f>
        <v/>
      </c>
      <c r="V29" t="str">
        <f>IF(E29="","",IF(②選手情報入力!J37="","",IF(I29=1,VLOOKUP(②選手情報入力!J37,種目情報!$A$4:$C$21,3,FALSE),VLOOKUP(②選手情報入力!J37,種目情報!$E$4:$G$20,3,FALSE))))</f>
        <v/>
      </c>
      <c r="W29" t="str">
        <f>IF(E29="","",IF(②選手情報入力!L37="","",IF(I29=1,VLOOKUP(②選手情報入力!L37,種目情報!$A$4:$B$21,2,FALSE),VLOOKUP(②選手情報入力!L37,種目情報!$E$4:$F$20,2,FALSE))))</f>
        <v/>
      </c>
      <c r="X29" t="str">
        <f>IF(E29="","",IF(②選手情報入力!M37="","",②選手情報入力!M37))</f>
        <v/>
      </c>
      <c r="Y29" s="37" t="str">
        <f>IF(E29="","",IF(②選手情報入力!L37="","",0))</f>
        <v/>
      </c>
      <c r="Z29" t="str">
        <f>IF(E29="","",IF(②選手情報入力!L37="","",IF(I29=1,VLOOKUP(②選手情報入力!L37,種目情報!$A$4:$C$21,3,FALSE),VLOOKUP(②選手情報入力!L37,種目情報!$E$4:$G$20,3,FALSE))))</f>
        <v/>
      </c>
      <c r="AA29" t="str">
        <f>IF(E29="","",IF(②選手情報入力!N37="","",IF(I29=1,種目情報!$J$4,種目情報!$J$6)))</f>
        <v/>
      </c>
      <c r="AB29" t="str">
        <f>IF(E29="","",IF(②選手情報入力!N37="","",IF(I29=1,IF(②選手情報入力!$N$5="","",②選手情報入力!$N$5),IF(②選手情報入力!$N$6="","",②選手情報入力!$N$6))))</f>
        <v/>
      </c>
      <c r="AC29" t="str">
        <f>IF(E29="","",IF(②選手情報入力!N37="","",0))</f>
        <v/>
      </c>
      <c r="AD29" t="str">
        <f>IF(E29="","",IF(②選手情報入力!N37="","",2))</f>
        <v/>
      </c>
      <c r="AE29" t="str">
        <f>IF(E29="","",IF(②選手情報入力!O37="","",IF(I29=1,種目情報!$J$5,種目情報!$J$7)))</f>
        <v/>
      </c>
      <c r="AF29" t="str">
        <f>IF(E29="","",IF(②選手情報入力!O37="","",IF(I29=1,IF(②選手情報入力!$O$5="","",②選手情報入力!$O$5),IF(②選手情報入力!$O$6="","",②選手情報入力!$O$6))))</f>
        <v/>
      </c>
      <c r="AG29" t="str">
        <f>IF(E29="","",IF(②選手情報入力!O37="","",0))</f>
        <v/>
      </c>
      <c r="AH29" t="str">
        <f>IF(E29="","",IF(②選手情報入力!O37="","",2))</f>
        <v/>
      </c>
    </row>
    <row r="30" spans="1:34">
      <c r="A30" t="str">
        <f>IF(E30="","",I30*1000000+①学校情報入力!$D$3*1000+②選手情報入力!A38)</f>
        <v/>
      </c>
      <c r="B30" t="str">
        <f>IF(E30="","",①学校情報入力!$D$3)</f>
        <v/>
      </c>
      <c r="E30" t="str">
        <f>IF(②選手情報入力!B38="","",②選手情報入力!B38)</f>
        <v/>
      </c>
      <c r="F30" t="str">
        <f>IF(E30="","",②選手情報入力!C38)</f>
        <v/>
      </c>
      <c r="G30" t="str">
        <f>IF(E30="","",②選手情報入力!D38)</f>
        <v/>
      </c>
      <c r="H30" t="str">
        <f t="shared" si="0"/>
        <v/>
      </c>
      <c r="I30" t="str">
        <f>IF(E30="","",IF(②選手情報入力!F38="男",1,2))</f>
        <v/>
      </c>
      <c r="J30" t="str">
        <f>IF(E30="","",IF(②選手情報入力!G38="","",②選手情報入力!G38))</f>
        <v/>
      </c>
      <c r="L30" t="str">
        <f t="shared" si="1"/>
        <v/>
      </c>
      <c r="M30" t="str">
        <f t="shared" si="2"/>
        <v/>
      </c>
      <c r="O30" t="str">
        <f>IF(E30="","",IF(②選手情報入力!H38="","",IF(I30=1,VLOOKUP(②選手情報入力!H38,種目情報!$A$4:$B$21,2,FALSE),VLOOKUP(②選手情報入力!H38,種目情報!$E$4:$F$20,2,FALSE))))</f>
        <v/>
      </c>
      <c r="P30" t="str">
        <f>IF(E30="","",IF(②選手情報入力!I38="","",②選手情報入力!I38))</f>
        <v/>
      </c>
      <c r="Q30" s="37" t="str">
        <f>IF(E30="","",IF(②選手情報入力!H38="","",0))</f>
        <v/>
      </c>
      <c r="R30" t="str">
        <f>IF(E30="","",IF(②選手情報入力!H38="","",IF(I30=1,VLOOKUP(②選手情報入力!H38,種目情報!$A$4:$C$21,3,FALSE),VLOOKUP(②選手情報入力!H38,種目情報!$E$4:$G$20,3,FALSE))))</f>
        <v/>
      </c>
      <c r="S30" t="str">
        <f>IF(E30="","",IF(②選手情報入力!J38="","",IF(I30=1,VLOOKUP(②選手情報入力!J38,種目情報!$A$4:$B$21,2,FALSE),VLOOKUP(②選手情報入力!J38,種目情報!$E$4:$F$20,2,FALSE))))</f>
        <v/>
      </c>
      <c r="T30" t="str">
        <f>IF(E30="","",IF(②選手情報入力!K38="","",②選手情報入力!K38))</f>
        <v/>
      </c>
      <c r="U30" s="37" t="str">
        <f>IF(E30="","",IF(②選手情報入力!J38="","",0))</f>
        <v/>
      </c>
      <c r="V30" t="str">
        <f>IF(E30="","",IF(②選手情報入力!J38="","",IF(I30=1,VLOOKUP(②選手情報入力!J38,種目情報!$A$4:$C$21,3,FALSE),VLOOKUP(②選手情報入力!J38,種目情報!$E$4:$G$20,3,FALSE))))</f>
        <v/>
      </c>
      <c r="W30" t="str">
        <f>IF(E30="","",IF(②選手情報入力!L38="","",IF(I30=1,VLOOKUP(②選手情報入力!L38,種目情報!$A$4:$B$21,2,FALSE),VLOOKUP(②選手情報入力!L38,種目情報!$E$4:$F$20,2,FALSE))))</f>
        <v/>
      </c>
      <c r="X30" t="str">
        <f>IF(E30="","",IF(②選手情報入力!M38="","",②選手情報入力!M38))</f>
        <v/>
      </c>
      <c r="Y30" s="37" t="str">
        <f>IF(E30="","",IF(②選手情報入力!L38="","",0))</f>
        <v/>
      </c>
      <c r="Z30" t="str">
        <f>IF(E30="","",IF(②選手情報入力!L38="","",IF(I30=1,VLOOKUP(②選手情報入力!L38,種目情報!$A$4:$C$21,3,FALSE),VLOOKUP(②選手情報入力!L38,種目情報!$E$4:$G$20,3,FALSE))))</f>
        <v/>
      </c>
      <c r="AA30" t="str">
        <f>IF(E30="","",IF(②選手情報入力!N38="","",IF(I30=1,種目情報!$J$4,種目情報!$J$6)))</f>
        <v/>
      </c>
      <c r="AB30" t="str">
        <f>IF(E30="","",IF(②選手情報入力!N38="","",IF(I30=1,IF(②選手情報入力!$N$5="","",②選手情報入力!$N$5),IF(②選手情報入力!$N$6="","",②選手情報入力!$N$6))))</f>
        <v/>
      </c>
      <c r="AC30" t="str">
        <f>IF(E30="","",IF(②選手情報入力!N38="","",0))</f>
        <v/>
      </c>
      <c r="AD30" t="str">
        <f>IF(E30="","",IF(②選手情報入力!N38="","",2))</f>
        <v/>
      </c>
      <c r="AE30" t="str">
        <f>IF(E30="","",IF(②選手情報入力!O38="","",IF(I30=1,種目情報!$J$5,種目情報!$J$7)))</f>
        <v/>
      </c>
      <c r="AF30" t="str">
        <f>IF(E30="","",IF(②選手情報入力!O38="","",IF(I30=1,IF(②選手情報入力!$O$5="","",②選手情報入力!$O$5),IF(②選手情報入力!$O$6="","",②選手情報入力!$O$6))))</f>
        <v/>
      </c>
      <c r="AG30" t="str">
        <f>IF(E30="","",IF(②選手情報入力!O38="","",0))</f>
        <v/>
      </c>
      <c r="AH30" t="str">
        <f>IF(E30="","",IF(②選手情報入力!O38="","",2))</f>
        <v/>
      </c>
    </row>
    <row r="31" spans="1:34">
      <c r="A31" t="str">
        <f>IF(E31="","",I31*1000000+①学校情報入力!$D$3*1000+②選手情報入力!A39)</f>
        <v/>
      </c>
      <c r="B31" t="str">
        <f>IF(E31="","",①学校情報入力!$D$3)</f>
        <v/>
      </c>
      <c r="E31" t="str">
        <f>IF(②選手情報入力!B39="","",②選手情報入力!B39)</f>
        <v/>
      </c>
      <c r="F31" t="str">
        <f>IF(E31="","",②選手情報入力!C39)</f>
        <v/>
      </c>
      <c r="G31" t="str">
        <f>IF(E31="","",②選手情報入力!D39)</f>
        <v/>
      </c>
      <c r="H31" t="str">
        <f t="shared" si="0"/>
        <v/>
      </c>
      <c r="I31" t="str">
        <f>IF(E31="","",IF(②選手情報入力!F39="男",1,2))</f>
        <v/>
      </c>
      <c r="J31" t="str">
        <f>IF(E31="","",IF(②選手情報入力!G39="","",②選手情報入力!G39))</f>
        <v/>
      </c>
      <c r="L31" t="str">
        <f t="shared" si="1"/>
        <v/>
      </c>
      <c r="M31" t="str">
        <f t="shared" si="2"/>
        <v/>
      </c>
      <c r="O31" t="str">
        <f>IF(E31="","",IF(②選手情報入力!H39="","",IF(I31=1,VLOOKUP(②選手情報入力!H39,種目情報!$A$4:$B$21,2,FALSE),VLOOKUP(②選手情報入力!H39,種目情報!$E$4:$F$20,2,FALSE))))</f>
        <v/>
      </c>
      <c r="P31" t="str">
        <f>IF(E31="","",IF(②選手情報入力!I39="","",②選手情報入力!I39))</f>
        <v/>
      </c>
      <c r="Q31" s="37" t="str">
        <f>IF(E31="","",IF(②選手情報入力!H39="","",0))</f>
        <v/>
      </c>
      <c r="R31" t="str">
        <f>IF(E31="","",IF(②選手情報入力!H39="","",IF(I31=1,VLOOKUP(②選手情報入力!H39,種目情報!$A$4:$C$21,3,FALSE),VLOOKUP(②選手情報入力!H39,種目情報!$E$4:$G$20,3,FALSE))))</f>
        <v/>
      </c>
      <c r="S31" t="str">
        <f>IF(E31="","",IF(②選手情報入力!J39="","",IF(I31=1,VLOOKUP(②選手情報入力!J39,種目情報!$A$4:$B$21,2,FALSE),VLOOKUP(②選手情報入力!J39,種目情報!$E$4:$F$20,2,FALSE))))</f>
        <v/>
      </c>
      <c r="T31" t="str">
        <f>IF(E31="","",IF(②選手情報入力!K39="","",②選手情報入力!K39))</f>
        <v/>
      </c>
      <c r="U31" s="37" t="str">
        <f>IF(E31="","",IF(②選手情報入力!J39="","",0))</f>
        <v/>
      </c>
      <c r="V31" t="str">
        <f>IF(E31="","",IF(②選手情報入力!J39="","",IF(I31=1,VLOOKUP(②選手情報入力!J39,種目情報!$A$4:$C$21,3,FALSE),VLOOKUP(②選手情報入力!J39,種目情報!$E$4:$G$20,3,FALSE))))</f>
        <v/>
      </c>
      <c r="W31" t="str">
        <f>IF(E31="","",IF(②選手情報入力!L39="","",IF(I31=1,VLOOKUP(②選手情報入力!L39,種目情報!$A$4:$B$21,2,FALSE),VLOOKUP(②選手情報入力!L39,種目情報!$E$4:$F$20,2,FALSE))))</f>
        <v/>
      </c>
      <c r="X31" t="str">
        <f>IF(E31="","",IF(②選手情報入力!M39="","",②選手情報入力!M39))</f>
        <v/>
      </c>
      <c r="Y31" s="37" t="str">
        <f>IF(E31="","",IF(②選手情報入力!L39="","",0))</f>
        <v/>
      </c>
      <c r="Z31" t="str">
        <f>IF(E31="","",IF(②選手情報入力!L39="","",IF(I31=1,VLOOKUP(②選手情報入力!L39,種目情報!$A$4:$C$21,3,FALSE),VLOOKUP(②選手情報入力!L39,種目情報!$E$4:$G$20,3,FALSE))))</f>
        <v/>
      </c>
      <c r="AA31" t="str">
        <f>IF(E31="","",IF(②選手情報入力!N39="","",IF(I31=1,種目情報!$J$4,種目情報!$J$6)))</f>
        <v/>
      </c>
      <c r="AB31" t="str">
        <f>IF(E31="","",IF(②選手情報入力!N39="","",IF(I31=1,IF(②選手情報入力!$N$5="","",②選手情報入力!$N$5),IF(②選手情報入力!$N$6="","",②選手情報入力!$N$6))))</f>
        <v/>
      </c>
      <c r="AC31" t="str">
        <f>IF(E31="","",IF(②選手情報入力!N39="","",0))</f>
        <v/>
      </c>
      <c r="AD31" t="str">
        <f>IF(E31="","",IF(②選手情報入力!N39="","",2))</f>
        <v/>
      </c>
      <c r="AE31" t="str">
        <f>IF(E31="","",IF(②選手情報入力!O39="","",IF(I31=1,種目情報!$J$5,種目情報!$J$7)))</f>
        <v/>
      </c>
      <c r="AF31" t="str">
        <f>IF(E31="","",IF(②選手情報入力!O39="","",IF(I31=1,IF(②選手情報入力!$O$5="","",②選手情報入力!$O$5),IF(②選手情報入力!$O$6="","",②選手情報入力!$O$6))))</f>
        <v/>
      </c>
      <c r="AG31" t="str">
        <f>IF(E31="","",IF(②選手情報入力!O39="","",0))</f>
        <v/>
      </c>
      <c r="AH31" t="str">
        <f>IF(E31="","",IF(②選手情報入力!O39="","",2))</f>
        <v/>
      </c>
    </row>
    <row r="32" spans="1:34">
      <c r="A32" t="str">
        <f>IF(E32="","",I32*1000000+①学校情報入力!$D$3*1000+②選手情報入力!A40)</f>
        <v/>
      </c>
      <c r="B32" t="str">
        <f>IF(E32="","",①学校情報入力!$D$3)</f>
        <v/>
      </c>
      <c r="E32" t="str">
        <f>IF(②選手情報入力!B40="","",②選手情報入力!B40)</f>
        <v/>
      </c>
      <c r="F32" t="str">
        <f>IF(E32="","",②選手情報入力!C40)</f>
        <v/>
      </c>
      <c r="G32" t="str">
        <f>IF(E32="","",②選手情報入力!D40)</f>
        <v/>
      </c>
      <c r="H32" t="str">
        <f t="shared" si="0"/>
        <v/>
      </c>
      <c r="I32" t="str">
        <f>IF(E32="","",IF(②選手情報入力!F40="男",1,2))</f>
        <v/>
      </c>
      <c r="J32" t="str">
        <f>IF(E32="","",IF(②選手情報入力!G40="","",②選手情報入力!G40))</f>
        <v/>
      </c>
      <c r="L32" t="str">
        <f t="shared" si="1"/>
        <v/>
      </c>
      <c r="M32" t="str">
        <f t="shared" si="2"/>
        <v/>
      </c>
      <c r="O32" t="str">
        <f>IF(E32="","",IF(②選手情報入力!H40="","",IF(I32=1,VLOOKUP(②選手情報入力!H40,種目情報!$A$4:$B$21,2,FALSE),VLOOKUP(②選手情報入力!H40,種目情報!$E$4:$F$20,2,FALSE))))</f>
        <v/>
      </c>
      <c r="P32" t="str">
        <f>IF(E32="","",IF(②選手情報入力!I40="","",②選手情報入力!I40))</f>
        <v/>
      </c>
      <c r="Q32" s="37" t="str">
        <f>IF(E32="","",IF(②選手情報入力!H40="","",0))</f>
        <v/>
      </c>
      <c r="R32" t="str">
        <f>IF(E32="","",IF(②選手情報入力!H40="","",IF(I32=1,VLOOKUP(②選手情報入力!H40,種目情報!$A$4:$C$21,3,FALSE),VLOOKUP(②選手情報入力!H40,種目情報!$E$4:$G$20,3,FALSE))))</f>
        <v/>
      </c>
      <c r="S32" t="str">
        <f>IF(E32="","",IF(②選手情報入力!J40="","",IF(I32=1,VLOOKUP(②選手情報入力!J40,種目情報!$A$4:$B$21,2,FALSE),VLOOKUP(②選手情報入力!J40,種目情報!$E$4:$F$20,2,FALSE))))</f>
        <v/>
      </c>
      <c r="T32" t="str">
        <f>IF(E32="","",IF(②選手情報入力!K40="","",②選手情報入力!K40))</f>
        <v/>
      </c>
      <c r="U32" s="37" t="str">
        <f>IF(E32="","",IF(②選手情報入力!J40="","",0))</f>
        <v/>
      </c>
      <c r="V32" t="str">
        <f>IF(E32="","",IF(②選手情報入力!J40="","",IF(I32=1,VLOOKUP(②選手情報入力!J40,種目情報!$A$4:$C$21,3,FALSE),VLOOKUP(②選手情報入力!J40,種目情報!$E$4:$G$20,3,FALSE))))</f>
        <v/>
      </c>
      <c r="W32" t="str">
        <f>IF(E32="","",IF(②選手情報入力!L40="","",IF(I32=1,VLOOKUP(②選手情報入力!L40,種目情報!$A$4:$B$21,2,FALSE),VLOOKUP(②選手情報入力!L40,種目情報!$E$4:$F$20,2,FALSE))))</f>
        <v/>
      </c>
      <c r="X32" t="str">
        <f>IF(E32="","",IF(②選手情報入力!M40="","",②選手情報入力!M40))</f>
        <v/>
      </c>
      <c r="Y32" s="37" t="str">
        <f>IF(E32="","",IF(②選手情報入力!L40="","",0))</f>
        <v/>
      </c>
      <c r="Z32" t="str">
        <f>IF(E32="","",IF(②選手情報入力!L40="","",IF(I32=1,VLOOKUP(②選手情報入力!L40,種目情報!$A$4:$C$21,3,FALSE),VLOOKUP(②選手情報入力!L40,種目情報!$E$4:$G$20,3,FALSE))))</f>
        <v/>
      </c>
      <c r="AA32" t="str">
        <f>IF(E32="","",IF(②選手情報入力!N40="","",IF(I32=1,種目情報!$J$4,種目情報!$J$6)))</f>
        <v/>
      </c>
      <c r="AB32" t="str">
        <f>IF(E32="","",IF(②選手情報入力!N40="","",IF(I32=1,IF(②選手情報入力!$N$5="","",②選手情報入力!$N$5),IF(②選手情報入力!$N$6="","",②選手情報入力!$N$6))))</f>
        <v/>
      </c>
      <c r="AC32" t="str">
        <f>IF(E32="","",IF(②選手情報入力!N40="","",0))</f>
        <v/>
      </c>
      <c r="AD32" t="str">
        <f>IF(E32="","",IF(②選手情報入力!N40="","",2))</f>
        <v/>
      </c>
      <c r="AE32" t="str">
        <f>IF(E32="","",IF(②選手情報入力!O40="","",IF(I32=1,種目情報!$J$5,種目情報!$J$7)))</f>
        <v/>
      </c>
      <c r="AF32" t="str">
        <f>IF(E32="","",IF(②選手情報入力!O40="","",IF(I32=1,IF(②選手情報入力!$O$5="","",②選手情報入力!$O$5),IF(②選手情報入力!$O$6="","",②選手情報入力!$O$6))))</f>
        <v/>
      </c>
      <c r="AG32" t="str">
        <f>IF(E32="","",IF(②選手情報入力!O40="","",0))</f>
        <v/>
      </c>
      <c r="AH32" t="str">
        <f>IF(E32="","",IF(②選手情報入力!O40="","",2))</f>
        <v/>
      </c>
    </row>
    <row r="33" spans="1:34">
      <c r="A33" t="str">
        <f>IF(E33="","",I33*1000000+①学校情報入力!$D$3*1000+②選手情報入力!A41)</f>
        <v/>
      </c>
      <c r="B33" t="str">
        <f>IF(E33="","",①学校情報入力!$D$3)</f>
        <v/>
      </c>
      <c r="E33" t="str">
        <f>IF(②選手情報入力!B41="","",②選手情報入力!B41)</f>
        <v/>
      </c>
      <c r="F33" t="str">
        <f>IF(E33="","",②選手情報入力!C41)</f>
        <v/>
      </c>
      <c r="G33" t="str">
        <f>IF(E33="","",②選手情報入力!D41)</f>
        <v/>
      </c>
      <c r="H33" t="str">
        <f t="shared" si="0"/>
        <v/>
      </c>
      <c r="I33" t="str">
        <f>IF(E33="","",IF(②選手情報入力!F41="男",1,2))</f>
        <v/>
      </c>
      <c r="J33" t="str">
        <f>IF(E33="","",IF(②選手情報入力!G41="","",②選手情報入力!G41))</f>
        <v/>
      </c>
      <c r="L33" t="str">
        <f t="shared" si="1"/>
        <v/>
      </c>
      <c r="M33" t="str">
        <f t="shared" si="2"/>
        <v/>
      </c>
      <c r="O33" t="str">
        <f>IF(E33="","",IF(②選手情報入力!H41="","",IF(I33=1,VLOOKUP(②選手情報入力!H41,種目情報!$A$4:$B$21,2,FALSE),VLOOKUP(②選手情報入力!H41,種目情報!$E$4:$F$20,2,FALSE))))</f>
        <v/>
      </c>
      <c r="P33" t="str">
        <f>IF(E33="","",IF(②選手情報入力!I41="","",②選手情報入力!I41))</f>
        <v/>
      </c>
      <c r="Q33" s="37" t="str">
        <f>IF(E33="","",IF(②選手情報入力!H41="","",0))</f>
        <v/>
      </c>
      <c r="R33" t="str">
        <f>IF(E33="","",IF(②選手情報入力!H41="","",IF(I33=1,VLOOKUP(②選手情報入力!H41,種目情報!$A$4:$C$21,3,FALSE),VLOOKUP(②選手情報入力!H41,種目情報!$E$4:$G$20,3,FALSE))))</f>
        <v/>
      </c>
      <c r="S33" t="str">
        <f>IF(E33="","",IF(②選手情報入力!J41="","",IF(I33=1,VLOOKUP(②選手情報入力!J41,種目情報!$A$4:$B$21,2,FALSE),VLOOKUP(②選手情報入力!J41,種目情報!$E$4:$F$20,2,FALSE))))</f>
        <v/>
      </c>
      <c r="T33" t="str">
        <f>IF(E33="","",IF(②選手情報入力!K41="","",②選手情報入力!K41))</f>
        <v/>
      </c>
      <c r="U33" s="37" t="str">
        <f>IF(E33="","",IF(②選手情報入力!J41="","",0))</f>
        <v/>
      </c>
      <c r="V33" t="str">
        <f>IF(E33="","",IF(②選手情報入力!J41="","",IF(I33=1,VLOOKUP(②選手情報入力!J41,種目情報!$A$4:$C$21,3,FALSE),VLOOKUP(②選手情報入力!J41,種目情報!$E$4:$G$20,3,FALSE))))</f>
        <v/>
      </c>
      <c r="W33" t="str">
        <f>IF(E33="","",IF(②選手情報入力!L41="","",IF(I33=1,VLOOKUP(②選手情報入力!L41,種目情報!$A$4:$B$21,2,FALSE),VLOOKUP(②選手情報入力!L41,種目情報!$E$4:$F$20,2,FALSE))))</f>
        <v/>
      </c>
      <c r="X33" t="str">
        <f>IF(E33="","",IF(②選手情報入力!M41="","",②選手情報入力!M41))</f>
        <v/>
      </c>
      <c r="Y33" s="37" t="str">
        <f>IF(E33="","",IF(②選手情報入力!L41="","",0))</f>
        <v/>
      </c>
      <c r="Z33" t="str">
        <f>IF(E33="","",IF(②選手情報入力!L41="","",IF(I33=1,VLOOKUP(②選手情報入力!L41,種目情報!$A$4:$C$21,3,FALSE),VLOOKUP(②選手情報入力!L41,種目情報!$E$4:$G$20,3,FALSE))))</f>
        <v/>
      </c>
      <c r="AA33" t="str">
        <f>IF(E33="","",IF(②選手情報入力!N41="","",IF(I33=1,種目情報!$J$4,種目情報!$J$6)))</f>
        <v/>
      </c>
      <c r="AB33" t="str">
        <f>IF(E33="","",IF(②選手情報入力!N41="","",IF(I33=1,IF(②選手情報入力!$N$5="","",②選手情報入力!$N$5),IF(②選手情報入力!$N$6="","",②選手情報入力!$N$6))))</f>
        <v/>
      </c>
      <c r="AC33" t="str">
        <f>IF(E33="","",IF(②選手情報入力!N41="","",0))</f>
        <v/>
      </c>
      <c r="AD33" t="str">
        <f>IF(E33="","",IF(②選手情報入力!N41="","",2))</f>
        <v/>
      </c>
      <c r="AE33" t="str">
        <f>IF(E33="","",IF(②選手情報入力!O41="","",IF(I33=1,種目情報!$J$5,種目情報!$J$7)))</f>
        <v/>
      </c>
      <c r="AF33" t="str">
        <f>IF(E33="","",IF(②選手情報入力!O41="","",IF(I33=1,IF(②選手情報入力!$O$5="","",②選手情報入力!$O$5),IF(②選手情報入力!$O$6="","",②選手情報入力!$O$6))))</f>
        <v/>
      </c>
      <c r="AG33" t="str">
        <f>IF(E33="","",IF(②選手情報入力!O41="","",0))</f>
        <v/>
      </c>
      <c r="AH33" t="str">
        <f>IF(E33="","",IF(②選手情報入力!O41="","",2))</f>
        <v/>
      </c>
    </row>
    <row r="34" spans="1:34">
      <c r="A34" t="str">
        <f>IF(E34="","",I34*1000000+①学校情報入力!$D$3*1000+②選手情報入力!A42)</f>
        <v/>
      </c>
      <c r="B34" t="str">
        <f>IF(E34="","",①学校情報入力!$D$3)</f>
        <v/>
      </c>
      <c r="E34" t="str">
        <f>IF(②選手情報入力!B42="","",②選手情報入力!B42)</f>
        <v/>
      </c>
      <c r="F34" t="str">
        <f>IF(E34="","",②選手情報入力!C42)</f>
        <v/>
      </c>
      <c r="G34" t="str">
        <f>IF(E34="","",②選手情報入力!D42)</f>
        <v/>
      </c>
      <c r="H34" t="str">
        <f t="shared" si="0"/>
        <v/>
      </c>
      <c r="I34" t="str">
        <f>IF(E34="","",IF(②選手情報入力!F42="男",1,2))</f>
        <v/>
      </c>
      <c r="J34" t="str">
        <f>IF(E34="","",IF(②選手情報入力!G42="","",②選手情報入力!G42))</f>
        <v/>
      </c>
      <c r="L34" t="str">
        <f t="shared" si="1"/>
        <v/>
      </c>
      <c r="M34" t="str">
        <f t="shared" si="2"/>
        <v/>
      </c>
      <c r="O34" t="str">
        <f>IF(E34="","",IF(②選手情報入力!H42="","",IF(I34=1,VLOOKUP(②選手情報入力!H42,種目情報!$A$4:$B$21,2,FALSE),VLOOKUP(②選手情報入力!H42,種目情報!$E$4:$F$20,2,FALSE))))</f>
        <v/>
      </c>
      <c r="P34" t="str">
        <f>IF(E34="","",IF(②選手情報入力!I42="","",②選手情報入力!I42))</f>
        <v/>
      </c>
      <c r="Q34" s="37" t="str">
        <f>IF(E34="","",IF(②選手情報入力!H42="","",0))</f>
        <v/>
      </c>
      <c r="R34" t="str">
        <f>IF(E34="","",IF(②選手情報入力!H42="","",IF(I34=1,VLOOKUP(②選手情報入力!H42,種目情報!$A$4:$C$21,3,FALSE),VLOOKUP(②選手情報入力!H42,種目情報!$E$4:$G$20,3,FALSE))))</f>
        <v/>
      </c>
      <c r="S34" t="str">
        <f>IF(E34="","",IF(②選手情報入力!J42="","",IF(I34=1,VLOOKUP(②選手情報入力!J42,種目情報!$A$4:$B$21,2,FALSE),VLOOKUP(②選手情報入力!J42,種目情報!$E$4:$F$20,2,FALSE))))</f>
        <v/>
      </c>
      <c r="T34" t="str">
        <f>IF(E34="","",IF(②選手情報入力!K42="","",②選手情報入力!K42))</f>
        <v/>
      </c>
      <c r="U34" s="37" t="str">
        <f>IF(E34="","",IF(②選手情報入力!J42="","",0))</f>
        <v/>
      </c>
      <c r="V34" t="str">
        <f>IF(E34="","",IF(②選手情報入力!J42="","",IF(I34=1,VLOOKUP(②選手情報入力!J42,種目情報!$A$4:$C$21,3,FALSE),VLOOKUP(②選手情報入力!J42,種目情報!$E$4:$G$20,3,FALSE))))</f>
        <v/>
      </c>
      <c r="W34" t="str">
        <f>IF(E34="","",IF(②選手情報入力!L42="","",IF(I34=1,VLOOKUP(②選手情報入力!L42,種目情報!$A$4:$B$21,2,FALSE),VLOOKUP(②選手情報入力!L42,種目情報!$E$4:$F$20,2,FALSE))))</f>
        <v/>
      </c>
      <c r="X34" t="str">
        <f>IF(E34="","",IF(②選手情報入力!M42="","",②選手情報入力!M42))</f>
        <v/>
      </c>
      <c r="Y34" s="37" t="str">
        <f>IF(E34="","",IF(②選手情報入力!L42="","",0))</f>
        <v/>
      </c>
      <c r="Z34" t="str">
        <f>IF(E34="","",IF(②選手情報入力!L42="","",IF(I34=1,VLOOKUP(②選手情報入力!L42,種目情報!$A$4:$C$21,3,FALSE),VLOOKUP(②選手情報入力!L42,種目情報!$E$4:$G$20,3,FALSE))))</f>
        <v/>
      </c>
      <c r="AA34" t="str">
        <f>IF(E34="","",IF(②選手情報入力!N42="","",IF(I34=1,種目情報!$J$4,種目情報!$J$6)))</f>
        <v/>
      </c>
      <c r="AB34" t="str">
        <f>IF(E34="","",IF(②選手情報入力!N42="","",IF(I34=1,IF(②選手情報入力!$N$5="","",②選手情報入力!$N$5),IF(②選手情報入力!$N$6="","",②選手情報入力!$N$6))))</f>
        <v/>
      </c>
      <c r="AC34" t="str">
        <f>IF(E34="","",IF(②選手情報入力!N42="","",0))</f>
        <v/>
      </c>
      <c r="AD34" t="str">
        <f>IF(E34="","",IF(②選手情報入力!N42="","",2))</f>
        <v/>
      </c>
      <c r="AE34" t="str">
        <f>IF(E34="","",IF(②選手情報入力!O42="","",IF(I34=1,種目情報!$J$5,種目情報!$J$7)))</f>
        <v/>
      </c>
      <c r="AF34" t="str">
        <f>IF(E34="","",IF(②選手情報入力!O42="","",IF(I34=1,IF(②選手情報入力!$O$5="","",②選手情報入力!$O$5),IF(②選手情報入力!$O$6="","",②選手情報入力!$O$6))))</f>
        <v/>
      </c>
      <c r="AG34" t="str">
        <f>IF(E34="","",IF(②選手情報入力!O42="","",0))</f>
        <v/>
      </c>
      <c r="AH34" t="str">
        <f>IF(E34="","",IF(②選手情報入力!O42="","",2))</f>
        <v/>
      </c>
    </row>
    <row r="35" spans="1:34">
      <c r="A35" t="str">
        <f>IF(E35="","",I35*1000000+①学校情報入力!$D$3*1000+②選手情報入力!A43)</f>
        <v/>
      </c>
      <c r="B35" t="str">
        <f>IF(E35="","",①学校情報入力!$D$3)</f>
        <v/>
      </c>
      <c r="E35" t="str">
        <f>IF(②選手情報入力!B43="","",②選手情報入力!B43)</f>
        <v/>
      </c>
      <c r="F35" t="str">
        <f>IF(E35="","",②選手情報入力!C43)</f>
        <v/>
      </c>
      <c r="G35" t="str">
        <f>IF(E35="","",②選手情報入力!D43)</f>
        <v/>
      </c>
      <c r="H35" t="str">
        <f t="shared" si="0"/>
        <v/>
      </c>
      <c r="I35" t="str">
        <f>IF(E35="","",IF(②選手情報入力!F43="男",1,2))</f>
        <v/>
      </c>
      <c r="J35" t="str">
        <f>IF(E35="","",IF(②選手情報入力!G43="","",②選手情報入力!G43))</f>
        <v/>
      </c>
      <c r="L35" t="str">
        <f t="shared" si="1"/>
        <v/>
      </c>
      <c r="M35" t="str">
        <f t="shared" si="2"/>
        <v/>
      </c>
      <c r="O35" t="str">
        <f>IF(E35="","",IF(②選手情報入力!H43="","",IF(I35=1,VLOOKUP(②選手情報入力!H43,種目情報!$A$4:$B$21,2,FALSE),VLOOKUP(②選手情報入力!H43,種目情報!$E$4:$F$20,2,FALSE))))</f>
        <v/>
      </c>
      <c r="P35" t="str">
        <f>IF(E35="","",IF(②選手情報入力!I43="","",②選手情報入力!I43))</f>
        <v/>
      </c>
      <c r="Q35" s="37" t="str">
        <f>IF(E35="","",IF(②選手情報入力!H43="","",0))</f>
        <v/>
      </c>
      <c r="R35" t="str">
        <f>IF(E35="","",IF(②選手情報入力!H43="","",IF(I35=1,VLOOKUP(②選手情報入力!H43,種目情報!$A$4:$C$21,3,FALSE),VLOOKUP(②選手情報入力!H43,種目情報!$E$4:$G$20,3,FALSE))))</f>
        <v/>
      </c>
      <c r="S35" t="str">
        <f>IF(E35="","",IF(②選手情報入力!J43="","",IF(I35=1,VLOOKUP(②選手情報入力!J43,種目情報!$A$4:$B$21,2,FALSE),VLOOKUP(②選手情報入力!J43,種目情報!$E$4:$F$20,2,FALSE))))</f>
        <v/>
      </c>
      <c r="T35" t="str">
        <f>IF(E35="","",IF(②選手情報入力!K43="","",②選手情報入力!K43))</f>
        <v/>
      </c>
      <c r="U35" s="37" t="str">
        <f>IF(E35="","",IF(②選手情報入力!J43="","",0))</f>
        <v/>
      </c>
      <c r="V35" t="str">
        <f>IF(E35="","",IF(②選手情報入力!J43="","",IF(I35=1,VLOOKUP(②選手情報入力!J43,種目情報!$A$4:$C$21,3,FALSE),VLOOKUP(②選手情報入力!J43,種目情報!$E$4:$G$20,3,FALSE))))</f>
        <v/>
      </c>
      <c r="W35" t="str">
        <f>IF(E35="","",IF(②選手情報入力!L43="","",IF(I35=1,VLOOKUP(②選手情報入力!L43,種目情報!$A$4:$B$21,2,FALSE),VLOOKUP(②選手情報入力!L43,種目情報!$E$4:$F$20,2,FALSE))))</f>
        <v/>
      </c>
      <c r="X35" t="str">
        <f>IF(E35="","",IF(②選手情報入力!M43="","",②選手情報入力!M43))</f>
        <v/>
      </c>
      <c r="Y35" s="37" t="str">
        <f>IF(E35="","",IF(②選手情報入力!L43="","",0))</f>
        <v/>
      </c>
      <c r="Z35" t="str">
        <f>IF(E35="","",IF(②選手情報入力!L43="","",IF(I35=1,VLOOKUP(②選手情報入力!L43,種目情報!$A$4:$C$21,3,FALSE),VLOOKUP(②選手情報入力!L43,種目情報!$E$4:$G$20,3,FALSE))))</f>
        <v/>
      </c>
      <c r="AA35" t="str">
        <f>IF(E35="","",IF(②選手情報入力!N43="","",IF(I35=1,種目情報!$J$4,種目情報!$J$6)))</f>
        <v/>
      </c>
      <c r="AB35" t="str">
        <f>IF(E35="","",IF(②選手情報入力!N43="","",IF(I35=1,IF(②選手情報入力!$N$5="","",②選手情報入力!$N$5),IF(②選手情報入力!$N$6="","",②選手情報入力!$N$6))))</f>
        <v/>
      </c>
      <c r="AC35" t="str">
        <f>IF(E35="","",IF(②選手情報入力!N43="","",0))</f>
        <v/>
      </c>
      <c r="AD35" t="str">
        <f>IF(E35="","",IF(②選手情報入力!N43="","",2))</f>
        <v/>
      </c>
      <c r="AE35" t="str">
        <f>IF(E35="","",IF(②選手情報入力!O43="","",IF(I35=1,種目情報!$J$5,種目情報!$J$7)))</f>
        <v/>
      </c>
      <c r="AF35" t="str">
        <f>IF(E35="","",IF(②選手情報入力!O43="","",IF(I35=1,IF(②選手情報入力!$O$5="","",②選手情報入力!$O$5),IF(②選手情報入力!$O$6="","",②選手情報入力!$O$6))))</f>
        <v/>
      </c>
      <c r="AG35" t="str">
        <f>IF(E35="","",IF(②選手情報入力!O43="","",0))</f>
        <v/>
      </c>
      <c r="AH35" t="str">
        <f>IF(E35="","",IF(②選手情報入力!O43="","",2))</f>
        <v/>
      </c>
    </row>
    <row r="36" spans="1:34">
      <c r="A36" t="str">
        <f>IF(E36="","",I36*1000000+①学校情報入力!$D$3*1000+②選手情報入力!A44)</f>
        <v/>
      </c>
      <c r="B36" t="str">
        <f>IF(E36="","",①学校情報入力!$D$3)</f>
        <v/>
      </c>
      <c r="E36" t="str">
        <f>IF(②選手情報入力!B44="","",②選手情報入力!B44)</f>
        <v/>
      </c>
      <c r="F36" t="str">
        <f>IF(E36="","",②選手情報入力!C44)</f>
        <v/>
      </c>
      <c r="G36" t="str">
        <f>IF(E36="","",②選手情報入力!D44)</f>
        <v/>
      </c>
      <c r="H36" t="str">
        <f t="shared" si="0"/>
        <v/>
      </c>
      <c r="I36" t="str">
        <f>IF(E36="","",IF(②選手情報入力!F44="男",1,2))</f>
        <v/>
      </c>
      <c r="J36" t="str">
        <f>IF(E36="","",IF(②選手情報入力!G44="","",②選手情報入力!G44))</f>
        <v/>
      </c>
      <c r="L36" t="str">
        <f t="shared" si="1"/>
        <v/>
      </c>
      <c r="M36" t="str">
        <f t="shared" si="2"/>
        <v/>
      </c>
      <c r="O36" t="str">
        <f>IF(E36="","",IF(②選手情報入力!H44="","",IF(I36=1,VLOOKUP(②選手情報入力!H44,種目情報!$A$4:$B$21,2,FALSE),VLOOKUP(②選手情報入力!H44,種目情報!$E$4:$F$20,2,FALSE))))</f>
        <v/>
      </c>
      <c r="P36" t="str">
        <f>IF(E36="","",IF(②選手情報入力!I44="","",②選手情報入力!I44))</f>
        <v/>
      </c>
      <c r="Q36" s="37" t="str">
        <f>IF(E36="","",IF(②選手情報入力!H44="","",0))</f>
        <v/>
      </c>
      <c r="R36" t="str">
        <f>IF(E36="","",IF(②選手情報入力!H44="","",IF(I36=1,VLOOKUP(②選手情報入力!H44,種目情報!$A$4:$C$21,3,FALSE),VLOOKUP(②選手情報入力!H44,種目情報!$E$4:$G$20,3,FALSE))))</f>
        <v/>
      </c>
      <c r="S36" t="str">
        <f>IF(E36="","",IF(②選手情報入力!J44="","",IF(I36=1,VLOOKUP(②選手情報入力!J44,種目情報!$A$4:$B$21,2,FALSE),VLOOKUP(②選手情報入力!J44,種目情報!$E$4:$F$20,2,FALSE))))</f>
        <v/>
      </c>
      <c r="T36" t="str">
        <f>IF(E36="","",IF(②選手情報入力!K44="","",②選手情報入力!K44))</f>
        <v/>
      </c>
      <c r="U36" s="37" t="str">
        <f>IF(E36="","",IF(②選手情報入力!J44="","",0))</f>
        <v/>
      </c>
      <c r="V36" t="str">
        <f>IF(E36="","",IF(②選手情報入力!J44="","",IF(I36=1,VLOOKUP(②選手情報入力!J44,種目情報!$A$4:$C$21,3,FALSE),VLOOKUP(②選手情報入力!J44,種目情報!$E$4:$G$20,3,FALSE))))</f>
        <v/>
      </c>
      <c r="W36" t="str">
        <f>IF(E36="","",IF(②選手情報入力!L44="","",IF(I36=1,VLOOKUP(②選手情報入力!L44,種目情報!$A$4:$B$21,2,FALSE),VLOOKUP(②選手情報入力!L44,種目情報!$E$4:$F$20,2,FALSE))))</f>
        <v/>
      </c>
      <c r="X36" t="str">
        <f>IF(E36="","",IF(②選手情報入力!M44="","",②選手情報入力!M44))</f>
        <v/>
      </c>
      <c r="Y36" s="37" t="str">
        <f>IF(E36="","",IF(②選手情報入力!L44="","",0))</f>
        <v/>
      </c>
      <c r="Z36" t="str">
        <f>IF(E36="","",IF(②選手情報入力!L44="","",IF(I36=1,VLOOKUP(②選手情報入力!L44,種目情報!$A$4:$C$21,3,FALSE),VLOOKUP(②選手情報入力!L44,種目情報!$E$4:$G$20,3,FALSE))))</f>
        <v/>
      </c>
      <c r="AA36" t="str">
        <f>IF(E36="","",IF(②選手情報入力!N44="","",IF(I36=1,種目情報!$J$4,種目情報!$J$6)))</f>
        <v/>
      </c>
      <c r="AB36" t="str">
        <f>IF(E36="","",IF(②選手情報入力!N44="","",IF(I36=1,IF(②選手情報入力!$N$5="","",②選手情報入力!$N$5),IF(②選手情報入力!$N$6="","",②選手情報入力!$N$6))))</f>
        <v/>
      </c>
      <c r="AC36" t="str">
        <f>IF(E36="","",IF(②選手情報入力!N44="","",0))</f>
        <v/>
      </c>
      <c r="AD36" t="str">
        <f>IF(E36="","",IF(②選手情報入力!N44="","",2))</f>
        <v/>
      </c>
      <c r="AE36" t="str">
        <f>IF(E36="","",IF(②選手情報入力!O44="","",IF(I36=1,種目情報!$J$5,種目情報!$J$7)))</f>
        <v/>
      </c>
      <c r="AF36" t="str">
        <f>IF(E36="","",IF(②選手情報入力!O44="","",IF(I36=1,IF(②選手情報入力!$O$5="","",②選手情報入力!$O$5),IF(②選手情報入力!$O$6="","",②選手情報入力!$O$6))))</f>
        <v/>
      </c>
      <c r="AG36" t="str">
        <f>IF(E36="","",IF(②選手情報入力!O44="","",0))</f>
        <v/>
      </c>
      <c r="AH36" t="str">
        <f>IF(E36="","",IF(②選手情報入力!O44="","",2))</f>
        <v/>
      </c>
    </row>
    <row r="37" spans="1:34">
      <c r="A37" t="str">
        <f>IF(E37="","",I37*1000000+①学校情報入力!$D$3*1000+②選手情報入力!A45)</f>
        <v/>
      </c>
      <c r="B37" t="str">
        <f>IF(E37="","",①学校情報入力!$D$3)</f>
        <v/>
      </c>
      <c r="E37" t="str">
        <f>IF(②選手情報入力!B45="","",②選手情報入力!B45)</f>
        <v/>
      </c>
      <c r="F37" t="str">
        <f>IF(E37="","",②選手情報入力!C45)</f>
        <v/>
      </c>
      <c r="G37" t="str">
        <f>IF(E37="","",②選手情報入力!D45)</f>
        <v/>
      </c>
      <c r="H37" t="str">
        <f t="shared" si="0"/>
        <v/>
      </c>
      <c r="I37" t="str">
        <f>IF(E37="","",IF(②選手情報入力!F45="男",1,2))</f>
        <v/>
      </c>
      <c r="J37" t="str">
        <f>IF(E37="","",IF(②選手情報入力!G45="","",②選手情報入力!G45))</f>
        <v/>
      </c>
      <c r="L37" t="str">
        <f t="shared" si="1"/>
        <v/>
      </c>
      <c r="M37" t="str">
        <f t="shared" si="2"/>
        <v/>
      </c>
      <c r="O37" t="str">
        <f>IF(E37="","",IF(②選手情報入力!H45="","",IF(I37=1,VLOOKUP(②選手情報入力!H45,種目情報!$A$4:$B$21,2,FALSE),VLOOKUP(②選手情報入力!H45,種目情報!$E$4:$F$20,2,FALSE))))</f>
        <v/>
      </c>
      <c r="P37" t="str">
        <f>IF(E37="","",IF(②選手情報入力!I45="","",②選手情報入力!I45))</f>
        <v/>
      </c>
      <c r="Q37" s="37" t="str">
        <f>IF(E37="","",IF(②選手情報入力!H45="","",0))</f>
        <v/>
      </c>
      <c r="R37" t="str">
        <f>IF(E37="","",IF(②選手情報入力!H45="","",IF(I37=1,VLOOKUP(②選手情報入力!H45,種目情報!$A$4:$C$21,3,FALSE),VLOOKUP(②選手情報入力!H45,種目情報!$E$4:$G$20,3,FALSE))))</f>
        <v/>
      </c>
      <c r="S37" t="str">
        <f>IF(E37="","",IF(②選手情報入力!J45="","",IF(I37=1,VLOOKUP(②選手情報入力!J45,種目情報!$A$4:$B$21,2,FALSE),VLOOKUP(②選手情報入力!J45,種目情報!$E$4:$F$20,2,FALSE))))</f>
        <v/>
      </c>
      <c r="T37" t="str">
        <f>IF(E37="","",IF(②選手情報入力!K45="","",②選手情報入力!K45))</f>
        <v/>
      </c>
      <c r="U37" s="37" t="str">
        <f>IF(E37="","",IF(②選手情報入力!J45="","",0))</f>
        <v/>
      </c>
      <c r="V37" t="str">
        <f>IF(E37="","",IF(②選手情報入力!J45="","",IF(I37=1,VLOOKUP(②選手情報入力!J45,種目情報!$A$4:$C$21,3,FALSE),VLOOKUP(②選手情報入力!J45,種目情報!$E$4:$G$20,3,FALSE))))</f>
        <v/>
      </c>
      <c r="W37" t="str">
        <f>IF(E37="","",IF(②選手情報入力!L45="","",IF(I37=1,VLOOKUP(②選手情報入力!L45,種目情報!$A$4:$B$21,2,FALSE),VLOOKUP(②選手情報入力!L45,種目情報!$E$4:$F$20,2,FALSE))))</f>
        <v/>
      </c>
      <c r="X37" t="str">
        <f>IF(E37="","",IF(②選手情報入力!M45="","",②選手情報入力!M45))</f>
        <v/>
      </c>
      <c r="Y37" s="37" t="str">
        <f>IF(E37="","",IF(②選手情報入力!L45="","",0))</f>
        <v/>
      </c>
      <c r="Z37" t="str">
        <f>IF(E37="","",IF(②選手情報入力!L45="","",IF(I37=1,VLOOKUP(②選手情報入力!L45,種目情報!$A$4:$C$21,3,FALSE),VLOOKUP(②選手情報入力!L45,種目情報!$E$4:$G$20,3,FALSE))))</f>
        <v/>
      </c>
      <c r="AA37" t="str">
        <f>IF(E37="","",IF(②選手情報入力!N45="","",IF(I37=1,種目情報!$J$4,種目情報!$J$6)))</f>
        <v/>
      </c>
      <c r="AB37" t="str">
        <f>IF(E37="","",IF(②選手情報入力!N45="","",IF(I37=1,IF(②選手情報入力!$N$5="","",②選手情報入力!$N$5),IF(②選手情報入力!$N$6="","",②選手情報入力!$N$6))))</f>
        <v/>
      </c>
      <c r="AC37" t="str">
        <f>IF(E37="","",IF(②選手情報入力!N45="","",0))</f>
        <v/>
      </c>
      <c r="AD37" t="str">
        <f>IF(E37="","",IF(②選手情報入力!N45="","",2))</f>
        <v/>
      </c>
      <c r="AE37" t="str">
        <f>IF(E37="","",IF(②選手情報入力!O45="","",IF(I37=1,種目情報!$J$5,種目情報!$J$7)))</f>
        <v/>
      </c>
      <c r="AF37" t="str">
        <f>IF(E37="","",IF(②選手情報入力!O45="","",IF(I37=1,IF(②選手情報入力!$O$5="","",②選手情報入力!$O$5),IF(②選手情報入力!$O$6="","",②選手情報入力!$O$6))))</f>
        <v/>
      </c>
      <c r="AG37" t="str">
        <f>IF(E37="","",IF(②選手情報入力!O45="","",0))</f>
        <v/>
      </c>
      <c r="AH37" t="str">
        <f>IF(E37="","",IF(②選手情報入力!O45="","",2))</f>
        <v/>
      </c>
    </row>
    <row r="38" spans="1:34">
      <c r="A38" t="str">
        <f>IF(E38="","",I38*1000000+①学校情報入力!$D$3*1000+②選手情報入力!A46)</f>
        <v/>
      </c>
      <c r="B38" t="str">
        <f>IF(E38="","",①学校情報入力!$D$3)</f>
        <v/>
      </c>
      <c r="E38" t="str">
        <f>IF(②選手情報入力!B46="","",②選手情報入力!B46)</f>
        <v/>
      </c>
      <c r="F38" t="str">
        <f>IF(E38="","",②選手情報入力!C46)</f>
        <v/>
      </c>
      <c r="G38" t="str">
        <f>IF(E38="","",②選手情報入力!D46)</f>
        <v/>
      </c>
      <c r="H38" t="str">
        <f t="shared" si="0"/>
        <v/>
      </c>
      <c r="I38" t="str">
        <f>IF(E38="","",IF(②選手情報入力!F46="男",1,2))</f>
        <v/>
      </c>
      <c r="J38" t="str">
        <f>IF(E38="","",IF(②選手情報入力!G46="","",②選手情報入力!G46))</f>
        <v/>
      </c>
      <c r="L38" t="str">
        <f t="shared" si="1"/>
        <v/>
      </c>
      <c r="M38" t="str">
        <f t="shared" si="2"/>
        <v/>
      </c>
      <c r="O38" t="str">
        <f>IF(E38="","",IF(②選手情報入力!H46="","",IF(I38=1,VLOOKUP(②選手情報入力!H46,種目情報!$A$4:$B$21,2,FALSE),VLOOKUP(②選手情報入力!H46,種目情報!$E$4:$F$20,2,FALSE))))</f>
        <v/>
      </c>
      <c r="P38" t="str">
        <f>IF(E38="","",IF(②選手情報入力!I46="","",②選手情報入力!I46))</f>
        <v/>
      </c>
      <c r="Q38" s="37" t="str">
        <f>IF(E38="","",IF(②選手情報入力!H46="","",0))</f>
        <v/>
      </c>
      <c r="R38" t="str">
        <f>IF(E38="","",IF(②選手情報入力!H46="","",IF(I38=1,VLOOKUP(②選手情報入力!H46,種目情報!$A$4:$C$21,3,FALSE),VLOOKUP(②選手情報入力!H46,種目情報!$E$4:$G$20,3,FALSE))))</f>
        <v/>
      </c>
      <c r="S38" t="str">
        <f>IF(E38="","",IF(②選手情報入力!J46="","",IF(I38=1,VLOOKUP(②選手情報入力!J46,種目情報!$A$4:$B$21,2,FALSE),VLOOKUP(②選手情報入力!J46,種目情報!$E$4:$F$20,2,FALSE))))</f>
        <v/>
      </c>
      <c r="T38" t="str">
        <f>IF(E38="","",IF(②選手情報入力!K46="","",②選手情報入力!K46))</f>
        <v/>
      </c>
      <c r="U38" s="37" t="str">
        <f>IF(E38="","",IF(②選手情報入力!J46="","",0))</f>
        <v/>
      </c>
      <c r="V38" t="str">
        <f>IF(E38="","",IF(②選手情報入力!J46="","",IF(I38=1,VLOOKUP(②選手情報入力!J46,種目情報!$A$4:$C$21,3,FALSE),VLOOKUP(②選手情報入力!J46,種目情報!$E$4:$G$20,3,FALSE))))</f>
        <v/>
      </c>
      <c r="W38" t="str">
        <f>IF(E38="","",IF(②選手情報入力!L46="","",IF(I38=1,VLOOKUP(②選手情報入力!L46,種目情報!$A$4:$B$21,2,FALSE),VLOOKUP(②選手情報入力!L46,種目情報!$E$4:$F$20,2,FALSE))))</f>
        <v/>
      </c>
      <c r="X38" t="str">
        <f>IF(E38="","",IF(②選手情報入力!M46="","",②選手情報入力!M46))</f>
        <v/>
      </c>
      <c r="Y38" s="37" t="str">
        <f>IF(E38="","",IF(②選手情報入力!L46="","",0))</f>
        <v/>
      </c>
      <c r="Z38" t="str">
        <f>IF(E38="","",IF(②選手情報入力!L46="","",IF(I38=1,VLOOKUP(②選手情報入力!L46,種目情報!$A$4:$C$21,3,FALSE),VLOOKUP(②選手情報入力!L46,種目情報!$E$4:$G$20,3,FALSE))))</f>
        <v/>
      </c>
      <c r="AA38" t="str">
        <f>IF(E38="","",IF(②選手情報入力!N46="","",IF(I38=1,種目情報!$J$4,種目情報!$J$6)))</f>
        <v/>
      </c>
      <c r="AB38" t="str">
        <f>IF(E38="","",IF(②選手情報入力!N46="","",IF(I38=1,IF(②選手情報入力!$N$5="","",②選手情報入力!$N$5),IF(②選手情報入力!$N$6="","",②選手情報入力!$N$6))))</f>
        <v/>
      </c>
      <c r="AC38" t="str">
        <f>IF(E38="","",IF(②選手情報入力!N46="","",0))</f>
        <v/>
      </c>
      <c r="AD38" t="str">
        <f>IF(E38="","",IF(②選手情報入力!N46="","",2))</f>
        <v/>
      </c>
      <c r="AE38" t="str">
        <f>IF(E38="","",IF(②選手情報入力!O46="","",IF(I38=1,種目情報!$J$5,種目情報!$J$7)))</f>
        <v/>
      </c>
      <c r="AF38" t="str">
        <f>IF(E38="","",IF(②選手情報入力!O46="","",IF(I38=1,IF(②選手情報入力!$O$5="","",②選手情報入力!$O$5),IF(②選手情報入力!$O$6="","",②選手情報入力!$O$6))))</f>
        <v/>
      </c>
      <c r="AG38" t="str">
        <f>IF(E38="","",IF(②選手情報入力!O46="","",0))</f>
        <v/>
      </c>
      <c r="AH38" t="str">
        <f>IF(E38="","",IF(②選手情報入力!O46="","",2))</f>
        <v/>
      </c>
    </row>
    <row r="39" spans="1:34">
      <c r="A39" t="str">
        <f>IF(E39="","",I39*1000000+①学校情報入力!$D$3*1000+②選手情報入力!A47)</f>
        <v/>
      </c>
      <c r="B39" t="str">
        <f>IF(E39="","",①学校情報入力!$D$3)</f>
        <v/>
      </c>
      <c r="E39" t="str">
        <f>IF(②選手情報入力!B47="","",②選手情報入力!B47)</f>
        <v/>
      </c>
      <c r="F39" t="str">
        <f>IF(E39="","",②選手情報入力!C47)</f>
        <v/>
      </c>
      <c r="G39" t="str">
        <f>IF(E39="","",②選手情報入力!D47)</f>
        <v/>
      </c>
      <c r="H39" t="str">
        <f t="shared" si="0"/>
        <v/>
      </c>
      <c r="I39" t="str">
        <f>IF(E39="","",IF(②選手情報入力!F47="男",1,2))</f>
        <v/>
      </c>
      <c r="J39" t="str">
        <f>IF(E39="","",IF(②選手情報入力!G47="","",②選手情報入力!G47))</f>
        <v/>
      </c>
      <c r="L39" t="str">
        <f t="shared" si="1"/>
        <v/>
      </c>
      <c r="M39" t="str">
        <f t="shared" si="2"/>
        <v/>
      </c>
      <c r="O39" t="str">
        <f>IF(E39="","",IF(②選手情報入力!H47="","",IF(I39=1,VLOOKUP(②選手情報入力!H47,種目情報!$A$4:$B$21,2,FALSE),VLOOKUP(②選手情報入力!H47,種目情報!$E$4:$F$20,2,FALSE))))</f>
        <v/>
      </c>
      <c r="P39" t="str">
        <f>IF(E39="","",IF(②選手情報入力!I47="","",②選手情報入力!I47))</f>
        <v/>
      </c>
      <c r="Q39" s="37" t="str">
        <f>IF(E39="","",IF(②選手情報入力!H47="","",0))</f>
        <v/>
      </c>
      <c r="R39" t="str">
        <f>IF(E39="","",IF(②選手情報入力!H47="","",IF(I39=1,VLOOKUP(②選手情報入力!H47,種目情報!$A$4:$C$21,3,FALSE),VLOOKUP(②選手情報入力!H47,種目情報!$E$4:$G$20,3,FALSE))))</f>
        <v/>
      </c>
      <c r="S39" t="str">
        <f>IF(E39="","",IF(②選手情報入力!J47="","",IF(I39=1,VLOOKUP(②選手情報入力!J47,種目情報!$A$4:$B$21,2,FALSE),VLOOKUP(②選手情報入力!J47,種目情報!$E$4:$F$20,2,FALSE))))</f>
        <v/>
      </c>
      <c r="T39" t="str">
        <f>IF(E39="","",IF(②選手情報入力!K47="","",②選手情報入力!K47))</f>
        <v/>
      </c>
      <c r="U39" s="37" t="str">
        <f>IF(E39="","",IF(②選手情報入力!J47="","",0))</f>
        <v/>
      </c>
      <c r="V39" t="str">
        <f>IF(E39="","",IF(②選手情報入力!J47="","",IF(I39=1,VLOOKUP(②選手情報入力!J47,種目情報!$A$4:$C$21,3,FALSE),VLOOKUP(②選手情報入力!J47,種目情報!$E$4:$G$20,3,FALSE))))</f>
        <v/>
      </c>
      <c r="W39" t="str">
        <f>IF(E39="","",IF(②選手情報入力!L47="","",IF(I39=1,VLOOKUP(②選手情報入力!L47,種目情報!$A$4:$B$21,2,FALSE),VLOOKUP(②選手情報入力!L47,種目情報!$E$4:$F$20,2,FALSE))))</f>
        <v/>
      </c>
      <c r="X39" t="str">
        <f>IF(E39="","",IF(②選手情報入力!M47="","",②選手情報入力!M47))</f>
        <v/>
      </c>
      <c r="Y39" s="37" t="str">
        <f>IF(E39="","",IF(②選手情報入力!L47="","",0))</f>
        <v/>
      </c>
      <c r="Z39" t="str">
        <f>IF(E39="","",IF(②選手情報入力!L47="","",IF(I39=1,VLOOKUP(②選手情報入力!L47,種目情報!$A$4:$C$21,3,FALSE),VLOOKUP(②選手情報入力!L47,種目情報!$E$4:$G$20,3,FALSE))))</f>
        <v/>
      </c>
      <c r="AA39" t="str">
        <f>IF(E39="","",IF(②選手情報入力!N47="","",IF(I39=1,種目情報!$J$4,種目情報!$J$6)))</f>
        <v/>
      </c>
      <c r="AB39" t="str">
        <f>IF(E39="","",IF(②選手情報入力!N47="","",IF(I39=1,IF(②選手情報入力!$N$5="","",②選手情報入力!$N$5),IF(②選手情報入力!$N$6="","",②選手情報入力!$N$6))))</f>
        <v/>
      </c>
      <c r="AC39" t="str">
        <f>IF(E39="","",IF(②選手情報入力!N47="","",0))</f>
        <v/>
      </c>
      <c r="AD39" t="str">
        <f>IF(E39="","",IF(②選手情報入力!N47="","",2))</f>
        <v/>
      </c>
      <c r="AE39" t="str">
        <f>IF(E39="","",IF(②選手情報入力!O47="","",IF(I39=1,種目情報!$J$5,種目情報!$J$7)))</f>
        <v/>
      </c>
      <c r="AF39" t="str">
        <f>IF(E39="","",IF(②選手情報入力!O47="","",IF(I39=1,IF(②選手情報入力!$O$5="","",②選手情報入力!$O$5),IF(②選手情報入力!$O$6="","",②選手情報入力!$O$6))))</f>
        <v/>
      </c>
      <c r="AG39" t="str">
        <f>IF(E39="","",IF(②選手情報入力!O47="","",0))</f>
        <v/>
      </c>
      <c r="AH39" t="str">
        <f>IF(E39="","",IF(②選手情報入力!O47="","",2))</f>
        <v/>
      </c>
    </row>
    <row r="40" spans="1:34">
      <c r="A40" t="str">
        <f>IF(E40="","",I40*1000000+①学校情報入力!$D$3*1000+②選手情報入力!A48)</f>
        <v/>
      </c>
      <c r="B40" t="str">
        <f>IF(E40="","",①学校情報入力!$D$3)</f>
        <v/>
      </c>
      <c r="E40" t="str">
        <f>IF(②選手情報入力!B48="","",②選手情報入力!B48)</f>
        <v/>
      </c>
      <c r="F40" t="str">
        <f>IF(E40="","",②選手情報入力!C48)</f>
        <v/>
      </c>
      <c r="G40" t="str">
        <f>IF(E40="","",②選手情報入力!D48)</f>
        <v/>
      </c>
      <c r="H40" t="str">
        <f t="shared" si="0"/>
        <v/>
      </c>
      <c r="I40" t="str">
        <f>IF(E40="","",IF(②選手情報入力!F48="男",1,2))</f>
        <v/>
      </c>
      <c r="J40" t="str">
        <f>IF(E40="","",IF(②選手情報入力!G48="","",②選手情報入力!G48))</f>
        <v/>
      </c>
      <c r="L40" t="str">
        <f t="shared" si="1"/>
        <v/>
      </c>
      <c r="M40" t="str">
        <f t="shared" si="2"/>
        <v/>
      </c>
      <c r="O40" t="str">
        <f>IF(E40="","",IF(②選手情報入力!H48="","",IF(I40=1,VLOOKUP(②選手情報入力!H48,種目情報!$A$4:$B$21,2,FALSE),VLOOKUP(②選手情報入力!H48,種目情報!$E$4:$F$20,2,FALSE))))</f>
        <v/>
      </c>
      <c r="P40" t="str">
        <f>IF(E40="","",IF(②選手情報入力!I48="","",②選手情報入力!I48))</f>
        <v/>
      </c>
      <c r="Q40" s="37" t="str">
        <f>IF(E40="","",IF(②選手情報入力!H48="","",0))</f>
        <v/>
      </c>
      <c r="R40" t="str">
        <f>IF(E40="","",IF(②選手情報入力!H48="","",IF(I40=1,VLOOKUP(②選手情報入力!H48,種目情報!$A$4:$C$21,3,FALSE),VLOOKUP(②選手情報入力!H48,種目情報!$E$4:$G$20,3,FALSE))))</f>
        <v/>
      </c>
      <c r="S40" t="str">
        <f>IF(E40="","",IF(②選手情報入力!J48="","",IF(I40=1,VLOOKUP(②選手情報入力!J48,種目情報!$A$4:$B$21,2,FALSE),VLOOKUP(②選手情報入力!J48,種目情報!$E$4:$F$20,2,FALSE))))</f>
        <v/>
      </c>
      <c r="T40" t="str">
        <f>IF(E40="","",IF(②選手情報入力!K48="","",②選手情報入力!K48))</f>
        <v/>
      </c>
      <c r="U40" s="37" t="str">
        <f>IF(E40="","",IF(②選手情報入力!J48="","",0))</f>
        <v/>
      </c>
      <c r="V40" t="str">
        <f>IF(E40="","",IF(②選手情報入力!J48="","",IF(I40=1,VLOOKUP(②選手情報入力!J48,種目情報!$A$4:$C$21,3,FALSE),VLOOKUP(②選手情報入力!J48,種目情報!$E$4:$G$20,3,FALSE))))</f>
        <v/>
      </c>
      <c r="W40" t="str">
        <f>IF(E40="","",IF(②選手情報入力!L48="","",IF(I40=1,VLOOKUP(②選手情報入力!L48,種目情報!$A$4:$B$21,2,FALSE),VLOOKUP(②選手情報入力!L48,種目情報!$E$4:$F$20,2,FALSE))))</f>
        <v/>
      </c>
      <c r="X40" t="str">
        <f>IF(E40="","",IF(②選手情報入力!M48="","",②選手情報入力!M48))</f>
        <v/>
      </c>
      <c r="Y40" s="37" t="str">
        <f>IF(E40="","",IF(②選手情報入力!L48="","",0))</f>
        <v/>
      </c>
      <c r="Z40" t="str">
        <f>IF(E40="","",IF(②選手情報入力!L48="","",IF(I40=1,VLOOKUP(②選手情報入力!L48,種目情報!$A$4:$C$21,3,FALSE),VLOOKUP(②選手情報入力!L48,種目情報!$E$4:$G$20,3,FALSE))))</f>
        <v/>
      </c>
      <c r="AA40" t="str">
        <f>IF(E40="","",IF(②選手情報入力!N48="","",IF(I40=1,種目情報!$J$4,種目情報!$J$6)))</f>
        <v/>
      </c>
      <c r="AB40" t="str">
        <f>IF(E40="","",IF(②選手情報入力!N48="","",IF(I40=1,IF(②選手情報入力!$N$5="","",②選手情報入力!$N$5),IF(②選手情報入力!$N$6="","",②選手情報入力!$N$6))))</f>
        <v/>
      </c>
      <c r="AC40" t="str">
        <f>IF(E40="","",IF(②選手情報入力!N48="","",0))</f>
        <v/>
      </c>
      <c r="AD40" t="str">
        <f>IF(E40="","",IF(②選手情報入力!N48="","",2))</f>
        <v/>
      </c>
      <c r="AE40" t="str">
        <f>IF(E40="","",IF(②選手情報入力!O48="","",IF(I40=1,種目情報!$J$5,種目情報!$J$7)))</f>
        <v/>
      </c>
      <c r="AF40" t="str">
        <f>IF(E40="","",IF(②選手情報入力!O48="","",IF(I40=1,IF(②選手情報入力!$O$5="","",②選手情報入力!$O$5),IF(②選手情報入力!$O$6="","",②選手情報入力!$O$6))))</f>
        <v/>
      </c>
      <c r="AG40" t="str">
        <f>IF(E40="","",IF(②選手情報入力!O48="","",0))</f>
        <v/>
      </c>
      <c r="AH40" t="str">
        <f>IF(E40="","",IF(②選手情報入力!O48="","",2))</f>
        <v/>
      </c>
    </row>
    <row r="41" spans="1:34">
      <c r="A41" t="str">
        <f>IF(E41="","",I41*1000000+①学校情報入力!$D$3*1000+②選手情報入力!A49)</f>
        <v/>
      </c>
      <c r="B41" t="str">
        <f>IF(E41="","",①学校情報入力!$D$3)</f>
        <v/>
      </c>
      <c r="E41" t="str">
        <f>IF(②選手情報入力!B49="","",②選手情報入力!B49)</f>
        <v/>
      </c>
      <c r="F41" t="str">
        <f>IF(E41="","",②選手情報入力!C49)</f>
        <v/>
      </c>
      <c r="G41" t="str">
        <f>IF(E41="","",②選手情報入力!D49)</f>
        <v/>
      </c>
      <c r="H41" t="str">
        <f t="shared" si="0"/>
        <v/>
      </c>
      <c r="I41" t="str">
        <f>IF(E41="","",IF(②選手情報入力!F49="男",1,2))</f>
        <v/>
      </c>
      <c r="J41" t="str">
        <f>IF(E41="","",IF(②選手情報入力!G49="","",②選手情報入力!G49))</f>
        <v/>
      </c>
      <c r="L41" t="str">
        <f t="shared" si="1"/>
        <v/>
      </c>
      <c r="M41" t="str">
        <f t="shared" si="2"/>
        <v/>
      </c>
      <c r="O41" t="str">
        <f>IF(E41="","",IF(②選手情報入力!H49="","",IF(I41=1,VLOOKUP(②選手情報入力!H49,種目情報!$A$4:$B$21,2,FALSE),VLOOKUP(②選手情報入力!H49,種目情報!$E$4:$F$20,2,FALSE))))</f>
        <v/>
      </c>
      <c r="P41" t="str">
        <f>IF(E41="","",IF(②選手情報入力!I49="","",②選手情報入力!I49))</f>
        <v/>
      </c>
      <c r="Q41" s="37" t="str">
        <f>IF(E41="","",IF(②選手情報入力!H49="","",0))</f>
        <v/>
      </c>
      <c r="R41" t="str">
        <f>IF(E41="","",IF(②選手情報入力!H49="","",IF(I41=1,VLOOKUP(②選手情報入力!H49,種目情報!$A$4:$C$21,3,FALSE),VLOOKUP(②選手情報入力!H49,種目情報!$E$4:$G$20,3,FALSE))))</f>
        <v/>
      </c>
      <c r="S41" t="str">
        <f>IF(E41="","",IF(②選手情報入力!J49="","",IF(I41=1,VLOOKUP(②選手情報入力!J49,種目情報!$A$4:$B$21,2,FALSE),VLOOKUP(②選手情報入力!J49,種目情報!$E$4:$F$20,2,FALSE))))</f>
        <v/>
      </c>
      <c r="T41" t="str">
        <f>IF(E41="","",IF(②選手情報入力!K49="","",②選手情報入力!K49))</f>
        <v/>
      </c>
      <c r="U41" s="37" t="str">
        <f>IF(E41="","",IF(②選手情報入力!J49="","",0))</f>
        <v/>
      </c>
      <c r="V41" t="str">
        <f>IF(E41="","",IF(②選手情報入力!J49="","",IF(I41=1,VLOOKUP(②選手情報入力!J49,種目情報!$A$4:$C$21,3,FALSE),VLOOKUP(②選手情報入力!J49,種目情報!$E$4:$G$20,3,FALSE))))</f>
        <v/>
      </c>
      <c r="W41" t="str">
        <f>IF(E41="","",IF(②選手情報入力!L49="","",IF(I41=1,VLOOKUP(②選手情報入力!L49,種目情報!$A$4:$B$21,2,FALSE),VLOOKUP(②選手情報入力!L49,種目情報!$E$4:$F$20,2,FALSE))))</f>
        <v/>
      </c>
      <c r="X41" t="str">
        <f>IF(E41="","",IF(②選手情報入力!M49="","",②選手情報入力!M49))</f>
        <v/>
      </c>
      <c r="Y41" s="37" t="str">
        <f>IF(E41="","",IF(②選手情報入力!L49="","",0))</f>
        <v/>
      </c>
      <c r="Z41" t="str">
        <f>IF(E41="","",IF(②選手情報入力!L49="","",IF(I41=1,VLOOKUP(②選手情報入力!L49,種目情報!$A$4:$C$21,3,FALSE),VLOOKUP(②選手情報入力!L49,種目情報!$E$4:$G$20,3,FALSE))))</f>
        <v/>
      </c>
      <c r="AA41" t="str">
        <f>IF(E41="","",IF(②選手情報入力!N49="","",IF(I41=1,種目情報!$J$4,種目情報!$J$6)))</f>
        <v/>
      </c>
      <c r="AB41" t="str">
        <f>IF(E41="","",IF(②選手情報入力!N49="","",IF(I41=1,IF(②選手情報入力!$N$5="","",②選手情報入力!$N$5),IF(②選手情報入力!$N$6="","",②選手情報入力!$N$6))))</f>
        <v/>
      </c>
      <c r="AC41" t="str">
        <f>IF(E41="","",IF(②選手情報入力!N49="","",0))</f>
        <v/>
      </c>
      <c r="AD41" t="str">
        <f>IF(E41="","",IF(②選手情報入力!N49="","",2))</f>
        <v/>
      </c>
      <c r="AE41" t="str">
        <f>IF(E41="","",IF(②選手情報入力!O49="","",IF(I41=1,種目情報!$J$5,種目情報!$J$7)))</f>
        <v/>
      </c>
      <c r="AF41" t="str">
        <f>IF(E41="","",IF(②選手情報入力!O49="","",IF(I41=1,IF(②選手情報入力!$O$5="","",②選手情報入力!$O$5),IF(②選手情報入力!$O$6="","",②選手情報入力!$O$6))))</f>
        <v/>
      </c>
      <c r="AG41" t="str">
        <f>IF(E41="","",IF(②選手情報入力!O49="","",0))</f>
        <v/>
      </c>
      <c r="AH41" t="str">
        <f>IF(E41="","",IF(②選手情報入力!O49="","",2))</f>
        <v/>
      </c>
    </row>
    <row r="42" spans="1:34">
      <c r="A42" t="str">
        <f>IF(E42="","",I42*1000000+①学校情報入力!$D$3*1000+②選手情報入力!A50)</f>
        <v/>
      </c>
      <c r="B42" t="str">
        <f>IF(E42="","",①学校情報入力!$D$3)</f>
        <v/>
      </c>
      <c r="E42" t="str">
        <f>IF(②選手情報入力!B50="","",②選手情報入力!B50)</f>
        <v/>
      </c>
      <c r="F42" t="str">
        <f>IF(E42="","",②選手情報入力!C50)</f>
        <v/>
      </c>
      <c r="G42" t="str">
        <f>IF(E42="","",②選手情報入力!D50)</f>
        <v/>
      </c>
      <c r="H42" t="str">
        <f t="shared" si="0"/>
        <v/>
      </c>
      <c r="I42" t="str">
        <f>IF(E42="","",IF(②選手情報入力!F50="男",1,2))</f>
        <v/>
      </c>
      <c r="J42" t="str">
        <f>IF(E42="","",IF(②選手情報入力!G50="","",②選手情報入力!G50))</f>
        <v/>
      </c>
      <c r="L42" t="str">
        <f t="shared" si="1"/>
        <v/>
      </c>
      <c r="M42" t="str">
        <f t="shared" si="2"/>
        <v/>
      </c>
      <c r="O42" t="str">
        <f>IF(E42="","",IF(②選手情報入力!H50="","",IF(I42=1,VLOOKUP(②選手情報入力!H50,種目情報!$A$4:$B$21,2,FALSE),VLOOKUP(②選手情報入力!H50,種目情報!$E$4:$F$20,2,FALSE))))</f>
        <v/>
      </c>
      <c r="P42" t="str">
        <f>IF(E42="","",IF(②選手情報入力!I50="","",②選手情報入力!I50))</f>
        <v/>
      </c>
      <c r="Q42" s="37" t="str">
        <f>IF(E42="","",IF(②選手情報入力!H50="","",0))</f>
        <v/>
      </c>
      <c r="R42" t="str">
        <f>IF(E42="","",IF(②選手情報入力!H50="","",IF(I42=1,VLOOKUP(②選手情報入力!H50,種目情報!$A$4:$C$21,3,FALSE),VLOOKUP(②選手情報入力!H50,種目情報!$E$4:$G$20,3,FALSE))))</f>
        <v/>
      </c>
      <c r="S42" t="str">
        <f>IF(E42="","",IF(②選手情報入力!J50="","",IF(I42=1,VLOOKUP(②選手情報入力!J50,種目情報!$A$4:$B$21,2,FALSE),VLOOKUP(②選手情報入力!J50,種目情報!$E$4:$F$20,2,FALSE))))</f>
        <v/>
      </c>
      <c r="T42" t="str">
        <f>IF(E42="","",IF(②選手情報入力!K50="","",②選手情報入力!K50))</f>
        <v/>
      </c>
      <c r="U42" s="37" t="str">
        <f>IF(E42="","",IF(②選手情報入力!J50="","",0))</f>
        <v/>
      </c>
      <c r="V42" t="str">
        <f>IF(E42="","",IF(②選手情報入力!J50="","",IF(I42=1,VLOOKUP(②選手情報入力!J50,種目情報!$A$4:$C$21,3,FALSE),VLOOKUP(②選手情報入力!J50,種目情報!$E$4:$G$20,3,FALSE))))</f>
        <v/>
      </c>
      <c r="W42" t="str">
        <f>IF(E42="","",IF(②選手情報入力!L50="","",IF(I42=1,VLOOKUP(②選手情報入力!L50,種目情報!$A$4:$B$21,2,FALSE),VLOOKUP(②選手情報入力!L50,種目情報!$E$4:$F$20,2,FALSE))))</f>
        <v/>
      </c>
      <c r="X42" t="str">
        <f>IF(E42="","",IF(②選手情報入力!M50="","",②選手情報入力!M50))</f>
        <v/>
      </c>
      <c r="Y42" s="37" t="str">
        <f>IF(E42="","",IF(②選手情報入力!L50="","",0))</f>
        <v/>
      </c>
      <c r="Z42" t="str">
        <f>IF(E42="","",IF(②選手情報入力!L50="","",IF(I42=1,VLOOKUP(②選手情報入力!L50,種目情報!$A$4:$C$21,3,FALSE),VLOOKUP(②選手情報入力!L50,種目情報!$E$4:$G$20,3,FALSE))))</f>
        <v/>
      </c>
      <c r="AA42" t="str">
        <f>IF(E42="","",IF(②選手情報入力!N50="","",IF(I42=1,種目情報!$J$4,種目情報!$J$6)))</f>
        <v/>
      </c>
      <c r="AB42" t="str">
        <f>IF(E42="","",IF(②選手情報入力!N50="","",IF(I42=1,IF(②選手情報入力!$N$5="","",②選手情報入力!$N$5),IF(②選手情報入力!$N$6="","",②選手情報入力!$N$6))))</f>
        <v/>
      </c>
      <c r="AC42" t="str">
        <f>IF(E42="","",IF(②選手情報入力!N50="","",0))</f>
        <v/>
      </c>
      <c r="AD42" t="str">
        <f>IF(E42="","",IF(②選手情報入力!N50="","",2))</f>
        <v/>
      </c>
      <c r="AE42" t="str">
        <f>IF(E42="","",IF(②選手情報入力!O50="","",IF(I42=1,種目情報!$J$5,種目情報!$J$7)))</f>
        <v/>
      </c>
      <c r="AF42" t="str">
        <f>IF(E42="","",IF(②選手情報入力!O50="","",IF(I42=1,IF(②選手情報入力!$O$5="","",②選手情報入力!$O$5),IF(②選手情報入力!$O$6="","",②選手情報入力!$O$6))))</f>
        <v/>
      </c>
      <c r="AG42" t="str">
        <f>IF(E42="","",IF(②選手情報入力!O50="","",0))</f>
        <v/>
      </c>
      <c r="AH42" t="str">
        <f>IF(E42="","",IF(②選手情報入力!O50="","",2))</f>
        <v/>
      </c>
    </row>
    <row r="43" spans="1:34">
      <c r="A43" t="str">
        <f>IF(E43="","",I43*1000000+①学校情報入力!$D$3*1000+②選手情報入力!A51)</f>
        <v/>
      </c>
      <c r="B43" t="str">
        <f>IF(E43="","",①学校情報入力!$D$3)</f>
        <v/>
      </c>
      <c r="E43" t="str">
        <f>IF(②選手情報入力!B51="","",②選手情報入力!B51)</f>
        <v/>
      </c>
      <c r="F43" t="str">
        <f>IF(E43="","",②選手情報入力!C51)</f>
        <v/>
      </c>
      <c r="G43" t="str">
        <f>IF(E43="","",②選手情報入力!D51)</f>
        <v/>
      </c>
      <c r="H43" t="str">
        <f t="shared" si="0"/>
        <v/>
      </c>
      <c r="I43" t="str">
        <f>IF(E43="","",IF(②選手情報入力!F51="男",1,2))</f>
        <v/>
      </c>
      <c r="J43" t="str">
        <f>IF(E43="","",IF(②選手情報入力!G51="","",②選手情報入力!G51))</f>
        <v/>
      </c>
      <c r="L43" t="str">
        <f t="shared" si="1"/>
        <v/>
      </c>
      <c r="M43" t="str">
        <f t="shared" si="2"/>
        <v/>
      </c>
      <c r="O43" t="str">
        <f>IF(E43="","",IF(②選手情報入力!H51="","",IF(I43=1,VLOOKUP(②選手情報入力!H51,種目情報!$A$4:$B$21,2,FALSE),VLOOKUP(②選手情報入力!H51,種目情報!$E$4:$F$20,2,FALSE))))</f>
        <v/>
      </c>
      <c r="P43" t="str">
        <f>IF(E43="","",IF(②選手情報入力!I51="","",②選手情報入力!I51))</f>
        <v/>
      </c>
      <c r="Q43" s="37" t="str">
        <f>IF(E43="","",IF(②選手情報入力!H51="","",0))</f>
        <v/>
      </c>
      <c r="R43" t="str">
        <f>IF(E43="","",IF(②選手情報入力!H51="","",IF(I43=1,VLOOKUP(②選手情報入力!H51,種目情報!$A$4:$C$21,3,FALSE),VLOOKUP(②選手情報入力!H51,種目情報!$E$4:$G$20,3,FALSE))))</f>
        <v/>
      </c>
      <c r="S43" t="str">
        <f>IF(E43="","",IF(②選手情報入力!J51="","",IF(I43=1,VLOOKUP(②選手情報入力!J51,種目情報!$A$4:$B$21,2,FALSE),VLOOKUP(②選手情報入力!J51,種目情報!$E$4:$F$20,2,FALSE))))</f>
        <v/>
      </c>
      <c r="T43" t="str">
        <f>IF(E43="","",IF(②選手情報入力!K51="","",②選手情報入力!K51))</f>
        <v/>
      </c>
      <c r="U43" s="37" t="str">
        <f>IF(E43="","",IF(②選手情報入力!J51="","",0))</f>
        <v/>
      </c>
      <c r="V43" t="str">
        <f>IF(E43="","",IF(②選手情報入力!J51="","",IF(I43=1,VLOOKUP(②選手情報入力!J51,種目情報!$A$4:$C$21,3,FALSE),VLOOKUP(②選手情報入力!J51,種目情報!$E$4:$G$20,3,FALSE))))</f>
        <v/>
      </c>
      <c r="W43" t="str">
        <f>IF(E43="","",IF(②選手情報入力!L51="","",IF(I43=1,VLOOKUP(②選手情報入力!L51,種目情報!$A$4:$B$21,2,FALSE),VLOOKUP(②選手情報入力!L51,種目情報!$E$4:$F$20,2,FALSE))))</f>
        <v/>
      </c>
      <c r="X43" t="str">
        <f>IF(E43="","",IF(②選手情報入力!M51="","",②選手情報入力!M51))</f>
        <v/>
      </c>
      <c r="Y43" s="37" t="str">
        <f>IF(E43="","",IF(②選手情報入力!L51="","",0))</f>
        <v/>
      </c>
      <c r="Z43" t="str">
        <f>IF(E43="","",IF(②選手情報入力!L51="","",IF(I43=1,VLOOKUP(②選手情報入力!L51,種目情報!$A$4:$C$21,3,FALSE),VLOOKUP(②選手情報入力!L51,種目情報!$E$4:$G$20,3,FALSE))))</f>
        <v/>
      </c>
      <c r="AA43" t="str">
        <f>IF(E43="","",IF(②選手情報入力!N51="","",IF(I43=1,種目情報!$J$4,種目情報!$J$6)))</f>
        <v/>
      </c>
      <c r="AB43" t="str">
        <f>IF(E43="","",IF(②選手情報入力!N51="","",IF(I43=1,IF(②選手情報入力!$N$5="","",②選手情報入力!$N$5),IF(②選手情報入力!$N$6="","",②選手情報入力!$N$6))))</f>
        <v/>
      </c>
      <c r="AC43" t="str">
        <f>IF(E43="","",IF(②選手情報入力!N51="","",0))</f>
        <v/>
      </c>
      <c r="AD43" t="str">
        <f>IF(E43="","",IF(②選手情報入力!N51="","",2))</f>
        <v/>
      </c>
      <c r="AE43" t="str">
        <f>IF(E43="","",IF(②選手情報入力!O51="","",IF(I43=1,種目情報!$J$5,種目情報!$J$7)))</f>
        <v/>
      </c>
      <c r="AF43" t="str">
        <f>IF(E43="","",IF(②選手情報入力!O51="","",IF(I43=1,IF(②選手情報入力!$O$5="","",②選手情報入力!$O$5),IF(②選手情報入力!$O$6="","",②選手情報入力!$O$6))))</f>
        <v/>
      </c>
      <c r="AG43" t="str">
        <f>IF(E43="","",IF(②選手情報入力!O51="","",0))</f>
        <v/>
      </c>
      <c r="AH43" t="str">
        <f>IF(E43="","",IF(②選手情報入力!O51="","",2))</f>
        <v/>
      </c>
    </row>
    <row r="44" spans="1:34">
      <c r="A44" t="str">
        <f>IF(E44="","",I44*1000000+①学校情報入力!$D$3*1000+②選手情報入力!A52)</f>
        <v/>
      </c>
      <c r="B44" t="str">
        <f>IF(E44="","",①学校情報入力!$D$3)</f>
        <v/>
      </c>
      <c r="E44" t="str">
        <f>IF(②選手情報入力!B52="","",②選手情報入力!B52)</f>
        <v/>
      </c>
      <c r="F44" t="str">
        <f>IF(E44="","",②選手情報入力!C52)</f>
        <v/>
      </c>
      <c r="G44" t="str">
        <f>IF(E44="","",②選手情報入力!D52)</f>
        <v/>
      </c>
      <c r="H44" t="str">
        <f t="shared" si="0"/>
        <v/>
      </c>
      <c r="I44" t="str">
        <f>IF(E44="","",IF(②選手情報入力!F52="男",1,2))</f>
        <v/>
      </c>
      <c r="J44" t="str">
        <f>IF(E44="","",IF(②選手情報入力!G52="","",②選手情報入力!G52))</f>
        <v/>
      </c>
      <c r="L44" t="str">
        <f t="shared" si="1"/>
        <v/>
      </c>
      <c r="M44" t="str">
        <f t="shared" si="2"/>
        <v/>
      </c>
      <c r="O44" t="str">
        <f>IF(E44="","",IF(②選手情報入力!H52="","",IF(I44=1,VLOOKUP(②選手情報入力!H52,種目情報!$A$4:$B$21,2,FALSE),VLOOKUP(②選手情報入力!H52,種目情報!$E$4:$F$20,2,FALSE))))</f>
        <v/>
      </c>
      <c r="P44" t="str">
        <f>IF(E44="","",IF(②選手情報入力!I52="","",②選手情報入力!I52))</f>
        <v/>
      </c>
      <c r="Q44" s="37" t="str">
        <f>IF(E44="","",IF(②選手情報入力!H52="","",0))</f>
        <v/>
      </c>
      <c r="R44" t="str">
        <f>IF(E44="","",IF(②選手情報入力!H52="","",IF(I44=1,VLOOKUP(②選手情報入力!H52,種目情報!$A$4:$C$21,3,FALSE),VLOOKUP(②選手情報入力!H52,種目情報!$E$4:$G$20,3,FALSE))))</f>
        <v/>
      </c>
      <c r="S44" t="str">
        <f>IF(E44="","",IF(②選手情報入力!J52="","",IF(I44=1,VLOOKUP(②選手情報入力!J52,種目情報!$A$4:$B$21,2,FALSE),VLOOKUP(②選手情報入力!J52,種目情報!$E$4:$F$20,2,FALSE))))</f>
        <v/>
      </c>
      <c r="T44" t="str">
        <f>IF(E44="","",IF(②選手情報入力!K52="","",②選手情報入力!K52))</f>
        <v/>
      </c>
      <c r="U44" s="37" t="str">
        <f>IF(E44="","",IF(②選手情報入力!J52="","",0))</f>
        <v/>
      </c>
      <c r="V44" t="str">
        <f>IF(E44="","",IF(②選手情報入力!J52="","",IF(I44=1,VLOOKUP(②選手情報入力!J52,種目情報!$A$4:$C$21,3,FALSE),VLOOKUP(②選手情報入力!J52,種目情報!$E$4:$G$20,3,FALSE))))</f>
        <v/>
      </c>
      <c r="W44" t="str">
        <f>IF(E44="","",IF(②選手情報入力!L52="","",IF(I44=1,VLOOKUP(②選手情報入力!L52,種目情報!$A$4:$B$21,2,FALSE),VLOOKUP(②選手情報入力!L52,種目情報!$E$4:$F$20,2,FALSE))))</f>
        <v/>
      </c>
      <c r="X44" t="str">
        <f>IF(E44="","",IF(②選手情報入力!M52="","",②選手情報入力!M52))</f>
        <v/>
      </c>
      <c r="Y44" s="37" t="str">
        <f>IF(E44="","",IF(②選手情報入力!L52="","",0))</f>
        <v/>
      </c>
      <c r="Z44" t="str">
        <f>IF(E44="","",IF(②選手情報入力!L52="","",IF(I44=1,VLOOKUP(②選手情報入力!L52,種目情報!$A$4:$C$21,3,FALSE),VLOOKUP(②選手情報入力!L52,種目情報!$E$4:$G$20,3,FALSE))))</f>
        <v/>
      </c>
      <c r="AA44" t="str">
        <f>IF(E44="","",IF(②選手情報入力!N52="","",IF(I44=1,種目情報!$J$4,種目情報!$J$6)))</f>
        <v/>
      </c>
      <c r="AB44" t="str">
        <f>IF(E44="","",IF(②選手情報入力!N52="","",IF(I44=1,IF(②選手情報入力!$N$5="","",②選手情報入力!$N$5),IF(②選手情報入力!$N$6="","",②選手情報入力!$N$6))))</f>
        <v/>
      </c>
      <c r="AC44" t="str">
        <f>IF(E44="","",IF(②選手情報入力!N52="","",0))</f>
        <v/>
      </c>
      <c r="AD44" t="str">
        <f>IF(E44="","",IF(②選手情報入力!N52="","",2))</f>
        <v/>
      </c>
      <c r="AE44" t="str">
        <f>IF(E44="","",IF(②選手情報入力!O52="","",IF(I44=1,種目情報!$J$5,種目情報!$J$7)))</f>
        <v/>
      </c>
      <c r="AF44" t="str">
        <f>IF(E44="","",IF(②選手情報入力!O52="","",IF(I44=1,IF(②選手情報入力!$O$5="","",②選手情報入力!$O$5),IF(②選手情報入力!$O$6="","",②選手情報入力!$O$6))))</f>
        <v/>
      </c>
      <c r="AG44" t="str">
        <f>IF(E44="","",IF(②選手情報入力!O52="","",0))</f>
        <v/>
      </c>
      <c r="AH44" t="str">
        <f>IF(E44="","",IF(②選手情報入力!O52="","",2))</f>
        <v/>
      </c>
    </row>
    <row r="45" spans="1:34">
      <c r="A45" t="str">
        <f>IF(E45="","",I45*1000000+①学校情報入力!$D$3*1000+②選手情報入力!A53)</f>
        <v/>
      </c>
      <c r="B45" t="str">
        <f>IF(E45="","",①学校情報入力!$D$3)</f>
        <v/>
      </c>
      <c r="E45" t="str">
        <f>IF(②選手情報入力!B53="","",②選手情報入力!B53)</f>
        <v/>
      </c>
      <c r="F45" t="str">
        <f>IF(E45="","",②選手情報入力!C53)</f>
        <v/>
      </c>
      <c r="G45" t="str">
        <f>IF(E45="","",②選手情報入力!D53)</f>
        <v/>
      </c>
      <c r="H45" t="str">
        <f t="shared" si="0"/>
        <v/>
      </c>
      <c r="I45" t="str">
        <f>IF(E45="","",IF(②選手情報入力!F53="男",1,2))</f>
        <v/>
      </c>
      <c r="J45" t="str">
        <f>IF(E45="","",IF(②選手情報入力!G53="","",②選手情報入力!G53))</f>
        <v/>
      </c>
      <c r="L45" t="str">
        <f t="shared" si="1"/>
        <v/>
      </c>
      <c r="M45" t="str">
        <f t="shared" si="2"/>
        <v/>
      </c>
      <c r="O45" t="str">
        <f>IF(E45="","",IF(②選手情報入力!H53="","",IF(I45=1,VLOOKUP(②選手情報入力!H53,種目情報!$A$4:$B$21,2,FALSE),VLOOKUP(②選手情報入力!H53,種目情報!$E$4:$F$20,2,FALSE))))</f>
        <v/>
      </c>
      <c r="P45" t="str">
        <f>IF(E45="","",IF(②選手情報入力!I53="","",②選手情報入力!I53))</f>
        <v/>
      </c>
      <c r="Q45" s="37" t="str">
        <f>IF(E45="","",IF(②選手情報入力!H53="","",0))</f>
        <v/>
      </c>
      <c r="R45" t="str">
        <f>IF(E45="","",IF(②選手情報入力!H53="","",IF(I45=1,VLOOKUP(②選手情報入力!H53,種目情報!$A$4:$C$21,3,FALSE),VLOOKUP(②選手情報入力!H53,種目情報!$E$4:$G$20,3,FALSE))))</f>
        <v/>
      </c>
      <c r="S45" t="str">
        <f>IF(E45="","",IF(②選手情報入力!J53="","",IF(I45=1,VLOOKUP(②選手情報入力!J53,種目情報!$A$4:$B$21,2,FALSE),VLOOKUP(②選手情報入力!J53,種目情報!$E$4:$F$20,2,FALSE))))</f>
        <v/>
      </c>
      <c r="T45" t="str">
        <f>IF(E45="","",IF(②選手情報入力!K53="","",②選手情報入力!K53))</f>
        <v/>
      </c>
      <c r="U45" s="37" t="str">
        <f>IF(E45="","",IF(②選手情報入力!J53="","",0))</f>
        <v/>
      </c>
      <c r="V45" t="str">
        <f>IF(E45="","",IF(②選手情報入力!J53="","",IF(I45=1,VLOOKUP(②選手情報入力!J53,種目情報!$A$4:$C$21,3,FALSE),VLOOKUP(②選手情報入力!J53,種目情報!$E$4:$G$20,3,FALSE))))</f>
        <v/>
      </c>
      <c r="W45" t="str">
        <f>IF(E45="","",IF(②選手情報入力!L53="","",IF(I45=1,VLOOKUP(②選手情報入力!L53,種目情報!$A$4:$B$21,2,FALSE),VLOOKUP(②選手情報入力!L53,種目情報!$E$4:$F$20,2,FALSE))))</f>
        <v/>
      </c>
      <c r="X45" t="str">
        <f>IF(E45="","",IF(②選手情報入力!M53="","",②選手情報入力!M53))</f>
        <v/>
      </c>
      <c r="Y45" s="37" t="str">
        <f>IF(E45="","",IF(②選手情報入力!L53="","",0))</f>
        <v/>
      </c>
      <c r="Z45" t="str">
        <f>IF(E45="","",IF(②選手情報入力!L53="","",IF(I45=1,VLOOKUP(②選手情報入力!L53,種目情報!$A$4:$C$21,3,FALSE),VLOOKUP(②選手情報入力!L53,種目情報!$E$4:$G$20,3,FALSE))))</f>
        <v/>
      </c>
      <c r="AA45" t="str">
        <f>IF(E45="","",IF(②選手情報入力!N53="","",IF(I45=1,種目情報!$J$4,種目情報!$J$6)))</f>
        <v/>
      </c>
      <c r="AB45" t="str">
        <f>IF(E45="","",IF(②選手情報入力!N53="","",IF(I45=1,IF(②選手情報入力!$N$5="","",②選手情報入力!$N$5),IF(②選手情報入力!$N$6="","",②選手情報入力!$N$6))))</f>
        <v/>
      </c>
      <c r="AC45" t="str">
        <f>IF(E45="","",IF(②選手情報入力!N53="","",0))</f>
        <v/>
      </c>
      <c r="AD45" t="str">
        <f>IF(E45="","",IF(②選手情報入力!N53="","",2))</f>
        <v/>
      </c>
      <c r="AE45" t="str">
        <f>IF(E45="","",IF(②選手情報入力!O53="","",IF(I45=1,種目情報!$J$5,種目情報!$J$7)))</f>
        <v/>
      </c>
      <c r="AF45" t="str">
        <f>IF(E45="","",IF(②選手情報入力!O53="","",IF(I45=1,IF(②選手情報入力!$O$5="","",②選手情報入力!$O$5),IF(②選手情報入力!$O$6="","",②選手情報入力!$O$6))))</f>
        <v/>
      </c>
      <c r="AG45" t="str">
        <f>IF(E45="","",IF(②選手情報入力!O53="","",0))</f>
        <v/>
      </c>
      <c r="AH45" t="str">
        <f>IF(E45="","",IF(②選手情報入力!O53="","",2))</f>
        <v/>
      </c>
    </row>
    <row r="46" spans="1:34">
      <c r="A46" t="str">
        <f>IF(E46="","",I46*1000000+①学校情報入力!$D$3*1000+②選手情報入力!A54)</f>
        <v/>
      </c>
      <c r="B46" t="str">
        <f>IF(E46="","",①学校情報入力!$D$3)</f>
        <v/>
      </c>
      <c r="E46" t="str">
        <f>IF(②選手情報入力!B54="","",②選手情報入力!B54)</f>
        <v/>
      </c>
      <c r="F46" t="str">
        <f>IF(E46="","",②選手情報入力!C54)</f>
        <v/>
      </c>
      <c r="G46" t="str">
        <f>IF(E46="","",②選手情報入力!D54)</f>
        <v/>
      </c>
      <c r="H46" t="str">
        <f t="shared" si="0"/>
        <v/>
      </c>
      <c r="I46" t="str">
        <f>IF(E46="","",IF(②選手情報入力!F54="男",1,2))</f>
        <v/>
      </c>
      <c r="J46" t="str">
        <f>IF(E46="","",IF(②選手情報入力!G54="","",②選手情報入力!G54))</f>
        <v/>
      </c>
      <c r="L46" t="str">
        <f t="shared" si="1"/>
        <v/>
      </c>
      <c r="M46" t="str">
        <f t="shared" si="2"/>
        <v/>
      </c>
      <c r="O46" t="str">
        <f>IF(E46="","",IF(②選手情報入力!H54="","",IF(I46=1,VLOOKUP(②選手情報入力!H54,種目情報!$A$4:$B$21,2,FALSE),VLOOKUP(②選手情報入力!H54,種目情報!$E$4:$F$20,2,FALSE))))</f>
        <v/>
      </c>
      <c r="P46" t="str">
        <f>IF(E46="","",IF(②選手情報入力!I54="","",②選手情報入力!I54))</f>
        <v/>
      </c>
      <c r="Q46" s="37" t="str">
        <f>IF(E46="","",IF(②選手情報入力!H54="","",0))</f>
        <v/>
      </c>
      <c r="R46" t="str">
        <f>IF(E46="","",IF(②選手情報入力!H54="","",IF(I46=1,VLOOKUP(②選手情報入力!H54,種目情報!$A$4:$C$21,3,FALSE),VLOOKUP(②選手情報入力!H54,種目情報!$E$4:$G$20,3,FALSE))))</f>
        <v/>
      </c>
      <c r="S46" t="str">
        <f>IF(E46="","",IF(②選手情報入力!J54="","",IF(I46=1,VLOOKUP(②選手情報入力!J54,種目情報!$A$4:$B$21,2,FALSE),VLOOKUP(②選手情報入力!J54,種目情報!$E$4:$F$20,2,FALSE))))</f>
        <v/>
      </c>
      <c r="T46" t="str">
        <f>IF(E46="","",IF(②選手情報入力!K54="","",②選手情報入力!K54))</f>
        <v/>
      </c>
      <c r="U46" s="37" t="str">
        <f>IF(E46="","",IF(②選手情報入力!J54="","",0))</f>
        <v/>
      </c>
      <c r="V46" t="str">
        <f>IF(E46="","",IF(②選手情報入力!J54="","",IF(I46=1,VLOOKUP(②選手情報入力!J54,種目情報!$A$4:$C$21,3,FALSE),VLOOKUP(②選手情報入力!J54,種目情報!$E$4:$G$20,3,FALSE))))</f>
        <v/>
      </c>
      <c r="W46" t="str">
        <f>IF(E46="","",IF(②選手情報入力!L54="","",IF(I46=1,VLOOKUP(②選手情報入力!L54,種目情報!$A$4:$B$21,2,FALSE),VLOOKUP(②選手情報入力!L54,種目情報!$E$4:$F$20,2,FALSE))))</f>
        <v/>
      </c>
      <c r="X46" t="str">
        <f>IF(E46="","",IF(②選手情報入力!M54="","",②選手情報入力!M54))</f>
        <v/>
      </c>
      <c r="Y46" s="37" t="str">
        <f>IF(E46="","",IF(②選手情報入力!L54="","",0))</f>
        <v/>
      </c>
      <c r="Z46" t="str">
        <f>IF(E46="","",IF(②選手情報入力!L54="","",IF(I46=1,VLOOKUP(②選手情報入力!L54,種目情報!$A$4:$C$21,3,FALSE),VLOOKUP(②選手情報入力!L54,種目情報!$E$4:$G$20,3,FALSE))))</f>
        <v/>
      </c>
      <c r="AA46" t="str">
        <f>IF(E46="","",IF(②選手情報入力!N54="","",IF(I46=1,種目情報!$J$4,種目情報!$J$6)))</f>
        <v/>
      </c>
      <c r="AB46" t="str">
        <f>IF(E46="","",IF(②選手情報入力!N54="","",IF(I46=1,IF(②選手情報入力!$N$5="","",②選手情報入力!$N$5),IF(②選手情報入力!$N$6="","",②選手情報入力!$N$6))))</f>
        <v/>
      </c>
      <c r="AC46" t="str">
        <f>IF(E46="","",IF(②選手情報入力!N54="","",0))</f>
        <v/>
      </c>
      <c r="AD46" t="str">
        <f>IF(E46="","",IF(②選手情報入力!N54="","",2))</f>
        <v/>
      </c>
      <c r="AE46" t="str">
        <f>IF(E46="","",IF(②選手情報入力!O54="","",IF(I46=1,種目情報!$J$5,種目情報!$J$7)))</f>
        <v/>
      </c>
      <c r="AF46" t="str">
        <f>IF(E46="","",IF(②選手情報入力!O54="","",IF(I46=1,IF(②選手情報入力!$O$5="","",②選手情報入力!$O$5),IF(②選手情報入力!$O$6="","",②選手情報入力!$O$6))))</f>
        <v/>
      </c>
      <c r="AG46" t="str">
        <f>IF(E46="","",IF(②選手情報入力!O54="","",0))</f>
        <v/>
      </c>
      <c r="AH46" t="str">
        <f>IF(E46="","",IF(②選手情報入力!O54="","",2))</f>
        <v/>
      </c>
    </row>
    <row r="47" spans="1:34">
      <c r="A47" t="str">
        <f>IF(E47="","",I47*1000000+①学校情報入力!$D$3*1000+②選手情報入力!A55)</f>
        <v/>
      </c>
      <c r="B47" t="str">
        <f>IF(E47="","",①学校情報入力!$D$3)</f>
        <v/>
      </c>
      <c r="E47" t="str">
        <f>IF(②選手情報入力!B55="","",②選手情報入力!B55)</f>
        <v/>
      </c>
      <c r="F47" t="str">
        <f>IF(E47="","",②選手情報入力!C55)</f>
        <v/>
      </c>
      <c r="G47" t="str">
        <f>IF(E47="","",②選手情報入力!D55)</f>
        <v/>
      </c>
      <c r="H47" t="str">
        <f t="shared" si="0"/>
        <v/>
      </c>
      <c r="I47" t="str">
        <f>IF(E47="","",IF(②選手情報入力!F55="男",1,2))</f>
        <v/>
      </c>
      <c r="J47" t="str">
        <f>IF(E47="","",IF(②選手情報入力!G55="","",②選手情報入力!G55))</f>
        <v/>
      </c>
      <c r="L47" t="str">
        <f t="shared" si="1"/>
        <v/>
      </c>
      <c r="M47" t="str">
        <f t="shared" si="2"/>
        <v/>
      </c>
      <c r="O47" t="str">
        <f>IF(E47="","",IF(②選手情報入力!H55="","",IF(I47=1,VLOOKUP(②選手情報入力!H55,種目情報!$A$4:$B$21,2,FALSE),VLOOKUP(②選手情報入力!H55,種目情報!$E$4:$F$20,2,FALSE))))</f>
        <v/>
      </c>
      <c r="P47" t="str">
        <f>IF(E47="","",IF(②選手情報入力!I55="","",②選手情報入力!I55))</f>
        <v/>
      </c>
      <c r="Q47" s="37" t="str">
        <f>IF(E47="","",IF(②選手情報入力!H55="","",0))</f>
        <v/>
      </c>
      <c r="R47" t="str">
        <f>IF(E47="","",IF(②選手情報入力!H55="","",IF(I47=1,VLOOKUP(②選手情報入力!H55,種目情報!$A$4:$C$21,3,FALSE),VLOOKUP(②選手情報入力!H55,種目情報!$E$4:$G$20,3,FALSE))))</f>
        <v/>
      </c>
      <c r="S47" t="str">
        <f>IF(E47="","",IF(②選手情報入力!J55="","",IF(I47=1,VLOOKUP(②選手情報入力!J55,種目情報!$A$4:$B$21,2,FALSE),VLOOKUP(②選手情報入力!J55,種目情報!$E$4:$F$20,2,FALSE))))</f>
        <v/>
      </c>
      <c r="T47" t="str">
        <f>IF(E47="","",IF(②選手情報入力!K55="","",②選手情報入力!K55))</f>
        <v/>
      </c>
      <c r="U47" s="37" t="str">
        <f>IF(E47="","",IF(②選手情報入力!J55="","",0))</f>
        <v/>
      </c>
      <c r="V47" t="str">
        <f>IF(E47="","",IF(②選手情報入力!J55="","",IF(I47=1,VLOOKUP(②選手情報入力!J55,種目情報!$A$4:$C$21,3,FALSE),VLOOKUP(②選手情報入力!J55,種目情報!$E$4:$G$20,3,FALSE))))</f>
        <v/>
      </c>
      <c r="W47" t="str">
        <f>IF(E47="","",IF(②選手情報入力!L55="","",IF(I47=1,VLOOKUP(②選手情報入力!L55,種目情報!$A$4:$B$21,2,FALSE),VLOOKUP(②選手情報入力!L55,種目情報!$E$4:$F$20,2,FALSE))))</f>
        <v/>
      </c>
      <c r="X47" t="str">
        <f>IF(E47="","",IF(②選手情報入力!M55="","",②選手情報入力!M55))</f>
        <v/>
      </c>
      <c r="Y47" s="37" t="str">
        <f>IF(E47="","",IF(②選手情報入力!L55="","",0))</f>
        <v/>
      </c>
      <c r="Z47" t="str">
        <f>IF(E47="","",IF(②選手情報入力!L55="","",IF(I47=1,VLOOKUP(②選手情報入力!L55,種目情報!$A$4:$C$21,3,FALSE),VLOOKUP(②選手情報入力!L55,種目情報!$E$4:$G$20,3,FALSE))))</f>
        <v/>
      </c>
      <c r="AA47" t="str">
        <f>IF(E47="","",IF(②選手情報入力!N55="","",IF(I47=1,種目情報!$J$4,種目情報!$J$6)))</f>
        <v/>
      </c>
      <c r="AB47" t="str">
        <f>IF(E47="","",IF(②選手情報入力!N55="","",IF(I47=1,IF(②選手情報入力!$N$5="","",②選手情報入力!$N$5),IF(②選手情報入力!$N$6="","",②選手情報入力!$N$6))))</f>
        <v/>
      </c>
      <c r="AC47" t="str">
        <f>IF(E47="","",IF(②選手情報入力!N55="","",0))</f>
        <v/>
      </c>
      <c r="AD47" t="str">
        <f>IF(E47="","",IF(②選手情報入力!N55="","",2))</f>
        <v/>
      </c>
      <c r="AE47" t="str">
        <f>IF(E47="","",IF(②選手情報入力!O55="","",IF(I47=1,種目情報!$J$5,種目情報!$J$7)))</f>
        <v/>
      </c>
      <c r="AF47" t="str">
        <f>IF(E47="","",IF(②選手情報入力!O55="","",IF(I47=1,IF(②選手情報入力!$O$5="","",②選手情報入力!$O$5),IF(②選手情報入力!$O$6="","",②選手情報入力!$O$6))))</f>
        <v/>
      </c>
      <c r="AG47" t="str">
        <f>IF(E47="","",IF(②選手情報入力!O55="","",0))</f>
        <v/>
      </c>
      <c r="AH47" t="str">
        <f>IF(E47="","",IF(②選手情報入力!O55="","",2))</f>
        <v/>
      </c>
    </row>
    <row r="48" spans="1:34">
      <c r="A48" t="str">
        <f>IF(E48="","",I48*1000000+①学校情報入力!$D$3*1000+②選手情報入力!A56)</f>
        <v/>
      </c>
      <c r="B48" t="str">
        <f>IF(E48="","",①学校情報入力!$D$3)</f>
        <v/>
      </c>
      <c r="E48" t="str">
        <f>IF(②選手情報入力!B56="","",②選手情報入力!B56)</f>
        <v/>
      </c>
      <c r="F48" t="str">
        <f>IF(E48="","",②選手情報入力!C56)</f>
        <v/>
      </c>
      <c r="G48" t="str">
        <f>IF(E48="","",②選手情報入力!D56)</f>
        <v/>
      </c>
      <c r="H48" t="str">
        <f t="shared" si="0"/>
        <v/>
      </c>
      <c r="I48" t="str">
        <f>IF(E48="","",IF(②選手情報入力!F56="男",1,2))</f>
        <v/>
      </c>
      <c r="J48" t="str">
        <f>IF(E48="","",IF(②選手情報入力!G56="","",②選手情報入力!G56))</f>
        <v/>
      </c>
      <c r="L48" t="str">
        <f t="shared" si="1"/>
        <v/>
      </c>
      <c r="M48" t="str">
        <f t="shared" si="2"/>
        <v/>
      </c>
      <c r="O48" t="str">
        <f>IF(E48="","",IF(②選手情報入力!H56="","",IF(I48=1,VLOOKUP(②選手情報入力!H56,種目情報!$A$4:$B$21,2,FALSE),VLOOKUP(②選手情報入力!H56,種目情報!$E$4:$F$20,2,FALSE))))</f>
        <v/>
      </c>
      <c r="P48" t="str">
        <f>IF(E48="","",IF(②選手情報入力!I56="","",②選手情報入力!I56))</f>
        <v/>
      </c>
      <c r="Q48" s="37" t="str">
        <f>IF(E48="","",IF(②選手情報入力!H56="","",0))</f>
        <v/>
      </c>
      <c r="R48" t="str">
        <f>IF(E48="","",IF(②選手情報入力!H56="","",IF(I48=1,VLOOKUP(②選手情報入力!H56,種目情報!$A$4:$C$21,3,FALSE),VLOOKUP(②選手情報入力!H56,種目情報!$E$4:$G$20,3,FALSE))))</f>
        <v/>
      </c>
      <c r="S48" t="str">
        <f>IF(E48="","",IF(②選手情報入力!J56="","",IF(I48=1,VLOOKUP(②選手情報入力!J56,種目情報!$A$4:$B$21,2,FALSE),VLOOKUP(②選手情報入力!J56,種目情報!$E$4:$F$20,2,FALSE))))</f>
        <v/>
      </c>
      <c r="T48" t="str">
        <f>IF(E48="","",IF(②選手情報入力!K56="","",②選手情報入力!K56))</f>
        <v/>
      </c>
      <c r="U48" s="37" t="str">
        <f>IF(E48="","",IF(②選手情報入力!J56="","",0))</f>
        <v/>
      </c>
      <c r="V48" t="str">
        <f>IF(E48="","",IF(②選手情報入力!J56="","",IF(I48=1,VLOOKUP(②選手情報入力!J56,種目情報!$A$4:$C$21,3,FALSE),VLOOKUP(②選手情報入力!J56,種目情報!$E$4:$G$20,3,FALSE))))</f>
        <v/>
      </c>
      <c r="W48" t="str">
        <f>IF(E48="","",IF(②選手情報入力!L56="","",IF(I48=1,VLOOKUP(②選手情報入力!L56,種目情報!$A$4:$B$21,2,FALSE),VLOOKUP(②選手情報入力!L56,種目情報!$E$4:$F$20,2,FALSE))))</f>
        <v/>
      </c>
      <c r="X48" t="str">
        <f>IF(E48="","",IF(②選手情報入力!M56="","",②選手情報入力!M56))</f>
        <v/>
      </c>
      <c r="Y48" s="37" t="str">
        <f>IF(E48="","",IF(②選手情報入力!L56="","",0))</f>
        <v/>
      </c>
      <c r="Z48" t="str">
        <f>IF(E48="","",IF(②選手情報入力!L56="","",IF(I48=1,VLOOKUP(②選手情報入力!L56,種目情報!$A$4:$C$21,3,FALSE),VLOOKUP(②選手情報入力!L56,種目情報!$E$4:$G$20,3,FALSE))))</f>
        <v/>
      </c>
      <c r="AA48" t="str">
        <f>IF(E48="","",IF(②選手情報入力!N56="","",IF(I48=1,種目情報!$J$4,種目情報!$J$6)))</f>
        <v/>
      </c>
      <c r="AB48" t="str">
        <f>IF(E48="","",IF(②選手情報入力!N56="","",IF(I48=1,IF(②選手情報入力!$N$5="","",②選手情報入力!$N$5),IF(②選手情報入力!$N$6="","",②選手情報入力!$N$6))))</f>
        <v/>
      </c>
      <c r="AC48" t="str">
        <f>IF(E48="","",IF(②選手情報入力!N56="","",0))</f>
        <v/>
      </c>
      <c r="AD48" t="str">
        <f>IF(E48="","",IF(②選手情報入力!N56="","",2))</f>
        <v/>
      </c>
      <c r="AE48" t="str">
        <f>IF(E48="","",IF(②選手情報入力!O56="","",IF(I48=1,種目情報!$J$5,種目情報!$J$7)))</f>
        <v/>
      </c>
      <c r="AF48" t="str">
        <f>IF(E48="","",IF(②選手情報入力!O56="","",IF(I48=1,IF(②選手情報入力!$O$5="","",②選手情報入力!$O$5),IF(②選手情報入力!$O$6="","",②選手情報入力!$O$6))))</f>
        <v/>
      </c>
      <c r="AG48" t="str">
        <f>IF(E48="","",IF(②選手情報入力!O56="","",0))</f>
        <v/>
      </c>
      <c r="AH48" t="str">
        <f>IF(E48="","",IF(②選手情報入力!O56="","",2))</f>
        <v/>
      </c>
    </row>
    <row r="49" spans="1:34">
      <c r="A49" t="str">
        <f>IF(E49="","",I49*1000000+①学校情報入力!$D$3*1000+②選手情報入力!A57)</f>
        <v/>
      </c>
      <c r="B49" t="str">
        <f>IF(E49="","",①学校情報入力!$D$3)</f>
        <v/>
      </c>
      <c r="E49" t="str">
        <f>IF(②選手情報入力!B57="","",②選手情報入力!B57)</f>
        <v/>
      </c>
      <c r="F49" t="str">
        <f>IF(E49="","",②選手情報入力!C57)</f>
        <v/>
      </c>
      <c r="G49" t="str">
        <f>IF(E49="","",②選手情報入力!D57)</f>
        <v/>
      </c>
      <c r="H49" t="str">
        <f t="shared" si="0"/>
        <v/>
      </c>
      <c r="I49" t="str">
        <f>IF(E49="","",IF(②選手情報入力!F57="男",1,2))</f>
        <v/>
      </c>
      <c r="J49" t="str">
        <f>IF(E49="","",IF(②選手情報入力!G57="","",②選手情報入力!G57))</f>
        <v/>
      </c>
      <c r="L49" t="str">
        <f t="shared" si="1"/>
        <v/>
      </c>
      <c r="M49" t="str">
        <f t="shared" si="2"/>
        <v/>
      </c>
      <c r="O49" t="str">
        <f>IF(E49="","",IF(②選手情報入力!H57="","",IF(I49=1,VLOOKUP(②選手情報入力!H57,種目情報!$A$4:$B$21,2,FALSE),VLOOKUP(②選手情報入力!H57,種目情報!$E$4:$F$20,2,FALSE))))</f>
        <v/>
      </c>
      <c r="P49" t="str">
        <f>IF(E49="","",IF(②選手情報入力!I57="","",②選手情報入力!I57))</f>
        <v/>
      </c>
      <c r="Q49" s="37" t="str">
        <f>IF(E49="","",IF(②選手情報入力!H57="","",0))</f>
        <v/>
      </c>
      <c r="R49" t="str">
        <f>IF(E49="","",IF(②選手情報入力!H57="","",IF(I49=1,VLOOKUP(②選手情報入力!H57,種目情報!$A$4:$C$21,3,FALSE),VLOOKUP(②選手情報入力!H57,種目情報!$E$4:$G$20,3,FALSE))))</f>
        <v/>
      </c>
      <c r="S49" t="str">
        <f>IF(E49="","",IF(②選手情報入力!J57="","",IF(I49=1,VLOOKUP(②選手情報入力!J57,種目情報!$A$4:$B$21,2,FALSE),VLOOKUP(②選手情報入力!J57,種目情報!$E$4:$F$20,2,FALSE))))</f>
        <v/>
      </c>
      <c r="T49" t="str">
        <f>IF(E49="","",IF(②選手情報入力!K57="","",②選手情報入力!K57))</f>
        <v/>
      </c>
      <c r="U49" s="37" t="str">
        <f>IF(E49="","",IF(②選手情報入力!J57="","",0))</f>
        <v/>
      </c>
      <c r="V49" t="str">
        <f>IF(E49="","",IF(②選手情報入力!J57="","",IF(I49=1,VLOOKUP(②選手情報入力!J57,種目情報!$A$4:$C$21,3,FALSE),VLOOKUP(②選手情報入力!J57,種目情報!$E$4:$G$20,3,FALSE))))</f>
        <v/>
      </c>
      <c r="W49" t="str">
        <f>IF(E49="","",IF(②選手情報入力!L57="","",IF(I49=1,VLOOKUP(②選手情報入力!L57,種目情報!$A$4:$B$21,2,FALSE),VLOOKUP(②選手情報入力!L57,種目情報!$E$4:$F$20,2,FALSE))))</f>
        <v/>
      </c>
      <c r="X49" t="str">
        <f>IF(E49="","",IF(②選手情報入力!M57="","",②選手情報入力!M57))</f>
        <v/>
      </c>
      <c r="Y49" s="37" t="str">
        <f>IF(E49="","",IF(②選手情報入力!L57="","",0))</f>
        <v/>
      </c>
      <c r="Z49" t="str">
        <f>IF(E49="","",IF(②選手情報入力!L57="","",IF(I49=1,VLOOKUP(②選手情報入力!L57,種目情報!$A$4:$C$21,3,FALSE),VLOOKUP(②選手情報入力!L57,種目情報!$E$4:$G$20,3,FALSE))))</f>
        <v/>
      </c>
      <c r="AA49" t="str">
        <f>IF(E49="","",IF(②選手情報入力!N57="","",IF(I49=1,種目情報!$J$4,種目情報!$J$6)))</f>
        <v/>
      </c>
      <c r="AB49" t="str">
        <f>IF(E49="","",IF(②選手情報入力!N57="","",IF(I49=1,IF(②選手情報入力!$N$5="","",②選手情報入力!$N$5),IF(②選手情報入力!$N$6="","",②選手情報入力!$N$6))))</f>
        <v/>
      </c>
      <c r="AC49" t="str">
        <f>IF(E49="","",IF(②選手情報入力!N57="","",0))</f>
        <v/>
      </c>
      <c r="AD49" t="str">
        <f>IF(E49="","",IF(②選手情報入力!N57="","",2))</f>
        <v/>
      </c>
      <c r="AE49" t="str">
        <f>IF(E49="","",IF(②選手情報入力!O57="","",IF(I49=1,種目情報!$J$5,種目情報!$J$7)))</f>
        <v/>
      </c>
      <c r="AF49" t="str">
        <f>IF(E49="","",IF(②選手情報入力!O57="","",IF(I49=1,IF(②選手情報入力!$O$5="","",②選手情報入力!$O$5),IF(②選手情報入力!$O$6="","",②選手情報入力!$O$6))))</f>
        <v/>
      </c>
      <c r="AG49" t="str">
        <f>IF(E49="","",IF(②選手情報入力!O57="","",0))</f>
        <v/>
      </c>
      <c r="AH49" t="str">
        <f>IF(E49="","",IF(②選手情報入力!O57="","",2))</f>
        <v/>
      </c>
    </row>
    <row r="50" spans="1:34">
      <c r="A50" t="str">
        <f>IF(E50="","",I50*1000000+①学校情報入力!$D$3*1000+②選手情報入力!A58)</f>
        <v/>
      </c>
      <c r="B50" t="str">
        <f>IF(E50="","",①学校情報入力!$D$3)</f>
        <v/>
      </c>
      <c r="E50" t="str">
        <f>IF(②選手情報入力!B58="","",②選手情報入力!B58)</f>
        <v/>
      </c>
      <c r="F50" t="str">
        <f>IF(E50="","",②選手情報入力!C58)</f>
        <v/>
      </c>
      <c r="G50" t="str">
        <f>IF(E50="","",②選手情報入力!D58)</f>
        <v/>
      </c>
      <c r="H50" t="str">
        <f t="shared" si="0"/>
        <v/>
      </c>
      <c r="I50" t="str">
        <f>IF(E50="","",IF(②選手情報入力!F58="男",1,2))</f>
        <v/>
      </c>
      <c r="J50" t="str">
        <f>IF(E50="","",IF(②選手情報入力!G58="","",②選手情報入力!G58))</f>
        <v/>
      </c>
      <c r="L50" t="str">
        <f t="shared" si="1"/>
        <v/>
      </c>
      <c r="M50" t="str">
        <f t="shared" si="2"/>
        <v/>
      </c>
      <c r="O50" t="str">
        <f>IF(E50="","",IF(②選手情報入力!H58="","",IF(I50=1,VLOOKUP(②選手情報入力!H58,種目情報!$A$4:$B$21,2,FALSE),VLOOKUP(②選手情報入力!H58,種目情報!$E$4:$F$20,2,FALSE))))</f>
        <v/>
      </c>
      <c r="P50" t="str">
        <f>IF(E50="","",IF(②選手情報入力!I58="","",②選手情報入力!I58))</f>
        <v/>
      </c>
      <c r="Q50" s="37" t="str">
        <f>IF(E50="","",IF(②選手情報入力!H58="","",0))</f>
        <v/>
      </c>
      <c r="R50" t="str">
        <f>IF(E50="","",IF(②選手情報入力!H58="","",IF(I50=1,VLOOKUP(②選手情報入力!H58,種目情報!$A$4:$C$21,3,FALSE),VLOOKUP(②選手情報入力!H58,種目情報!$E$4:$G$20,3,FALSE))))</f>
        <v/>
      </c>
      <c r="S50" t="str">
        <f>IF(E50="","",IF(②選手情報入力!J58="","",IF(I50=1,VLOOKUP(②選手情報入力!J58,種目情報!$A$4:$B$21,2,FALSE),VLOOKUP(②選手情報入力!J58,種目情報!$E$4:$F$20,2,FALSE))))</f>
        <v/>
      </c>
      <c r="T50" t="str">
        <f>IF(E50="","",IF(②選手情報入力!K58="","",②選手情報入力!K58))</f>
        <v/>
      </c>
      <c r="U50" s="37" t="str">
        <f>IF(E50="","",IF(②選手情報入力!J58="","",0))</f>
        <v/>
      </c>
      <c r="V50" t="str">
        <f>IF(E50="","",IF(②選手情報入力!J58="","",IF(I50=1,VLOOKUP(②選手情報入力!J58,種目情報!$A$4:$C$21,3,FALSE),VLOOKUP(②選手情報入力!J58,種目情報!$E$4:$G$20,3,FALSE))))</f>
        <v/>
      </c>
      <c r="W50" t="str">
        <f>IF(E50="","",IF(②選手情報入力!L58="","",IF(I50=1,VLOOKUP(②選手情報入力!L58,種目情報!$A$4:$B$21,2,FALSE),VLOOKUP(②選手情報入力!L58,種目情報!$E$4:$F$20,2,FALSE))))</f>
        <v/>
      </c>
      <c r="X50" t="str">
        <f>IF(E50="","",IF(②選手情報入力!M58="","",②選手情報入力!M58))</f>
        <v/>
      </c>
      <c r="Y50" s="37" t="str">
        <f>IF(E50="","",IF(②選手情報入力!L58="","",0))</f>
        <v/>
      </c>
      <c r="Z50" t="str">
        <f>IF(E50="","",IF(②選手情報入力!L58="","",IF(I50=1,VLOOKUP(②選手情報入力!L58,種目情報!$A$4:$C$21,3,FALSE),VLOOKUP(②選手情報入力!L58,種目情報!$E$4:$G$20,3,FALSE))))</f>
        <v/>
      </c>
      <c r="AA50" t="str">
        <f>IF(E50="","",IF(②選手情報入力!N58="","",IF(I50=1,種目情報!$J$4,種目情報!$J$6)))</f>
        <v/>
      </c>
      <c r="AB50" t="str">
        <f>IF(E50="","",IF(②選手情報入力!N58="","",IF(I50=1,IF(②選手情報入力!$N$5="","",②選手情報入力!$N$5),IF(②選手情報入力!$N$6="","",②選手情報入力!$N$6))))</f>
        <v/>
      </c>
      <c r="AC50" t="str">
        <f>IF(E50="","",IF(②選手情報入力!N58="","",0))</f>
        <v/>
      </c>
      <c r="AD50" t="str">
        <f>IF(E50="","",IF(②選手情報入力!N58="","",2))</f>
        <v/>
      </c>
      <c r="AE50" t="str">
        <f>IF(E50="","",IF(②選手情報入力!O58="","",IF(I50=1,種目情報!$J$5,種目情報!$J$7)))</f>
        <v/>
      </c>
      <c r="AF50" t="str">
        <f>IF(E50="","",IF(②選手情報入力!O58="","",IF(I50=1,IF(②選手情報入力!$O$5="","",②選手情報入力!$O$5),IF(②選手情報入力!$O$6="","",②選手情報入力!$O$6))))</f>
        <v/>
      </c>
      <c r="AG50" t="str">
        <f>IF(E50="","",IF(②選手情報入力!O58="","",0))</f>
        <v/>
      </c>
      <c r="AH50" t="str">
        <f>IF(E50="","",IF(②選手情報入力!O58="","",2))</f>
        <v/>
      </c>
    </row>
    <row r="51" spans="1:34">
      <c r="A51" t="str">
        <f>IF(E51="","",I51*1000000+①学校情報入力!$D$3*1000+②選手情報入力!A59)</f>
        <v/>
      </c>
      <c r="B51" t="str">
        <f>IF(E51="","",①学校情報入力!$D$3)</f>
        <v/>
      </c>
      <c r="E51" t="str">
        <f>IF(②選手情報入力!B59="","",②選手情報入力!B59)</f>
        <v/>
      </c>
      <c r="F51" t="str">
        <f>IF(E51="","",②選手情報入力!C59)</f>
        <v/>
      </c>
      <c r="G51" t="str">
        <f>IF(E51="","",②選手情報入力!D59)</f>
        <v/>
      </c>
      <c r="H51" t="str">
        <f t="shared" si="0"/>
        <v/>
      </c>
      <c r="I51" t="str">
        <f>IF(E51="","",IF(②選手情報入力!F59="男",1,2))</f>
        <v/>
      </c>
      <c r="J51" t="str">
        <f>IF(E51="","",IF(②選手情報入力!G59="","",②選手情報入力!G59))</f>
        <v/>
      </c>
      <c r="L51" t="str">
        <f t="shared" si="1"/>
        <v/>
      </c>
      <c r="M51" t="str">
        <f t="shared" si="2"/>
        <v/>
      </c>
      <c r="O51" t="str">
        <f>IF(E51="","",IF(②選手情報入力!H59="","",IF(I51=1,VLOOKUP(②選手情報入力!H59,種目情報!$A$4:$B$21,2,FALSE),VLOOKUP(②選手情報入力!H59,種目情報!$E$4:$F$20,2,FALSE))))</f>
        <v/>
      </c>
      <c r="P51" t="str">
        <f>IF(E51="","",IF(②選手情報入力!I59="","",②選手情報入力!I59))</f>
        <v/>
      </c>
      <c r="Q51" s="37" t="str">
        <f>IF(E51="","",IF(②選手情報入力!H59="","",0))</f>
        <v/>
      </c>
      <c r="R51" t="str">
        <f>IF(E51="","",IF(②選手情報入力!H59="","",IF(I51=1,VLOOKUP(②選手情報入力!H59,種目情報!$A$4:$C$21,3,FALSE),VLOOKUP(②選手情報入力!H59,種目情報!$E$4:$G$20,3,FALSE))))</f>
        <v/>
      </c>
      <c r="S51" t="str">
        <f>IF(E51="","",IF(②選手情報入力!J59="","",IF(I51=1,VLOOKUP(②選手情報入力!J59,種目情報!$A$4:$B$21,2,FALSE),VLOOKUP(②選手情報入力!J59,種目情報!$E$4:$F$20,2,FALSE))))</f>
        <v/>
      </c>
      <c r="T51" t="str">
        <f>IF(E51="","",IF(②選手情報入力!K59="","",②選手情報入力!K59))</f>
        <v/>
      </c>
      <c r="U51" s="37" t="str">
        <f>IF(E51="","",IF(②選手情報入力!J59="","",0))</f>
        <v/>
      </c>
      <c r="V51" t="str">
        <f>IF(E51="","",IF(②選手情報入力!J59="","",IF(I51=1,VLOOKUP(②選手情報入力!J59,種目情報!$A$4:$C$21,3,FALSE),VLOOKUP(②選手情報入力!J59,種目情報!$E$4:$G$20,3,FALSE))))</f>
        <v/>
      </c>
      <c r="W51" t="str">
        <f>IF(E51="","",IF(②選手情報入力!L59="","",IF(I51=1,VLOOKUP(②選手情報入力!L59,種目情報!$A$4:$B$21,2,FALSE),VLOOKUP(②選手情報入力!L59,種目情報!$E$4:$F$20,2,FALSE))))</f>
        <v/>
      </c>
      <c r="X51" t="str">
        <f>IF(E51="","",IF(②選手情報入力!M59="","",②選手情報入力!M59))</f>
        <v/>
      </c>
      <c r="Y51" s="37" t="str">
        <f>IF(E51="","",IF(②選手情報入力!L59="","",0))</f>
        <v/>
      </c>
      <c r="Z51" t="str">
        <f>IF(E51="","",IF(②選手情報入力!L59="","",IF(I51=1,VLOOKUP(②選手情報入力!L59,種目情報!$A$4:$C$21,3,FALSE),VLOOKUP(②選手情報入力!L59,種目情報!$E$4:$G$20,3,FALSE))))</f>
        <v/>
      </c>
      <c r="AA51" t="str">
        <f>IF(E51="","",IF(②選手情報入力!N59="","",IF(I51=1,種目情報!$J$4,種目情報!$J$6)))</f>
        <v/>
      </c>
      <c r="AB51" t="str">
        <f>IF(E51="","",IF(②選手情報入力!N59="","",IF(I51=1,IF(②選手情報入力!$N$5="","",②選手情報入力!$N$5),IF(②選手情報入力!$N$6="","",②選手情報入力!$N$6))))</f>
        <v/>
      </c>
      <c r="AC51" t="str">
        <f>IF(E51="","",IF(②選手情報入力!N59="","",0))</f>
        <v/>
      </c>
      <c r="AD51" t="str">
        <f>IF(E51="","",IF(②選手情報入力!N59="","",2))</f>
        <v/>
      </c>
      <c r="AE51" t="str">
        <f>IF(E51="","",IF(②選手情報入力!O59="","",IF(I51=1,種目情報!$J$5,種目情報!$J$7)))</f>
        <v/>
      </c>
      <c r="AF51" t="str">
        <f>IF(E51="","",IF(②選手情報入力!O59="","",IF(I51=1,IF(②選手情報入力!$O$5="","",②選手情報入力!$O$5),IF(②選手情報入力!$O$6="","",②選手情報入力!$O$6))))</f>
        <v/>
      </c>
      <c r="AG51" t="str">
        <f>IF(E51="","",IF(②選手情報入力!O59="","",0))</f>
        <v/>
      </c>
      <c r="AH51" t="str">
        <f>IF(E51="","",IF(②選手情報入力!O59="","",2))</f>
        <v/>
      </c>
    </row>
    <row r="52" spans="1:34">
      <c r="A52" t="str">
        <f>IF(E52="","",I52*1000000+①学校情報入力!$D$3*1000+②選手情報入力!A60)</f>
        <v/>
      </c>
      <c r="B52" t="str">
        <f>IF(E52="","",①学校情報入力!$D$3)</f>
        <v/>
      </c>
      <c r="E52" t="str">
        <f>IF(②選手情報入力!B60="","",②選手情報入力!B60)</f>
        <v/>
      </c>
      <c r="F52" t="str">
        <f>IF(E52="","",②選手情報入力!C60)</f>
        <v/>
      </c>
      <c r="G52" t="str">
        <f>IF(E52="","",②選手情報入力!D60)</f>
        <v/>
      </c>
      <c r="H52" t="str">
        <f t="shared" si="0"/>
        <v/>
      </c>
      <c r="I52" t="str">
        <f>IF(E52="","",IF(②選手情報入力!F60="男",1,2))</f>
        <v/>
      </c>
      <c r="J52" t="str">
        <f>IF(E52="","",IF(②選手情報入力!G60="","",②選手情報入力!G60))</f>
        <v/>
      </c>
      <c r="L52" t="str">
        <f t="shared" si="1"/>
        <v/>
      </c>
      <c r="M52" t="str">
        <f t="shared" si="2"/>
        <v/>
      </c>
      <c r="O52" t="str">
        <f>IF(E52="","",IF(②選手情報入力!H60="","",IF(I52=1,VLOOKUP(②選手情報入力!H60,種目情報!$A$4:$B$21,2,FALSE),VLOOKUP(②選手情報入力!H60,種目情報!$E$4:$F$20,2,FALSE))))</f>
        <v/>
      </c>
      <c r="P52" t="str">
        <f>IF(E52="","",IF(②選手情報入力!I60="","",②選手情報入力!I60))</f>
        <v/>
      </c>
      <c r="Q52" s="37" t="str">
        <f>IF(E52="","",IF(②選手情報入力!H60="","",0))</f>
        <v/>
      </c>
      <c r="R52" t="str">
        <f>IF(E52="","",IF(②選手情報入力!H60="","",IF(I52=1,VLOOKUP(②選手情報入力!H60,種目情報!$A$4:$C$21,3,FALSE),VLOOKUP(②選手情報入力!H60,種目情報!$E$4:$G$20,3,FALSE))))</f>
        <v/>
      </c>
      <c r="S52" t="str">
        <f>IF(E52="","",IF(②選手情報入力!J60="","",IF(I52=1,VLOOKUP(②選手情報入力!J60,種目情報!$A$4:$B$21,2,FALSE),VLOOKUP(②選手情報入力!J60,種目情報!$E$4:$F$20,2,FALSE))))</f>
        <v/>
      </c>
      <c r="T52" t="str">
        <f>IF(E52="","",IF(②選手情報入力!K60="","",②選手情報入力!K60))</f>
        <v/>
      </c>
      <c r="U52" s="37" t="str">
        <f>IF(E52="","",IF(②選手情報入力!J60="","",0))</f>
        <v/>
      </c>
      <c r="V52" t="str">
        <f>IF(E52="","",IF(②選手情報入力!J60="","",IF(I52=1,VLOOKUP(②選手情報入力!J60,種目情報!$A$4:$C$21,3,FALSE),VLOOKUP(②選手情報入力!J60,種目情報!$E$4:$G$20,3,FALSE))))</f>
        <v/>
      </c>
      <c r="W52" t="str">
        <f>IF(E52="","",IF(②選手情報入力!L60="","",IF(I52=1,VLOOKUP(②選手情報入力!L60,種目情報!$A$4:$B$21,2,FALSE),VLOOKUP(②選手情報入力!L60,種目情報!$E$4:$F$20,2,FALSE))))</f>
        <v/>
      </c>
      <c r="X52" t="str">
        <f>IF(E52="","",IF(②選手情報入力!M60="","",②選手情報入力!M60))</f>
        <v/>
      </c>
      <c r="Y52" s="37" t="str">
        <f>IF(E52="","",IF(②選手情報入力!L60="","",0))</f>
        <v/>
      </c>
      <c r="Z52" t="str">
        <f>IF(E52="","",IF(②選手情報入力!L60="","",IF(I52=1,VLOOKUP(②選手情報入力!L60,種目情報!$A$4:$C$21,3,FALSE),VLOOKUP(②選手情報入力!L60,種目情報!$E$4:$G$20,3,FALSE))))</f>
        <v/>
      </c>
      <c r="AA52" t="str">
        <f>IF(E52="","",IF(②選手情報入力!N60="","",IF(I52=1,種目情報!$J$4,種目情報!$J$6)))</f>
        <v/>
      </c>
      <c r="AB52" t="str">
        <f>IF(E52="","",IF(②選手情報入力!N60="","",IF(I52=1,IF(②選手情報入力!$N$5="","",②選手情報入力!$N$5),IF(②選手情報入力!$N$6="","",②選手情報入力!$N$6))))</f>
        <v/>
      </c>
      <c r="AC52" t="str">
        <f>IF(E52="","",IF(②選手情報入力!N60="","",0))</f>
        <v/>
      </c>
      <c r="AD52" t="str">
        <f>IF(E52="","",IF(②選手情報入力!N60="","",2))</f>
        <v/>
      </c>
      <c r="AE52" t="str">
        <f>IF(E52="","",IF(②選手情報入力!O60="","",IF(I52=1,種目情報!$J$5,種目情報!$J$7)))</f>
        <v/>
      </c>
      <c r="AF52" t="str">
        <f>IF(E52="","",IF(②選手情報入力!O60="","",IF(I52=1,IF(②選手情報入力!$O$5="","",②選手情報入力!$O$5),IF(②選手情報入力!$O$6="","",②選手情報入力!$O$6))))</f>
        <v/>
      </c>
      <c r="AG52" t="str">
        <f>IF(E52="","",IF(②選手情報入力!O60="","",0))</f>
        <v/>
      </c>
      <c r="AH52" t="str">
        <f>IF(E52="","",IF(②選手情報入力!O60="","",2))</f>
        <v/>
      </c>
    </row>
    <row r="53" spans="1:34">
      <c r="A53" t="str">
        <f>IF(E53="","",I53*1000000+①学校情報入力!$D$3*1000+②選手情報入力!A61)</f>
        <v/>
      </c>
      <c r="B53" t="str">
        <f>IF(E53="","",①学校情報入力!$D$3)</f>
        <v/>
      </c>
      <c r="E53" t="str">
        <f>IF(②選手情報入力!B61="","",②選手情報入力!B61)</f>
        <v/>
      </c>
      <c r="F53" t="str">
        <f>IF(E53="","",②選手情報入力!C61)</f>
        <v/>
      </c>
      <c r="G53" t="str">
        <f>IF(E53="","",②選手情報入力!D61)</f>
        <v/>
      </c>
      <c r="H53" t="str">
        <f t="shared" si="0"/>
        <v/>
      </c>
      <c r="I53" t="str">
        <f>IF(E53="","",IF(②選手情報入力!F61="男",1,2))</f>
        <v/>
      </c>
      <c r="J53" t="str">
        <f>IF(E53="","",IF(②選手情報入力!G61="","",②選手情報入力!G61))</f>
        <v/>
      </c>
      <c r="L53" t="str">
        <f t="shared" si="1"/>
        <v/>
      </c>
      <c r="M53" t="str">
        <f t="shared" si="2"/>
        <v/>
      </c>
      <c r="O53" t="str">
        <f>IF(E53="","",IF(②選手情報入力!H61="","",IF(I53=1,VLOOKUP(②選手情報入力!H61,種目情報!$A$4:$B$21,2,FALSE),VLOOKUP(②選手情報入力!H61,種目情報!$E$4:$F$20,2,FALSE))))</f>
        <v/>
      </c>
      <c r="P53" t="str">
        <f>IF(E53="","",IF(②選手情報入力!I61="","",②選手情報入力!I61))</f>
        <v/>
      </c>
      <c r="Q53" s="37" t="str">
        <f>IF(E53="","",IF(②選手情報入力!H61="","",0))</f>
        <v/>
      </c>
      <c r="R53" t="str">
        <f>IF(E53="","",IF(②選手情報入力!H61="","",IF(I53=1,VLOOKUP(②選手情報入力!H61,種目情報!$A$4:$C$21,3,FALSE),VLOOKUP(②選手情報入力!H61,種目情報!$E$4:$G$20,3,FALSE))))</f>
        <v/>
      </c>
      <c r="S53" t="str">
        <f>IF(E53="","",IF(②選手情報入力!J61="","",IF(I53=1,VLOOKUP(②選手情報入力!J61,種目情報!$A$4:$B$21,2,FALSE),VLOOKUP(②選手情報入力!J61,種目情報!$E$4:$F$20,2,FALSE))))</f>
        <v/>
      </c>
      <c r="T53" t="str">
        <f>IF(E53="","",IF(②選手情報入力!K61="","",②選手情報入力!K61))</f>
        <v/>
      </c>
      <c r="U53" s="37" t="str">
        <f>IF(E53="","",IF(②選手情報入力!J61="","",0))</f>
        <v/>
      </c>
      <c r="V53" t="str">
        <f>IF(E53="","",IF(②選手情報入力!J61="","",IF(I53=1,VLOOKUP(②選手情報入力!J61,種目情報!$A$4:$C$21,3,FALSE),VLOOKUP(②選手情報入力!J61,種目情報!$E$4:$G$20,3,FALSE))))</f>
        <v/>
      </c>
      <c r="W53" t="str">
        <f>IF(E53="","",IF(②選手情報入力!L61="","",IF(I53=1,VLOOKUP(②選手情報入力!L61,種目情報!$A$4:$B$21,2,FALSE),VLOOKUP(②選手情報入力!L61,種目情報!$E$4:$F$20,2,FALSE))))</f>
        <v/>
      </c>
      <c r="X53" t="str">
        <f>IF(E53="","",IF(②選手情報入力!M61="","",②選手情報入力!M61))</f>
        <v/>
      </c>
      <c r="Y53" s="37" t="str">
        <f>IF(E53="","",IF(②選手情報入力!L61="","",0))</f>
        <v/>
      </c>
      <c r="Z53" t="str">
        <f>IF(E53="","",IF(②選手情報入力!L61="","",IF(I53=1,VLOOKUP(②選手情報入力!L61,種目情報!$A$4:$C$21,3,FALSE),VLOOKUP(②選手情報入力!L61,種目情報!$E$4:$G$20,3,FALSE))))</f>
        <v/>
      </c>
      <c r="AA53" t="str">
        <f>IF(E53="","",IF(②選手情報入力!N61="","",IF(I53=1,種目情報!$J$4,種目情報!$J$6)))</f>
        <v/>
      </c>
      <c r="AB53" t="str">
        <f>IF(E53="","",IF(②選手情報入力!N61="","",IF(I53=1,IF(②選手情報入力!$N$5="","",②選手情報入力!$N$5),IF(②選手情報入力!$N$6="","",②選手情報入力!$N$6))))</f>
        <v/>
      </c>
      <c r="AC53" t="str">
        <f>IF(E53="","",IF(②選手情報入力!N61="","",0))</f>
        <v/>
      </c>
      <c r="AD53" t="str">
        <f>IF(E53="","",IF(②選手情報入力!N61="","",2))</f>
        <v/>
      </c>
      <c r="AE53" t="str">
        <f>IF(E53="","",IF(②選手情報入力!O61="","",IF(I53=1,種目情報!$J$5,種目情報!$J$7)))</f>
        <v/>
      </c>
      <c r="AF53" t="str">
        <f>IF(E53="","",IF(②選手情報入力!O61="","",IF(I53=1,IF(②選手情報入力!$O$5="","",②選手情報入力!$O$5),IF(②選手情報入力!$O$6="","",②選手情報入力!$O$6))))</f>
        <v/>
      </c>
      <c r="AG53" t="str">
        <f>IF(E53="","",IF(②選手情報入力!O61="","",0))</f>
        <v/>
      </c>
      <c r="AH53" t="str">
        <f>IF(E53="","",IF(②選手情報入力!O61="","",2))</f>
        <v/>
      </c>
    </row>
    <row r="54" spans="1:34">
      <c r="A54" t="str">
        <f>IF(E54="","",I54*1000000+①学校情報入力!$D$3*1000+②選手情報入力!A62)</f>
        <v/>
      </c>
      <c r="B54" t="str">
        <f>IF(E54="","",①学校情報入力!$D$3)</f>
        <v/>
      </c>
      <c r="E54" t="str">
        <f>IF(②選手情報入力!B62="","",②選手情報入力!B62)</f>
        <v/>
      </c>
      <c r="F54" t="str">
        <f>IF(E54="","",②選手情報入力!C62)</f>
        <v/>
      </c>
      <c r="G54" t="str">
        <f>IF(E54="","",②選手情報入力!D62)</f>
        <v/>
      </c>
      <c r="H54" t="str">
        <f t="shared" si="0"/>
        <v/>
      </c>
      <c r="I54" t="str">
        <f>IF(E54="","",IF(②選手情報入力!F62="男",1,2))</f>
        <v/>
      </c>
      <c r="J54" t="str">
        <f>IF(E54="","",IF(②選手情報入力!G62="","",②選手情報入力!G62))</f>
        <v/>
      </c>
      <c r="L54" t="str">
        <f t="shared" si="1"/>
        <v/>
      </c>
      <c r="M54" t="str">
        <f t="shared" si="2"/>
        <v/>
      </c>
      <c r="O54" t="str">
        <f>IF(E54="","",IF(②選手情報入力!H62="","",IF(I54=1,VLOOKUP(②選手情報入力!H62,種目情報!$A$4:$B$21,2,FALSE),VLOOKUP(②選手情報入力!H62,種目情報!$E$4:$F$20,2,FALSE))))</f>
        <v/>
      </c>
      <c r="P54" t="str">
        <f>IF(E54="","",IF(②選手情報入力!I62="","",②選手情報入力!I62))</f>
        <v/>
      </c>
      <c r="Q54" s="37" t="str">
        <f>IF(E54="","",IF(②選手情報入力!H62="","",0))</f>
        <v/>
      </c>
      <c r="R54" t="str">
        <f>IF(E54="","",IF(②選手情報入力!H62="","",IF(I54=1,VLOOKUP(②選手情報入力!H62,種目情報!$A$4:$C$21,3,FALSE),VLOOKUP(②選手情報入力!H62,種目情報!$E$4:$G$20,3,FALSE))))</f>
        <v/>
      </c>
      <c r="S54" t="str">
        <f>IF(E54="","",IF(②選手情報入力!J62="","",IF(I54=1,VLOOKUP(②選手情報入力!J62,種目情報!$A$4:$B$21,2,FALSE),VLOOKUP(②選手情報入力!J62,種目情報!$E$4:$F$20,2,FALSE))))</f>
        <v/>
      </c>
      <c r="T54" t="str">
        <f>IF(E54="","",IF(②選手情報入力!K62="","",②選手情報入力!K62))</f>
        <v/>
      </c>
      <c r="U54" s="37" t="str">
        <f>IF(E54="","",IF(②選手情報入力!J62="","",0))</f>
        <v/>
      </c>
      <c r="V54" t="str">
        <f>IF(E54="","",IF(②選手情報入力!J62="","",IF(I54=1,VLOOKUP(②選手情報入力!J62,種目情報!$A$4:$C$21,3,FALSE),VLOOKUP(②選手情報入力!J62,種目情報!$E$4:$G$20,3,FALSE))))</f>
        <v/>
      </c>
      <c r="W54" t="str">
        <f>IF(E54="","",IF(②選手情報入力!L62="","",IF(I54=1,VLOOKUP(②選手情報入力!L62,種目情報!$A$4:$B$21,2,FALSE),VLOOKUP(②選手情報入力!L62,種目情報!$E$4:$F$20,2,FALSE))))</f>
        <v/>
      </c>
      <c r="X54" t="str">
        <f>IF(E54="","",IF(②選手情報入力!M62="","",②選手情報入力!M62))</f>
        <v/>
      </c>
      <c r="Y54" s="37" t="str">
        <f>IF(E54="","",IF(②選手情報入力!L62="","",0))</f>
        <v/>
      </c>
      <c r="Z54" t="str">
        <f>IF(E54="","",IF(②選手情報入力!L62="","",IF(I54=1,VLOOKUP(②選手情報入力!L62,種目情報!$A$4:$C$21,3,FALSE),VLOOKUP(②選手情報入力!L62,種目情報!$E$4:$G$20,3,FALSE))))</f>
        <v/>
      </c>
      <c r="AA54" t="str">
        <f>IF(E54="","",IF(②選手情報入力!N62="","",IF(I54=1,種目情報!$J$4,種目情報!$J$6)))</f>
        <v/>
      </c>
      <c r="AB54" t="str">
        <f>IF(E54="","",IF(②選手情報入力!N62="","",IF(I54=1,IF(②選手情報入力!$N$5="","",②選手情報入力!$N$5),IF(②選手情報入力!$N$6="","",②選手情報入力!$N$6))))</f>
        <v/>
      </c>
      <c r="AC54" t="str">
        <f>IF(E54="","",IF(②選手情報入力!N62="","",0))</f>
        <v/>
      </c>
      <c r="AD54" t="str">
        <f>IF(E54="","",IF(②選手情報入力!N62="","",2))</f>
        <v/>
      </c>
      <c r="AE54" t="str">
        <f>IF(E54="","",IF(②選手情報入力!O62="","",IF(I54=1,種目情報!$J$5,種目情報!$J$7)))</f>
        <v/>
      </c>
      <c r="AF54" t="str">
        <f>IF(E54="","",IF(②選手情報入力!O62="","",IF(I54=1,IF(②選手情報入力!$O$5="","",②選手情報入力!$O$5),IF(②選手情報入力!$O$6="","",②選手情報入力!$O$6))))</f>
        <v/>
      </c>
      <c r="AG54" t="str">
        <f>IF(E54="","",IF(②選手情報入力!O62="","",0))</f>
        <v/>
      </c>
      <c r="AH54" t="str">
        <f>IF(E54="","",IF(②選手情報入力!O62="","",2))</f>
        <v/>
      </c>
    </row>
    <row r="55" spans="1:34">
      <c r="A55" t="str">
        <f>IF(E55="","",I55*1000000+①学校情報入力!$D$3*1000+②選手情報入力!A63)</f>
        <v/>
      </c>
      <c r="B55" t="str">
        <f>IF(E55="","",①学校情報入力!$D$3)</f>
        <v/>
      </c>
      <c r="E55" t="str">
        <f>IF(②選手情報入力!B63="","",②選手情報入力!B63)</f>
        <v/>
      </c>
      <c r="F55" t="str">
        <f>IF(E55="","",②選手情報入力!C63)</f>
        <v/>
      </c>
      <c r="G55" t="str">
        <f>IF(E55="","",②選手情報入力!D63)</f>
        <v/>
      </c>
      <c r="H55" t="str">
        <f t="shared" si="0"/>
        <v/>
      </c>
      <c r="I55" t="str">
        <f>IF(E55="","",IF(②選手情報入力!F63="男",1,2))</f>
        <v/>
      </c>
      <c r="J55" t="str">
        <f>IF(E55="","",IF(②選手情報入力!G63="","",②選手情報入力!G63))</f>
        <v/>
      </c>
      <c r="L55" t="str">
        <f t="shared" si="1"/>
        <v/>
      </c>
      <c r="M55" t="str">
        <f t="shared" si="2"/>
        <v/>
      </c>
      <c r="O55" t="str">
        <f>IF(E55="","",IF(②選手情報入力!H63="","",IF(I55=1,VLOOKUP(②選手情報入力!H63,種目情報!$A$4:$B$21,2,FALSE),VLOOKUP(②選手情報入力!H63,種目情報!$E$4:$F$20,2,FALSE))))</f>
        <v/>
      </c>
      <c r="P55" t="str">
        <f>IF(E55="","",IF(②選手情報入力!I63="","",②選手情報入力!I63))</f>
        <v/>
      </c>
      <c r="Q55" s="37" t="str">
        <f>IF(E55="","",IF(②選手情報入力!H63="","",0))</f>
        <v/>
      </c>
      <c r="R55" t="str">
        <f>IF(E55="","",IF(②選手情報入力!H63="","",IF(I55=1,VLOOKUP(②選手情報入力!H63,種目情報!$A$4:$C$21,3,FALSE),VLOOKUP(②選手情報入力!H63,種目情報!$E$4:$G$20,3,FALSE))))</f>
        <v/>
      </c>
      <c r="S55" t="str">
        <f>IF(E55="","",IF(②選手情報入力!J63="","",IF(I55=1,VLOOKUP(②選手情報入力!J63,種目情報!$A$4:$B$21,2,FALSE),VLOOKUP(②選手情報入力!J63,種目情報!$E$4:$F$20,2,FALSE))))</f>
        <v/>
      </c>
      <c r="T55" t="str">
        <f>IF(E55="","",IF(②選手情報入力!K63="","",②選手情報入力!K63))</f>
        <v/>
      </c>
      <c r="U55" s="37" t="str">
        <f>IF(E55="","",IF(②選手情報入力!J63="","",0))</f>
        <v/>
      </c>
      <c r="V55" t="str">
        <f>IF(E55="","",IF(②選手情報入力!J63="","",IF(I55=1,VLOOKUP(②選手情報入力!J63,種目情報!$A$4:$C$21,3,FALSE),VLOOKUP(②選手情報入力!J63,種目情報!$E$4:$G$20,3,FALSE))))</f>
        <v/>
      </c>
      <c r="W55" t="str">
        <f>IF(E55="","",IF(②選手情報入力!L63="","",IF(I55=1,VLOOKUP(②選手情報入力!L63,種目情報!$A$4:$B$21,2,FALSE),VLOOKUP(②選手情報入力!L63,種目情報!$E$4:$F$20,2,FALSE))))</f>
        <v/>
      </c>
      <c r="X55" t="str">
        <f>IF(E55="","",IF(②選手情報入力!M63="","",②選手情報入力!M63))</f>
        <v/>
      </c>
      <c r="Y55" s="37" t="str">
        <f>IF(E55="","",IF(②選手情報入力!L63="","",0))</f>
        <v/>
      </c>
      <c r="Z55" t="str">
        <f>IF(E55="","",IF(②選手情報入力!L63="","",IF(I55=1,VLOOKUP(②選手情報入力!L63,種目情報!$A$4:$C$21,3,FALSE),VLOOKUP(②選手情報入力!L63,種目情報!$E$4:$G$20,3,FALSE))))</f>
        <v/>
      </c>
      <c r="AA55" t="str">
        <f>IF(E55="","",IF(②選手情報入力!N63="","",IF(I55=1,種目情報!$J$4,種目情報!$J$6)))</f>
        <v/>
      </c>
      <c r="AB55" t="str">
        <f>IF(E55="","",IF(②選手情報入力!N63="","",IF(I55=1,IF(②選手情報入力!$N$5="","",②選手情報入力!$N$5),IF(②選手情報入力!$N$6="","",②選手情報入力!$N$6))))</f>
        <v/>
      </c>
      <c r="AC55" t="str">
        <f>IF(E55="","",IF(②選手情報入力!N63="","",0))</f>
        <v/>
      </c>
      <c r="AD55" t="str">
        <f>IF(E55="","",IF(②選手情報入力!N63="","",2))</f>
        <v/>
      </c>
      <c r="AE55" t="str">
        <f>IF(E55="","",IF(②選手情報入力!O63="","",IF(I55=1,種目情報!$J$5,種目情報!$J$7)))</f>
        <v/>
      </c>
      <c r="AF55" t="str">
        <f>IF(E55="","",IF(②選手情報入力!O63="","",IF(I55=1,IF(②選手情報入力!$O$5="","",②選手情報入力!$O$5),IF(②選手情報入力!$O$6="","",②選手情報入力!$O$6))))</f>
        <v/>
      </c>
      <c r="AG55" t="str">
        <f>IF(E55="","",IF(②選手情報入力!O63="","",0))</f>
        <v/>
      </c>
      <c r="AH55" t="str">
        <f>IF(E55="","",IF(②選手情報入力!O63="","",2))</f>
        <v/>
      </c>
    </row>
    <row r="56" spans="1:34">
      <c r="A56" t="str">
        <f>IF(E56="","",I56*1000000+①学校情報入力!$D$3*1000+②選手情報入力!A64)</f>
        <v/>
      </c>
      <c r="B56" t="str">
        <f>IF(E56="","",①学校情報入力!$D$3)</f>
        <v/>
      </c>
      <c r="E56" t="str">
        <f>IF(②選手情報入力!B64="","",②選手情報入力!B64)</f>
        <v/>
      </c>
      <c r="F56" t="str">
        <f>IF(E56="","",②選手情報入力!C64)</f>
        <v/>
      </c>
      <c r="G56" t="str">
        <f>IF(E56="","",②選手情報入力!D64)</f>
        <v/>
      </c>
      <c r="H56" t="str">
        <f t="shared" si="0"/>
        <v/>
      </c>
      <c r="I56" t="str">
        <f>IF(E56="","",IF(②選手情報入力!F64="男",1,2))</f>
        <v/>
      </c>
      <c r="J56" t="str">
        <f>IF(E56="","",IF(②選手情報入力!G64="","",②選手情報入力!G64))</f>
        <v/>
      </c>
      <c r="L56" t="str">
        <f t="shared" si="1"/>
        <v/>
      </c>
      <c r="M56" t="str">
        <f t="shared" si="2"/>
        <v/>
      </c>
      <c r="O56" t="str">
        <f>IF(E56="","",IF(②選手情報入力!H64="","",IF(I56=1,VLOOKUP(②選手情報入力!H64,種目情報!$A$4:$B$21,2,FALSE),VLOOKUP(②選手情報入力!H64,種目情報!$E$4:$F$20,2,FALSE))))</f>
        <v/>
      </c>
      <c r="P56" t="str">
        <f>IF(E56="","",IF(②選手情報入力!I64="","",②選手情報入力!I64))</f>
        <v/>
      </c>
      <c r="Q56" s="37" t="str">
        <f>IF(E56="","",IF(②選手情報入力!H64="","",0))</f>
        <v/>
      </c>
      <c r="R56" t="str">
        <f>IF(E56="","",IF(②選手情報入力!H64="","",IF(I56=1,VLOOKUP(②選手情報入力!H64,種目情報!$A$4:$C$21,3,FALSE),VLOOKUP(②選手情報入力!H64,種目情報!$E$4:$G$20,3,FALSE))))</f>
        <v/>
      </c>
      <c r="S56" t="str">
        <f>IF(E56="","",IF(②選手情報入力!J64="","",IF(I56=1,VLOOKUP(②選手情報入力!J64,種目情報!$A$4:$B$21,2,FALSE),VLOOKUP(②選手情報入力!J64,種目情報!$E$4:$F$20,2,FALSE))))</f>
        <v/>
      </c>
      <c r="T56" t="str">
        <f>IF(E56="","",IF(②選手情報入力!K64="","",②選手情報入力!K64))</f>
        <v/>
      </c>
      <c r="U56" s="37" t="str">
        <f>IF(E56="","",IF(②選手情報入力!J64="","",0))</f>
        <v/>
      </c>
      <c r="V56" t="str">
        <f>IF(E56="","",IF(②選手情報入力!J64="","",IF(I56=1,VLOOKUP(②選手情報入力!J64,種目情報!$A$4:$C$21,3,FALSE),VLOOKUP(②選手情報入力!J64,種目情報!$E$4:$G$20,3,FALSE))))</f>
        <v/>
      </c>
      <c r="W56" t="str">
        <f>IF(E56="","",IF(②選手情報入力!L64="","",IF(I56=1,VLOOKUP(②選手情報入力!L64,種目情報!$A$4:$B$21,2,FALSE),VLOOKUP(②選手情報入力!L64,種目情報!$E$4:$F$20,2,FALSE))))</f>
        <v/>
      </c>
      <c r="X56" t="str">
        <f>IF(E56="","",IF(②選手情報入力!M64="","",②選手情報入力!M64))</f>
        <v/>
      </c>
      <c r="Y56" s="37" t="str">
        <f>IF(E56="","",IF(②選手情報入力!L64="","",0))</f>
        <v/>
      </c>
      <c r="Z56" t="str">
        <f>IF(E56="","",IF(②選手情報入力!L64="","",IF(I56=1,VLOOKUP(②選手情報入力!L64,種目情報!$A$4:$C$21,3,FALSE),VLOOKUP(②選手情報入力!L64,種目情報!$E$4:$G$20,3,FALSE))))</f>
        <v/>
      </c>
      <c r="AA56" t="str">
        <f>IF(E56="","",IF(②選手情報入力!N64="","",IF(I56=1,種目情報!$J$4,種目情報!$J$6)))</f>
        <v/>
      </c>
      <c r="AB56" t="str">
        <f>IF(E56="","",IF(②選手情報入力!N64="","",IF(I56=1,IF(②選手情報入力!$N$5="","",②選手情報入力!$N$5),IF(②選手情報入力!$N$6="","",②選手情報入力!$N$6))))</f>
        <v/>
      </c>
      <c r="AC56" t="str">
        <f>IF(E56="","",IF(②選手情報入力!N64="","",0))</f>
        <v/>
      </c>
      <c r="AD56" t="str">
        <f>IF(E56="","",IF(②選手情報入力!N64="","",2))</f>
        <v/>
      </c>
      <c r="AE56" t="str">
        <f>IF(E56="","",IF(②選手情報入力!O64="","",IF(I56=1,種目情報!$J$5,種目情報!$J$7)))</f>
        <v/>
      </c>
      <c r="AF56" t="str">
        <f>IF(E56="","",IF(②選手情報入力!O64="","",IF(I56=1,IF(②選手情報入力!$O$5="","",②選手情報入力!$O$5),IF(②選手情報入力!$O$6="","",②選手情報入力!$O$6))))</f>
        <v/>
      </c>
      <c r="AG56" t="str">
        <f>IF(E56="","",IF(②選手情報入力!O64="","",0))</f>
        <v/>
      </c>
      <c r="AH56" t="str">
        <f>IF(E56="","",IF(②選手情報入力!O64="","",2))</f>
        <v/>
      </c>
    </row>
    <row r="57" spans="1:34">
      <c r="A57" t="str">
        <f>IF(E57="","",I57*1000000+①学校情報入力!$D$3*1000+②選手情報入力!A65)</f>
        <v/>
      </c>
      <c r="B57" t="str">
        <f>IF(E57="","",①学校情報入力!$D$3)</f>
        <v/>
      </c>
      <c r="E57" t="str">
        <f>IF(②選手情報入力!B65="","",②選手情報入力!B65)</f>
        <v/>
      </c>
      <c r="F57" t="str">
        <f>IF(E57="","",②選手情報入力!C65)</f>
        <v/>
      </c>
      <c r="G57" t="str">
        <f>IF(E57="","",②選手情報入力!D65)</f>
        <v/>
      </c>
      <c r="H57" t="str">
        <f t="shared" si="0"/>
        <v/>
      </c>
      <c r="I57" t="str">
        <f>IF(E57="","",IF(②選手情報入力!F65="男",1,2))</f>
        <v/>
      </c>
      <c r="J57" t="str">
        <f>IF(E57="","",IF(②選手情報入力!G65="","",②選手情報入力!G65))</f>
        <v/>
      </c>
      <c r="L57" t="str">
        <f t="shared" si="1"/>
        <v/>
      </c>
      <c r="M57" t="str">
        <f t="shared" si="2"/>
        <v/>
      </c>
      <c r="O57" t="str">
        <f>IF(E57="","",IF(②選手情報入力!H65="","",IF(I57=1,VLOOKUP(②選手情報入力!H65,種目情報!$A$4:$B$21,2,FALSE),VLOOKUP(②選手情報入力!H65,種目情報!$E$4:$F$20,2,FALSE))))</f>
        <v/>
      </c>
      <c r="P57" t="str">
        <f>IF(E57="","",IF(②選手情報入力!I65="","",②選手情報入力!I65))</f>
        <v/>
      </c>
      <c r="Q57" s="37" t="str">
        <f>IF(E57="","",IF(②選手情報入力!H65="","",0))</f>
        <v/>
      </c>
      <c r="R57" t="str">
        <f>IF(E57="","",IF(②選手情報入力!H65="","",IF(I57=1,VLOOKUP(②選手情報入力!H65,種目情報!$A$4:$C$21,3,FALSE),VLOOKUP(②選手情報入力!H65,種目情報!$E$4:$G$20,3,FALSE))))</f>
        <v/>
      </c>
      <c r="S57" t="str">
        <f>IF(E57="","",IF(②選手情報入力!J65="","",IF(I57=1,VLOOKUP(②選手情報入力!J65,種目情報!$A$4:$B$21,2,FALSE),VLOOKUP(②選手情報入力!J65,種目情報!$E$4:$F$20,2,FALSE))))</f>
        <v/>
      </c>
      <c r="T57" t="str">
        <f>IF(E57="","",IF(②選手情報入力!K65="","",②選手情報入力!K65))</f>
        <v/>
      </c>
      <c r="U57" s="37" t="str">
        <f>IF(E57="","",IF(②選手情報入力!J65="","",0))</f>
        <v/>
      </c>
      <c r="V57" t="str">
        <f>IF(E57="","",IF(②選手情報入力!J65="","",IF(I57=1,VLOOKUP(②選手情報入力!J65,種目情報!$A$4:$C$21,3,FALSE),VLOOKUP(②選手情報入力!J65,種目情報!$E$4:$G$20,3,FALSE))))</f>
        <v/>
      </c>
      <c r="W57" t="str">
        <f>IF(E57="","",IF(②選手情報入力!L65="","",IF(I57=1,VLOOKUP(②選手情報入力!L65,種目情報!$A$4:$B$21,2,FALSE),VLOOKUP(②選手情報入力!L65,種目情報!$E$4:$F$20,2,FALSE))))</f>
        <v/>
      </c>
      <c r="X57" t="str">
        <f>IF(E57="","",IF(②選手情報入力!M65="","",②選手情報入力!M65))</f>
        <v/>
      </c>
      <c r="Y57" s="37" t="str">
        <f>IF(E57="","",IF(②選手情報入力!L65="","",0))</f>
        <v/>
      </c>
      <c r="Z57" t="str">
        <f>IF(E57="","",IF(②選手情報入力!L65="","",IF(I57=1,VLOOKUP(②選手情報入力!L65,種目情報!$A$4:$C$21,3,FALSE),VLOOKUP(②選手情報入力!L65,種目情報!$E$4:$G$20,3,FALSE))))</f>
        <v/>
      </c>
      <c r="AA57" t="str">
        <f>IF(E57="","",IF(②選手情報入力!N65="","",IF(I57=1,種目情報!$J$4,種目情報!$J$6)))</f>
        <v/>
      </c>
      <c r="AB57" t="str">
        <f>IF(E57="","",IF(②選手情報入力!N65="","",IF(I57=1,IF(②選手情報入力!$N$5="","",②選手情報入力!$N$5),IF(②選手情報入力!$N$6="","",②選手情報入力!$N$6))))</f>
        <v/>
      </c>
      <c r="AC57" t="str">
        <f>IF(E57="","",IF(②選手情報入力!N65="","",0))</f>
        <v/>
      </c>
      <c r="AD57" t="str">
        <f>IF(E57="","",IF(②選手情報入力!N65="","",2))</f>
        <v/>
      </c>
      <c r="AE57" t="str">
        <f>IF(E57="","",IF(②選手情報入力!O65="","",IF(I57=1,種目情報!$J$5,種目情報!$J$7)))</f>
        <v/>
      </c>
      <c r="AF57" t="str">
        <f>IF(E57="","",IF(②選手情報入力!O65="","",IF(I57=1,IF(②選手情報入力!$O$5="","",②選手情報入力!$O$5),IF(②選手情報入力!$O$6="","",②選手情報入力!$O$6))))</f>
        <v/>
      </c>
      <c r="AG57" t="str">
        <f>IF(E57="","",IF(②選手情報入力!O65="","",0))</f>
        <v/>
      </c>
      <c r="AH57" t="str">
        <f>IF(E57="","",IF(②選手情報入力!O65="","",2))</f>
        <v/>
      </c>
    </row>
    <row r="58" spans="1:34">
      <c r="A58" t="str">
        <f>IF(E58="","",I58*1000000+①学校情報入力!$D$3*1000+②選手情報入力!A66)</f>
        <v/>
      </c>
      <c r="B58" t="str">
        <f>IF(E58="","",①学校情報入力!$D$3)</f>
        <v/>
      </c>
      <c r="E58" t="str">
        <f>IF(②選手情報入力!B66="","",②選手情報入力!B66)</f>
        <v/>
      </c>
      <c r="F58" t="str">
        <f>IF(E58="","",②選手情報入力!C66)</f>
        <v/>
      </c>
      <c r="G58" t="str">
        <f>IF(E58="","",②選手情報入力!D66)</f>
        <v/>
      </c>
      <c r="H58" t="str">
        <f t="shared" si="0"/>
        <v/>
      </c>
      <c r="I58" t="str">
        <f>IF(E58="","",IF(②選手情報入力!F66="男",1,2))</f>
        <v/>
      </c>
      <c r="J58" t="str">
        <f>IF(E58="","",IF(②選手情報入力!G66="","",②選手情報入力!G66))</f>
        <v/>
      </c>
      <c r="L58" t="str">
        <f t="shared" si="1"/>
        <v/>
      </c>
      <c r="M58" t="str">
        <f t="shared" si="2"/>
        <v/>
      </c>
      <c r="O58" t="str">
        <f>IF(E58="","",IF(②選手情報入力!H66="","",IF(I58=1,VLOOKUP(②選手情報入力!H66,種目情報!$A$4:$B$21,2,FALSE),VLOOKUP(②選手情報入力!H66,種目情報!$E$4:$F$20,2,FALSE))))</f>
        <v/>
      </c>
      <c r="P58" t="str">
        <f>IF(E58="","",IF(②選手情報入力!I66="","",②選手情報入力!I66))</f>
        <v/>
      </c>
      <c r="Q58" s="37" t="str">
        <f>IF(E58="","",IF(②選手情報入力!H66="","",0))</f>
        <v/>
      </c>
      <c r="R58" t="str">
        <f>IF(E58="","",IF(②選手情報入力!H66="","",IF(I58=1,VLOOKUP(②選手情報入力!H66,種目情報!$A$4:$C$21,3,FALSE),VLOOKUP(②選手情報入力!H66,種目情報!$E$4:$G$20,3,FALSE))))</f>
        <v/>
      </c>
      <c r="S58" t="str">
        <f>IF(E58="","",IF(②選手情報入力!J66="","",IF(I58=1,VLOOKUP(②選手情報入力!J66,種目情報!$A$4:$B$21,2,FALSE),VLOOKUP(②選手情報入力!J66,種目情報!$E$4:$F$20,2,FALSE))))</f>
        <v/>
      </c>
      <c r="T58" t="str">
        <f>IF(E58="","",IF(②選手情報入力!K66="","",②選手情報入力!K66))</f>
        <v/>
      </c>
      <c r="U58" s="37" t="str">
        <f>IF(E58="","",IF(②選手情報入力!J66="","",0))</f>
        <v/>
      </c>
      <c r="V58" t="str">
        <f>IF(E58="","",IF(②選手情報入力!J66="","",IF(I58=1,VLOOKUP(②選手情報入力!J66,種目情報!$A$4:$C$21,3,FALSE),VLOOKUP(②選手情報入力!J66,種目情報!$E$4:$G$20,3,FALSE))))</f>
        <v/>
      </c>
      <c r="W58" t="str">
        <f>IF(E58="","",IF(②選手情報入力!L66="","",IF(I58=1,VLOOKUP(②選手情報入力!L66,種目情報!$A$4:$B$21,2,FALSE),VLOOKUP(②選手情報入力!L66,種目情報!$E$4:$F$20,2,FALSE))))</f>
        <v/>
      </c>
      <c r="X58" t="str">
        <f>IF(E58="","",IF(②選手情報入力!M66="","",②選手情報入力!M66))</f>
        <v/>
      </c>
      <c r="Y58" s="37" t="str">
        <f>IF(E58="","",IF(②選手情報入力!L66="","",0))</f>
        <v/>
      </c>
      <c r="Z58" t="str">
        <f>IF(E58="","",IF(②選手情報入力!L66="","",IF(I58=1,VLOOKUP(②選手情報入力!L66,種目情報!$A$4:$C$21,3,FALSE),VLOOKUP(②選手情報入力!L66,種目情報!$E$4:$G$20,3,FALSE))))</f>
        <v/>
      </c>
      <c r="AA58" t="str">
        <f>IF(E58="","",IF(②選手情報入力!N66="","",IF(I58=1,種目情報!$J$4,種目情報!$J$6)))</f>
        <v/>
      </c>
      <c r="AB58" t="str">
        <f>IF(E58="","",IF(②選手情報入力!N66="","",IF(I58=1,IF(②選手情報入力!$N$5="","",②選手情報入力!$N$5),IF(②選手情報入力!$N$6="","",②選手情報入力!$N$6))))</f>
        <v/>
      </c>
      <c r="AC58" t="str">
        <f>IF(E58="","",IF(②選手情報入力!N66="","",0))</f>
        <v/>
      </c>
      <c r="AD58" t="str">
        <f>IF(E58="","",IF(②選手情報入力!N66="","",2))</f>
        <v/>
      </c>
      <c r="AE58" t="str">
        <f>IF(E58="","",IF(②選手情報入力!O66="","",IF(I58=1,種目情報!$J$5,種目情報!$J$7)))</f>
        <v/>
      </c>
      <c r="AF58" t="str">
        <f>IF(E58="","",IF(②選手情報入力!O66="","",IF(I58=1,IF(②選手情報入力!$O$5="","",②選手情報入力!$O$5),IF(②選手情報入力!$O$6="","",②選手情報入力!$O$6))))</f>
        <v/>
      </c>
      <c r="AG58" t="str">
        <f>IF(E58="","",IF(②選手情報入力!O66="","",0))</f>
        <v/>
      </c>
      <c r="AH58" t="str">
        <f>IF(E58="","",IF(②選手情報入力!O66="","",2))</f>
        <v/>
      </c>
    </row>
    <row r="59" spans="1:34">
      <c r="A59" t="str">
        <f>IF(E59="","",I59*1000000+①学校情報入力!$D$3*1000+②選手情報入力!A67)</f>
        <v/>
      </c>
      <c r="B59" t="str">
        <f>IF(E59="","",①学校情報入力!$D$3)</f>
        <v/>
      </c>
      <c r="E59" t="str">
        <f>IF(②選手情報入力!B67="","",②選手情報入力!B67)</f>
        <v/>
      </c>
      <c r="F59" t="str">
        <f>IF(E59="","",②選手情報入力!C67)</f>
        <v/>
      </c>
      <c r="G59" t="str">
        <f>IF(E59="","",②選手情報入力!D67)</f>
        <v/>
      </c>
      <c r="H59" t="str">
        <f t="shared" si="0"/>
        <v/>
      </c>
      <c r="I59" t="str">
        <f>IF(E59="","",IF(②選手情報入力!F67="男",1,2))</f>
        <v/>
      </c>
      <c r="J59" t="str">
        <f>IF(E59="","",IF(②選手情報入力!G67="","",②選手情報入力!G67))</f>
        <v/>
      </c>
      <c r="L59" t="str">
        <f t="shared" si="1"/>
        <v/>
      </c>
      <c r="M59" t="str">
        <f t="shared" si="2"/>
        <v/>
      </c>
      <c r="O59" t="str">
        <f>IF(E59="","",IF(②選手情報入力!H67="","",IF(I59=1,VLOOKUP(②選手情報入力!H67,種目情報!$A$4:$B$21,2,FALSE),VLOOKUP(②選手情報入力!H67,種目情報!$E$4:$F$20,2,FALSE))))</f>
        <v/>
      </c>
      <c r="P59" t="str">
        <f>IF(E59="","",IF(②選手情報入力!I67="","",②選手情報入力!I67))</f>
        <v/>
      </c>
      <c r="Q59" s="37" t="str">
        <f>IF(E59="","",IF(②選手情報入力!H67="","",0))</f>
        <v/>
      </c>
      <c r="R59" t="str">
        <f>IF(E59="","",IF(②選手情報入力!H67="","",IF(I59=1,VLOOKUP(②選手情報入力!H67,種目情報!$A$4:$C$21,3,FALSE),VLOOKUP(②選手情報入力!H67,種目情報!$E$4:$G$20,3,FALSE))))</f>
        <v/>
      </c>
      <c r="S59" t="str">
        <f>IF(E59="","",IF(②選手情報入力!J67="","",IF(I59=1,VLOOKUP(②選手情報入力!J67,種目情報!$A$4:$B$21,2,FALSE),VLOOKUP(②選手情報入力!J67,種目情報!$E$4:$F$20,2,FALSE))))</f>
        <v/>
      </c>
      <c r="T59" t="str">
        <f>IF(E59="","",IF(②選手情報入力!K67="","",②選手情報入力!K67))</f>
        <v/>
      </c>
      <c r="U59" s="37" t="str">
        <f>IF(E59="","",IF(②選手情報入力!J67="","",0))</f>
        <v/>
      </c>
      <c r="V59" t="str">
        <f>IF(E59="","",IF(②選手情報入力!J67="","",IF(I59=1,VLOOKUP(②選手情報入力!J67,種目情報!$A$4:$C$21,3,FALSE),VLOOKUP(②選手情報入力!J67,種目情報!$E$4:$G$20,3,FALSE))))</f>
        <v/>
      </c>
      <c r="W59" t="str">
        <f>IF(E59="","",IF(②選手情報入力!L67="","",IF(I59=1,VLOOKUP(②選手情報入力!L67,種目情報!$A$4:$B$21,2,FALSE),VLOOKUP(②選手情報入力!L67,種目情報!$E$4:$F$20,2,FALSE))))</f>
        <v/>
      </c>
      <c r="X59" t="str">
        <f>IF(E59="","",IF(②選手情報入力!M67="","",②選手情報入力!M67))</f>
        <v/>
      </c>
      <c r="Y59" s="37" t="str">
        <f>IF(E59="","",IF(②選手情報入力!L67="","",0))</f>
        <v/>
      </c>
      <c r="Z59" t="str">
        <f>IF(E59="","",IF(②選手情報入力!L67="","",IF(I59=1,VLOOKUP(②選手情報入力!L67,種目情報!$A$4:$C$21,3,FALSE),VLOOKUP(②選手情報入力!L67,種目情報!$E$4:$G$20,3,FALSE))))</f>
        <v/>
      </c>
      <c r="AA59" t="str">
        <f>IF(E59="","",IF(②選手情報入力!N67="","",IF(I59=1,種目情報!$J$4,種目情報!$J$6)))</f>
        <v/>
      </c>
      <c r="AB59" t="str">
        <f>IF(E59="","",IF(②選手情報入力!N67="","",IF(I59=1,IF(②選手情報入力!$N$5="","",②選手情報入力!$N$5),IF(②選手情報入力!$N$6="","",②選手情報入力!$N$6))))</f>
        <v/>
      </c>
      <c r="AC59" t="str">
        <f>IF(E59="","",IF(②選手情報入力!N67="","",0))</f>
        <v/>
      </c>
      <c r="AD59" t="str">
        <f>IF(E59="","",IF(②選手情報入力!N67="","",2))</f>
        <v/>
      </c>
      <c r="AE59" t="str">
        <f>IF(E59="","",IF(②選手情報入力!O67="","",IF(I59=1,種目情報!$J$5,種目情報!$J$7)))</f>
        <v/>
      </c>
      <c r="AF59" t="str">
        <f>IF(E59="","",IF(②選手情報入力!O67="","",IF(I59=1,IF(②選手情報入力!$O$5="","",②選手情報入力!$O$5),IF(②選手情報入力!$O$6="","",②選手情報入力!$O$6))))</f>
        <v/>
      </c>
      <c r="AG59" t="str">
        <f>IF(E59="","",IF(②選手情報入力!O67="","",0))</f>
        <v/>
      </c>
      <c r="AH59" t="str">
        <f>IF(E59="","",IF(②選手情報入力!O67="","",2))</f>
        <v/>
      </c>
    </row>
    <row r="60" spans="1:34">
      <c r="A60" t="str">
        <f>IF(E60="","",I60*1000000+①学校情報入力!$D$3*1000+②選手情報入力!A68)</f>
        <v/>
      </c>
      <c r="B60" t="str">
        <f>IF(E60="","",①学校情報入力!$D$3)</f>
        <v/>
      </c>
      <c r="E60" t="str">
        <f>IF(②選手情報入力!B68="","",②選手情報入力!B68)</f>
        <v/>
      </c>
      <c r="F60" t="str">
        <f>IF(E60="","",②選手情報入力!C68)</f>
        <v/>
      </c>
      <c r="G60" t="str">
        <f>IF(E60="","",②選手情報入力!D68)</f>
        <v/>
      </c>
      <c r="H60" t="str">
        <f t="shared" si="0"/>
        <v/>
      </c>
      <c r="I60" t="str">
        <f>IF(E60="","",IF(②選手情報入力!F68="男",1,2))</f>
        <v/>
      </c>
      <c r="J60" t="str">
        <f>IF(E60="","",IF(②選手情報入力!G68="","",②選手情報入力!G68))</f>
        <v/>
      </c>
      <c r="L60" t="str">
        <f t="shared" si="1"/>
        <v/>
      </c>
      <c r="M60" t="str">
        <f t="shared" si="2"/>
        <v/>
      </c>
      <c r="O60" t="str">
        <f>IF(E60="","",IF(②選手情報入力!H68="","",IF(I60=1,VLOOKUP(②選手情報入力!H68,種目情報!$A$4:$B$21,2,FALSE),VLOOKUP(②選手情報入力!H68,種目情報!$E$4:$F$20,2,FALSE))))</f>
        <v/>
      </c>
      <c r="P60" t="str">
        <f>IF(E60="","",IF(②選手情報入力!I68="","",②選手情報入力!I68))</f>
        <v/>
      </c>
      <c r="Q60" s="37" t="str">
        <f>IF(E60="","",IF(②選手情報入力!H68="","",0))</f>
        <v/>
      </c>
      <c r="R60" t="str">
        <f>IF(E60="","",IF(②選手情報入力!H68="","",IF(I60=1,VLOOKUP(②選手情報入力!H68,種目情報!$A$4:$C$21,3,FALSE),VLOOKUP(②選手情報入力!H68,種目情報!$E$4:$G$20,3,FALSE))))</f>
        <v/>
      </c>
      <c r="S60" t="str">
        <f>IF(E60="","",IF(②選手情報入力!J68="","",IF(I60=1,VLOOKUP(②選手情報入力!J68,種目情報!$A$4:$B$21,2,FALSE),VLOOKUP(②選手情報入力!J68,種目情報!$E$4:$F$20,2,FALSE))))</f>
        <v/>
      </c>
      <c r="T60" t="str">
        <f>IF(E60="","",IF(②選手情報入力!K68="","",②選手情報入力!K68))</f>
        <v/>
      </c>
      <c r="U60" s="37" t="str">
        <f>IF(E60="","",IF(②選手情報入力!J68="","",0))</f>
        <v/>
      </c>
      <c r="V60" t="str">
        <f>IF(E60="","",IF(②選手情報入力!J68="","",IF(I60=1,VLOOKUP(②選手情報入力!J68,種目情報!$A$4:$C$21,3,FALSE),VLOOKUP(②選手情報入力!J68,種目情報!$E$4:$G$20,3,FALSE))))</f>
        <v/>
      </c>
      <c r="W60" t="str">
        <f>IF(E60="","",IF(②選手情報入力!L68="","",IF(I60=1,VLOOKUP(②選手情報入力!L68,種目情報!$A$4:$B$21,2,FALSE),VLOOKUP(②選手情報入力!L68,種目情報!$E$4:$F$20,2,FALSE))))</f>
        <v/>
      </c>
      <c r="X60" t="str">
        <f>IF(E60="","",IF(②選手情報入力!M68="","",②選手情報入力!M68))</f>
        <v/>
      </c>
      <c r="Y60" s="37" t="str">
        <f>IF(E60="","",IF(②選手情報入力!L68="","",0))</f>
        <v/>
      </c>
      <c r="Z60" t="str">
        <f>IF(E60="","",IF(②選手情報入力!L68="","",IF(I60=1,VLOOKUP(②選手情報入力!L68,種目情報!$A$4:$C$21,3,FALSE),VLOOKUP(②選手情報入力!L68,種目情報!$E$4:$G$20,3,FALSE))))</f>
        <v/>
      </c>
      <c r="AA60" t="str">
        <f>IF(E60="","",IF(②選手情報入力!N68="","",IF(I60=1,種目情報!$J$4,種目情報!$J$6)))</f>
        <v/>
      </c>
      <c r="AB60" t="str">
        <f>IF(E60="","",IF(②選手情報入力!N68="","",IF(I60=1,IF(②選手情報入力!$N$5="","",②選手情報入力!$N$5),IF(②選手情報入力!$N$6="","",②選手情報入力!$N$6))))</f>
        <v/>
      </c>
      <c r="AC60" t="str">
        <f>IF(E60="","",IF(②選手情報入力!N68="","",0))</f>
        <v/>
      </c>
      <c r="AD60" t="str">
        <f>IF(E60="","",IF(②選手情報入力!N68="","",2))</f>
        <v/>
      </c>
      <c r="AE60" t="str">
        <f>IF(E60="","",IF(②選手情報入力!O68="","",IF(I60=1,種目情報!$J$5,種目情報!$J$7)))</f>
        <v/>
      </c>
      <c r="AF60" t="str">
        <f>IF(E60="","",IF(②選手情報入力!O68="","",IF(I60=1,IF(②選手情報入力!$O$5="","",②選手情報入力!$O$5),IF(②選手情報入力!$O$6="","",②選手情報入力!$O$6))))</f>
        <v/>
      </c>
      <c r="AG60" t="str">
        <f>IF(E60="","",IF(②選手情報入力!O68="","",0))</f>
        <v/>
      </c>
      <c r="AH60" t="str">
        <f>IF(E60="","",IF(②選手情報入力!O68="","",2))</f>
        <v/>
      </c>
    </row>
    <row r="61" spans="1:34">
      <c r="A61" t="str">
        <f>IF(E61="","",I61*1000000+①学校情報入力!$D$3*1000+②選手情報入力!A69)</f>
        <v/>
      </c>
      <c r="B61" t="str">
        <f>IF(E61="","",①学校情報入力!$D$3)</f>
        <v/>
      </c>
      <c r="E61" t="str">
        <f>IF(②選手情報入力!B69="","",②選手情報入力!B69)</f>
        <v/>
      </c>
      <c r="F61" t="str">
        <f>IF(E61="","",②選手情報入力!C69)</f>
        <v/>
      </c>
      <c r="G61" t="str">
        <f>IF(E61="","",②選手情報入力!D69)</f>
        <v/>
      </c>
      <c r="H61" t="str">
        <f t="shared" si="0"/>
        <v/>
      </c>
      <c r="I61" t="str">
        <f>IF(E61="","",IF(②選手情報入力!F69="男",1,2))</f>
        <v/>
      </c>
      <c r="J61" t="str">
        <f>IF(E61="","",IF(②選手情報入力!G69="","",②選手情報入力!G69))</f>
        <v/>
      </c>
      <c r="L61" t="str">
        <f t="shared" si="1"/>
        <v/>
      </c>
      <c r="M61" t="str">
        <f t="shared" si="2"/>
        <v/>
      </c>
      <c r="O61" t="str">
        <f>IF(E61="","",IF(②選手情報入力!H69="","",IF(I61=1,VLOOKUP(②選手情報入力!H69,種目情報!$A$4:$B$21,2,FALSE),VLOOKUP(②選手情報入力!H69,種目情報!$E$4:$F$20,2,FALSE))))</f>
        <v/>
      </c>
      <c r="P61" t="str">
        <f>IF(E61="","",IF(②選手情報入力!I69="","",②選手情報入力!I69))</f>
        <v/>
      </c>
      <c r="Q61" s="37" t="str">
        <f>IF(E61="","",IF(②選手情報入力!H69="","",0))</f>
        <v/>
      </c>
      <c r="R61" t="str">
        <f>IF(E61="","",IF(②選手情報入力!H69="","",IF(I61=1,VLOOKUP(②選手情報入力!H69,種目情報!$A$4:$C$21,3,FALSE),VLOOKUP(②選手情報入力!H69,種目情報!$E$4:$G$20,3,FALSE))))</f>
        <v/>
      </c>
      <c r="S61" t="str">
        <f>IF(E61="","",IF(②選手情報入力!J69="","",IF(I61=1,VLOOKUP(②選手情報入力!J69,種目情報!$A$4:$B$21,2,FALSE),VLOOKUP(②選手情報入力!J69,種目情報!$E$4:$F$20,2,FALSE))))</f>
        <v/>
      </c>
      <c r="T61" t="str">
        <f>IF(E61="","",IF(②選手情報入力!K69="","",②選手情報入力!K69))</f>
        <v/>
      </c>
      <c r="U61" s="37" t="str">
        <f>IF(E61="","",IF(②選手情報入力!J69="","",0))</f>
        <v/>
      </c>
      <c r="V61" t="str">
        <f>IF(E61="","",IF(②選手情報入力!J69="","",IF(I61=1,VLOOKUP(②選手情報入力!J69,種目情報!$A$4:$C$21,3,FALSE),VLOOKUP(②選手情報入力!J69,種目情報!$E$4:$G$20,3,FALSE))))</f>
        <v/>
      </c>
      <c r="W61" t="str">
        <f>IF(E61="","",IF(②選手情報入力!L69="","",IF(I61=1,VLOOKUP(②選手情報入力!L69,種目情報!$A$4:$B$21,2,FALSE),VLOOKUP(②選手情報入力!L69,種目情報!$E$4:$F$20,2,FALSE))))</f>
        <v/>
      </c>
      <c r="X61" t="str">
        <f>IF(E61="","",IF(②選手情報入力!M69="","",②選手情報入力!M69))</f>
        <v/>
      </c>
      <c r="Y61" s="37" t="str">
        <f>IF(E61="","",IF(②選手情報入力!L69="","",0))</f>
        <v/>
      </c>
      <c r="Z61" t="str">
        <f>IF(E61="","",IF(②選手情報入力!L69="","",IF(I61=1,VLOOKUP(②選手情報入力!L69,種目情報!$A$4:$C$21,3,FALSE),VLOOKUP(②選手情報入力!L69,種目情報!$E$4:$G$20,3,FALSE))))</f>
        <v/>
      </c>
      <c r="AA61" t="str">
        <f>IF(E61="","",IF(②選手情報入力!N69="","",IF(I61=1,種目情報!$J$4,種目情報!$J$6)))</f>
        <v/>
      </c>
      <c r="AB61" t="str">
        <f>IF(E61="","",IF(②選手情報入力!N69="","",IF(I61=1,IF(②選手情報入力!$N$5="","",②選手情報入力!$N$5),IF(②選手情報入力!$N$6="","",②選手情報入力!$N$6))))</f>
        <v/>
      </c>
      <c r="AC61" t="str">
        <f>IF(E61="","",IF(②選手情報入力!N69="","",0))</f>
        <v/>
      </c>
      <c r="AD61" t="str">
        <f>IF(E61="","",IF(②選手情報入力!N69="","",2))</f>
        <v/>
      </c>
      <c r="AE61" t="str">
        <f>IF(E61="","",IF(②選手情報入力!O69="","",IF(I61=1,種目情報!$J$5,種目情報!$J$7)))</f>
        <v/>
      </c>
      <c r="AF61" t="str">
        <f>IF(E61="","",IF(②選手情報入力!O69="","",IF(I61=1,IF(②選手情報入力!$O$5="","",②選手情報入力!$O$5),IF(②選手情報入力!$O$6="","",②選手情報入力!$O$6))))</f>
        <v/>
      </c>
      <c r="AG61" t="str">
        <f>IF(E61="","",IF(②選手情報入力!O69="","",0))</f>
        <v/>
      </c>
      <c r="AH61" t="str">
        <f>IF(E61="","",IF(②選手情報入力!O69="","",2))</f>
        <v/>
      </c>
    </row>
    <row r="62" spans="1:34">
      <c r="A62" t="str">
        <f>IF(E62="","",I62*1000000+①学校情報入力!$D$3*1000+②選手情報入力!A70)</f>
        <v/>
      </c>
      <c r="B62" t="str">
        <f>IF(E62="","",①学校情報入力!$D$3)</f>
        <v/>
      </c>
      <c r="E62" t="str">
        <f>IF(②選手情報入力!B70="","",②選手情報入力!B70)</f>
        <v/>
      </c>
      <c r="F62" t="str">
        <f>IF(E62="","",②選手情報入力!C70)</f>
        <v/>
      </c>
      <c r="G62" t="str">
        <f>IF(E62="","",②選手情報入力!D70)</f>
        <v/>
      </c>
      <c r="H62" t="str">
        <f t="shared" si="0"/>
        <v/>
      </c>
      <c r="I62" t="str">
        <f>IF(E62="","",IF(②選手情報入力!F70="男",1,2))</f>
        <v/>
      </c>
      <c r="J62" t="str">
        <f>IF(E62="","",IF(②選手情報入力!G70="","",②選手情報入力!G70))</f>
        <v/>
      </c>
      <c r="L62" t="str">
        <f t="shared" si="1"/>
        <v/>
      </c>
      <c r="M62" t="str">
        <f t="shared" si="2"/>
        <v/>
      </c>
      <c r="O62" t="str">
        <f>IF(E62="","",IF(②選手情報入力!H70="","",IF(I62=1,VLOOKUP(②選手情報入力!H70,種目情報!$A$4:$B$21,2,FALSE),VLOOKUP(②選手情報入力!H70,種目情報!$E$4:$F$20,2,FALSE))))</f>
        <v/>
      </c>
      <c r="P62" t="str">
        <f>IF(E62="","",IF(②選手情報入力!I70="","",②選手情報入力!I70))</f>
        <v/>
      </c>
      <c r="Q62" s="37" t="str">
        <f>IF(E62="","",IF(②選手情報入力!H70="","",0))</f>
        <v/>
      </c>
      <c r="R62" t="str">
        <f>IF(E62="","",IF(②選手情報入力!H70="","",IF(I62=1,VLOOKUP(②選手情報入力!H70,種目情報!$A$4:$C$21,3,FALSE),VLOOKUP(②選手情報入力!H70,種目情報!$E$4:$G$20,3,FALSE))))</f>
        <v/>
      </c>
      <c r="S62" t="str">
        <f>IF(E62="","",IF(②選手情報入力!J70="","",IF(I62=1,VLOOKUP(②選手情報入力!J70,種目情報!$A$4:$B$21,2,FALSE),VLOOKUP(②選手情報入力!J70,種目情報!$E$4:$F$20,2,FALSE))))</f>
        <v/>
      </c>
      <c r="T62" t="str">
        <f>IF(E62="","",IF(②選手情報入力!K70="","",②選手情報入力!K70))</f>
        <v/>
      </c>
      <c r="U62" s="37" t="str">
        <f>IF(E62="","",IF(②選手情報入力!J70="","",0))</f>
        <v/>
      </c>
      <c r="V62" t="str">
        <f>IF(E62="","",IF(②選手情報入力!J70="","",IF(I62=1,VLOOKUP(②選手情報入力!J70,種目情報!$A$4:$C$21,3,FALSE),VLOOKUP(②選手情報入力!J70,種目情報!$E$4:$G$20,3,FALSE))))</f>
        <v/>
      </c>
      <c r="W62" t="str">
        <f>IF(E62="","",IF(②選手情報入力!L70="","",IF(I62=1,VLOOKUP(②選手情報入力!L70,種目情報!$A$4:$B$21,2,FALSE),VLOOKUP(②選手情報入力!L70,種目情報!$E$4:$F$20,2,FALSE))))</f>
        <v/>
      </c>
      <c r="X62" t="str">
        <f>IF(E62="","",IF(②選手情報入力!M70="","",②選手情報入力!M70))</f>
        <v/>
      </c>
      <c r="Y62" s="37" t="str">
        <f>IF(E62="","",IF(②選手情報入力!L70="","",0))</f>
        <v/>
      </c>
      <c r="Z62" t="str">
        <f>IF(E62="","",IF(②選手情報入力!L70="","",IF(I62=1,VLOOKUP(②選手情報入力!L70,種目情報!$A$4:$C$21,3,FALSE),VLOOKUP(②選手情報入力!L70,種目情報!$E$4:$G$20,3,FALSE))))</f>
        <v/>
      </c>
      <c r="AA62" t="str">
        <f>IF(E62="","",IF(②選手情報入力!N70="","",IF(I62=1,種目情報!$J$4,種目情報!$J$6)))</f>
        <v/>
      </c>
      <c r="AB62" t="str">
        <f>IF(E62="","",IF(②選手情報入力!N70="","",IF(I62=1,IF(②選手情報入力!$N$5="","",②選手情報入力!$N$5),IF(②選手情報入力!$N$6="","",②選手情報入力!$N$6))))</f>
        <v/>
      </c>
      <c r="AC62" t="str">
        <f>IF(E62="","",IF(②選手情報入力!N70="","",0))</f>
        <v/>
      </c>
      <c r="AD62" t="str">
        <f>IF(E62="","",IF(②選手情報入力!N70="","",2))</f>
        <v/>
      </c>
      <c r="AE62" t="str">
        <f>IF(E62="","",IF(②選手情報入力!O70="","",IF(I62=1,種目情報!$J$5,種目情報!$J$7)))</f>
        <v/>
      </c>
      <c r="AF62" t="str">
        <f>IF(E62="","",IF(②選手情報入力!O70="","",IF(I62=1,IF(②選手情報入力!$O$5="","",②選手情報入力!$O$5),IF(②選手情報入力!$O$6="","",②選手情報入力!$O$6))))</f>
        <v/>
      </c>
      <c r="AG62" t="str">
        <f>IF(E62="","",IF(②選手情報入力!O70="","",0))</f>
        <v/>
      </c>
      <c r="AH62" t="str">
        <f>IF(E62="","",IF(②選手情報入力!O70="","",2))</f>
        <v/>
      </c>
    </row>
    <row r="63" spans="1:34">
      <c r="A63" t="str">
        <f>IF(E63="","",I63*1000000+①学校情報入力!$D$3*1000+②選手情報入力!A71)</f>
        <v/>
      </c>
      <c r="B63" t="str">
        <f>IF(E63="","",①学校情報入力!$D$3)</f>
        <v/>
      </c>
      <c r="E63" t="str">
        <f>IF(②選手情報入力!B71="","",②選手情報入力!B71)</f>
        <v/>
      </c>
      <c r="F63" t="str">
        <f>IF(E63="","",②選手情報入力!C71)</f>
        <v/>
      </c>
      <c r="G63" t="str">
        <f>IF(E63="","",②選手情報入力!D71)</f>
        <v/>
      </c>
      <c r="H63" t="str">
        <f t="shared" si="0"/>
        <v/>
      </c>
      <c r="I63" t="str">
        <f>IF(E63="","",IF(②選手情報入力!F71="男",1,2))</f>
        <v/>
      </c>
      <c r="J63" t="str">
        <f>IF(E63="","",IF(②選手情報入力!G71="","",②選手情報入力!G71))</f>
        <v/>
      </c>
      <c r="L63" t="str">
        <f t="shared" si="1"/>
        <v/>
      </c>
      <c r="M63" t="str">
        <f t="shared" si="2"/>
        <v/>
      </c>
      <c r="O63" t="str">
        <f>IF(E63="","",IF(②選手情報入力!H71="","",IF(I63=1,VLOOKUP(②選手情報入力!H71,種目情報!$A$4:$B$21,2,FALSE),VLOOKUP(②選手情報入力!H71,種目情報!$E$4:$F$20,2,FALSE))))</f>
        <v/>
      </c>
      <c r="P63" t="str">
        <f>IF(E63="","",IF(②選手情報入力!I71="","",②選手情報入力!I71))</f>
        <v/>
      </c>
      <c r="Q63" s="37" t="str">
        <f>IF(E63="","",IF(②選手情報入力!H71="","",0))</f>
        <v/>
      </c>
      <c r="R63" t="str">
        <f>IF(E63="","",IF(②選手情報入力!H71="","",IF(I63=1,VLOOKUP(②選手情報入力!H71,種目情報!$A$4:$C$21,3,FALSE),VLOOKUP(②選手情報入力!H71,種目情報!$E$4:$G$20,3,FALSE))))</f>
        <v/>
      </c>
      <c r="S63" t="str">
        <f>IF(E63="","",IF(②選手情報入力!J71="","",IF(I63=1,VLOOKUP(②選手情報入力!J71,種目情報!$A$4:$B$21,2,FALSE),VLOOKUP(②選手情報入力!J71,種目情報!$E$4:$F$20,2,FALSE))))</f>
        <v/>
      </c>
      <c r="T63" t="str">
        <f>IF(E63="","",IF(②選手情報入力!K71="","",②選手情報入力!K71))</f>
        <v/>
      </c>
      <c r="U63" s="37" t="str">
        <f>IF(E63="","",IF(②選手情報入力!J71="","",0))</f>
        <v/>
      </c>
      <c r="V63" t="str">
        <f>IF(E63="","",IF(②選手情報入力!J71="","",IF(I63=1,VLOOKUP(②選手情報入力!J71,種目情報!$A$4:$C$21,3,FALSE),VLOOKUP(②選手情報入力!J71,種目情報!$E$4:$G$20,3,FALSE))))</f>
        <v/>
      </c>
      <c r="W63" t="str">
        <f>IF(E63="","",IF(②選手情報入力!L71="","",IF(I63=1,VLOOKUP(②選手情報入力!L71,種目情報!$A$4:$B$21,2,FALSE),VLOOKUP(②選手情報入力!L71,種目情報!$E$4:$F$20,2,FALSE))))</f>
        <v/>
      </c>
      <c r="X63" t="str">
        <f>IF(E63="","",IF(②選手情報入力!M71="","",②選手情報入力!M71))</f>
        <v/>
      </c>
      <c r="Y63" s="37" t="str">
        <f>IF(E63="","",IF(②選手情報入力!L71="","",0))</f>
        <v/>
      </c>
      <c r="Z63" t="str">
        <f>IF(E63="","",IF(②選手情報入力!L71="","",IF(I63=1,VLOOKUP(②選手情報入力!L71,種目情報!$A$4:$C$21,3,FALSE),VLOOKUP(②選手情報入力!L71,種目情報!$E$4:$G$20,3,FALSE))))</f>
        <v/>
      </c>
      <c r="AA63" t="str">
        <f>IF(E63="","",IF(②選手情報入力!N71="","",IF(I63=1,種目情報!$J$4,種目情報!$J$6)))</f>
        <v/>
      </c>
      <c r="AB63" t="str">
        <f>IF(E63="","",IF(②選手情報入力!N71="","",IF(I63=1,IF(②選手情報入力!$N$5="","",②選手情報入力!$N$5),IF(②選手情報入力!$N$6="","",②選手情報入力!$N$6))))</f>
        <v/>
      </c>
      <c r="AC63" t="str">
        <f>IF(E63="","",IF(②選手情報入力!N71="","",0))</f>
        <v/>
      </c>
      <c r="AD63" t="str">
        <f>IF(E63="","",IF(②選手情報入力!N71="","",2))</f>
        <v/>
      </c>
      <c r="AE63" t="str">
        <f>IF(E63="","",IF(②選手情報入力!O71="","",IF(I63=1,種目情報!$J$5,種目情報!$J$7)))</f>
        <v/>
      </c>
      <c r="AF63" t="str">
        <f>IF(E63="","",IF(②選手情報入力!O71="","",IF(I63=1,IF(②選手情報入力!$O$5="","",②選手情報入力!$O$5),IF(②選手情報入力!$O$6="","",②選手情報入力!$O$6))))</f>
        <v/>
      </c>
      <c r="AG63" t="str">
        <f>IF(E63="","",IF(②選手情報入力!O71="","",0))</f>
        <v/>
      </c>
      <c r="AH63" t="str">
        <f>IF(E63="","",IF(②選手情報入力!O71="","",2))</f>
        <v/>
      </c>
    </row>
    <row r="64" spans="1:34">
      <c r="A64" t="str">
        <f>IF(E64="","",I64*1000000+①学校情報入力!$D$3*1000+②選手情報入力!A72)</f>
        <v/>
      </c>
      <c r="B64" t="str">
        <f>IF(E64="","",①学校情報入力!$D$3)</f>
        <v/>
      </c>
      <c r="E64" t="str">
        <f>IF(②選手情報入力!B72="","",②選手情報入力!B72)</f>
        <v/>
      </c>
      <c r="F64" t="str">
        <f>IF(E64="","",②選手情報入力!C72)</f>
        <v/>
      </c>
      <c r="G64" t="str">
        <f>IF(E64="","",②選手情報入力!D72)</f>
        <v/>
      </c>
      <c r="H64" t="str">
        <f t="shared" si="0"/>
        <v/>
      </c>
      <c r="I64" t="str">
        <f>IF(E64="","",IF(②選手情報入力!F72="男",1,2))</f>
        <v/>
      </c>
      <c r="J64" t="str">
        <f>IF(E64="","",IF(②選手情報入力!G72="","",②選手情報入力!G72))</f>
        <v/>
      </c>
      <c r="L64" t="str">
        <f t="shared" si="1"/>
        <v/>
      </c>
      <c r="M64" t="str">
        <f t="shared" si="2"/>
        <v/>
      </c>
      <c r="O64" t="str">
        <f>IF(E64="","",IF(②選手情報入力!H72="","",IF(I64=1,VLOOKUP(②選手情報入力!H72,種目情報!$A$4:$B$21,2,FALSE),VLOOKUP(②選手情報入力!H72,種目情報!$E$4:$F$20,2,FALSE))))</f>
        <v/>
      </c>
      <c r="P64" t="str">
        <f>IF(E64="","",IF(②選手情報入力!I72="","",②選手情報入力!I72))</f>
        <v/>
      </c>
      <c r="Q64" s="37" t="str">
        <f>IF(E64="","",IF(②選手情報入力!H72="","",0))</f>
        <v/>
      </c>
      <c r="R64" t="str">
        <f>IF(E64="","",IF(②選手情報入力!H72="","",IF(I64=1,VLOOKUP(②選手情報入力!H72,種目情報!$A$4:$C$21,3,FALSE),VLOOKUP(②選手情報入力!H72,種目情報!$E$4:$G$20,3,FALSE))))</f>
        <v/>
      </c>
      <c r="S64" t="str">
        <f>IF(E64="","",IF(②選手情報入力!J72="","",IF(I64=1,VLOOKUP(②選手情報入力!J72,種目情報!$A$4:$B$21,2,FALSE),VLOOKUP(②選手情報入力!J72,種目情報!$E$4:$F$20,2,FALSE))))</f>
        <v/>
      </c>
      <c r="T64" t="str">
        <f>IF(E64="","",IF(②選手情報入力!K72="","",②選手情報入力!K72))</f>
        <v/>
      </c>
      <c r="U64" s="37" t="str">
        <f>IF(E64="","",IF(②選手情報入力!J72="","",0))</f>
        <v/>
      </c>
      <c r="V64" t="str">
        <f>IF(E64="","",IF(②選手情報入力!J72="","",IF(I64=1,VLOOKUP(②選手情報入力!J72,種目情報!$A$4:$C$21,3,FALSE),VLOOKUP(②選手情報入力!J72,種目情報!$E$4:$G$20,3,FALSE))))</f>
        <v/>
      </c>
      <c r="W64" t="str">
        <f>IF(E64="","",IF(②選手情報入力!L72="","",IF(I64=1,VLOOKUP(②選手情報入力!L72,種目情報!$A$4:$B$21,2,FALSE),VLOOKUP(②選手情報入力!L72,種目情報!$E$4:$F$20,2,FALSE))))</f>
        <v/>
      </c>
      <c r="X64" t="str">
        <f>IF(E64="","",IF(②選手情報入力!M72="","",②選手情報入力!M72))</f>
        <v/>
      </c>
      <c r="Y64" s="37" t="str">
        <f>IF(E64="","",IF(②選手情報入力!L72="","",0))</f>
        <v/>
      </c>
      <c r="Z64" t="str">
        <f>IF(E64="","",IF(②選手情報入力!L72="","",IF(I64=1,VLOOKUP(②選手情報入力!L72,種目情報!$A$4:$C$21,3,FALSE),VLOOKUP(②選手情報入力!L72,種目情報!$E$4:$G$20,3,FALSE))))</f>
        <v/>
      </c>
      <c r="AA64" t="str">
        <f>IF(E64="","",IF(②選手情報入力!N72="","",IF(I64=1,種目情報!$J$4,種目情報!$J$6)))</f>
        <v/>
      </c>
      <c r="AB64" t="str">
        <f>IF(E64="","",IF(②選手情報入力!N72="","",IF(I64=1,IF(②選手情報入力!$N$5="","",②選手情報入力!$N$5),IF(②選手情報入力!$N$6="","",②選手情報入力!$N$6))))</f>
        <v/>
      </c>
      <c r="AC64" t="str">
        <f>IF(E64="","",IF(②選手情報入力!N72="","",0))</f>
        <v/>
      </c>
      <c r="AD64" t="str">
        <f>IF(E64="","",IF(②選手情報入力!N72="","",2))</f>
        <v/>
      </c>
      <c r="AE64" t="str">
        <f>IF(E64="","",IF(②選手情報入力!O72="","",IF(I64=1,種目情報!$J$5,種目情報!$J$7)))</f>
        <v/>
      </c>
      <c r="AF64" t="str">
        <f>IF(E64="","",IF(②選手情報入力!O72="","",IF(I64=1,IF(②選手情報入力!$O$5="","",②選手情報入力!$O$5),IF(②選手情報入力!$O$6="","",②選手情報入力!$O$6))))</f>
        <v/>
      </c>
      <c r="AG64" t="str">
        <f>IF(E64="","",IF(②選手情報入力!O72="","",0))</f>
        <v/>
      </c>
      <c r="AH64" t="str">
        <f>IF(E64="","",IF(②選手情報入力!O72="","",2))</f>
        <v/>
      </c>
    </row>
    <row r="65" spans="1:34">
      <c r="A65" t="str">
        <f>IF(E65="","",I65*1000000+①学校情報入力!$D$3*1000+②選手情報入力!A73)</f>
        <v/>
      </c>
      <c r="B65" t="str">
        <f>IF(E65="","",①学校情報入力!$D$3)</f>
        <v/>
      </c>
      <c r="E65" t="str">
        <f>IF(②選手情報入力!B73="","",②選手情報入力!B73)</f>
        <v/>
      </c>
      <c r="F65" t="str">
        <f>IF(E65="","",②選手情報入力!C73)</f>
        <v/>
      </c>
      <c r="G65" t="str">
        <f>IF(E65="","",②選手情報入力!D73)</f>
        <v/>
      </c>
      <c r="H65" t="str">
        <f t="shared" si="0"/>
        <v/>
      </c>
      <c r="I65" t="str">
        <f>IF(E65="","",IF(②選手情報入力!F73="男",1,2))</f>
        <v/>
      </c>
      <c r="J65" t="str">
        <f>IF(E65="","",IF(②選手情報入力!G73="","",②選手情報入力!G73))</f>
        <v/>
      </c>
      <c r="L65" t="str">
        <f t="shared" si="1"/>
        <v/>
      </c>
      <c r="M65" t="str">
        <f t="shared" si="2"/>
        <v/>
      </c>
      <c r="O65" t="str">
        <f>IF(E65="","",IF(②選手情報入力!H73="","",IF(I65=1,VLOOKUP(②選手情報入力!H73,種目情報!$A$4:$B$21,2,FALSE),VLOOKUP(②選手情報入力!H73,種目情報!$E$4:$F$20,2,FALSE))))</f>
        <v/>
      </c>
      <c r="P65" t="str">
        <f>IF(E65="","",IF(②選手情報入力!I73="","",②選手情報入力!I73))</f>
        <v/>
      </c>
      <c r="Q65" s="37" t="str">
        <f>IF(E65="","",IF(②選手情報入力!H73="","",0))</f>
        <v/>
      </c>
      <c r="R65" t="str">
        <f>IF(E65="","",IF(②選手情報入力!H73="","",IF(I65=1,VLOOKUP(②選手情報入力!H73,種目情報!$A$4:$C$21,3,FALSE),VLOOKUP(②選手情報入力!H73,種目情報!$E$4:$G$20,3,FALSE))))</f>
        <v/>
      </c>
      <c r="S65" t="str">
        <f>IF(E65="","",IF(②選手情報入力!J73="","",IF(I65=1,VLOOKUP(②選手情報入力!J73,種目情報!$A$4:$B$21,2,FALSE),VLOOKUP(②選手情報入力!J73,種目情報!$E$4:$F$20,2,FALSE))))</f>
        <v/>
      </c>
      <c r="T65" t="str">
        <f>IF(E65="","",IF(②選手情報入力!K73="","",②選手情報入力!K73))</f>
        <v/>
      </c>
      <c r="U65" s="37" t="str">
        <f>IF(E65="","",IF(②選手情報入力!J73="","",0))</f>
        <v/>
      </c>
      <c r="V65" t="str">
        <f>IF(E65="","",IF(②選手情報入力!J73="","",IF(I65=1,VLOOKUP(②選手情報入力!J73,種目情報!$A$4:$C$21,3,FALSE),VLOOKUP(②選手情報入力!J73,種目情報!$E$4:$G$20,3,FALSE))))</f>
        <v/>
      </c>
      <c r="W65" t="str">
        <f>IF(E65="","",IF(②選手情報入力!L73="","",IF(I65=1,VLOOKUP(②選手情報入力!L73,種目情報!$A$4:$B$21,2,FALSE),VLOOKUP(②選手情報入力!L73,種目情報!$E$4:$F$20,2,FALSE))))</f>
        <v/>
      </c>
      <c r="X65" t="str">
        <f>IF(E65="","",IF(②選手情報入力!M73="","",②選手情報入力!M73))</f>
        <v/>
      </c>
      <c r="Y65" s="37" t="str">
        <f>IF(E65="","",IF(②選手情報入力!L73="","",0))</f>
        <v/>
      </c>
      <c r="Z65" t="str">
        <f>IF(E65="","",IF(②選手情報入力!L73="","",IF(I65=1,VLOOKUP(②選手情報入力!L73,種目情報!$A$4:$C$21,3,FALSE),VLOOKUP(②選手情報入力!L73,種目情報!$E$4:$G$20,3,FALSE))))</f>
        <v/>
      </c>
      <c r="AA65" t="str">
        <f>IF(E65="","",IF(②選手情報入力!N73="","",IF(I65=1,種目情報!$J$4,種目情報!$J$6)))</f>
        <v/>
      </c>
      <c r="AB65" t="str">
        <f>IF(E65="","",IF(②選手情報入力!N73="","",IF(I65=1,IF(②選手情報入力!$N$5="","",②選手情報入力!$N$5),IF(②選手情報入力!$N$6="","",②選手情報入力!$N$6))))</f>
        <v/>
      </c>
      <c r="AC65" t="str">
        <f>IF(E65="","",IF(②選手情報入力!N73="","",0))</f>
        <v/>
      </c>
      <c r="AD65" t="str">
        <f>IF(E65="","",IF(②選手情報入力!N73="","",2))</f>
        <v/>
      </c>
      <c r="AE65" t="str">
        <f>IF(E65="","",IF(②選手情報入力!O73="","",IF(I65=1,種目情報!$J$5,種目情報!$J$7)))</f>
        <v/>
      </c>
      <c r="AF65" t="str">
        <f>IF(E65="","",IF(②選手情報入力!O73="","",IF(I65=1,IF(②選手情報入力!$O$5="","",②選手情報入力!$O$5),IF(②選手情報入力!$O$6="","",②選手情報入力!$O$6))))</f>
        <v/>
      </c>
      <c r="AG65" t="str">
        <f>IF(E65="","",IF(②選手情報入力!O73="","",0))</f>
        <v/>
      </c>
      <c r="AH65" t="str">
        <f>IF(E65="","",IF(②選手情報入力!O73="","",2))</f>
        <v/>
      </c>
    </row>
    <row r="66" spans="1:34">
      <c r="A66" t="str">
        <f>IF(E66="","",I66*1000000+①学校情報入力!$D$3*1000+②選手情報入力!A74)</f>
        <v/>
      </c>
      <c r="B66" t="str">
        <f>IF(E66="","",①学校情報入力!$D$3)</f>
        <v/>
      </c>
      <c r="E66" t="str">
        <f>IF(②選手情報入力!B74="","",②選手情報入力!B74)</f>
        <v/>
      </c>
      <c r="F66" t="str">
        <f>IF(E66="","",②選手情報入力!C74)</f>
        <v/>
      </c>
      <c r="G66" t="str">
        <f>IF(E66="","",②選手情報入力!D74)</f>
        <v/>
      </c>
      <c r="H66" t="str">
        <f t="shared" si="0"/>
        <v/>
      </c>
      <c r="I66" t="str">
        <f>IF(E66="","",IF(②選手情報入力!F74="男",1,2))</f>
        <v/>
      </c>
      <c r="J66" t="str">
        <f>IF(E66="","",IF(②選手情報入力!G74="","",②選手情報入力!G74))</f>
        <v/>
      </c>
      <c r="L66" t="str">
        <f t="shared" si="1"/>
        <v/>
      </c>
      <c r="M66" t="str">
        <f t="shared" si="2"/>
        <v/>
      </c>
      <c r="O66" t="str">
        <f>IF(E66="","",IF(②選手情報入力!H74="","",IF(I66=1,VLOOKUP(②選手情報入力!H74,種目情報!$A$4:$B$21,2,FALSE),VLOOKUP(②選手情報入力!H74,種目情報!$E$4:$F$20,2,FALSE))))</f>
        <v/>
      </c>
      <c r="P66" t="str">
        <f>IF(E66="","",IF(②選手情報入力!I74="","",②選手情報入力!I74))</f>
        <v/>
      </c>
      <c r="Q66" s="37" t="str">
        <f>IF(E66="","",IF(②選手情報入力!H74="","",0))</f>
        <v/>
      </c>
      <c r="R66" t="str">
        <f>IF(E66="","",IF(②選手情報入力!H74="","",IF(I66=1,VLOOKUP(②選手情報入力!H74,種目情報!$A$4:$C$21,3,FALSE),VLOOKUP(②選手情報入力!H74,種目情報!$E$4:$G$20,3,FALSE))))</f>
        <v/>
      </c>
      <c r="S66" t="str">
        <f>IF(E66="","",IF(②選手情報入力!J74="","",IF(I66=1,VLOOKUP(②選手情報入力!J74,種目情報!$A$4:$B$21,2,FALSE),VLOOKUP(②選手情報入力!J74,種目情報!$E$4:$F$20,2,FALSE))))</f>
        <v/>
      </c>
      <c r="T66" t="str">
        <f>IF(E66="","",IF(②選手情報入力!K74="","",②選手情報入力!K74))</f>
        <v/>
      </c>
      <c r="U66" s="37" t="str">
        <f>IF(E66="","",IF(②選手情報入力!J74="","",0))</f>
        <v/>
      </c>
      <c r="V66" t="str">
        <f>IF(E66="","",IF(②選手情報入力!J74="","",IF(I66=1,VLOOKUP(②選手情報入力!J74,種目情報!$A$4:$C$21,3,FALSE),VLOOKUP(②選手情報入力!J74,種目情報!$E$4:$G$20,3,FALSE))))</f>
        <v/>
      </c>
      <c r="W66" t="str">
        <f>IF(E66="","",IF(②選手情報入力!L74="","",IF(I66=1,VLOOKUP(②選手情報入力!L74,種目情報!$A$4:$B$21,2,FALSE),VLOOKUP(②選手情報入力!L74,種目情報!$E$4:$F$20,2,FALSE))))</f>
        <v/>
      </c>
      <c r="X66" t="str">
        <f>IF(E66="","",IF(②選手情報入力!M74="","",②選手情報入力!M74))</f>
        <v/>
      </c>
      <c r="Y66" s="37" t="str">
        <f>IF(E66="","",IF(②選手情報入力!L74="","",0))</f>
        <v/>
      </c>
      <c r="Z66" t="str">
        <f>IF(E66="","",IF(②選手情報入力!L74="","",IF(I66=1,VLOOKUP(②選手情報入力!L74,種目情報!$A$4:$C$21,3,FALSE),VLOOKUP(②選手情報入力!L74,種目情報!$E$4:$G$20,3,FALSE))))</f>
        <v/>
      </c>
      <c r="AA66" t="str">
        <f>IF(E66="","",IF(②選手情報入力!N74="","",IF(I66=1,種目情報!$J$4,種目情報!$J$6)))</f>
        <v/>
      </c>
      <c r="AB66" t="str">
        <f>IF(E66="","",IF(②選手情報入力!N74="","",IF(I66=1,IF(②選手情報入力!$N$5="","",②選手情報入力!$N$5),IF(②選手情報入力!$N$6="","",②選手情報入力!$N$6))))</f>
        <v/>
      </c>
      <c r="AC66" t="str">
        <f>IF(E66="","",IF(②選手情報入力!N74="","",0))</f>
        <v/>
      </c>
      <c r="AD66" t="str">
        <f>IF(E66="","",IF(②選手情報入力!N74="","",2))</f>
        <v/>
      </c>
      <c r="AE66" t="str">
        <f>IF(E66="","",IF(②選手情報入力!O74="","",IF(I66=1,種目情報!$J$5,種目情報!$J$7)))</f>
        <v/>
      </c>
      <c r="AF66" t="str">
        <f>IF(E66="","",IF(②選手情報入力!O74="","",IF(I66=1,IF(②選手情報入力!$O$5="","",②選手情報入力!$O$5),IF(②選手情報入力!$O$6="","",②選手情報入力!$O$6))))</f>
        <v/>
      </c>
      <c r="AG66" t="str">
        <f>IF(E66="","",IF(②選手情報入力!O74="","",0))</f>
        <v/>
      </c>
      <c r="AH66" t="str">
        <f>IF(E66="","",IF(②選手情報入力!O74="","",2))</f>
        <v/>
      </c>
    </row>
    <row r="67" spans="1:34">
      <c r="A67" t="str">
        <f>IF(E67="","",I67*1000000+①学校情報入力!$D$3*1000+②選手情報入力!A75)</f>
        <v/>
      </c>
      <c r="B67" t="str">
        <f>IF(E67="","",①学校情報入力!$D$3)</f>
        <v/>
      </c>
      <c r="E67" t="str">
        <f>IF(②選手情報入力!B75="","",②選手情報入力!B75)</f>
        <v/>
      </c>
      <c r="F67" t="str">
        <f>IF(E67="","",②選手情報入力!C75)</f>
        <v/>
      </c>
      <c r="G67" t="str">
        <f>IF(E67="","",②選手情報入力!D75)</f>
        <v/>
      </c>
      <c r="H67" t="str">
        <f t="shared" ref="H67:H91" si="3">IF(E67="","",F67)</f>
        <v/>
      </c>
      <c r="I67" t="str">
        <f>IF(E67="","",IF(②選手情報入力!F75="男",1,2))</f>
        <v/>
      </c>
      <c r="J67" t="str">
        <f>IF(E67="","",IF(②選手情報入力!G75="","",②選手情報入力!G75))</f>
        <v/>
      </c>
      <c r="L67" t="str">
        <f t="shared" ref="L67:L91" si="4">IF(E67="","",0)</f>
        <v/>
      </c>
      <c r="M67" t="str">
        <f t="shared" ref="M67:M91" si="5">IF(E67="","","愛知")</f>
        <v/>
      </c>
      <c r="O67" t="str">
        <f>IF(E67="","",IF(②選手情報入力!H75="","",IF(I67=1,VLOOKUP(②選手情報入力!H75,種目情報!$A$4:$B$21,2,FALSE),VLOOKUP(②選手情報入力!H75,種目情報!$E$4:$F$20,2,FALSE))))</f>
        <v/>
      </c>
      <c r="P67" t="str">
        <f>IF(E67="","",IF(②選手情報入力!I75="","",②選手情報入力!I75))</f>
        <v/>
      </c>
      <c r="Q67" s="37" t="str">
        <f>IF(E67="","",IF(②選手情報入力!H75="","",0))</f>
        <v/>
      </c>
      <c r="R67" t="str">
        <f>IF(E67="","",IF(②選手情報入力!H75="","",IF(I67=1,VLOOKUP(②選手情報入力!H75,種目情報!$A$4:$C$21,3,FALSE),VLOOKUP(②選手情報入力!H75,種目情報!$E$4:$G$20,3,FALSE))))</f>
        <v/>
      </c>
      <c r="S67" t="str">
        <f>IF(E67="","",IF(②選手情報入力!J75="","",IF(I67=1,VLOOKUP(②選手情報入力!J75,種目情報!$A$4:$B$21,2,FALSE),VLOOKUP(②選手情報入力!J75,種目情報!$E$4:$F$20,2,FALSE))))</f>
        <v/>
      </c>
      <c r="T67" t="str">
        <f>IF(E67="","",IF(②選手情報入力!K75="","",②選手情報入力!K75))</f>
        <v/>
      </c>
      <c r="U67" s="37" t="str">
        <f>IF(E67="","",IF(②選手情報入力!J75="","",0))</f>
        <v/>
      </c>
      <c r="V67" t="str">
        <f>IF(E67="","",IF(②選手情報入力!J75="","",IF(I67=1,VLOOKUP(②選手情報入力!J75,種目情報!$A$4:$C$21,3,FALSE),VLOOKUP(②選手情報入力!J75,種目情報!$E$4:$G$20,3,FALSE))))</f>
        <v/>
      </c>
      <c r="W67" t="str">
        <f>IF(E67="","",IF(②選手情報入力!L75="","",IF(I67=1,VLOOKUP(②選手情報入力!L75,種目情報!$A$4:$B$21,2,FALSE),VLOOKUP(②選手情報入力!L75,種目情報!$E$4:$F$20,2,FALSE))))</f>
        <v/>
      </c>
      <c r="X67" t="str">
        <f>IF(E67="","",IF(②選手情報入力!M75="","",②選手情報入力!M75))</f>
        <v/>
      </c>
      <c r="Y67" s="37" t="str">
        <f>IF(E67="","",IF(②選手情報入力!L75="","",0))</f>
        <v/>
      </c>
      <c r="Z67" t="str">
        <f>IF(E67="","",IF(②選手情報入力!L75="","",IF(I67=1,VLOOKUP(②選手情報入力!L75,種目情報!$A$4:$C$21,3,FALSE),VLOOKUP(②選手情報入力!L75,種目情報!$E$4:$G$20,3,FALSE))))</f>
        <v/>
      </c>
      <c r="AA67" t="str">
        <f>IF(E67="","",IF(②選手情報入力!N75="","",IF(I67=1,種目情報!$J$4,種目情報!$J$6)))</f>
        <v/>
      </c>
      <c r="AB67" t="str">
        <f>IF(E67="","",IF(②選手情報入力!N75="","",IF(I67=1,IF(②選手情報入力!$N$5="","",②選手情報入力!$N$5),IF(②選手情報入力!$N$6="","",②選手情報入力!$N$6))))</f>
        <v/>
      </c>
      <c r="AC67" t="str">
        <f>IF(E67="","",IF(②選手情報入力!N75="","",0))</f>
        <v/>
      </c>
      <c r="AD67" t="str">
        <f>IF(E67="","",IF(②選手情報入力!N75="","",2))</f>
        <v/>
      </c>
      <c r="AE67" t="str">
        <f>IF(E67="","",IF(②選手情報入力!O75="","",IF(I67=1,種目情報!$J$5,種目情報!$J$7)))</f>
        <v/>
      </c>
      <c r="AF67" t="str">
        <f>IF(E67="","",IF(②選手情報入力!O75="","",IF(I67=1,IF(②選手情報入力!$O$5="","",②選手情報入力!$O$5),IF(②選手情報入力!$O$6="","",②選手情報入力!$O$6))))</f>
        <v/>
      </c>
      <c r="AG67" t="str">
        <f>IF(E67="","",IF(②選手情報入力!O75="","",0))</f>
        <v/>
      </c>
      <c r="AH67" t="str">
        <f>IF(E67="","",IF(②選手情報入力!O75="","",2))</f>
        <v/>
      </c>
    </row>
    <row r="68" spans="1:34">
      <c r="A68" t="str">
        <f>IF(E68="","",I68*1000000+①学校情報入力!$D$3*1000+②選手情報入力!A76)</f>
        <v/>
      </c>
      <c r="B68" t="str">
        <f>IF(E68="","",①学校情報入力!$D$3)</f>
        <v/>
      </c>
      <c r="E68" t="str">
        <f>IF(②選手情報入力!B76="","",②選手情報入力!B76)</f>
        <v/>
      </c>
      <c r="F68" t="str">
        <f>IF(E68="","",②選手情報入力!C76)</f>
        <v/>
      </c>
      <c r="G68" t="str">
        <f>IF(E68="","",②選手情報入力!D76)</f>
        <v/>
      </c>
      <c r="H68" t="str">
        <f t="shared" si="3"/>
        <v/>
      </c>
      <c r="I68" t="str">
        <f>IF(E68="","",IF(②選手情報入力!F76="男",1,2))</f>
        <v/>
      </c>
      <c r="J68" t="str">
        <f>IF(E68="","",IF(②選手情報入力!G76="","",②選手情報入力!G76))</f>
        <v/>
      </c>
      <c r="L68" t="str">
        <f t="shared" si="4"/>
        <v/>
      </c>
      <c r="M68" t="str">
        <f t="shared" si="5"/>
        <v/>
      </c>
      <c r="O68" t="str">
        <f>IF(E68="","",IF(②選手情報入力!H76="","",IF(I68=1,VLOOKUP(②選手情報入力!H76,種目情報!$A$4:$B$21,2,FALSE),VLOOKUP(②選手情報入力!H76,種目情報!$E$4:$F$20,2,FALSE))))</f>
        <v/>
      </c>
      <c r="P68" t="str">
        <f>IF(E68="","",IF(②選手情報入力!I76="","",②選手情報入力!I76))</f>
        <v/>
      </c>
      <c r="Q68" s="37" t="str">
        <f>IF(E68="","",IF(②選手情報入力!H76="","",0))</f>
        <v/>
      </c>
      <c r="R68" t="str">
        <f>IF(E68="","",IF(②選手情報入力!H76="","",IF(I68=1,VLOOKUP(②選手情報入力!H76,種目情報!$A$4:$C$21,3,FALSE),VLOOKUP(②選手情報入力!H76,種目情報!$E$4:$G$20,3,FALSE))))</f>
        <v/>
      </c>
      <c r="S68" t="str">
        <f>IF(E68="","",IF(②選手情報入力!J76="","",IF(I68=1,VLOOKUP(②選手情報入力!J76,種目情報!$A$4:$B$21,2,FALSE),VLOOKUP(②選手情報入力!J76,種目情報!$E$4:$F$20,2,FALSE))))</f>
        <v/>
      </c>
      <c r="T68" t="str">
        <f>IF(E68="","",IF(②選手情報入力!K76="","",②選手情報入力!K76))</f>
        <v/>
      </c>
      <c r="U68" s="37" t="str">
        <f>IF(E68="","",IF(②選手情報入力!J76="","",0))</f>
        <v/>
      </c>
      <c r="V68" t="str">
        <f>IF(E68="","",IF(②選手情報入力!J76="","",IF(I68=1,VLOOKUP(②選手情報入力!J76,種目情報!$A$4:$C$21,3,FALSE),VLOOKUP(②選手情報入力!J76,種目情報!$E$4:$G$20,3,FALSE))))</f>
        <v/>
      </c>
      <c r="W68" t="str">
        <f>IF(E68="","",IF(②選手情報入力!L76="","",IF(I68=1,VLOOKUP(②選手情報入力!L76,種目情報!$A$4:$B$21,2,FALSE),VLOOKUP(②選手情報入力!L76,種目情報!$E$4:$F$20,2,FALSE))))</f>
        <v/>
      </c>
      <c r="X68" t="str">
        <f>IF(E68="","",IF(②選手情報入力!M76="","",②選手情報入力!M76))</f>
        <v/>
      </c>
      <c r="Y68" s="37" t="str">
        <f>IF(E68="","",IF(②選手情報入力!L76="","",0))</f>
        <v/>
      </c>
      <c r="Z68" t="str">
        <f>IF(E68="","",IF(②選手情報入力!L76="","",IF(I68=1,VLOOKUP(②選手情報入力!L76,種目情報!$A$4:$C$21,3,FALSE),VLOOKUP(②選手情報入力!L76,種目情報!$E$4:$G$20,3,FALSE))))</f>
        <v/>
      </c>
      <c r="AA68" t="str">
        <f>IF(E68="","",IF(②選手情報入力!N76="","",IF(I68=1,種目情報!$J$4,種目情報!$J$6)))</f>
        <v/>
      </c>
      <c r="AB68" t="str">
        <f>IF(E68="","",IF(②選手情報入力!N76="","",IF(I68=1,IF(②選手情報入力!$N$5="","",②選手情報入力!$N$5),IF(②選手情報入力!$N$6="","",②選手情報入力!$N$6))))</f>
        <v/>
      </c>
      <c r="AC68" t="str">
        <f>IF(E68="","",IF(②選手情報入力!N76="","",0))</f>
        <v/>
      </c>
      <c r="AD68" t="str">
        <f>IF(E68="","",IF(②選手情報入力!N76="","",2))</f>
        <v/>
      </c>
      <c r="AE68" t="str">
        <f>IF(E68="","",IF(②選手情報入力!O76="","",IF(I68=1,種目情報!$J$5,種目情報!$J$7)))</f>
        <v/>
      </c>
      <c r="AF68" t="str">
        <f>IF(E68="","",IF(②選手情報入力!O76="","",IF(I68=1,IF(②選手情報入力!$O$5="","",②選手情報入力!$O$5),IF(②選手情報入力!$O$6="","",②選手情報入力!$O$6))))</f>
        <v/>
      </c>
      <c r="AG68" t="str">
        <f>IF(E68="","",IF(②選手情報入力!O76="","",0))</f>
        <v/>
      </c>
      <c r="AH68" t="str">
        <f>IF(E68="","",IF(②選手情報入力!O76="","",2))</f>
        <v/>
      </c>
    </row>
    <row r="69" spans="1:34">
      <c r="A69" t="str">
        <f>IF(E69="","",I69*1000000+①学校情報入力!$D$3*1000+②選手情報入力!A77)</f>
        <v/>
      </c>
      <c r="B69" t="str">
        <f>IF(E69="","",①学校情報入力!$D$3)</f>
        <v/>
      </c>
      <c r="E69" t="str">
        <f>IF(②選手情報入力!B77="","",②選手情報入力!B77)</f>
        <v/>
      </c>
      <c r="F69" t="str">
        <f>IF(E69="","",②選手情報入力!C77)</f>
        <v/>
      </c>
      <c r="G69" t="str">
        <f>IF(E69="","",②選手情報入力!D77)</f>
        <v/>
      </c>
      <c r="H69" t="str">
        <f t="shared" si="3"/>
        <v/>
      </c>
      <c r="I69" t="str">
        <f>IF(E69="","",IF(②選手情報入力!F77="男",1,2))</f>
        <v/>
      </c>
      <c r="J69" t="str">
        <f>IF(E69="","",IF(②選手情報入力!G77="","",②選手情報入力!G77))</f>
        <v/>
      </c>
      <c r="L69" t="str">
        <f t="shared" si="4"/>
        <v/>
      </c>
      <c r="M69" t="str">
        <f t="shared" si="5"/>
        <v/>
      </c>
      <c r="O69" t="str">
        <f>IF(E69="","",IF(②選手情報入力!H77="","",IF(I69=1,VLOOKUP(②選手情報入力!H77,種目情報!$A$4:$B$21,2,FALSE),VLOOKUP(②選手情報入力!H77,種目情報!$E$4:$F$20,2,FALSE))))</f>
        <v/>
      </c>
      <c r="P69" t="str">
        <f>IF(E69="","",IF(②選手情報入力!I77="","",②選手情報入力!I77))</f>
        <v/>
      </c>
      <c r="Q69" s="37" t="str">
        <f>IF(E69="","",IF(②選手情報入力!H77="","",0))</f>
        <v/>
      </c>
      <c r="R69" t="str">
        <f>IF(E69="","",IF(②選手情報入力!H77="","",IF(I69=1,VLOOKUP(②選手情報入力!H77,種目情報!$A$4:$C$21,3,FALSE),VLOOKUP(②選手情報入力!H77,種目情報!$E$4:$G$20,3,FALSE))))</f>
        <v/>
      </c>
      <c r="S69" t="str">
        <f>IF(E69="","",IF(②選手情報入力!J77="","",IF(I69=1,VLOOKUP(②選手情報入力!J77,種目情報!$A$4:$B$21,2,FALSE),VLOOKUP(②選手情報入力!J77,種目情報!$E$4:$F$20,2,FALSE))))</f>
        <v/>
      </c>
      <c r="T69" t="str">
        <f>IF(E69="","",IF(②選手情報入力!K77="","",②選手情報入力!K77))</f>
        <v/>
      </c>
      <c r="U69" s="37" t="str">
        <f>IF(E69="","",IF(②選手情報入力!J77="","",0))</f>
        <v/>
      </c>
      <c r="V69" t="str">
        <f>IF(E69="","",IF(②選手情報入力!J77="","",IF(I69=1,VLOOKUP(②選手情報入力!J77,種目情報!$A$4:$C$21,3,FALSE),VLOOKUP(②選手情報入力!J77,種目情報!$E$4:$G$20,3,FALSE))))</f>
        <v/>
      </c>
      <c r="W69" t="str">
        <f>IF(E69="","",IF(②選手情報入力!L77="","",IF(I69=1,VLOOKUP(②選手情報入力!L77,種目情報!$A$4:$B$21,2,FALSE),VLOOKUP(②選手情報入力!L77,種目情報!$E$4:$F$20,2,FALSE))))</f>
        <v/>
      </c>
      <c r="X69" t="str">
        <f>IF(E69="","",IF(②選手情報入力!M77="","",②選手情報入力!M77))</f>
        <v/>
      </c>
      <c r="Y69" s="37" t="str">
        <f>IF(E69="","",IF(②選手情報入力!L77="","",0))</f>
        <v/>
      </c>
      <c r="Z69" t="str">
        <f>IF(E69="","",IF(②選手情報入力!L77="","",IF(I69=1,VLOOKUP(②選手情報入力!L77,種目情報!$A$4:$C$21,3,FALSE),VLOOKUP(②選手情報入力!L77,種目情報!$E$4:$G$20,3,FALSE))))</f>
        <v/>
      </c>
      <c r="AA69" t="str">
        <f>IF(E69="","",IF(②選手情報入力!N77="","",IF(I69=1,種目情報!$J$4,種目情報!$J$6)))</f>
        <v/>
      </c>
      <c r="AB69" t="str">
        <f>IF(E69="","",IF(②選手情報入力!N77="","",IF(I69=1,IF(②選手情報入力!$N$5="","",②選手情報入力!$N$5),IF(②選手情報入力!$N$6="","",②選手情報入力!$N$6))))</f>
        <v/>
      </c>
      <c r="AC69" t="str">
        <f>IF(E69="","",IF(②選手情報入力!N77="","",0))</f>
        <v/>
      </c>
      <c r="AD69" t="str">
        <f>IF(E69="","",IF(②選手情報入力!N77="","",2))</f>
        <v/>
      </c>
      <c r="AE69" t="str">
        <f>IF(E69="","",IF(②選手情報入力!O77="","",IF(I69=1,種目情報!$J$5,種目情報!$J$7)))</f>
        <v/>
      </c>
      <c r="AF69" t="str">
        <f>IF(E69="","",IF(②選手情報入力!O77="","",IF(I69=1,IF(②選手情報入力!$O$5="","",②選手情報入力!$O$5),IF(②選手情報入力!$O$6="","",②選手情報入力!$O$6))))</f>
        <v/>
      </c>
      <c r="AG69" t="str">
        <f>IF(E69="","",IF(②選手情報入力!O77="","",0))</f>
        <v/>
      </c>
      <c r="AH69" t="str">
        <f>IF(E69="","",IF(②選手情報入力!O77="","",2))</f>
        <v/>
      </c>
    </row>
    <row r="70" spans="1:34">
      <c r="A70" t="str">
        <f>IF(E70="","",I70*1000000+①学校情報入力!$D$3*1000+②選手情報入力!A78)</f>
        <v/>
      </c>
      <c r="B70" t="str">
        <f>IF(E70="","",①学校情報入力!$D$3)</f>
        <v/>
      </c>
      <c r="E70" t="str">
        <f>IF(②選手情報入力!B78="","",②選手情報入力!B78)</f>
        <v/>
      </c>
      <c r="F70" t="str">
        <f>IF(E70="","",②選手情報入力!C78)</f>
        <v/>
      </c>
      <c r="G70" t="str">
        <f>IF(E70="","",②選手情報入力!D78)</f>
        <v/>
      </c>
      <c r="H70" t="str">
        <f t="shared" si="3"/>
        <v/>
      </c>
      <c r="I70" t="str">
        <f>IF(E70="","",IF(②選手情報入力!F78="男",1,2))</f>
        <v/>
      </c>
      <c r="J70" t="str">
        <f>IF(E70="","",IF(②選手情報入力!G78="","",②選手情報入力!G78))</f>
        <v/>
      </c>
      <c r="L70" t="str">
        <f t="shared" si="4"/>
        <v/>
      </c>
      <c r="M70" t="str">
        <f t="shared" si="5"/>
        <v/>
      </c>
      <c r="O70" t="str">
        <f>IF(E70="","",IF(②選手情報入力!H78="","",IF(I70=1,VLOOKUP(②選手情報入力!H78,種目情報!$A$4:$B$21,2,FALSE),VLOOKUP(②選手情報入力!H78,種目情報!$E$4:$F$20,2,FALSE))))</f>
        <v/>
      </c>
      <c r="P70" t="str">
        <f>IF(E70="","",IF(②選手情報入力!I78="","",②選手情報入力!I78))</f>
        <v/>
      </c>
      <c r="Q70" s="37" t="str">
        <f>IF(E70="","",IF(②選手情報入力!H78="","",0))</f>
        <v/>
      </c>
      <c r="R70" t="str">
        <f>IF(E70="","",IF(②選手情報入力!H78="","",IF(I70=1,VLOOKUP(②選手情報入力!H78,種目情報!$A$4:$C$21,3,FALSE),VLOOKUP(②選手情報入力!H78,種目情報!$E$4:$G$20,3,FALSE))))</f>
        <v/>
      </c>
      <c r="S70" t="str">
        <f>IF(E70="","",IF(②選手情報入力!J78="","",IF(I70=1,VLOOKUP(②選手情報入力!J78,種目情報!$A$4:$B$21,2,FALSE),VLOOKUP(②選手情報入力!J78,種目情報!$E$4:$F$20,2,FALSE))))</f>
        <v/>
      </c>
      <c r="T70" t="str">
        <f>IF(E70="","",IF(②選手情報入力!K78="","",②選手情報入力!K78))</f>
        <v/>
      </c>
      <c r="U70" s="37" t="str">
        <f>IF(E70="","",IF(②選手情報入力!J78="","",0))</f>
        <v/>
      </c>
      <c r="V70" t="str">
        <f>IF(E70="","",IF(②選手情報入力!J78="","",IF(I70=1,VLOOKUP(②選手情報入力!J78,種目情報!$A$4:$C$21,3,FALSE),VLOOKUP(②選手情報入力!J78,種目情報!$E$4:$G$20,3,FALSE))))</f>
        <v/>
      </c>
      <c r="W70" t="str">
        <f>IF(E70="","",IF(②選手情報入力!L78="","",IF(I70=1,VLOOKUP(②選手情報入力!L78,種目情報!$A$4:$B$21,2,FALSE),VLOOKUP(②選手情報入力!L78,種目情報!$E$4:$F$20,2,FALSE))))</f>
        <v/>
      </c>
      <c r="X70" t="str">
        <f>IF(E70="","",IF(②選手情報入力!M78="","",②選手情報入力!M78))</f>
        <v/>
      </c>
      <c r="Y70" s="37" t="str">
        <f>IF(E70="","",IF(②選手情報入力!L78="","",0))</f>
        <v/>
      </c>
      <c r="Z70" t="str">
        <f>IF(E70="","",IF(②選手情報入力!L78="","",IF(I70=1,VLOOKUP(②選手情報入力!L78,種目情報!$A$4:$C$21,3,FALSE),VLOOKUP(②選手情報入力!L78,種目情報!$E$4:$G$20,3,FALSE))))</f>
        <v/>
      </c>
      <c r="AA70" t="str">
        <f>IF(E70="","",IF(②選手情報入力!N78="","",IF(I70=1,種目情報!$J$4,種目情報!$J$6)))</f>
        <v/>
      </c>
      <c r="AB70" t="str">
        <f>IF(E70="","",IF(②選手情報入力!N78="","",IF(I70=1,IF(②選手情報入力!$N$5="","",②選手情報入力!$N$5),IF(②選手情報入力!$N$6="","",②選手情報入力!$N$6))))</f>
        <v/>
      </c>
      <c r="AC70" t="str">
        <f>IF(E70="","",IF(②選手情報入力!N78="","",0))</f>
        <v/>
      </c>
      <c r="AD70" t="str">
        <f>IF(E70="","",IF(②選手情報入力!N78="","",2))</f>
        <v/>
      </c>
      <c r="AE70" t="str">
        <f>IF(E70="","",IF(②選手情報入力!O78="","",IF(I70=1,種目情報!$J$5,種目情報!$J$7)))</f>
        <v/>
      </c>
      <c r="AF70" t="str">
        <f>IF(E70="","",IF(②選手情報入力!O78="","",IF(I70=1,IF(②選手情報入力!$O$5="","",②選手情報入力!$O$5),IF(②選手情報入力!$O$6="","",②選手情報入力!$O$6))))</f>
        <v/>
      </c>
      <c r="AG70" t="str">
        <f>IF(E70="","",IF(②選手情報入力!O78="","",0))</f>
        <v/>
      </c>
      <c r="AH70" t="str">
        <f>IF(E70="","",IF(②選手情報入力!O78="","",2))</f>
        <v/>
      </c>
    </row>
    <row r="71" spans="1:34">
      <c r="A71" t="str">
        <f>IF(E71="","",I71*1000000+①学校情報入力!$D$3*1000+②選手情報入力!A79)</f>
        <v/>
      </c>
      <c r="B71" t="str">
        <f>IF(E71="","",①学校情報入力!$D$3)</f>
        <v/>
      </c>
      <c r="E71" t="str">
        <f>IF(②選手情報入力!B79="","",②選手情報入力!B79)</f>
        <v/>
      </c>
      <c r="F71" t="str">
        <f>IF(E71="","",②選手情報入力!C79)</f>
        <v/>
      </c>
      <c r="G71" t="str">
        <f>IF(E71="","",②選手情報入力!D79)</f>
        <v/>
      </c>
      <c r="H71" t="str">
        <f t="shared" si="3"/>
        <v/>
      </c>
      <c r="I71" t="str">
        <f>IF(E71="","",IF(②選手情報入力!F79="男",1,2))</f>
        <v/>
      </c>
      <c r="J71" t="str">
        <f>IF(E71="","",IF(②選手情報入力!G79="","",②選手情報入力!G79))</f>
        <v/>
      </c>
      <c r="L71" t="str">
        <f t="shared" si="4"/>
        <v/>
      </c>
      <c r="M71" t="str">
        <f t="shared" si="5"/>
        <v/>
      </c>
      <c r="O71" t="str">
        <f>IF(E71="","",IF(②選手情報入力!H79="","",IF(I71=1,VLOOKUP(②選手情報入力!H79,種目情報!$A$4:$B$21,2,FALSE),VLOOKUP(②選手情報入力!H79,種目情報!$E$4:$F$20,2,FALSE))))</f>
        <v/>
      </c>
      <c r="P71" t="str">
        <f>IF(E71="","",IF(②選手情報入力!I79="","",②選手情報入力!I79))</f>
        <v/>
      </c>
      <c r="Q71" s="37" t="str">
        <f>IF(E71="","",IF(②選手情報入力!H79="","",0))</f>
        <v/>
      </c>
      <c r="R71" t="str">
        <f>IF(E71="","",IF(②選手情報入力!H79="","",IF(I71=1,VLOOKUP(②選手情報入力!H79,種目情報!$A$4:$C$21,3,FALSE),VLOOKUP(②選手情報入力!H79,種目情報!$E$4:$G$20,3,FALSE))))</f>
        <v/>
      </c>
      <c r="S71" t="str">
        <f>IF(E71="","",IF(②選手情報入力!J79="","",IF(I71=1,VLOOKUP(②選手情報入力!J79,種目情報!$A$4:$B$21,2,FALSE),VLOOKUP(②選手情報入力!J79,種目情報!$E$4:$F$20,2,FALSE))))</f>
        <v/>
      </c>
      <c r="T71" t="str">
        <f>IF(E71="","",IF(②選手情報入力!K79="","",②選手情報入力!K79))</f>
        <v/>
      </c>
      <c r="U71" s="37" t="str">
        <f>IF(E71="","",IF(②選手情報入力!J79="","",0))</f>
        <v/>
      </c>
      <c r="V71" t="str">
        <f>IF(E71="","",IF(②選手情報入力!J79="","",IF(I71=1,VLOOKUP(②選手情報入力!J79,種目情報!$A$4:$C$21,3,FALSE),VLOOKUP(②選手情報入力!J79,種目情報!$E$4:$G$20,3,FALSE))))</f>
        <v/>
      </c>
      <c r="W71" t="str">
        <f>IF(E71="","",IF(②選手情報入力!L79="","",IF(I71=1,VLOOKUP(②選手情報入力!L79,種目情報!$A$4:$B$21,2,FALSE),VLOOKUP(②選手情報入力!L79,種目情報!$E$4:$F$20,2,FALSE))))</f>
        <v/>
      </c>
      <c r="X71" t="str">
        <f>IF(E71="","",IF(②選手情報入力!M79="","",②選手情報入力!M79))</f>
        <v/>
      </c>
      <c r="Y71" s="37" t="str">
        <f>IF(E71="","",IF(②選手情報入力!L79="","",0))</f>
        <v/>
      </c>
      <c r="Z71" t="str">
        <f>IF(E71="","",IF(②選手情報入力!L79="","",IF(I71=1,VLOOKUP(②選手情報入力!L79,種目情報!$A$4:$C$21,3,FALSE),VLOOKUP(②選手情報入力!L79,種目情報!$E$4:$G$20,3,FALSE))))</f>
        <v/>
      </c>
      <c r="AA71" t="str">
        <f>IF(E71="","",IF(②選手情報入力!N79="","",IF(I71=1,種目情報!$J$4,種目情報!$J$6)))</f>
        <v/>
      </c>
      <c r="AB71" t="str">
        <f>IF(E71="","",IF(②選手情報入力!N79="","",IF(I71=1,IF(②選手情報入力!$N$5="","",②選手情報入力!$N$5),IF(②選手情報入力!$N$6="","",②選手情報入力!$N$6))))</f>
        <v/>
      </c>
      <c r="AC71" t="str">
        <f>IF(E71="","",IF(②選手情報入力!N79="","",0))</f>
        <v/>
      </c>
      <c r="AD71" t="str">
        <f>IF(E71="","",IF(②選手情報入力!N79="","",2))</f>
        <v/>
      </c>
      <c r="AE71" t="str">
        <f>IF(E71="","",IF(②選手情報入力!O79="","",IF(I71=1,種目情報!$J$5,種目情報!$J$7)))</f>
        <v/>
      </c>
      <c r="AF71" t="str">
        <f>IF(E71="","",IF(②選手情報入力!O79="","",IF(I71=1,IF(②選手情報入力!$O$5="","",②選手情報入力!$O$5),IF(②選手情報入力!$O$6="","",②選手情報入力!$O$6))))</f>
        <v/>
      </c>
      <c r="AG71" t="str">
        <f>IF(E71="","",IF(②選手情報入力!O79="","",0))</f>
        <v/>
      </c>
      <c r="AH71" t="str">
        <f>IF(E71="","",IF(②選手情報入力!O79="","",2))</f>
        <v/>
      </c>
    </row>
    <row r="72" spans="1:34">
      <c r="A72" t="str">
        <f>IF(E72="","",I72*1000000+①学校情報入力!$D$3*1000+②選手情報入力!A80)</f>
        <v/>
      </c>
      <c r="B72" t="str">
        <f>IF(E72="","",①学校情報入力!$D$3)</f>
        <v/>
      </c>
      <c r="E72" t="str">
        <f>IF(②選手情報入力!B80="","",②選手情報入力!B80)</f>
        <v/>
      </c>
      <c r="F72" t="str">
        <f>IF(E72="","",②選手情報入力!C80)</f>
        <v/>
      </c>
      <c r="G72" t="str">
        <f>IF(E72="","",②選手情報入力!D80)</f>
        <v/>
      </c>
      <c r="H72" t="str">
        <f t="shared" si="3"/>
        <v/>
      </c>
      <c r="I72" t="str">
        <f>IF(E72="","",IF(②選手情報入力!F80="男",1,2))</f>
        <v/>
      </c>
      <c r="J72" t="str">
        <f>IF(E72="","",IF(②選手情報入力!G80="","",②選手情報入力!G80))</f>
        <v/>
      </c>
      <c r="L72" t="str">
        <f t="shared" si="4"/>
        <v/>
      </c>
      <c r="M72" t="str">
        <f t="shared" si="5"/>
        <v/>
      </c>
      <c r="O72" t="str">
        <f>IF(E72="","",IF(②選手情報入力!H80="","",IF(I72=1,VLOOKUP(②選手情報入力!H80,種目情報!$A$4:$B$21,2,FALSE),VLOOKUP(②選手情報入力!H80,種目情報!$E$4:$F$20,2,FALSE))))</f>
        <v/>
      </c>
      <c r="P72" t="str">
        <f>IF(E72="","",IF(②選手情報入力!I80="","",②選手情報入力!I80))</f>
        <v/>
      </c>
      <c r="Q72" s="37" t="str">
        <f>IF(E72="","",IF(②選手情報入力!H80="","",0))</f>
        <v/>
      </c>
      <c r="R72" t="str">
        <f>IF(E72="","",IF(②選手情報入力!H80="","",IF(I72=1,VLOOKUP(②選手情報入力!H80,種目情報!$A$4:$C$21,3,FALSE),VLOOKUP(②選手情報入力!H80,種目情報!$E$4:$G$20,3,FALSE))))</f>
        <v/>
      </c>
      <c r="S72" t="str">
        <f>IF(E72="","",IF(②選手情報入力!J80="","",IF(I72=1,VLOOKUP(②選手情報入力!J80,種目情報!$A$4:$B$21,2,FALSE),VLOOKUP(②選手情報入力!J80,種目情報!$E$4:$F$20,2,FALSE))))</f>
        <v/>
      </c>
      <c r="T72" t="str">
        <f>IF(E72="","",IF(②選手情報入力!K80="","",②選手情報入力!K80))</f>
        <v/>
      </c>
      <c r="U72" s="37" t="str">
        <f>IF(E72="","",IF(②選手情報入力!J80="","",0))</f>
        <v/>
      </c>
      <c r="V72" t="str">
        <f>IF(E72="","",IF(②選手情報入力!J80="","",IF(I72=1,VLOOKUP(②選手情報入力!J80,種目情報!$A$4:$C$21,3,FALSE),VLOOKUP(②選手情報入力!J80,種目情報!$E$4:$G$20,3,FALSE))))</f>
        <v/>
      </c>
      <c r="W72" t="str">
        <f>IF(E72="","",IF(②選手情報入力!L80="","",IF(I72=1,VLOOKUP(②選手情報入力!L80,種目情報!$A$4:$B$21,2,FALSE),VLOOKUP(②選手情報入力!L80,種目情報!$E$4:$F$20,2,FALSE))))</f>
        <v/>
      </c>
      <c r="X72" t="str">
        <f>IF(E72="","",IF(②選手情報入力!M80="","",②選手情報入力!M80))</f>
        <v/>
      </c>
      <c r="Y72" s="37" t="str">
        <f>IF(E72="","",IF(②選手情報入力!L80="","",0))</f>
        <v/>
      </c>
      <c r="Z72" t="str">
        <f>IF(E72="","",IF(②選手情報入力!L80="","",IF(I72=1,VLOOKUP(②選手情報入力!L80,種目情報!$A$4:$C$21,3,FALSE),VLOOKUP(②選手情報入力!L80,種目情報!$E$4:$G$20,3,FALSE))))</f>
        <v/>
      </c>
      <c r="AA72" t="str">
        <f>IF(E72="","",IF(②選手情報入力!N80="","",IF(I72=1,種目情報!$J$4,種目情報!$J$6)))</f>
        <v/>
      </c>
      <c r="AB72" t="str">
        <f>IF(E72="","",IF(②選手情報入力!N80="","",IF(I72=1,IF(②選手情報入力!$N$5="","",②選手情報入力!$N$5),IF(②選手情報入力!$N$6="","",②選手情報入力!$N$6))))</f>
        <v/>
      </c>
      <c r="AC72" t="str">
        <f>IF(E72="","",IF(②選手情報入力!N80="","",0))</f>
        <v/>
      </c>
      <c r="AD72" t="str">
        <f>IF(E72="","",IF(②選手情報入力!N80="","",2))</f>
        <v/>
      </c>
      <c r="AE72" t="str">
        <f>IF(E72="","",IF(②選手情報入力!O80="","",IF(I72=1,種目情報!$J$5,種目情報!$J$7)))</f>
        <v/>
      </c>
      <c r="AF72" t="str">
        <f>IF(E72="","",IF(②選手情報入力!O80="","",IF(I72=1,IF(②選手情報入力!$O$5="","",②選手情報入力!$O$5),IF(②選手情報入力!$O$6="","",②選手情報入力!$O$6))))</f>
        <v/>
      </c>
      <c r="AG72" t="str">
        <f>IF(E72="","",IF(②選手情報入力!O80="","",0))</f>
        <v/>
      </c>
      <c r="AH72" t="str">
        <f>IF(E72="","",IF(②選手情報入力!O80="","",2))</f>
        <v/>
      </c>
    </row>
    <row r="73" spans="1:34">
      <c r="A73" t="str">
        <f>IF(E73="","",I73*1000000+①学校情報入力!$D$3*1000+②選手情報入力!A81)</f>
        <v/>
      </c>
      <c r="B73" t="str">
        <f>IF(E73="","",①学校情報入力!$D$3)</f>
        <v/>
      </c>
      <c r="E73" t="str">
        <f>IF(②選手情報入力!B81="","",②選手情報入力!B81)</f>
        <v/>
      </c>
      <c r="F73" t="str">
        <f>IF(E73="","",②選手情報入力!C81)</f>
        <v/>
      </c>
      <c r="G73" t="str">
        <f>IF(E73="","",②選手情報入力!D81)</f>
        <v/>
      </c>
      <c r="H73" t="str">
        <f t="shared" si="3"/>
        <v/>
      </c>
      <c r="I73" t="str">
        <f>IF(E73="","",IF(②選手情報入力!F81="男",1,2))</f>
        <v/>
      </c>
      <c r="J73" t="str">
        <f>IF(E73="","",IF(②選手情報入力!G81="","",②選手情報入力!G81))</f>
        <v/>
      </c>
      <c r="L73" t="str">
        <f t="shared" si="4"/>
        <v/>
      </c>
      <c r="M73" t="str">
        <f t="shared" si="5"/>
        <v/>
      </c>
      <c r="O73" t="str">
        <f>IF(E73="","",IF(②選手情報入力!H81="","",IF(I73=1,VLOOKUP(②選手情報入力!H81,種目情報!$A$4:$B$21,2,FALSE),VLOOKUP(②選手情報入力!H81,種目情報!$E$4:$F$20,2,FALSE))))</f>
        <v/>
      </c>
      <c r="P73" t="str">
        <f>IF(E73="","",IF(②選手情報入力!I81="","",②選手情報入力!I81))</f>
        <v/>
      </c>
      <c r="Q73" s="37" t="str">
        <f>IF(E73="","",IF(②選手情報入力!H81="","",0))</f>
        <v/>
      </c>
      <c r="R73" t="str">
        <f>IF(E73="","",IF(②選手情報入力!H81="","",IF(I73=1,VLOOKUP(②選手情報入力!H81,種目情報!$A$4:$C$21,3,FALSE),VLOOKUP(②選手情報入力!H81,種目情報!$E$4:$G$20,3,FALSE))))</f>
        <v/>
      </c>
      <c r="S73" t="str">
        <f>IF(E73="","",IF(②選手情報入力!J81="","",IF(I73=1,VLOOKUP(②選手情報入力!J81,種目情報!$A$4:$B$21,2,FALSE),VLOOKUP(②選手情報入力!J81,種目情報!$E$4:$F$20,2,FALSE))))</f>
        <v/>
      </c>
      <c r="T73" t="str">
        <f>IF(E73="","",IF(②選手情報入力!K81="","",②選手情報入力!K81))</f>
        <v/>
      </c>
      <c r="U73" s="37" t="str">
        <f>IF(E73="","",IF(②選手情報入力!J81="","",0))</f>
        <v/>
      </c>
      <c r="V73" t="str">
        <f>IF(E73="","",IF(②選手情報入力!J81="","",IF(I73=1,VLOOKUP(②選手情報入力!J81,種目情報!$A$4:$C$21,3,FALSE),VLOOKUP(②選手情報入力!J81,種目情報!$E$4:$G$20,3,FALSE))))</f>
        <v/>
      </c>
      <c r="W73" t="str">
        <f>IF(E73="","",IF(②選手情報入力!L81="","",IF(I73=1,VLOOKUP(②選手情報入力!L81,種目情報!$A$4:$B$21,2,FALSE),VLOOKUP(②選手情報入力!L81,種目情報!$E$4:$F$20,2,FALSE))))</f>
        <v/>
      </c>
      <c r="X73" t="str">
        <f>IF(E73="","",IF(②選手情報入力!M81="","",②選手情報入力!M81))</f>
        <v/>
      </c>
      <c r="Y73" s="37" t="str">
        <f>IF(E73="","",IF(②選手情報入力!L81="","",0))</f>
        <v/>
      </c>
      <c r="Z73" t="str">
        <f>IF(E73="","",IF(②選手情報入力!L81="","",IF(I73=1,VLOOKUP(②選手情報入力!L81,種目情報!$A$4:$C$21,3,FALSE),VLOOKUP(②選手情報入力!L81,種目情報!$E$4:$G$20,3,FALSE))))</f>
        <v/>
      </c>
      <c r="AA73" t="str">
        <f>IF(E73="","",IF(②選手情報入力!N81="","",IF(I73=1,種目情報!$J$4,種目情報!$J$6)))</f>
        <v/>
      </c>
      <c r="AB73" t="str">
        <f>IF(E73="","",IF(②選手情報入力!N81="","",IF(I73=1,IF(②選手情報入力!$N$5="","",②選手情報入力!$N$5),IF(②選手情報入力!$N$6="","",②選手情報入力!$N$6))))</f>
        <v/>
      </c>
      <c r="AC73" t="str">
        <f>IF(E73="","",IF(②選手情報入力!N81="","",0))</f>
        <v/>
      </c>
      <c r="AD73" t="str">
        <f>IF(E73="","",IF(②選手情報入力!N81="","",2))</f>
        <v/>
      </c>
      <c r="AE73" t="str">
        <f>IF(E73="","",IF(②選手情報入力!O81="","",IF(I73=1,種目情報!$J$5,種目情報!$J$7)))</f>
        <v/>
      </c>
      <c r="AF73" t="str">
        <f>IF(E73="","",IF(②選手情報入力!O81="","",IF(I73=1,IF(②選手情報入力!$O$5="","",②選手情報入力!$O$5),IF(②選手情報入力!$O$6="","",②選手情報入力!$O$6))))</f>
        <v/>
      </c>
      <c r="AG73" t="str">
        <f>IF(E73="","",IF(②選手情報入力!O81="","",0))</f>
        <v/>
      </c>
      <c r="AH73" t="str">
        <f>IF(E73="","",IF(②選手情報入力!O81="","",2))</f>
        <v/>
      </c>
    </row>
    <row r="74" spans="1:34">
      <c r="A74" t="str">
        <f>IF(E74="","",I74*1000000+①学校情報入力!$D$3*1000+②選手情報入力!A82)</f>
        <v/>
      </c>
      <c r="B74" t="str">
        <f>IF(E74="","",①学校情報入力!$D$3)</f>
        <v/>
      </c>
      <c r="E74" t="str">
        <f>IF(②選手情報入力!B82="","",②選手情報入力!B82)</f>
        <v/>
      </c>
      <c r="F74" t="str">
        <f>IF(E74="","",②選手情報入力!C82)</f>
        <v/>
      </c>
      <c r="G74" t="str">
        <f>IF(E74="","",②選手情報入力!D82)</f>
        <v/>
      </c>
      <c r="H74" t="str">
        <f t="shared" si="3"/>
        <v/>
      </c>
      <c r="I74" t="str">
        <f>IF(E74="","",IF(②選手情報入力!F82="男",1,2))</f>
        <v/>
      </c>
      <c r="J74" t="str">
        <f>IF(E74="","",IF(②選手情報入力!G82="","",②選手情報入力!G82))</f>
        <v/>
      </c>
      <c r="L74" t="str">
        <f t="shared" si="4"/>
        <v/>
      </c>
      <c r="M74" t="str">
        <f t="shared" si="5"/>
        <v/>
      </c>
      <c r="O74" t="str">
        <f>IF(E74="","",IF(②選手情報入力!H82="","",IF(I74=1,VLOOKUP(②選手情報入力!H82,種目情報!$A$4:$B$21,2,FALSE),VLOOKUP(②選手情報入力!H82,種目情報!$E$4:$F$20,2,FALSE))))</f>
        <v/>
      </c>
      <c r="P74" t="str">
        <f>IF(E74="","",IF(②選手情報入力!I82="","",②選手情報入力!I82))</f>
        <v/>
      </c>
      <c r="Q74" s="37" t="str">
        <f>IF(E74="","",IF(②選手情報入力!H82="","",0))</f>
        <v/>
      </c>
      <c r="R74" t="str">
        <f>IF(E74="","",IF(②選手情報入力!H82="","",IF(I74=1,VLOOKUP(②選手情報入力!H82,種目情報!$A$4:$C$21,3,FALSE),VLOOKUP(②選手情報入力!H82,種目情報!$E$4:$G$20,3,FALSE))))</f>
        <v/>
      </c>
      <c r="S74" t="str">
        <f>IF(E74="","",IF(②選手情報入力!J82="","",IF(I74=1,VLOOKUP(②選手情報入力!J82,種目情報!$A$4:$B$21,2,FALSE),VLOOKUP(②選手情報入力!J82,種目情報!$E$4:$F$20,2,FALSE))))</f>
        <v/>
      </c>
      <c r="T74" t="str">
        <f>IF(E74="","",IF(②選手情報入力!K82="","",②選手情報入力!K82))</f>
        <v/>
      </c>
      <c r="U74" s="37" t="str">
        <f>IF(E74="","",IF(②選手情報入力!J82="","",0))</f>
        <v/>
      </c>
      <c r="V74" t="str">
        <f>IF(E74="","",IF(②選手情報入力!J82="","",IF(I74=1,VLOOKUP(②選手情報入力!J82,種目情報!$A$4:$C$21,3,FALSE),VLOOKUP(②選手情報入力!J82,種目情報!$E$4:$G$20,3,FALSE))))</f>
        <v/>
      </c>
      <c r="W74" t="str">
        <f>IF(E74="","",IF(②選手情報入力!L82="","",IF(I74=1,VLOOKUP(②選手情報入力!L82,種目情報!$A$4:$B$21,2,FALSE),VLOOKUP(②選手情報入力!L82,種目情報!$E$4:$F$20,2,FALSE))))</f>
        <v/>
      </c>
      <c r="X74" t="str">
        <f>IF(E74="","",IF(②選手情報入力!M82="","",②選手情報入力!M82))</f>
        <v/>
      </c>
      <c r="Y74" s="37" t="str">
        <f>IF(E74="","",IF(②選手情報入力!L82="","",0))</f>
        <v/>
      </c>
      <c r="Z74" t="str">
        <f>IF(E74="","",IF(②選手情報入力!L82="","",IF(I74=1,VLOOKUP(②選手情報入力!L82,種目情報!$A$4:$C$21,3,FALSE),VLOOKUP(②選手情報入力!L82,種目情報!$E$4:$G$20,3,FALSE))))</f>
        <v/>
      </c>
      <c r="AA74" t="str">
        <f>IF(E74="","",IF(②選手情報入力!N82="","",IF(I74=1,種目情報!$J$4,種目情報!$J$6)))</f>
        <v/>
      </c>
      <c r="AB74" t="str">
        <f>IF(E74="","",IF(②選手情報入力!N82="","",IF(I74=1,IF(②選手情報入力!$N$5="","",②選手情報入力!$N$5),IF(②選手情報入力!$N$6="","",②選手情報入力!$N$6))))</f>
        <v/>
      </c>
      <c r="AC74" t="str">
        <f>IF(E74="","",IF(②選手情報入力!N82="","",0))</f>
        <v/>
      </c>
      <c r="AD74" t="str">
        <f>IF(E74="","",IF(②選手情報入力!N82="","",2))</f>
        <v/>
      </c>
      <c r="AE74" t="str">
        <f>IF(E74="","",IF(②選手情報入力!O82="","",IF(I74=1,種目情報!$J$5,種目情報!$J$7)))</f>
        <v/>
      </c>
      <c r="AF74" t="str">
        <f>IF(E74="","",IF(②選手情報入力!O82="","",IF(I74=1,IF(②選手情報入力!$O$5="","",②選手情報入力!$O$5),IF(②選手情報入力!$O$6="","",②選手情報入力!$O$6))))</f>
        <v/>
      </c>
      <c r="AG74" t="str">
        <f>IF(E74="","",IF(②選手情報入力!O82="","",0))</f>
        <v/>
      </c>
      <c r="AH74" t="str">
        <f>IF(E74="","",IF(②選手情報入力!O82="","",2))</f>
        <v/>
      </c>
    </row>
    <row r="75" spans="1:34">
      <c r="A75" t="str">
        <f>IF(E75="","",I75*1000000+①学校情報入力!$D$3*1000+②選手情報入力!A83)</f>
        <v/>
      </c>
      <c r="B75" t="str">
        <f>IF(E75="","",①学校情報入力!$D$3)</f>
        <v/>
      </c>
      <c r="E75" t="str">
        <f>IF(②選手情報入力!B83="","",②選手情報入力!B83)</f>
        <v/>
      </c>
      <c r="F75" t="str">
        <f>IF(E75="","",②選手情報入力!C83)</f>
        <v/>
      </c>
      <c r="G75" t="str">
        <f>IF(E75="","",②選手情報入力!D83)</f>
        <v/>
      </c>
      <c r="H75" t="str">
        <f t="shared" si="3"/>
        <v/>
      </c>
      <c r="I75" t="str">
        <f>IF(E75="","",IF(②選手情報入力!F83="男",1,2))</f>
        <v/>
      </c>
      <c r="J75" t="str">
        <f>IF(E75="","",IF(②選手情報入力!G83="","",②選手情報入力!G83))</f>
        <v/>
      </c>
      <c r="L75" t="str">
        <f t="shared" si="4"/>
        <v/>
      </c>
      <c r="M75" t="str">
        <f t="shared" si="5"/>
        <v/>
      </c>
      <c r="O75" t="str">
        <f>IF(E75="","",IF(②選手情報入力!H83="","",IF(I75=1,VLOOKUP(②選手情報入力!H83,種目情報!$A$4:$B$21,2,FALSE),VLOOKUP(②選手情報入力!H83,種目情報!$E$4:$F$20,2,FALSE))))</f>
        <v/>
      </c>
      <c r="P75" t="str">
        <f>IF(E75="","",IF(②選手情報入力!I83="","",②選手情報入力!I83))</f>
        <v/>
      </c>
      <c r="Q75" s="37" t="str">
        <f>IF(E75="","",IF(②選手情報入力!H83="","",0))</f>
        <v/>
      </c>
      <c r="R75" t="str">
        <f>IF(E75="","",IF(②選手情報入力!H83="","",IF(I75=1,VLOOKUP(②選手情報入力!H83,種目情報!$A$4:$C$21,3,FALSE),VLOOKUP(②選手情報入力!H83,種目情報!$E$4:$G$20,3,FALSE))))</f>
        <v/>
      </c>
      <c r="S75" t="str">
        <f>IF(E75="","",IF(②選手情報入力!J83="","",IF(I75=1,VLOOKUP(②選手情報入力!J83,種目情報!$A$4:$B$21,2,FALSE),VLOOKUP(②選手情報入力!J83,種目情報!$E$4:$F$20,2,FALSE))))</f>
        <v/>
      </c>
      <c r="T75" t="str">
        <f>IF(E75="","",IF(②選手情報入力!K83="","",②選手情報入力!K83))</f>
        <v/>
      </c>
      <c r="U75" s="37" t="str">
        <f>IF(E75="","",IF(②選手情報入力!J83="","",0))</f>
        <v/>
      </c>
      <c r="V75" t="str">
        <f>IF(E75="","",IF(②選手情報入力!J83="","",IF(I75=1,VLOOKUP(②選手情報入力!J83,種目情報!$A$4:$C$21,3,FALSE),VLOOKUP(②選手情報入力!J83,種目情報!$E$4:$G$20,3,FALSE))))</f>
        <v/>
      </c>
      <c r="W75" t="str">
        <f>IF(E75="","",IF(②選手情報入力!L83="","",IF(I75=1,VLOOKUP(②選手情報入力!L83,種目情報!$A$4:$B$21,2,FALSE),VLOOKUP(②選手情報入力!L83,種目情報!$E$4:$F$20,2,FALSE))))</f>
        <v/>
      </c>
      <c r="X75" t="str">
        <f>IF(E75="","",IF(②選手情報入力!M83="","",②選手情報入力!M83))</f>
        <v/>
      </c>
      <c r="Y75" s="37" t="str">
        <f>IF(E75="","",IF(②選手情報入力!L83="","",0))</f>
        <v/>
      </c>
      <c r="Z75" t="str">
        <f>IF(E75="","",IF(②選手情報入力!L83="","",IF(I75=1,VLOOKUP(②選手情報入力!L83,種目情報!$A$4:$C$21,3,FALSE),VLOOKUP(②選手情報入力!L83,種目情報!$E$4:$G$20,3,FALSE))))</f>
        <v/>
      </c>
      <c r="AA75" t="str">
        <f>IF(E75="","",IF(②選手情報入力!N83="","",IF(I75=1,種目情報!$J$4,種目情報!$J$6)))</f>
        <v/>
      </c>
      <c r="AB75" t="str">
        <f>IF(E75="","",IF(②選手情報入力!N83="","",IF(I75=1,IF(②選手情報入力!$N$5="","",②選手情報入力!$N$5),IF(②選手情報入力!$N$6="","",②選手情報入力!$N$6))))</f>
        <v/>
      </c>
      <c r="AC75" t="str">
        <f>IF(E75="","",IF(②選手情報入力!N83="","",0))</f>
        <v/>
      </c>
      <c r="AD75" t="str">
        <f>IF(E75="","",IF(②選手情報入力!N83="","",2))</f>
        <v/>
      </c>
      <c r="AE75" t="str">
        <f>IF(E75="","",IF(②選手情報入力!O83="","",IF(I75=1,種目情報!$J$5,種目情報!$J$7)))</f>
        <v/>
      </c>
      <c r="AF75" t="str">
        <f>IF(E75="","",IF(②選手情報入力!O83="","",IF(I75=1,IF(②選手情報入力!$O$5="","",②選手情報入力!$O$5),IF(②選手情報入力!$O$6="","",②選手情報入力!$O$6))))</f>
        <v/>
      </c>
      <c r="AG75" t="str">
        <f>IF(E75="","",IF(②選手情報入力!O83="","",0))</f>
        <v/>
      </c>
      <c r="AH75" t="str">
        <f>IF(E75="","",IF(②選手情報入力!O83="","",2))</f>
        <v/>
      </c>
    </row>
    <row r="76" spans="1:34">
      <c r="A76" t="str">
        <f>IF(E76="","",I76*1000000+①学校情報入力!$D$3*1000+②選手情報入力!A84)</f>
        <v/>
      </c>
      <c r="B76" t="str">
        <f>IF(E76="","",①学校情報入力!$D$3)</f>
        <v/>
      </c>
      <c r="E76" t="str">
        <f>IF(②選手情報入力!B84="","",②選手情報入力!B84)</f>
        <v/>
      </c>
      <c r="F76" t="str">
        <f>IF(E76="","",②選手情報入力!C84)</f>
        <v/>
      </c>
      <c r="G76" t="str">
        <f>IF(E76="","",②選手情報入力!D84)</f>
        <v/>
      </c>
      <c r="H76" t="str">
        <f t="shared" si="3"/>
        <v/>
      </c>
      <c r="I76" t="str">
        <f>IF(E76="","",IF(②選手情報入力!F84="男",1,2))</f>
        <v/>
      </c>
      <c r="J76" t="str">
        <f>IF(E76="","",IF(②選手情報入力!G84="","",②選手情報入力!G84))</f>
        <v/>
      </c>
      <c r="L76" t="str">
        <f t="shared" si="4"/>
        <v/>
      </c>
      <c r="M76" t="str">
        <f t="shared" si="5"/>
        <v/>
      </c>
      <c r="O76" t="str">
        <f>IF(E76="","",IF(②選手情報入力!H84="","",IF(I76=1,VLOOKUP(②選手情報入力!H84,種目情報!$A$4:$B$21,2,FALSE),VLOOKUP(②選手情報入力!H84,種目情報!$E$4:$F$20,2,FALSE))))</f>
        <v/>
      </c>
      <c r="P76" t="str">
        <f>IF(E76="","",IF(②選手情報入力!I84="","",②選手情報入力!I84))</f>
        <v/>
      </c>
      <c r="Q76" s="37" t="str">
        <f>IF(E76="","",IF(②選手情報入力!H84="","",0))</f>
        <v/>
      </c>
      <c r="R76" t="str">
        <f>IF(E76="","",IF(②選手情報入力!H84="","",IF(I76=1,VLOOKUP(②選手情報入力!H84,種目情報!$A$4:$C$21,3,FALSE),VLOOKUP(②選手情報入力!H84,種目情報!$E$4:$G$20,3,FALSE))))</f>
        <v/>
      </c>
      <c r="S76" t="str">
        <f>IF(E76="","",IF(②選手情報入力!J84="","",IF(I76=1,VLOOKUP(②選手情報入力!J84,種目情報!$A$4:$B$21,2,FALSE),VLOOKUP(②選手情報入力!J84,種目情報!$E$4:$F$20,2,FALSE))))</f>
        <v/>
      </c>
      <c r="T76" t="str">
        <f>IF(E76="","",IF(②選手情報入力!K84="","",②選手情報入力!K84))</f>
        <v/>
      </c>
      <c r="U76" s="37" t="str">
        <f>IF(E76="","",IF(②選手情報入力!J84="","",0))</f>
        <v/>
      </c>
      <c r="V76" t="str">
        <f>IF(E76="","",IF(②選手情報入力!J84="","",IF(I76=1,VLOOKUP(②選手情報入力!J84,種目情報!$A$4:$C$21,3,FALSE),VLOOKUP(②選手情報入力!J84,種目情報!$E$4:$G$20,3,FALSE))))</f>
        <v/>
      </c>
      <c r="W76" t="str">
        <f>IF(E76="","",IF(②選手情報入力!L84="","",IF(I76=1,VLOOKUP(②選手情報入力!L84,種目情報!$A$4:$B$21,2,FALSE),VLOOKUP(②選手情報入力!L84,種目情報!$E$4:$F$20,2,FALSE))))</f>
        <v/>
      </c>
      <c r="X76" t="str">
        <f>IF(E76="","",IF(②選手情報入力!M84="","",②選手情報入力!M84))</f>
        <v/>
      </c>
      <c r="Y76" s="37" t="str">
        <f>IF(E76="","",IF(②選手情報入力!L84="","",0))</f>
        <v/>
      </c>
      <c r="Z76" t="str">
        <f>IF(E76="","",IF(②選手情報入力!L84="","",IF(I76=1,VLOOKUP(②選手情報入力!L84,種目情報!$A$4:$C$21,3,FALSE),VLOOKUP(②選手情報入力!L84,種目情報!$E$4:$G$20,3,FALSE))))</f>
        <v/>
      </c>
      <c r="AA76" t="str">
        <f>IF(E76="","",IF(②選手情報入力!N84="","",IF(I76=1,種目情報!$J$4,種目情報!$J$6)))</f>
        <v/>
      </c>
      <c r="AB76" t="str">
        <f>IF(E76="","",IF(②選手情報入力!N84="","",IF(I76=1,IF(②選手情報入力!$N$5="","",②選手情報入力!$N$5),IF(②選手情報入力!$N$6="","",②選手情報入力!$N$6))))</f>
        <v/>
      </c>
      <c r="AC76" t="str">
        <f>IF(E76="","",IF(②選手情報入力!N84="","",0))</f>
        <v/>
      </c>
      <c r="AD76" t="str">
        <f>IF(E76="","",IF(②選手情報入力!N84="","",2))</f>
        <v/>
      </c>
      <c r="AE76" t="str">
        <f>IF(E76="","",IF(②選手情報入力!O84="","",IF(I76=1,種目情報!$J$5,種目情報!$J$7)))</f>
        <v/>
      </c>
      <c r="AF76" t="str">
        <f>IF(E76="","",IF(②選手情報入力!O84="","",IF(I76=1,IF(②選手情報入力!$O$5="","",②選手情報入力!$O$5),IF(②選手情報入力!$O$6="","",②選手情報入力!$O$6))))</f>
        <v/>
      </c>
      <c r="AG76" t="str">
        <f>IF(E76="","",IF(②選手情報入力!O84="","",0))</f>
        <v/>
      </c>
      <c r="AH76" t="str">
        <f>IF(E76="","",IF(②選手情報入力!O84="","",2))</f>
        <v/>
      </c>
    </row>
    <row r="77" spans="1:34">
      <c r="A77" t="str">
        <f>IF(E77="","",I77*1000000+①学校情報入力!$D$3*1000+②選手情報入力!A85)</f>
        <v/>
      </c>
      <c r="B77" t="str">
        <f>IF(E77="","",①学校情報入力!$D$3)</f>
        <v/>
      </c>
      <c r="E77" t="str">
        <f>IF(②選手情報入力!B85="","",②選手情報入力!B85)</f>
        <v/>
      </c>
      <c r="F77" t="str">
        <f>IF(E77="","",②選手情報入力!C85)</f>
        <v/>
      </c>
      <c r="G77" t="str">
        <f>IF(E77="","",②選手情報入力!D85)</f>
        <v/>
      </c>
      <c r="H77" t="str">
        <f t="shared" si="3"/>
        <v/>
      </c>
      <c r="I77" t="str">
        <f>IF(E77="","",IF(②選手情報入力!F85="男",1,2))</f>
        <v/>
      </c>
      <c r="J77" t="str">
        <f>IF(E77="","",IF(②選手情報入力!G85="","",②選手情報入力!G85))</f>
        <v/>
      </c>
      <c r="L77" t="str">
        <f t="shared" si="4"/>
        <v/>
      </c>
      <c r="M77" t="str">
        <f t="shared" si="5"/>
        <v/>
      </c>
      <c r="O77" t="str">
        <f>IF(E77="","",IF(②選手情報入力!H85="","",IF(I77=1,VLOOKUP(②選手情報入力!H85,種目情報!$A$4:$B$21,2,FALSE),VLOOKUP(②選手情報入力!H85,種目情報!$E$4:$F$20,2,FALSE))))</f>
        <v/>
      </c>
      <c r="P77" t="str">
        <f>IF(E77="","",IF(②選手情報入力!I85="","",②選手情報入力!I85))</f>
        <v/>
      </c>
      <c r="Q77" s="37" t="str">
        <f>IF(E77="","",IF(②選手情報入力!H85="","",0))</f>
        <v/>
      </c>
      <c r="R77" t="str">
        <f>IF(E77="","",IF(②選手情報入力!H85="","",IF(I77=1,VLOOKUP(②選手情報入力!H85,種目情報!$A$4:$C$21,3,FALSE),VLOOKUP(②選手情報入力!H85,種目情報!$E$4:$G$20,3,FALSE))))</f>
        <v/>
      </c>
      <c r="S77" t="str">
        <f>IF(E77="","",IF(②選手情報入力!J85="","",IF(I77=1,VLOOKUP(②選手情報入力!J85,種目情報!$A$4:$B$21,2,FALSE),VLOOKUP(②選手情報入力!J85,種目情報!$E$4:$F$20,2,FALSE))))</f>
        <v/>
      </c>
      <c r="T77" t="str">
        <f>IF(E77="","",IF(②選手情報入力!K85="","",②選手情報入力!K85))</f>
        <v/>
      </c>
      <c r="U77" s="37" t="str">
        <f>IF(E77="","",IF(②選手情報入力!J85="","",0))</f>
        <v/>
      </c>
      <c r="V77" t="str">
        <f>IF(E77="","",IF(②選手情報入力!J85="","",IF(I77=1,VLOOKUP(②選手情報入力!J85,種目情報!$A$4:$C$21,3,FALSE),VLOOKUP(②選手情報入力!J85,種目情報!$E$4:$G$20,3,FALSE))))</f>
        <v/>
      </c>
      <c r="W77" t="str">
        <f>IF(E77="","",IF(②選手情報入力!L85="","",IF(I77=1,VLOOKUP(②選手情報入力!L85,種目情報!$A$4:$B$21,2,FALSE),VLOOKUP(②選手情報入力!L85,種目情報!$E$4:$F$20,2,FALSE))))</f>
        <v/>
      </c>
      <c r="X77" t="str">
        <f>IF(E77="","",IF(②選手情報入力!M85="","",②選手情報入力!M85))</f>
        <v/>
      </c>
      <c r="Y77" s="37" t="str">
        <f>IF(E77="","",IF(②選手情報入力!L85="","",0))</f>
        <v/>
      </c>
      <c r="Z77" t="str">
        <f>IF(E77="","",IF(②選手情報入力!L85="","",IF(I77=1,VLOOKUP(②選手情報入力!L85,種目情報!$A$4:$C$21,3,FALSE),VLOOKUP(②選手情報入力!L85,種目情報!$E$4:$G$20,3,FALSE))))</f>
        <v/>
      </c>
      <c r="AA77" t="str">
        <f>IF(E77="","",IF(②選手情報入力!N85="","",IF(I77=1,種目情報!$J$4,種目情報!$J$6)))</f>
        <v/>
      </c>
      <c r="AB77" t="str">
        <f>IF(E77="","",IF(②選手情報入力!N85="","",IF(I77=1,IF(②選手情報入力!$N$5="","",②選手情報入力!$N$5),IF(②選手情報入力!$N$6="","",②選手情報入力!$N$6))))</f>
        <v/>
      </c>
      <c r="AC77" t="str">
        <f>IF(E77="","",IF(②選手情報入力!N85="","",0))</f>
        <v/>
      </c>
      <c r="AD77" t="str">
        <f>IF(E77="","",IF(②選手情報入力!N85="","",2))</f>
        <v/>
      </c>
      <c r="AE77" t="str">
        <f>IF(E77="","",IF(②選手情報入力!O85="","",IF(I77=1,種目情報!$J$5,種目情報!$J$7)))</f>
        <v/>
      </c>
      <c r="AF77" t="str">
        <f>IF(E77="","",IF(②選手情報入力!O85="","",IF(I77=1,IF(②選手情報入力!$O$5="","",②選手情報入力!$O$5),IF(②選手情報入力!$O$6="","",②選手情報入力!$O$6))))</f>
        <v/>
      </c>
      <c r="AG77" t="str">
        <f>IF(E77="","",IF(②選手情報入力!O85="","",0))</f>
        <v/>
      </c>
      <c r="AH77" t="str">
        <f>IF(E77="","",IF(②選手情報入力!O85="","",2))</f>
        <v/>
      </c>
    </row>
    <row r="78" spans="1:34">
      <c r="A78" t="str">
        <f>IF(E78="","",I78*1000000+①学校情報入力!$D$3*1000+②選手情報入力!A86)</f>
        <v/>
      </c>
      <c r="B78" t="str">
        <f>IF(E78="","",①学校情報入力!$D$3)</f>
        <v/>
      </c>
      <c r="E78" t="str">
        <f>IF(②選手情報入力!B86="","",②選手情報入力!B86)</f>
        <v/>
      </c>
      <c r="F78" t="str">
        <f>IF(E78="","",②選手情報入力!C86)</f>
        <v/>
      </c>
      <c r="G78" t="str">
        <f>IF(E78="","",②選手情報入力!D86)</f>
        <v/>
      </c>
      <c r="H78" t="str">
        <f t="shared" si="3"/>
        <v/>
      </c>
      <c r="I78" t="str">
        <f>IF(E78="","",IF(②選手情報入力!F86="男",1,2))</f>
        <v/>
      </c>
      <c r="J78" t="str">
        <f>IF(E78="","",IF(②選手情報入力!G86="","",②選手情報入力!G86))</f>
        <v/>
      </c>
      <c r="L78" t="str">
        <f t="shared" si="4"/>
        <v/>
      </c>
      <c r="M78" t="str">
        <f t="shared" si="5"/>
        <v/>
      </c>
      <c r="O78" t="str">
        <f>IF(E78="","",IF(②選手情報入力!H86="","",IF(I78=1,VLOOKUP(②選手情報入力!H86,種目情報!$A$4:$B$21,2,FALSE),VLOOKUP(②選手情報入力!H86,種目情報!$E$4:$F$20,2,FALSE))))</f>
        <v/>
      </c>
      <c r="P78" t="str">
        <f>IF(E78="","",IF(②選手情報入力!I86="","",②選手情報入力!I86))</f>
        <v/>
      </c>
      <c r="Q78" s="37" t="str">
        <f>IF(E78="","",IF(②選手情報入力!H86="","",0))</f>
        <v/>
      </c>
      <c r="R78" t="str">
        <f>IF(E78="","",IF(②選手情報入力!H86="","",IF(I78=1,VLOOKUP(②選手情報入力!H86,種目情報!$A$4:$C$21,3,FALSE),VLOOKUP(②選手情報入力!H86,種目情報!$E$4:$G$20,3,FALSE))))</f>
        <v/>
      </c>
      <c r="S78" t="str">
        <f>IF(E78="","",IF(②選手情報入力!J86="","",IF(I78=1,VLOOKUP(②選手情報入力!J86,種目情報!$A$4:$B$21,2,FALSE),VLOOKUP(②選手情報入力!J86,種目情報!$E$4:$F$20,2,FALSE))))</f>
        <v/>
      </c>
      <c r="T78" t="str">
        <f>IF(E78="","",IF(②選手情報入力!K86="","",②選手情報入力!K86))</f>
        <v/>
      </c>
      <c r="U78" s="37" t="str">
        <f>IF(E78="","",IF(②選手情報入力!J86="","",0))</f>
        <v/>
      </c>
      <c r="V78" t="str">
        <f>IF(E78="","",IF(②選手情報入力!J86="","",IF(I78=1,VLOOKUP(②選手情報入力!J86,種目情報!$A$4:$C$21,3,FALSE),VLOOKUP(②選手情報入力!J86,種目情報!$E$4:$G$20,3,FALSE))))</f>
        <v/>
      </c>
      <c r="W78" t="str">
        <f>IF(E78="","",IF(②選手情報入力!L86="","",IF(I78=1,VLOOKUP(②選手情報入力!L86,種目情報!$A$4:$B$21,2,FALSE),VLOOKUP(②選手情報入力!L86,種目情報!$E$4:$F$20,2,FALSE))))</f>
        <v/>
      </c>
      <c r="X78" t="str">
        <f>IF(E78="","",IF(②選手情報入力!M86="","",②選手情報入力!M86))</f>
        <v/>
      </c>
      <c r="Y78" s="37" t="str">
        <f>IF(E78="","",IF(②選手情報入力!L86="","",0))</f>
        <v/>
      </c>
      <c r="Z78" t="str">
        <f>IF(E78="","",IF(②選手情報入力!L86="","",IF(I78=1,VLOOKUP(②選手情報入力!L86,種目情報!$A$4:$C$21,3,FALSE),VLOOKUP(②選手情報入力!L86,種目情報!$E$4:$G$20,3,FALSE))))</f>
        <v/>
      </c>
      <c r="AA78" t="str">
        <f>IF(E78="","",IF(②選手情報入力!N86="","",IF(I78=1,種目情報!$J$4,種目情報!$J$6)))</f>
        <v/>
      </c>
      <c r="AB78" t="str">
        <f>IF(E78="","",IF(②選手情報入力!N86="","",IF(I78=1,IF(②選手情報入力!$N$5="","",②選手情報入力!$N$5),IF(②選手情報入力!$N$6="","",②選手情報入力!$N$6))))</f>
        <v/>
      </c>
      <c r="AC78" t="str">
        <f>IF(E78="","",IF(②選手情報入力!N86="","",0))</f>
        <v/>
      </c>
      <c r="AD78" t="str">
        <f>IF(E78="","",IF(②選手情報入力!N86="","",2))</f>
        <v/>
      </c>
      <c r="AE78" t="str">
        <f>IF(E78="","",IF(②選手情報入力!O86="","",IF(I78=1,種目情報!$J$5,種目情報!$J$7)))</f>
        <v/>
      </c>
      <c r="AF78" t="str">
        <f>IF(E78="","",IF(②選手情報入力!O86="","",IF(I78=1,IF(②選手情報入力!$O$5="","",②選手情報入力!$O$5),IF(②選手情報入力!$O$6="","",②選手情報入力!$O$6))))</f>
        <v/>
      </c>
      <c r="AG78" t="str">
        <f>IF(E78="","",IF(②選手情報入力!O86="","",0))</f>
        <v/>
      </c>
      <c r="AH78" t="str">
        <f>IF(E78="","",IF(②選手情報入力!O86="","",2))</f>
        <v/>
      </c>
    </row>
    <row r="79" spans="1:34">
      <c r="A79" t="str">
        <f>IF(E79="","",I79*1000000+①学校情報入力!$D$3*1000+②選手情報入力!A87)</f>
        <v/>
      </c>
      <c r="B79" t="str">
        <f>IF(E79="","",①学校情報入力!$D$3)</f>
        <v/>
      </c>
      <c r="E79" t="str">
        <f>IF(②選手情報入力!B87="","",②選手情報入力!B87)</f>
        <v/>
      </c>
      <c r="F79" t="str">
        <f>IF(E79="","",②選手情報入力!C87)</f>
        <v/>
      </c>
      <c r="G79" t="str">
        <f>IF(E79="","",②選手情報入力!D87)</f>
        <v/>
      </c>
      <c r="H79" t="str">
        <f t="shared" si="3"/>
        <v/>
      </c>
      <c r="I79" t="str">
        <f>IF(E79="","",IF(②選手情報入力!F87="男",1,2))</f>
        <v/>
      </c>
      <c r="J79" t="str">
        <f>IF(E79="","",IF(②選手情報入力!G87="","",②選手情報入力!G87))</f>
        <v/>
      </c>
      <c r="L79" t="str">
        <f t="shared" si="4"/>
        <v/>
      </c>
      <c r="M79" t="str">
        <f t="shared" si="5"/>
        <v/>
      </c>
      <c r="O79" t="str">
        <f>IF(E79="","",IF(②選手情報入力!H87="","",IF(I79=1,VLOOKUP(②選手情報入力!H87,種目情報!$A$4:$B$21,2,FALSE),VLOOKUP(②選手情報入力!H87,種目情報!$E$4:$F$20,2,FALSE))))</f>
        <v/>
      </c>
      <c r="P79" t="str">
        <f>IF(E79="","",IF(②選手情報入力!I87="","",②選手情報入力!I87))</f>
        <v/>
      </c>
      <c r="Q79" s="37" t="str">
        <f>IF(E79="","",IF(②選手情報入力!H87="","",0))</f>
        <v/>
      </c>
      <c r="R79" t="str">
        <f>IF(E79="","",IF(②選手情報入力!H87="","",IF(I79=1,VLOOKUP(②選手情報入力!H87,種目情報!$A$4:$C$21,3,FALSE),VLOOKUP(②選手情報入力!H87,種目情報!$E$4:$G$20,3,FALSE))))</f>
        <v/>
      </c>
      <c r="S79" t="str">
        <f>IF(E79="","",IF(②選手情報入力!J87="","",IF(I79=1,VLOOKUP(②選手情報入力!J87,種目情報!$A$4:$B$21,2,FALSE),VLOOKUP(②選手情報入力!J87,種目情報!$E$4:$F$20,2,FALSE))))</f>
        <v/>
      </c>
      <c r="T79" t="str">
        <f>IF(E79="","",IF(②選手情報入力!K87="","",②選手情報入力!K87))</f>
        <v/>
      </c>
      <c r="U79" s="37" t="str">
        <f>IF(E79="","",IF(②選手情報入力!J87="","",0))</f>
        <v/>
      </c>
      <c r="V79" t="str">
        <f>IF(E79="","",IF(②選手情報入力!J87="","",IF(I79=1,VLOOKUP(②選手情報入力!J87,種目情報!$A$4:$C$21,3,FALSE),VLOOKUP(②選手情報入力!J87,種目情報!$E$4:$G$20,3,FALSE))))</f>
        <v/>
      </c>
      <c r="W79" t="str">
        <f>IF(E79="","",IF(②選手情報入力!L87="","",IF(I79=1,VLOOKUP(②選手情報入力!L87,種目情報!$A$4:$B$21,2,FALSE),VLOOKUP(②選手情報入力!L87,種目情報!$E$4:$F$20,2,FALSE))))</f>
        <v/>
      </c>
      <c r="X79" t="str">
        <f>IF(E79="","",IF(②選手情報入力!M87="","",②選手情報入力!M87))</f>
        <v/>
      </c>
      <c r="Y79" s="37" t="str">
        <f>IF(E79="","",IF(②選手情報入力!L87="","",0))</f>
        <v/>
      </c>
      <c r="Z79" t="str">
        <f>IF(E79="","",IF(②選手情報入力!L87="","",IF(I79=1,VLOOKUP(②選手情報入力!L87,種目情報!$A$4:$C$21,3,FALSE),VLOOKUP(②選手情報入力!L87,種目情報!$E$4:$G$20,3,FALSE))))</f>
        <v/>
      </c>
      <c r="AA79" t="str">
        <f>IF(E79="","",IF(②選手情報入力!N87="","",IF(I79=1,種目情報!$J$4,種目情報!$J$6)))</f>
        <v/>
      </c>
      <c r="AB79" t="str">
        <f>IF(E79="","",IF(②選手情報入力!N87="","",IF(I79=1,IF(②選手情報入力!$N$5="","",②選手情報入力!$N$5),IF(②選手情報入力!$N$6="","",②選手情報入力!$N$6))))</f>
        <v/>
      </c>
      <c r="AC79" t="str">
        <f>IF(E79="","",IF(②選手情報入力!N87="","",0))</f>
        <v/>
      </c>
      <c r="AD79" t="str">
        <f>IF(E79="","",IF(②選手情報入力!N87="","",2))</f>
        <v/>
      </c>
      <c r="AE79" t="str">
        <f>IF(E79="","",IF(②選手情報入力!O87="","",IF(I79=1,種目情報!$J$5,種目情報!$J$7)))</f>
        <v/>
      </c>
      <c r="AF79" t="str">
        <f>IF(E79="","",IF(②選手情報入力!O87="","",IF(I79=1,IF(②選手情報入力!$O$5="","",②選手情報入力!$O$5),IF(②選手情報入力!$O$6="","",②選手情報入力!$O$6))))</f>
        <v/>
      </c>
      <c r="AG79" t="str">
        <f>IF(E79="","",IF(②選手情報入力!O87="","",0))</f>
        <v/>
      </c>
      <c r="AH79" t="str">
        <f>IF(E79="","",IF(②選手情報入力!O87="","",2))</f>
        <v/>
      </c>
    </row>
    <row r="80" spans="1:34">
      <c r="A80" t="str">
        <f>IF(E80="","",I80*1000000+①学校情報入力!$D$3*1000+②選手情報入力!A88)</f>
        <v/>
      </c>
      <c r="B80" t="str">
        <f>IF(E80="","",①学校情報入力!$D$3)</f>
        <v/>
      </c>
      <c r="E80" t="str">
        <f>IF(②選手情報入力!B88="","",②選手情報入力!B88)</f>
        <v/>
      </c>
      <c r="F80" t="str">
        <f>IF(E80="","",②選手情報入力!C88)</f>
        <v/>
      </c>
      <c r="G80" t="str">
        <f>IF(E80="","",②選手情報入力!D88)</f>
        <v/>
      </c>
      <c r="H80" t="str">
        <f t="shared" si="3"/>
        <v/>
      </c>
      <c r="I80" t="str">
        <f>IF(E80="","",IF(②選手情報入力!F88="男",1,2))</f>
        <v/>
      </c>
      <c r="J80" t="str">
        <f>IF(E80="","",IF(②選手情報入力!G88="","",②選手情報入力!G88))</f>
        <v/>
      </c>
      <c r="L80" t="str">
        <f t="shared" si="4"/>
        <v/>
      </c>
      <c r="M80" t="str">
        <f t="shared" si="5"/>
        <v/>
      </c>
      <c r="O80" t="str">
        <f>IF(E80="","",IF(②選手情報入力!H88="","",IF(I80=1,VLOOKUP(②選手情報入力!H88,種目情報!$A$4:$B$21,2,FALSE),VLOOKUP(②選手情報入力!H88,種目情報!$E$4:$F$20,2,FALSE))))</f>
        <v/>
      </c>
      <c r="P80" t="str">
        <f>IF(E80="","",IF(②選手情報入力!I88="","",②選手情報入力!I88))</f>
        <v/>
      </c>
      <c r="Q80" s="37" t="str">
        <f>IF(E80="","",IF(②選手情報入力!H88="","",0))</f>
        <v/>
      </c>
      <c r="R80" t="str">
        <f>IF(E80="","",IF(②選手情報入力!H88="","",IF(I80=1,VLOOKUP(②選手情報入力!H88,種目情報!$A$4:$C$21,3,FALSE),VLOOKUP(②選手情報入力!H88,種目情報!$E$4:$G$20,3,FALSE))))</f>
        <v/>
      </c>
      <c r="S80" t="str">
        <f>IF(E80="","",IF(②選手情報入力!J88="","",IF(I80=1,VLOOKUP(②選手情報入力!J88,種目情報!$A$4:$B$21,2,FALSE),VLOOKUP(②選手情報入力!J88,種目情報!$E$4:$F$20,2,FALSE))))</f>
        <v/>
      </c>
      <c r="T80" t="str">
        <f>IF(E80="","",IF(②選手情報入力!K88="","",②選手情報入力!K88))</f>
        <v/>
      </c>
      <c r="U80" s="37" t="str">
        <f>IF(E80="","",IF(②選手情報入力!J88="","",0))</f>
        <v/>
      </c>
      <c r="V80" t="str">
        <f>IF(E80="","",IF(②選手情報入力!J88="","",IF(I80=1,VLOOKUP(②選手情報入力!J88,種目情報!$A$4:$C$21,3,FALSE),VLOOKUP(②選手情報入力!J88,種目情報!$E$4:$G$20,3,FALSE))))</f>
        <v/>
      </c>
      <c r="W80" t="str">
        <f>IF(E80="","",IF(②選手情報入力!L88="","",IF(I80=1,VLOOKUP(②選手情報入力!L88,種目情報!$A$4:$B$21,2,FALSE),VLOOKUP(②選手情報入力!L88,種目情報!$E$4:$F$20,2,FALSE))))</f>
        <v/>
      </c>
      <c r="X80" t="str">
        <f>IF(E80="","",IF(②選手情報入力!M88="","",②選手情報入力!M88))</f>
        <v/>
      </c>
      <c r="Y80" s="37" t="str">
        <f>IF(E80="","",IF(②選手情報入力!L88="","",0))</f>
        <v/>
      </c>
      <c r="Z80" t="str">
        <f>IF(E80="","",IF(②選手情報入力!L88="","",IF(I80=1,VLOOKUP(②選手情報入力!L88,種目情報!$A$4:$C$21,3,FALSE),VLOOKUP(②選手情報入力!L88,種目情報!$E$4:$G$20,3,FALSE))))</f>
        <v/>
      </c>
      <c r="AA80" t="str">
        <f>IF(E80="","",IF(②選手情報入力!N88="","",IF(I80=1,種目情報!$J$4,種目情報!$J$6)))</f>
        <v/>
      </c>
      <c r="AB80" t="str">
        <f>IF(E80="","",IF(②選手情報入力!N88="","",IF(I80=1,IF(②選手情報入力!$N$5="","",②選手情報入力!$N$5),IF(②選手情報入力!$N$6="","",②選手情報入力!$N$6))))</f>
        <v/>
      </c>
      <c r="AC80" t="str">
        <f>IF(E80="","",IF(②選手情報入力!N88="","",0))</f>
        <v/>
      </c>
      <c r="AD80" t="str">
        <f>IF(E80="","",IF(②選手情報入力!N88="","",2))</f>
        <v/>
      </c>
      <c r="AE80" t="str">
        <f>IF(E80="","",IF(②選手情報入力!O88="","",IF(I80=1,種目情報!$J$5,種目情報!$J$7)))</f>
        <v/>
      </c>
      <c r="AF80" t="str">
        <f>IF(E80="","",IF(②選手情報入力!O88="","",IF(I80=1,IF(②選手情報入力!$O$5="","",②選手情報入力!$O$5),IF(②選手情報入力!$O$6="","",②選手情報入力!$O$6))))</f>
        <v/>
      </c>
      <c r="AG80" t="str">
        <f>IF(E80="","",IF(②選手情報入力!O88="","",0))</f>
        <v/>
      </c>
      <c r="AH80" t="str">
        <f>IF(E80="","",IF(②選手情報入力!O88="","",2))</f>
        <v/>
      </c>
    </row>
    <row r="81" spans="1:35">
      <c r="A81" t="str">
        <f>IF(E81="","",I81*1000000+①学校情報入力!$D$3*1000+②選手情報入力!A89)</f>
        <v/>
      </c>
      <c r="B81" t="str">
        <f>IF(E81="","",①学校情報入力!$D$3)</f>
        <v/>
      </c>
      <c r="E81" t="str">
        <f>IF(②選手情報入力!B89="","",②選手情報入力!B89)</f>
        <v/>
      </c>
      <c r="F81" t="str">
        <f>IF(E81="","",②選手情報入力!C89)</f>
        <v/>
      </c>
      <c r="G81" t="str">
        <f>IF(E81="","",②選手情報入力!D89)</f>
        <v/>
      </c>
      <c r="H81" t="str">
        <f t="shared" si="3"/>
        <v/>
      </c>
      <c r="I81" t="str">
        <f>IF(E81="","",IF(②選手情報入力!F89="男",1,2))</f>
        <v/>
      </c>
      <c r="J81" t="str">
        <f>IF(E81="","",IF(②選手情報入力!G89="","",②選手情報入力!G89))</f>
        <v/>
      </c>
      <c r="L81" t="str">
        <f t="shared" si="4"/>
        <v/>
      </c>
      <c r="M81" t="str">
        <f t="shared" si="5"/>
        <v/>
      </c>
      <c r="O81" t="str">
        <f>IF(E81="","",IF(②選手情報入力!H89="","",IF(I81=1,VLOOKUP(②選手情報入力!H89,種目情報!$A$4:$B$21,2,FALSE),VLOOKUP(②選手情報入力!H89,種目情報!$E$4:$F$20,2,FALSE))))</f>
        <v/>
      </c>
      <c r="P81" t="str">
        <f>IF(E81="","",IF(②選手情報入力!I89="","",②選手情報入力!I89))</f>
        <v/>
      </c>
      <c r="Q81" s="37" t="str">
        <f>IF(E81="","",IF(②選手情報入力!H89="","",0))</f>
        <v/>
      </c>
      <c r="R81" t="str">
        <f>IF(E81="","",IF(②選手情報入力!H89="","",IF(I81=1,VLOOKUP(②選手情報入力!H89,種目情報!$A$4:$C$21,3,FALSE),VLOOKUP(②選手情報入力!H89,種目情報!$E$4:$G$20,3,FALSE))))</f>
        <v/>
      </c>
      <c r="S81" t="str">
        <f>IF(E81="","",IF(②選手情報入力!J89="","",IF(I81=1,VLOOKUP(②選手情報入力!J89,種目情報!$A$4:$B$21,2,FALSE),VLOOKUP(②選手情報入力!J89,種目情報!$E$4:$F$20,2,FALSE))))</f>
        <v/>
      </c>
      <c r="T81" t="str">
        <f>IF(E81="","",IF(②選手情報入力!K89="","",②選手情報入力!K89))</f>
        <v/>
      </c>
      <c r="U81" s="37" t="str">
        <f>IF(E81="","",IF(②選手情報入力!J89="","",0))</f>
        <v/>
      </c>
      <c r="V81" t="str">
        <f>IF(E81="","",IF(②選手情報入力!J89="","",IF(I81=1,VLOOKUP(②選手情報入力!J89,種目情報!$A$4:$C$21,3,FALSE),VLOOKUP(②選手情報入力!J89,種目情報!$E$4:$G$20,3,FALSE))))</f>
        <v/>
      </c>
      <c r="W81" t="str">
        <f>IF(E81="","",IF(②選手情報入力!L89="","",IF(I81=1,VLOOKUP(②選手情報入力!L89,種目情報!$A$4:$B$21,2,FALSE),VLOOKUP(②選手情報入力!L89,種目情報!$E$4:$F$20,2,FALSE))))</f>
        <v/>
      </c>
      <c r="X81" t="str">
        <f>IF(E81="","",IF(②選手情報入力!M89="","",②選手情報入力!M89))</f>
        <v/>
      </c>
      <c r="Y81" s="37" t="str">
        <f>IF(E81="","",IF(②選手情報入力!L89="","",0))</f>
        <v/>
      </c>
      <c r="Z81" t="str">
        <f>IF(E81="","",IF(②選手情報入力!L89="","",IF(I81=1,VLOOKUP(②選手情報入力!L89,種目情報!$A$4:$C$21,3,FALSE),VLOOKUP(②選手情報入力!L89,種目情報!$E$4:$G$20,3,FALSE))))</f>
        <v/>
      </c>
      <c r="AA81" t="str">
        <f>IF(E81="","",IF(②選手情報入力!N89="","",IF(I81=1,種目情報!$J$4,種目情報!$J$6)))</f>
        <v/>
      </c>
      <c r="AB81" t="str">
        <f>IF(E81="","",IF(②選手情報入力!N89="","",IF(I81=1,IF(②選手情報入力!$N$5="","",②選手情報入力!$N$5),IF(②選手情報入力!$N$6="","",②選手情報入力!$N$6))))</f>
        <v/>
      </c>
      <c r="AC81" t="str">
        <f>IF(E81="","",IF(②選手情報入力!N89="","",0))</f>
        <v/>
      </c>
      <c r="AD81" t="str">
        <f>IF(E81="","",IF(②選手情報入力!N89="","",2))</f>
        <v/>
      </c>
      <c r="AE81" t="str">
        <f>IF(E81="","",IF(②選手情報入力!O89="","",IF(I81=1,種目情報!$J$5,種目情報!$J$7)))</f>
        <v/>
      </c>
      <c r="AF81" t="str">
        <f>IF(E81="","",IF(②選手情報入力!O89="","",IF(I81=1,IF(②選手情報入力!$O$5="","",②選手情報入力!$O$5),IF(②選手情報入力!$O$6="","",②選手情報入力!$O$6))))</f>
        <v/>
      </c>
      <c r="AG81" t="str">
        <f>IF(E81="","",IF(②選手情報入力!O89="","",0))</f>
        <v/>
      </c>
      <c r="AH81" t="str">
        <f>IF(E81="","",IF(②選手情報入力!O89="","",2))</f>
        <v/>
      </c>
    </row>
    <row r="82" spans="1:35">
      <c r="A82" t="str">
        <f>IF(E82="","",I82*1000000+①学校情報入力!$D$3*1000+②選手情報入力!A90)</f>
        <v/>
      </c>
      <c r="B82" t="str">
        <f>IF(E82="","",①学校情報入力!$D$3)</f>
        <v/>
      </c>
      <c r="E82" t="str">
        <f>IF(②選手情報入力!B90="","",②選手情報入力!B90)</f>
        <v/>
      </c>
      <c r="F82" t="str">
        <f>IF(E82="","",②選手情報入力!C90)</f>
        <v/>
      </c>
      <c r="G82" t="str">
        <f>IF(E82="","",②選手情報入力!D90)</f>
        <v/>
      </c>
      <c r="H82" t="str">
        <f t="shared" si="3"/>
        <v/>
      </c>
      <c r="I82" t="str">
        <f>IF(E82="","",IF(②選手情報入力!F90="男",1,2))</f>
        <v/>
      </c>
      <c r="J82" t="str">
        <f>IF(E82="","",IF(②選手情報入力!G90="","",②選手情報入力!G90))</f>
        <v/>
      </c>
      <c r="L82" t="str">
        <f t="shared" si="4"/>
        <v/>
      </c>
      <c r="M82" t="str">
        <f t="shared" si="5"/>
        <v/>
      </c>
      <c r="O82" t="str">
        <f>IF(E82="","",IF(②選手情報入力!H90="","",IF(I82=1,VLOOKUP(②選手情報入力!H90,種目情報!$A$4:$B$21,2,FALSE),VLOOKUP(②選手情報入力!H90,種目情報!$E$4:$F$20,2,FALSE))))</f>
        <v/>
      </c>
      <c r="P82" t="str">
        <f>IF(E82="","",IF(②選手情報入力!I90="","",②選手情報入力!I90))</f>
        <v/>
      </c>
      <c r="Q82" s="37" t="str">
        <f>IF(E82="","",IF(②選手情報入力!H90="","",0))</f>
        <v/>
      </c>
      <c r="R82" t="str">
        <f>IF(E82="","",IF(②選手情報入力!H90="","",IF(I82=1,VLOOKUP(②選手情報入力!H90,種目情報!$A$4:$C$21,3,FALSE),VLOOKUP(②選手情報入力!H90,種目情報!$E$4:$G$20,3,FALSE))))</f>
        <v/>
      </c>
      <c r="S82" t="str">
        <f>IF(E82="","",IF(②選手情報入力!J90="","",IF(I82=1,VLOOKUP(②選手情報入力!J90,種目情報!$A$4:$B$21,2,FALSE),VLOOKUP(②選手情報入力!J90,種目情報!$E$4:$F$20,2,FALSE))))</f>
        <v/>
      </c>
      <c r="T82" t="str">
        <f>IF(E82="","",IF(②選手情報入力!K90="","",②選手情報入力!K90))</f>
        <v/>
      </c>
      <c r="U82" s="37" t="str">
        <f>IF(E82="","",IF(②選手情報入力!J90="","",0))</f>
        <v/>
      </c>
      <c r="V82" t="str">
        <f>IF(E82="","",IF(②選手情報入力!J90="","",IF(I82=1,VLOOKUP(②選手情報入力!J90,種目情報!$A$4:$C$21,3,FALSE),VLOOKUP(②選手情報入力!J90,種目情報!$E$4:$G$20,3,FALSE))))</f>
        <v/>
      </c>
      <c r="W82" t="str">
        <f>IF(E82="","",IF(②選手情報入力!L90="","",IF(I82=1,VLOOKUP(②選手情報入力!L90,種目情報!$A$4:$B$21,2,FALSE),VLOOKUP(②選手情報入力!L90,種目情報!$E$4:$F$20,2,FALSE))))</f>
        <v/>
      </c>
      <c r="X82" t="str">
        <f>IF(E82="","",IF(②選手情報入力!M90="","",②選手情報入力!M90))</f>
        <v/>
      </c>
      <c r="Y82" s="37" t="str">
        <f>IF(E82="","",IF(②選手情報入力!L90="","",0))</f>
        <v/>
      </c>
      <c r="Z82" t="str">
        <f>IF(E82="","",IF(②選手情報入力!L90="","",IF(I82=1,VLOOKUP(②選手情報入力!L90,種目情報!$A$4:$C$21,3,FALSE),VLOOKUP(②選手情報入力!L90,種目情報!$E$4:$G$20,3,FALSE))))</f>
        <v/>
      </c>
      <c r="AA82" t="str">
        <f>IF(E82="","",IF(②選手情報入力!N90="","",IF(I82=1,種目情報!$J$4,種目情報!$J$6)))</f>
        <v/>
      </c>
      <c r="AB82" t="str">
        <f>IF(E82="","",IF(②選手情報入力!N90="","",IF(I82=1,IF(②選手情報入力!$N$5="","",②選手情報入力!$N$5),IF(②選手情報入力!$N$6="","",②選手情報入力!$N$6))))</f>
        <v/>
      </c>
      <c r="AC82" t="str">
        <f>IF(E82="","",IF(②選手情報入力!N90="","",0))</f>
        <v/>
      </c>
      <c r="AD82" t="str">
        <f>IF(E82="","",IF(②選手情報入力!N90="","",2))</f>
        <v/>
      </c>
      <c r="AE82" t="str">
        <f>IF(E82="","",IF(②選手情報入力!O90="","",IF(I82=1,種目情報!$J$5,種目情報!$J$7)))</f>
        <v/>
      </c>
      <c r="AF82" t="str">
        <f>IF(E82="","",IF(②選手情報入力!O90="","",IF(I82=1,IF(②選手情報入力!$O$5="","",②選手情報入力!$O$5),IF(②選手情報入力!$O$6="","",②選手情報入力!$O$6))))</f>
        <v/>
      </c>
      <c r="AG82" t="str">
        <f>IF(E82="","",IF(②選手情報入力!O90="","",0))</f>
        <v/>
      </c>
      <c r="AH82" t="str">
        <f>IF(E82="","",IF(②選手情報入力!O90="","",2))</f>
        <v/>
      </c>
    </row>
    <row r="83" spans="1:35">
      <c r="A83" t="str">
        <f>IF(E83="","",I83*1000000+①学校情報入力!$D$3*1000+②選手情報入力!A91)</f>
        <v/>
      </c>
      <c r="B83" t="str">
        <f>IF(E83="","",①学校情報入力!$D$3)</f>
        <v/>
      </c>
      <c r="E83" t="str">
        <f>IF(②選手情報入力!B91="","",②選手情報入力!B91)</f>
        <v/>
      </c>
      <c r="F83" t="str">
        <f>IF(E83="","",②選手情報入力!C91)</f>
        <v/>
      </c>
      <c r="G83" t="str">
        <f>IF(E83="","",②選手情報入力!D91)</f>
        <v/>
      </c>
      <c r="H83" t="str">
        <f t="shared" si="3"/>
        <v/>
      </c>
      <c r="I83" t="str">
        <f>IF(E83="","",IF(②選手情報入力!F91="男",1,2))</f>
        <v/>
      </c>
      <c r="J83" t="str">
        <f>IF(E83="","",IF(②選手情報入力!G91="","",②選手情報入力!G91))</f>
        <v/>
      </c>
      <c r="L83" t="str">
        <f t="shared" si="4"/>
        <v/>
      </c>
      <c r="M83" t="str">
        <f t="shared" si="5"/>
        <v/>
      </c>
      <c r="O83" t="str">
        <f>IF(E83="","",IF(②選手情報入力!H91="","",IF(I83=1,VLOOKUP(②選手情報入力!H91,種目情報!$A$4:$B$21,2,FALSE),VLOOKUP(②選手情報入力!H91,種目情報!$E$4:$F$20,2,FALSE))))</f>
        <v/>
      </c>
      <c r="P83" t="str">
        <f>IF(E83="","",IF(②選手情報入力!I91="","",②選手情報入力!I91))</f>
        <v/>
      </c>
      <c r="Q83" s="37" t="str">
        <f>IF(E83="","",IF(②選手情報入力!H91="","",0))</f>
        <v/>
      </c>
      <c r="R83" t="str">
        <f>IF(E83="","",IF(②選手情報入力!H91="","",IF(I83=1,VLOOKUP(②選手情報入力!H91,種目情報!$A$4:$C$21,3,FALSE),VLOOKUP(②選手情報入力!H91,種目情報!$E$4:$G$20,3,FALSE))))</f>
        <v/>
      </c>
      <c r="S83" t="str">
        <f>IF(E83="","",IF(②選手情報入力!J91="","",IF(I83=1,VLOOKUP(②選手情報入力!J91,種目情報!$A$4:$B$21,2,FALSE),VLOOKUP(②選手情報入力!J91,種目情報!$E$4:$F$20,2,FALSE))))</f>
        <v/>
      </c>
      <c r="T83" t="str">
        <f>IF(E83="","",IF(②選手情報入力!K91="","",②選手情報入力!K91))</f>
        <v/>
      </c>
      <c r="U83" s="37" t="str">
        <f>IF(E83="","",IF(②選手情報入力!J91="","",0))</f>
        <v/>
      </c>
      <c r="V83" t="str">
        <f>IF(E83="","",IF(②選手情報入力!J91="","",IF(I83=1,VLOOKUP(②選手情報入力!J91,種目情報!$A$4:$C$21,3,FALSE),VLOOKUP(②選手情報入力!J91,種目情報!$E$4:$G$20,3,FALSE))))</f>
        <v/>
      </c>
      <c r="W83" t="str">
        <f>IF(E83="","",IF(②選手情報入力!L91="","",IF(I83=1,VLOOKUP(②選手情報入力!L91,種目情報!$A$4:$B$21,2,FALSE),VLOOKUP(②選手情報入力!L91,種目情報!$E$4:$F$20,2,FALSE))))</f>
        <v/>
      </c>
      <c r="X83" t="str">
        <f>IF(E83="","",IF(②選手情報入力!M91="","",②選手情報入力!M91))</f>
        <v/>
      </c>
      <c r="Y83" s="37" t="str">
        <f>IF(E83="","",IF(②選手情報入力!L91="","",0))</f>
        <v/>
      </c>
      <c r="Z83" t="str">
        <f>IF(E83="","",IF(②選手情報入力!L91="","",IF(I83=1,VLOOKUP(②選手情報入力!L91,種目情報!$A$4:$C$21,3,FALSE),VLOOKUP(②選手情報入力!L91,種目情報!$E$4:$G$20,3,FALSE))))</f>
        <v/>
      </c>
      <c r="AA83" t="str">
        <f>IF(E83="","",IF(②選手情報入力!N91="","",IF(I83=1,種目情報!$J$4,種目情報!$J$6)))</f>
        <v/>
      </c>
      <c r="AB83" t="str">
        <f>IF(E83="","",IF(②選手情報入力!N91="","",IF(I83=1,IF(②選手情報入力!$N$5="","",②選手情報入力!$N$5),IF(②選手情報入力!$N$6="","",②選手情報入力!$N$6))))</f>
        <v/>
      </c>
      <c r="AC83" t="str">
        <f>IF(E83="","",IF(②選手情報入力!N91="","",0))</f>
        <v/>
      </c>
      <c r="AD83" t="str">
        <f>IF(E83="","",IF(②選手情報入力!N91="","",2))</f>
        <v/>
      </c>
      <c r="AE83" t="str">
        <f>IF(E83="","",IF(②選手情報入力!O91="","",IF(I83=1,種目情報!$J$5,種目情報!$J$7)))</f>
        <v/>
      </c>
      <c r="AF83" t="str">
        <f>IF(E83="","",IF(②選手情報入力!O91="","",IF(I83=1,IF(②選手情報入力!$O$5="","",②選手情報入力!$O$5),IF(②選手情報入力!$O$6="","",②選手情報入力!$O$6))))</f>
        <v/>
      </c>
      <c r="AG83" t="str">
        <f>IF(E83="","",IF(②選手情報入力!O91="","",0))</f>
        <v/>
      </c>
      <c r="AH83" t="str">
        <f>IF(E83="","",IF(②選手情報入力!O91="","",2))</f>
        <v/>
      </c>
    </row>
    <row r="84" spans="1:35">
      <c r="A84" t="str">
        <f>IF(E84="","",I84*1000000+①学校情報入力!$D$3*1000+②選手情報入力!A92)</f>
        <v/>
      </c>
      <c r="B84" t="str">
        <f>IF(E84="","",①学校情報入力!$D$3)</f>
        <v/>
      </c>
      <c r="E84" t="str">
        <f>IF(②選手情報入力!B92="","",②選手情報入力!B92)</f>
        <v/>
      </c>
      <c r="F84" t="str">
        <f>IF(E84="","",②選手情報入力!C92)</f>
        <v/>
      </c>
      <c r="G84" t="str">
        <f>IF(E84="","",②選手情報入力!D92)</f>
        <v/>
      </c>
      <c r="H84" t="str">
        <f t="shared" si="3"/>
        <v/>
      </c>
      <c r="I84" t="str">
        <f>IF(E84="","",IF(②選手情報入力!F92="男",1,2))</f>
        <v/>
      </c>
      <c r="J84" t="str">
        <f>IF(E84="","",IF(②選手情報入力!G92="","",②選手情報入力!G92))</f>
        <v/>
      </c>
      <c r="L84" t="str">
        <f t="shared" si="4"/>
        <v/>
      </c>
      <c r="M84" t="str">
        <f t="shared" si="5"/>
        <v/>
      </c>
      <c r="O84" t="str">
        <f>IF(E84="","",IF(②選手情報入力!H92="","",IF(I84=1,VLOOKUP(②選手情報入力!H92,種目情報!$A$4:$B$21,2,FALSE),VLOOKUP(②選手情報入力!H92,種目情報!$E$4:$F$20,2,FALSE))))</f>
        <v/>
      </c>
      <c r="P84" t="str">
        <f>IF(E84="","",IF(②選手情報入力!I92="","",②選手情報入力!I92))</f>
        <v/>
      </c>
      <c r="Q84" s="37" t="str">
        <f>IF(E84="","",IF(②選手情報入力!H92="","",0))</f>
        <v/>
      </c>
      <c r="R84" t="str">
        <f>IF(E84="","",IF(②選手情報入力!H92="","",IF(I84=1,VLOOKUP(②選手情報入力!H92,種目情報!$A$4:$C$21,3,FALSE),VLOOKUP(②選手情報入力!H92,種目情報!$E$4:$G$20,3,FALSE))))</f>
        <v/>
      </c>
      <c r="S84" t="str">
        <f>IF(E84="","",IF(②選手情報入力!J92="","",IF(I84=1,VLOOKUP(②選手情報入力!J92,種目情報!$A$4:$B$21,2,FALSE),VLOOKUP(②選手情報入力!J92,種目情報!$E$4:$F$20,2,FALSE))))</f>
        <v/>
      </c>
      <c r="T84" t="str">
        <f>IF(E84="","",IF(②選手情報入力!K92="","",②選手情報入力!K92))</f>
        <v/>
      </c>
      <c r="U84" s="37" t="str">
        <f>IF(E84="","",IF(②選手情報入力!J92="","",0))</f>
        <v/>
      </c>
      <c r="V84" t="str">
        <f>IF(E84="","",IF(②選手情報入力!J92="","",IF(I84=1,VLOOKUP(②選手情報入力!J92,種目情報!$A$4:$C$21,3,FALSE),VLOOKUP(②選手情報入力!J92,種目情報!$E$4:$G$20,3,FALSE))))</f>
        <v/>
      </c>
      <c r="W84" t="str">
        <f>IF(E84="","",IF(②選手情報入力!L92="","",IF(I84=1,VLOOKUP(②選手情報入力!L92,種目情報!$A$4:$B$21,2,FALSE),VLOOKUP(②選手情報入力!L92,種目情報!$E$4:$F$20,2,FALSE))))</f>
        <v/>
      </c>
      <c r="X84" t="str">
        <f>IF(E84="","",IF(②選手情報入力!M92="","",②選手情報入力!M92))</f>
        <v/>
      </c>
      <c r="Y84" s="37" t="str">
        <f>IF(E84="","",IF(②選手情報入力!L92="","",0))</f>
        <v/>
      </c>
      <c r="Z84" t="str">
        <f>IF(E84="","",IF(②選手情報入力!L92="","",IF(I84=1,VLOOKUP(②選手情報入力!L92,種目情報!$A$4:$C$21,3,FALSE),VLOOKUP(②選手情報入力!L92,種目情報!$E$4:$G$20,3,FALSE))))</f>
        <v/>
      </c>
      <c r="AA84" t="str">
        <f>IF(E84="","",IF(②選手情報入力!N92="","",IF(I84=1,種目情報!$J$4,種目情報!$J$6)))</f>
        <v/>
      </c>
      <c r="AB84" t="str">
        <f>IF(E84="","",IF(②選手情報入力!N92="","",IF(I84=1,IF(②選手情報入力!$N$5="","",②選手情報入力!$N$5),IF(②選手情報入力!$N$6="","",②選手情報入力!$N$6))))</f>
        <v/>
      </c>
      <c r="AC84" t="str">
        <f>IF(E84="","",IF(②選手情報入力!N92="","",0))</f>
        <v/>
      </c>
      <c r="AD84" t="str">
        <f>IF(E84="","",IF(②選手情報入力!N92="","",2))</f>
        <v/>
      </c>
      <c r="AE84" t="str">
        <f>IF(E84="","",IF(②選手情報入力!O92="","",IF(I84=1,種目情報!$J$5,種目情報!$J$7)))</f>
        <v/>
      </c>
      <c r="AF84" t="str">
        <f>IF(E84="","",IF(②選手情報入力!O92="","",IF(I84=1,IF(②選手情報入力!$O$5="","",②選手情報入力!$O$5),IF(②選手情報入力!$O$6="","",②選手情報入力!$O$6))))</f>
        <v/>
      </c>
      <c r="AG84" t="str">
        <f>IF(E84="","",IF(②選手情報入力!O92="","",0))</f>
        <v/>
      </c>
      <c r="AH84" t="str">
        <f>IF(E84="","",IF(②選手情報入力!O92="","",2))</f>
        <v/>
      </c>
    </row>
    <row r="85" spans="1:35">
      <c r="A85" t="str">
        <f>IF(E85="","",I85*1000000+①学校情報入力!$D$3*1000+②選手情報入力!A93)</f>
        <v/>
      </c>
      <c r="B85" t="str">
        <f>IF(E85="","",①学校情報入力!$D$3)</f>
        <v/>
      </c>
      <c r="E85" t="str">
        <f>IF(②選手情報入力!B93="","",②選手情報入力!B93)</f>
        <v/>
      </c>
      <c r="F85" t="str">
        <f>IF(E85="","",②選手情報入力!C93)</f>
        <v/>
      </c>
      <c r="G85" t="str">
        <f>IF(E85="","",②選手情報入力!D93)</f>
        <v/>
      </c>
      <c r="H85" t="str">
        <f t="shared" si="3"/>
        <v/>
      </c>
      <c r="I85" t="str">
        <f>IF(E85="","",IF(②選手情報入力!F93="男",1,2))</f>
        <v/>
      </c>
      <c r="J85" t="str">
        <f>IF(E85="","",IF(②選手情報入力!G93="","",②選手情報入力!G93))</f>
        <v/>
      </c>
      <c r="L85" t="str">
        <f t="shared" si="4"/>
        <v/>
      </c>
      <c r="M85" t="str">
        <f t="shared" si="5"/>
        <v/>
      </c>
      <c r="O85" t="str">
        <f>IF(E85="","",IF(②選手情報入力!H93="","",IF(I85=1,VLOOKUP(②選手情報入力!H93,種目情報!$A$4:$B$21,2,FALSE),VLOOKUP(②選手情報入力!H93,種目情報!$E$4:$F$20,2,FALSE))))</f>
        <v/>
      </c>
      <c r="P85" t="str">
        <f>IF(E85="","",IF(②選手情報入力!I93="","",②選手情報入力!I93))</f>
        <v/>
      </c>
      <c r="Q85" s="37" t="str">
        <f>IF(E85="","",IF(②選手情報入力!H93="","",0))</f>
        <v/>
      </c>
      <c r="R85" t="str">
        <f>IF(E85="","",IF(②選手情報入力!H93="","",IF(I85=1,VLOOKUP(②選手情報入力!H93,種目情報!$A$4:$C$21,3,FALSE),VLOOKUP(②選手情報入力!H93,種目情報!$E$4:$G$20,3,FALSE))))</f>
        <v/>
      </c>
      <c r="S85" t="str">
        <f>IF(E85="","",IF(②選手情報入力!J93="","",IF(I85=1,VLOOKUP(②選手情報入力!J93,種目情報!$A$4:$B$21,2,FALSE),VLOOKUP(②選手情報入力!J93,種目情報!$E$4:$F$20,2,FALSE))))</f>
        <v/>
      </c>
      <c r="T85" t="str">
        <f>IF(E85="","",IF(②選手情報入力!K93="","",②選手情報入力!K93))</f>
        <v/>
      </c>
      <c r="U85" s="37" t="str">
        <f>IF(E85="","",IF(②選手情報入力!J93="","",0))</f>
        <v/>
      </c>
      <c r="V85" t="str">
        <f>IF(E85="","",IF(②選手情報入力!J93="","",IF(I85=1,VLOOKUP(②選手情報入力!J93,種目情報!$A$4:$C$21,3,FALSE),VLOOKUP(②選手情報入力!J93,種目情報!$E$4:$G$20,3,FALSE))))</f>
        <v/>
      </c>
      <c r="W85" t="str">
        <f>IF(E85="","",IF(②選手情報入力!L93="","",IF(I85=1,VLOOKUP(②選手情報入力!L93,種目情報!$A$4:$B$21,2,FALSE),VLOOKUP(②選手情報入力!L93,種目情報!$E$4:$F$20,2,FALSE))))</f>
        <v/>
      </c>
      <c r="X85" t="str">
        <f>IF(E85="","",IF(②選手情報入力!M93="","",②選手情報入力!M93))</f>
        <v/>
      </c>
      <c r="Y85" s="37" t="str">
        <f>IF(E85="","",IF(②選手情報入力!L93="","",0))</f>
        <v/>
      </c>
      <c r="Z85" t="str">
        <f>IF(E85="","",IF(②選手情報入力!L93="","",IF(I85=1,VLOOKUP(②選手情報入力!L93,種目情報!$A$4:$C$21,3,FALSE),VLOOKUP(②選手情報入力!L93,種目情報!$E$4:$G$20,3,FALSE))))</f>
        <v/>
      </c>
      <c r="AA85" t="str">
        <f>IF(E85="","",IF(②選手情報入力!N93="","",IF(I85=1,種目情報!$J$4,種目情報!$J$6)))</f>
        <v/>
      </c>
      <c r="AB85" t="str">
        <f>IF(E85="","",IF(②選手情報入力!N93="","",IF(I85=1,IF(②選手情報入力!$N$5="","",②選手情報入力!$N$5),IF(②選手情報入力!$N$6="","",②選手情報入力!$N$6))))</f>
        <v/>
      </c>
      <c r="AC85" t="str">
        <f>IF(E85="","",IF(②選手情報入力!N93="","",0))</f>
        <v/>
      </c>
      <c r="AD85" t="str">
        <f>IF(E85="","",IF(②選手情報入力!N93="","",2))</f>
        <v/>
      </c>
      <c r="AE85" t="str">
        <f>IF(E85="","",IF(②選手情報入力!O93="","",IF(I85=1,種目情報!$J$5,種目情報!$J$7)))</f>
        <v/>
      </c>
      <c r="AF85" t="str">
        <f>IF(E85="","",IF(②選手情報入力!O93="","",IF(I85=1,IF(②選手情報入力!$O$5="","",②選手情報入力!$O$5),IF(②選手情報入力!$O$6="","",②選手情報入力!$O$6))))</f>
        <v/>
      </c>
      <c r="AG85" t="str">
        <f>IF(E85="","",IF(②選手情報入力!O93="","",0))</f>
        <v/>
      </c>
      <c r="AH85" t="str">
        <f>IF(E85="","",IF(②選手情報入力!O93="","",2))</f>
        <v/>
      </c>
    </row>
    <row r="86" spans="1:35">
      <c r="A86" t="str">
        <f>IF(E86="","",I86*1000000+①学校情報入力!$D$3*1000+②選手情報入力!A94)</f>
        <v/>
      </c>
      <c r="B86" t="str">
        <f>IF(E86="","",①学校情報入力!$D$3)</f>
        <v/>
      </c>
      <c r="E86" t="str">
        <f>IF(②選手情報入力!B94="","",②選手情報入力!B94)</f>
        <v/>
      </c>
      <c r="F86" t="str">
        <f>IF(E86="","",②選手情報入力!C94)</f>
        <v/>
      </c>
      <c r="G86" t="str">
        <f>IF(E86="","",②選手情報入力!D94)</f>
        <v/>
      </c>
      <c r="H86" t="str">
        <f t="shared" si="3"/>
        <v/>
      </c>
      <c r="I86" t="str">
        <f>IF(E86="","",IF(②選手情報入力!F94="男",1,2))</f>
        <v/>
      </c>
      <c r="J86" t="str">
        <f>IF(E86="","",IF(②選手情報入力!G94="","",②選手情報入力!G94))</f>
        <v/>
      </c>
      <c r="L86" t="str">
        <f t="shared" si="4"/>
        <v/>
      </c>
      <c r="M86" t="str">
        <f t="shared" si="5"/>
        <v/>
      </c>
      <c r="O86" t="str">
        <f>IF(E86="","",IF(②選手情報入力!H94="","",IF(I86=1,VLOOKUP(②選手情報入力!H94,種目情報!$A$4:$B$21,2,FALSE),VLOOKUP(②選手情報入力!H94,種目情報!$E$4:$F$20,2,FALSE))))</f>
        <v/>
      </c>
      <c r="P86" t="str">
        <f>IF(E86="","",IF(②選手情報入力!I94="","",②選手情報入力!I94))</f>
        <v/>
      </c>
      <c r="Q86" s="37" t="str">
        <f>IF(E86="","",IF(②選手情報入力!H94="","",0))</f>
        <v/>
      </c>
      <c r="R86" t="str">
        <f>IF(E86="","",IF(②選手情報入力!H94="","",IF(I86=1,VLOOKUP(②選手情報入力!H94,種目情報!$A$4:$C$21,3,FALSE),VLOOKUP(②選手情報入力!H94,種目情報!$E$4:$G$20,3,FALSE))))</f>
        <v/>
      </c>
      <c r="S86" t="str">
        <f>IF(E86="","",IF(②選手情報入力!J94="","",IF(I86=1,VLOOKUP(②選手情報入力!J94,種目情報!$A$4:$B$21,2,FALSE),VLOOKUP(②選手情報入力!J94,種目情報!$E$4:$F$20,2,FALSE))))</f>
        <v/>
      </c>
      <c r="T86" t="str">
        <f>IF(E86="","",IF(②選手情報入力!K94="","",②選手情報入力!K94))</f>
        <v/>
      </c>
      <c r="U86" s="37" t="str">
        <f>IF(E86="","",IF(②選手情報入力!J94="","",0))</f>
        <v/>
      </c>
      <c r="V86" t="str">
        <f>IF(E86="","",IF(②選手情報入力!J94="","",IF(I86=1,VLOOKUP(②選手情報入力!J94,種目情報!$A$4:$C$21,3,FALSE),VLOOKUP(②選手情報入力!J94,種目情報!$E$4:$G$20,3,FALSE))))</f>
        <v/>
      </c>
      <c r="W86" t="str">
        <f>IF(E86="","",IF(②選手情報入力!L94="","",IF(I86=1,VLOOKUP(②選手情報入力!L94,種目情報!$A$4:$B$21,2,FALSE),VLOOKUP(②選手情報入力!L94,種目情報!$E$4:$F$20,2,FALSE))))</f>
        <v/>
      </c>
      <c r="X86" t="str">
        <f>IF(E86="","",IF(②選手情報入力!M94="","",②選手情報入力!M94))</f>
        <v/>
      </c>
      <c r="Y86" s="37" t="str">
        <f>IF(E86="","",IF(②選手情報入力!L94="","",0))</f>
        <v/>
      </c>
      <c r="Z86" t="str">
        <f>IF(E86="","",IF(②選手情報入力!L94="","",IF(I86=1,VLOOKUP(②選手情報入力!L94,種目情報!$A$4:$C$21,3,FALSE),VLOOKUP(②選手情報入力!L94,種目情報!$E$4:$G$20,3,FALSE))))</f>
        <v/>
      </c>
      <c r="AA86" t="str">
        <f>IF(E86="","",IF(②選手情報入力!N94="","",IF(I86=1,種目情報!$J$4,種目情報!$J$6)))</f>
        <v/>
      </c>
      <c r="AB86" t="str">
        <f>IF(E86="","",IF(②選手情報入力!N94="","",IF(I86=1,IF(②選手情報入力!$N$5="","",②選手情報入力!$N$5),IF(②選手情報入力!$N$6="","",②選手情報入力!$N$6))))</f>
        <v/>
      </c>
      <c r="AC86" t="str">
        <f>IF(E86="","",IF(②選手情報入力!N94="","",0))</f>
        <v/>
      </c>
      <c r="AD86" t="str">
        <f>IF(E86="","",IF(②選手情報入力!N94="","",2))</f>
        <v/>
      </c>
      <c r="AE86" t="str">
        <f>IF(E86="","",IF(②選手情報入力!O94="","",IF(I86=1,種目情報!$J$5,種目情報!$J$7)))</f>
        <v/>
      </c>
      <c r="AF86" t="str">
        <f>IF(E86="","",IF(②選手情報入力!O94="","",IF(I86=1,IF(②選手情報入力!$O$5="","",②選手情報入力!$O$5),IF(②選手情報入力!$O$6="","",②選手情報入力!$O$6))))</f>
        <v/>
      </c>
      <c r="AG86" t="str">
        <f>IF(E86="","",IF(②選手情報入力!O94="","",0))</f>
        <v/>
      </c>
      <c r="AH86" t="str">
        <f>IF(E86="","",IF(②選手情報入力!O94="","",2))</f>
        <v/>
      </c>
    </row>
    <row r="87" spans="1:35">
      <c r="A87" t="str">
        <f>IF(E87="","",I87*1000000+①学校情報入力!$D$3*1000+②選手情報入力!A95)</f>
        <v/>
      </c>
      <c r="B87" t="str">
        <f>IF(E87="","",①学校情報入力!$D$3)</f>
        <v/>
      </c>
      <c r="E87" t="str">
        <f>IF(②選手情報入力!B95="","",②選手情報入力!B95)</f>
        <v/>
      </c>
      <c r="F87" t="str">
        <f>IF(E87="","",②選手情報入力!C95)</f>
        <v/>
      </c>
      <c r="G87" t="str">
        <f>IF(E87="","",②選手情報入力!D95)</f>
        <v/>
      </c>
      <c r="H87" t="str">
        <f t="shared" si="3"/>
        <v/>
      </c>
      <c r="I87" t="str">
        <f>IF(E87="","",IF(②選手情報入力!F95="男",1,2))</f>
        <v/>
      </c>
      <c r="J87" t="str">
        <f>IF(E87="","",IF(②選手情報入力!G95="","",②選手情報入力!G95))</f>
        <v/>
      </c>
      <c r="L87" t="str">
        <f t="shared" si="4"/>
        <v/>
      </c>
      <c r="M87" t="str">
        <f t="shared" si="5"/>
        <v/>
      </c>
      <c r="O87" t="str">
        <f>IF(E87="","",IF(②選手情報入力!H95="","",IF(I87=1,VLOOKUP(②選手情報入力!H95,種目情報!$A$4:$B$21,2,FALSE),VLOOKUP(②選手情報入力!H95,種目情報!$E$4:$F$20,2,FALSE))))</f>
        <v/>
      </c>
      <c r="P87" t="str">
        <f>IF(E87="","",IF(②選手情報入力!I95="","",②選手情報入力!I95))</f>
        <v/>
      </c>
      <c r="Q87" s="37" t="str">
        <f>IF(E87="","",IF(②選手情報入力!H95="","",0))</f>
        <v/>
      </c>
      <c r="R87" t="str">
        <f>IF(E87="","",IF(②選手情報入力!H95="","",IF(I87=1,VLOOKUP(②選手情報入力!H95,種目情報!$A$4:$C$21,3,FALSE),VLOOKUP(②選手情報入力!H95,種目情報!$E$4:$G$20,3,FALSE))))</f>
        <v/>
      </c>
      <c r="S87" t="str">
        <f>IF(E87="","",IF(②選手情報入力!J95="","",IF(I87=1,VLOOKUP(②選手情報入力!J95,種目情報!$A$4:$B$21,2,FALSE),VLOOKUP(②選手情報入力!J95,種目情報!$E$4:$F$20,2,FALSE))))</f>
        <v/>
      </c>
      <c r="T87" t="str">
        <f>IF(E87="","",IF(②選手情報入力!K95="","",②選手情報入力!K95))</f>
        <v/>
      </c>
      <c r="U87" s="37" t="str">
        <f>IF(E87="","",IF(②選手情報入力!J95="","",0))</f>
        <v/>
      </c>
      <c r="V87" t="str">
        <f>IF(E87="","",IF(②選手情報入力!J95="","",IF(I87=1,VLOOKUP(②選手情報入力!J95,種目情報!$A$4:$C$21,3,FALSE),VLOOKUP(②選手情報入力!J95,種目情報!$E$4:$G$20,3,FALSE))))</f>
        <v/>
      </c>
      <c r="W87" t="str">
        <f>IF(E87="","",IF(②選手情報入力!L95="","",IF(I87=1,VLOOKUP(②選手情報入力!L95,種目情報!$A$4:$B$21,2,FALSE),VLOOKUP(②選手情報入力!L95,種目情報!$E$4:$F$20,2,FALSE))))</f>
        <v/>
      </c>
      <c r="X87" t="str">
        <f>IF(E87="","",IF(②選手情報入力!M95="","",②選手情報入力!M95))</f>
        <v/>
      </c>
      <c r="Y87" s="37" t="str">
        <f>IF(E87="","",IF(②選手情報入力!L95="","",0))</f>
        <v/>
      </c>
      <c r="Z87" t="str">
        <f>IF(E87="","",IF(②選手情報入力!L95="","",IF(I87=1,VLOOKUP(②選手情報入力!L95,種目情報!$A$4:$C$21,3,FALSE),VLOOKUP(②選手情報入力!L95,種目情報!$E$4:$G$20,3,FALSE))))</f>
        <v/>
      </c>
      <c r="AA87" t="str">
        <f>IF(E87="","",IF(②選手情報入力!N95="","",IF(I87=1,種目情報!$J$4,種目情報!$J$6)))</f>
        <v/>
      </c>
      <c r="AB87" t="str">
        <f>IF(E87="","",IF(②選手情報入力!N95="","",IF(I87=1,IF(②選手情報入力!$N$5="","",②選手情報入力!$N$5),IF(②選手情報入力!$N$6="","",②選手情報入力!$N$6))))</f>
        <v/>
      </c>
      <c r="AC87" t="str">
        <f>IF(E87="","",IF(②選手情報入力!N95="","",0))</f>
        <v/>
      </c>
      <c r="AD87" t="str">
        <f>IF(E87="","",IF(②選手情報入力!N95="","",2))</f>
        <v/>
      </c>
      <c r="AE87" t="str">
        <f>IF(E87="","",IF(②選手情報入力!O95="","",IF(I87=1,種目情報!$J$5,種目情報!$J$7)))</f>
        <v/>
      </c>
      <c r="AF87" t="str">
        <f>IF(E87="","",IF(②選手情報入力!O95="","",IF(I87=1,IF(②選手情報入力!$O$5="","",②選手情報入力!$O$5),IF(②選手情報入力!$O$6="","",②選手情報入力!$O$6))))</f>
        <v/>
      </c>
      <c r="AG87" t="str">
        <f>IF(E87="","",IF(②選手情報入力!O95="","",0))</f>
        <v/>
      </c>
      <c r="AH87" t="str">
        <f>IF(E87="","",IF(②選手情報入力!O95="","",2))</f>
        <v/>
      </c>
    </row>
    <row r="88" spans="1:35">
      <c r="A88" t="str">
        <f>IF(E88="","",I88*1000000+①学校情報入力!$D$3*1000+②選手情報入力!A96)</f>
        <v/>
      </c>
      <c r="B88" t="str">
        <f>IF(E88="","",①学校情報入力!$D$3)</f>
        <v/>
      </c>
      <c r="E88" t="str">
        <f>IF(②選手情報入力!B96="","",②選手情報入力!B96)</f>
        <v/>
      </c>
      <c r="F88" t="str">
        <f>IF(E88="","",②選手情報入力!C96)</f>
        <v/>
      </c>
      <c r="G88" t="str">
        <f>IF(E88="","",②選手情報入力!D96)</f>
        <v/>
      </c>
      <c r="H88" t="str">
        <f t="shared" si="3"/>
        <v/>
      </c>
      <c r="I88" t="str">
        <f>IF(E88="","",IF(②選手情報入力!F96="男",1,2))</f>
        <v/>
      </c>
      <c r="J88" t="str">
        <f>IF(E88="","",IF(②選手情報入力!G96="","",②選手情報入力!G96))</f>
        <v/>
      </c>
      <c r="L88" t="str">
        <f t="shared" si="4"/>
        <v/>
      </c>
      <c r="M88" t="str">
        <f t="shared" si="5"/>
        <v/>
      </c>
      <c r="O88" t="str">
        <f>IF(E88="","",IF(②選手情報入力!H96="","",IF(I88=1,VLOOKUP(②選手情報入力!H96,種目情報!$A$4:$B$21,2,FALSE),VLOOKUP(②選手情報入力!H96,種目情報!$E$4:$F$20,2,FALSE))))</f>
        <v/>
      </c>
      <c r="P88" t="str">
        <f>IF(E88="","",IF(②選手情報入力!I96="","",②選手情報入力!I96))</f>
        <v/>
      </c>
      <c r="Q88" s="37" t="str">
        <f>IF(E88="","",IF(②選手情報入力!H96="","",0))</f>
        <v/>
      </c>
      <c r="R88" t="str">
        <f>IF(E88="","",IF(②選手情報入力!H96="","",IF(I88=1,VLOOKUP(②選手情報入力!H96,種目情報!$A$4:$C$21,3,FALSE),VLOOKUP(②選手情報入力!H96,種目情報!$E$4:$G$20,3,FALSE))))</f>
        <v/>
      </c>
      <c r="S88" t="str">
        <f>IF(E88="","",IF(②選手情報入力!J96="","",IF(I88=1,VLOOKUP(②選手情報入力!J96,種目情報!$A$4:$B$21,2,FALSE),VLOOKUP(②選手情報入力!J96,種目情報!$E$4:$F$20,2,FALSE))))</f>
        <v/>
      </c>
      <c r="T88" t="str">
        <f>IF(E88="","",IF(②選手情報入力!K96="","",②選手情報入力!K96))</f>
        <v/>
      </c>
      <c r="U88" s="37" t="str">
        <f>IF(E88="","",IF(②選手情報入力!J96="","",0))</f>
        <v/>
      </c>
      <c r="V88" t="str">
        <f>IF(E88="","",IF(②選手情報入力!J96="","",IF(I88=1,VLOOKUP(②選手情報入力!J96,種目情報!$A$4:$C$21,3,FALSE),VLOOKUP(②選手情報入力!J96,種目情報!$E$4:$G$20,3,FALSE))))</f>
        <v/>
      </c>
      <c r="W88" t="str">
        <f>IF(E88="","",IF(②選手情報入力!L96="","",IF(I88=1,VLOOKUP(②選手情報入力!L96,種目情報!$A$4:$B$21,2,FALSE),VLOOKUP(②選手情報入力!L96,種目情報!$E$4:$F$20,2,FALSE))))</f>
        <v/>
      </c>
      <c r="X88" t="str">
        <f>IF(E88="","",IF(②選手情報入力!M96="","",②選手情報入力!M96))</f>
        <v/>
      </c>
      <c r="Y88" s="37" t="str">
        <f>IF(E88="","",IF(②選手情報入力!L96="","",0))</f>
        <v/>
      </c>
      <c r="Z88" t="str">
        <f>IF(E88="","",IF(②選手情報入力!L96="","",IF(I88=1,VLOOKUP(②選手情報入力!L96,種目情報!$A$4:$C$21,3,FALSE),VLOOKUP(②選手情報入力!L96,種目情報!$E$4:$G$20,3,FALSE))))</f>
        <v/>
      </c>
      <c r="AA88" t="str">
        <f>IF(E88="","",IF(②選手情報入力!N96="","",IF(I88=1,種目情報!$J$4,種目情報!$J$6)))</f>
        <v/>
      </c>
      <c r="AB88" t="str">
        <f>IF(E88="","",IF(②選手情報入力!N96="","",IF(I88=1,IF(②選手情報入力!$N$5="","",②選手情報入力!$N$5),IF(②選手情報入力!$N$6="","",②選手情報入力!$N$6))))</f>
        <v/>
      </c>
      <c r="AC88" t="str">
        <f>IF(E88="","",IF(②選手情報入力!N96="","",0))</f>
        <v/>
      </c>
      <c r="AD88" t="str">
        <f>IF(E88="","",IF(②選手情報入力!N96="","",2))</f>
        <v/>
      </c>
      <c r="AE88" t="str">
        <f>IF(E88="","",IF(②選手情報入力!O96="","",IF(I88=1,種目情報!$J$5,種目情報!$J$7)))</f>
        <v/>
      </c>
      <c r="AF88" t="str">
        <f>IF(E88="","",IF(②選手情報入力!O96="","",IF(I88=1,IF(②選手情報入力!$O$5="","",②選手情報入力!$O$5),IF(②選手情報入力!$O$6="","",②選手情報入力!$O$6))))</f>
        <v/>
      </c>
      <c r="AG88" t="str">
        <f>IF(E88="","",IF(②選手情報入力!O96="","",0))</f>
        <v/>
      </c>
      <c r="AH88" t="str">
        <f>IF(E88="","",IF(②選手情報入力!O96="","",2))</f>
        <v/>
      </c>
    </row>
    <row r="89" spans="1:35">
      <c r="A89" t="str">
        <f>IF(E89="","",I89*1000000+①学校情報入力!$D$3*1000+②選手情報入力!A97)</f>
        <v/>
      </c>
      <c r="B89" t="str">
        <f>IF(E89="","",①学校情報入力!$D$3)</f>
        <v/>
      </c>
      <c r="E89" t="str">
        <f>IF(②選手情報入力!B97="","",②選手情報入力!B97)</f>
        <v/>
      </c>
      <c r="F89" t="str">
        <f>IF(E89="","",②選手情報入力!C97)</f>
        <v/>
      </c>
      <c r="G89" t="str">
        <f>IF(E89="","",②選手情報入力!D97)</f>
        <v/>
      </c>
      <c r="H89" t="str">
        <f t="shared" si="3"/>
        <v/>
      </c>
      <c r="I89" t="str">
        <f>IF(E89="","",IF(②選手情報入力!F97="男",1,2))</f>
        <v/>
      </c>
      <c r="J89" t="str">
        <f>IF(E89="","",IF(②選手情報入力!G97="","",②選手情報入力!G97))</f>
        <v/>
      </c>
      <c r="L89" t="str">
        <f t="shared" si="4"/>
        <v/>
      </c>
      <c r="M89" t="str">
        <f t="shared" si="5"/>
        <v/>
      </c>
      <c r="O89" t="str">
        <f>IF(E89="","",IF(②選手情報入力!H97="","",IF(I89=1,VLOOKUP(②選手情報入力!H97,種目情報!$A$4:$B$21,2,FALSE),VLOOKUP(②選手情報入力!H97,種目情報!$E$4:$F$20,2,FALSE))))</f>
        <v/>
      </c>
      <c r="P89" t="str">
        <f>IF(E89="","",IF(②選手情報入力!I97="","",②選手情報入力!I97))</f>
        <v/>
      </c>
      <c r="Q89" s="37" t="str">
        <f>IF(E89="","",IF(②選手情報入力!H97="","",0))</f>
        <v/>
      </c>
      <c r="R89" t="str">
        <f>IF(E89="","",IF(②選手情報入力!H97="","",IF(I89=1,VLOOKUP(②選手情報入力!H97,種目情報!$A$4:$C$21,3,FALSE),VLOOKUP(②選手情報入力!H97,種目情報!$E$4:$G$20,3,FALSE))))</f>
        <v/>
      </c>
      <c r="S89" t="str">
        <f>IF(E89="","",IF(②選手情報入力!J97="","",IF(I89=1,VLOOKUP(②選手情報入力!J97,種目情報!$A$4:$B$21,2,FALSE),VLOOKUP(②選手情報入力!J97,種目情報!$E$4:$F$20,2,FALSE))))</f>
        <v/>
      </c>
      <c r="T89" t="str">
        <f>IF(E89="","",IF(②選手情報入力!K97="","",②選手情報入力!K97))</f>
        <v/>
      </c>
      <c r="U89" s="37" t="str">
        <f>IF(E89="","",IF(②選手情報入力!J97="","",0))</f>
        <v/>
      </c>
      <c r="V89" t="str">
        <f>IF(E89="","",IF(②選手情報入力!J97="","",IF(I89=1,VLOOKUP(②選手情報入力!J97,種目情報!$A$4:$C$21,3,FALSE),VLOOKUP(②選手情報入力!J97,種目情報!$E$4:$G$20,3,FALSE))))</f>
        <v/>
      </c>
      <c r="W89" t="str">
        <f>IF(E89="","",IF(②選手情報入力!L97="","",IF(I89=1,VLOOKUP(②選手情報入力!L97,種目情報!$A$4:$B$21,2,FALSE),VLOOKUP(②選手情報入力!L97,種目情報!$E$4:$F$20,2,FALSE))))</f>
        <v/>
      </c>
      <c r="X89" t="str">
        <f>IF(E89="","",IF(②選手情報入力!M97="","",②選手情報入力!M97))</f>
        <v/>
      </c>
      <c r="Y89" s="37" t="str">
        <f>IF(E89="","",IF(②選手情報入力!L97="","",0))</f>
        <v/>
      </c>
      <c r="Z89" t="str">
        <f>IF(E89="","",IF(②選手情報入力!L97="","",IF(I89=1,VLOOKUP(②選手情報入力!L97,種目情報!$A$4:$C$21,3,FALSE),VLOOKUP(②選手情報入力!L97,種目情報!$E$4:$G$20,3,FALSE))))</f>
        <v/>
      </c>
      <c r="AA89" t="str">
        <f>IF(E89="","",IF(②選手情報入力!N97="","",IF(I89=1,種目情報!$J$4,種目情報!$J$6)))</f>
        <v/>
      </c>
      <c r="AB89" t="str">
        <f>IF(E89="","",IF(②選手情報入力!N97="","",IF(I89=1,IF(②選手情報入力!$N$5="","",②選手情報入力!$N$5),IF(②選手情報入力!$N$6="","",②選手情報入力!$N$6))))</f>
        <v/>
      </c>
      <c r="AC89" t="str">
        <f>IF(E89="","",IF(②選手情報入力!N97="","",0))</f>
        <v/>
      </c>
      <c r="AD89" t="str">
        <f>IF(E89="","",IF(②選手情報入力!N97="","",2))</f>
        <v/>
      </c>
      <c r="AE89" t="str">
        <f>IF(E89="","",IF(②選手情報入力!O97="","",IF(I89=1,種目情報!$J$5,種目情報!$J$7)))</f>
        <v/>
      </c>
      <c r="AF89" t="str">
        <f>IF(E89="","",IF(②選手情報入力!O97="","",IF(I89=1,IF(②選手情報入力!$O$5="","",②選手情報入力!$O$5),IF(②選手情報入力!$O$6="","",②選手情報入力!$O$6))))</f>
        <v/>
      </c>
      <c r="AG89" t="str">
        <f>IF(E89="","",IF(②選手情報入力!O97="","",0))</f>
        <v/>
      </c>
      <c r="AH89" t="str">
        <f>IF(E89="","",IF(②選手情報入力!O97="","",2))</f>
        <v/>
      </c>
    </row>
    <row r="90" spans="1:35">
      <c r="A90" t="str">
        <f>IF(E90="","",I90*1000000+①学校情報入力!$D$3*1000+②選手情報入力!A98)</f>
        <v/>
      </c>
      <c r="B90" t="str">
        <f>IF(E90="","",①学校情報入力!$D$3)</f>
        <v/>
      </c>
      <c r="E90" t="str">
        <f>IF(②選手情報入力!B98="","",②選手情報入力!B98)</f>
        <v/>
      </c>
      <c r="F90" t="str">
        <f>IF(E90="","",②選手情報入力!C98)</f>
        <v/>
      </c>
      <c r="G90" t="str">
        <f>IF(E90="","",②選手情報入力!D98)</f>
        <v/>
      </c>
      <c r="H90" t="str">
        <f t="shared" si="3"/>
        <v/>
      </c>
      <c r="I90" t="str">
        <f>IF(E90="","",IF(②選手情報入力!F98="男",1,2))</f>
        <v/>
      </c>
      <c r="J90" t="str">
        <f>IF(E90="","",IF(②選手情報入力!G98="","",②選手情報入力!G98))</f>
        <v/>
      </c>
      <c r="L90" t="str">
        <f t="shared" si="4"/>
        <v/>
      </c>
      <c r="M90" t="str">
        <f t="shared" si="5"/>
        <v/>
      </c>
      <c r="O90" t="str">
        <f>IF(E90="","",IF(②選手情報入力!H98="","",IF(I90=1,VLOOKUP(②選手情報入力!H98,種目情報!$A$4:$B$21,2,FALSE),VLOOKUP(②選手情報入力!H98,種目情報!$E$4:$F$20,2,FALSE))))</f>
        <v/>
      </c>
      <c r="P90" t="str">
        <f>IF(E90="","",IF(②選手情報入力!I98="","",②選手情報入力!I98))</f>
        <v/>
      </c>
      <c r="Q90" s="37" t="str">
        <f>IF(E90="","",IF(②選手情報入力!H98="","",0))</f>
        <v/>
      </c>
      <c r="R90" t="str">
        <f>IF(E90="","",IF(②選手情報入力!H98="","",IF(I90=1,VLOOKUP(②選手情報入力!H98,種目情報!$A$4:$C$21,3,FALSE),VLOOKUP(②選手情報入力!H98,種目情報!$E$4:$G$20,3,FALSE))))</f>
        <v/>
      </c>
      <c r="S90" t="str">
        <f>IF(E90="","",IF(②選手情報入力!J98="","",IF(I90=1,VLOOKUP(②選手情報入力!J98,種目情報!$A$4:$B$21,2,FALSE),VLOOKUP(②選手情報入力!J98,種目情報!$E$4:$F$20,2,FALSE))))</f>
        <v/>
      </c>
      <c r="T90" t="str">
        <f>IF(E90="","",IF(②選手情報入力!K98="","",②選手情報入力!K98))</f>
        <v/>
      </c>
      <c r="U90" s="37" t="str">
        <f>IF(E90="","",IF(②選手情報入力!J98="","",0))</f>
        <v/>
      </c>
      <c r="V90" t="str">
        <f>IF(E90="","",IF(②選手情報入力!J98="","",IF(I90=1,VLOOKUP(②選手情報入力!J98,種目情報!$A$4:$C$21,3,FALSE),VLOOKUP(②選手情報入力!J98,種目情報!$E$4:$G$20,3,FALSE))))</f>
        <v/>
      </c>
      <c r="W90" t="str">
        <f>IF(E90="","",IF(②選手情報入力!L98="","",IF(I90=1,VLOOKUP(②選手情報入力!L98,種目情報!$A$4:$B$21,2,FALSE),VLOOKUP(②選手情報入力!L98,種目情報!$E$4:$F$20,2,FALSE))))</f>
        <v/>
      </c>
      <c r="X90" t="str">
        <f>IF(E90="","",IF(②選手情報入力!M98="","",②選手情報入力!M98))</f>
        <v/>
      </c>
      <c r="Y90" s="37" t="str">
        <f>IF(E90="","",IF(②選手情報入力!L98="","",0))</f>
        <v/>
      </c>
      <c r="Z90" t="str">
        <f>IF(E90="","",IF(②選手情報入力!L98="","",IF(I90=1,VLOOKUP(②選手情報入力!L98,種目情報!$A$4:$C$21,3,FALSE),VLOOKUP(②選手情報入力!L98,種目情報!$E$4:$G$20,3,FALSE))))</f>
        <v/>
      </c>
      <c r="AA90" t="str">
        <f>IF(E90="","",IF(②選手情報入力!N98="","",IF(I90=1,種目情報!$J$4,種目情報!$J$6)))</f>
        <v/>
      </c>
      <c r="AB90" t="str">
        <f>IF(E90="","",IF(②選手情報入力!N98="","",IF(I90=1,IF(②選手情報入力!$N$5="","",②選手情報入力!$N$5),IF(②選手情報入力!$N$6="","",②選手情報入力!$N$6))))</f>
        <v/>
      </c>
      <c r="AC90" t="str">
        <f>IF(E90="","",IF(②選手情報入力!N98="","",0))</f>
        <v/>
      </c>
      <c r="AD90" t="str">
        <f>IF(E90="","",IF(②選手情報入力!N98="","",2))</f>
        <v/>
      </c>
      <c r="AE90" t="str">
        <f>IF(E90="","",IF(②選手情報入力!O98="","",IF(I90=1,種目情報!$J$5,種目情報!$J$7)))</f>
        <v/>
      </c>
      <c r="AF90" t="str">
        <f>IF(E90="","",IF(②選手情報入力!O98="","",IF(I90=1,IF(②選手情報入力!$O$5="","",②選手情報入力!$O$5),IF(②選手情報入力!$O$6="","",②選手情報入力!$O$6))))</f>
        <v/>
      </c>
      <c r="AG90" t="str">
        <f>IF(E90="","",IF(②選手情報入力!O98="","",0))</f>
        <v/>
      </c>
      <c r="AH90" t="str">
        <f>IF(E90="","",IF(②選手情報入力!O98="","",2))</f>
        <v/>
      </c>
    </row>
    <row r="91" spans="1:35">
      <c r="A91" t="str">
        <f>IF(E91="","",I91*1000000+①学校情報入力!$D$3*1000+②選手情報入力!A99)</f>
        <v/>
      </c>
      <c r="B91" t="str">
        <f>IF(E91="","",①学校情報入力!$D$3)</f>
        <v/>
      </c>
      <c r="E91" t="str">
        <f>IF(②選手情報入力!B99="","",②選手情報入力!B99)</f>
        <v/>
      </c>
      <c r="F91" t="str">
        <f>IF(E91="","",②選手情報入力!C99)</f>
        <v/>
      </c>
      <c r="G91" t="str">
        <f>IF(E91="","",②選手情報入力!D99)</f>
        <v/>
      </c>
      <c r="H91" t="str">
        <f t="shared" si="3"/>
        <v/>
      </c>
      <c r="I91" t="str">
        <f>IF(E91="","",IF(②選手情報入力!F99="男",1,2))</f>
        <v/>
      </c>
      <c r="J91" t="str">
        <f>IF(E91="","",IF(②選手情報入力!G99="","",②選手情報入力!G99))</f>
        <v/>
      </c>
      <c r="L91" t="str">
        <f t="shared" si="4"/>
        <v/>
      </c>
      <c r="M91" t="str">
        <f t="shared" si="5"/>
        <v/>
      </c>
      <c r="O91" t="str">
        <f>IF(E91="","",IF(②選手情報入力!H99="","",IF(I91=1,VLOOKUP(②選手情報入力!H99,種目情報!$A$4:$B$21,2,FALSE),VLOOKUP(②選手情報入力!H99,種目情報!$E$4:$F$20,2,FALSE))))</f>
        <v/>
      </c>
      <c r="P91" t="str">
        <f>IF(E91="","",IF(②選手情報入力!I99="","",②選手情報入力!I99))</f>
        <v/>
      </c>
      <c r="Q91" s="37" t="str">
        <f>IF(E91="","",IF(②選手情報入力!H99="","",0))</f>
        <v/>
      </c>
      <c r="R91" t="str">
        <f>IF(E91="","",IF(②選手情報入力!H99="","",IF(I91=1,VLOOKUP(②選手情報入力!H99,種目情報!$A$4:$C$21,3,FALSE),VLOOKUP(②選手情報入力!H99,種目情報!$E$4:$G$20,3,FALSE))))</f>
        <v/>
      </c>
      <c r="S91" t="str">
        <f>IF(E91="","",IF(②選手情報入力!J99="","",IF(I91=1,VLOOKUP(②選手情報入力!J99,種目情報!$A$4:$B$21,2,FALSE),VLOOKUP(②選手情報入力!J99,種目情報!$E$4:$F$20,2,FALSE))))</f>
        <v/>
      </c>
      <c r="T91" t="str">
        <f>IF(E91="","",IF(②選手情報入力!K99="","",②選手情報入力!K99))</f>
        <v/>
      </c>
      <c r="U91" s="37" t="str">
        <f>IF(E91="","",IF(②選手情報入力!J99="","",0))</f>
        <v/>
      </c>
      <c r="V91" t="str">
        <f>IF(E91="","",IF(②選手情報入力!J99="","",IF(I91=1,VLOOKUP(②選手情報入力!J99,種目情報!$A$4:$C$21,3,FALSE),VLOOKUP(②選手情報入力!J99,種目情報!$E$4:$G$20,3,FALSE))))</f>
        <v/>
      </c>
      <c r="W91" t="str">
        <f>IF(E91="","",IF(②選手情報入力!L99="","",IF(I91=1,VLOOKUP(②選手情報入力!L99,種目情報!$A$4:$B$21,2,FALSE),VLOOKUP(②選手情報入力!L99,種目情報!$E$4:$F$20,2,FALSE))))</f>
        <v/>
      </c>
      <c r="X91" t="str">
        <f>IF(E91="","",IF(②選手情報入力!M99="","",②選手情報入力!M99))</f>
        <v/>
      </c>
      <c r="Y91" s="37" t="str">
        <f>IF(E91="","",IF(②選手情報入力!L99="","",0))</f>
        <v/>
      </c>
      <c r="Z91" t="str">
        <f>IF(E91="","",IF(②選手情報入力!L99="","",IF(I91=1,VLOOKUP(②選手情報入力!L99,種目情報!$A$4:$C$21,3,FALSE),VLOOKUP(②選手情報入力!L99,種目情報!$E$4:$G$20,3,FALSE))))</f>
        <v/>
      </c>
      <c r="AA91" t="str">
        <f>IF(E91="","",IF(②選手情報入力!N99="","",IF(I91=1,種目情報!$J$4,種目情報!$J$6)))</f>
        <v/>
      </c>
      <c r="AB91" t="str">
        <f>IF(E91="","",IF(②選手情報入力!N99="","",IF(I91=1,IF(②選手情報入力!$N$5="","",②選手情報入力!$N$5),IF(②選手情報入力!$N$6="","",②選手情報入力!$N$6))))</f>
        <v/>
      </c>
      <c r="AC91" t="str">
        <f>IF(E91="","",IF(②選手情報入力!N99="","",0))</f>
        <v/>
      </c>
      <c r="AD91" t="str">
        <f>IF(E91="","",IF(②選手情報入力!N99="","",2))</f>
        <v/>
      </c>
      <c r="AE91" t="str">
        <f>IF(E91="","",IF(②選手情報入力!O99="","",IF(I91=1,種目情報!$J$5,種目情報!$J$7)))</f>
        <v/>
      </c>
      <c r="AF91" t="str">
        <f>IF(E91="","",IF(②選手情報入力!O99="","",IF(I91=1,IF(②選手情報入力!$O$5="","",②選手情報入力!$O$5),IF(②選手情報入力!$O$6="","",②選手情報入力!$O$6))))</f>
        <v/>
      </c>
      <c r="AG91" t="str">
        <f>IF(E91="","",IF(②選手情報入力!O99="","",0))</f>
        <v/>
      </c>
      <c r="AH91" t="str">
        <f>IF(E91="","",IF(②選手情報入力!O99="","",2))</f>
        <v/>
      </c>
    </row>
    <row r="92" spans="1:35">
      <c r="A92" s="27"/>
      <c r="B92" s="27"/>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row>
  </sheetData>
  <sheetProtection algorithmName="SHA-512" hashValue="IRixZBKWsc/PMXYywi/QrJT76oP3kEepKQKrAAPci0qrach9IfNd0KAGsgj1LVWWFQ2cV9wHyf1Mu+9FTvvqZg==" saltValue="1oyXJsVKpGb1UM8Otsa0Rw==" spinCount="100000" sheet="1" objects="1" scenarios="1"/>
  <phoneticPr fontId="3"/>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3</vt:i4>
      </vt:variant>
    </vt:vector>
  </HeadingPairs>
  <TitlesOfParts>
    <vt:vector size="14" baseType="lpstr">
      <vt:lpstr>注意事項</vt:lpstr>
      <vt:lpstr>①学校情報入力</vt:lpstr>
      <vt:lpstr>②選手情報入力</vt:lpstr>
      <vt:lpstr>③リレー情報確認</vt:lpstr>
      <vt:lpstr>④種目別人数</vt:lpstr>
      <vt:lpstr>⑤申込一覧表</vt:lpstr>
      <vt:lpstr>　　　　　</vt:lpstr>
      <vt:lpstr>種目情報</vt:lpstr>
      <vt:lpstr>data_kyogisha</vt:lpstr>
      <vt:lpstr>data_team</vt:lpstr>
      <vt:lpstr>中学</vt:lpstr>
      <vt:lpstr>④種目別人数!Print_Area</vt:lpstr>
      <vt:lpstr>⑤申込一覧表!Print_Area</vt:lpstr>
      <vt:lpstr>⑤申込一覧表!Print_Titles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shimizu</dc:creator>
  <cp:lastModifiedBy>KATSUMI</cp:lastModifiedBy>
  <cp:lastPrinted>2015-03-01T13:15:28Z</cp:lastPrinted>
  <dcterms:created xsi:type="dcterms:W3CDTF">2013-01-03T14:12:28Z</dcterms:created>
  <dcterms:modified xsi:type="dcterms:W3CDTF">2016-09-20T23:38:42Z</dcterms:modified>
</cp:coreProperties>
</file>